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__Solver__" sheetId="1" r:id="rId4"/>
    <sheet state="hidden" name="__Solver___conflict1404849925" sheetId="2" r:id="rId5"/>
    <sheet state="hidden" name="__Solver___conflict737179793" sheetId="3" r:id="rId6"/>
    <sheet state="hidden" name="__Solver___conflict733750503" sheetId="4" r:id="rId7"/>
    <sheet state="visible" name="Sheet1" sheetId="5" r:id="rId8"/>
    <sheet state="visible" name="Copy of Sheet1" sheetId="6" r:id="rId9"/>
    <sheet state="visible" name="Sheet2" sheetId="7" r:id="rId10"/>
  </sheets>
  <definedNames>
    <definedName localSheetId="4" name="solver_rhs1">Sheet1!$K$3:$N$3</definedName>
    <definedName localSheetId="5" name="solver_lhs1">'Copy of Sheet1'!$J$2:$M$2</definedName>
    <definedName localSheetId="4" name="solver_lhs2">Sheet1!$K$2:$N$2</definedName>
    <definedName localSheetId="5" name="solver_opt">'Copy of Sheet1'!$F$3</definedName>
    <definedName localSheetId="5" name="solver_lhs2">'Copy of Sheet1'!$J$2:$M$2</definedName>
    <definedName localSheetId="4" name="solver_rhs2">Sheet1!$K$4:$N$4</definedName>
    <definedName localSheetId="5" name="solver_adj">'Copy of Sheet1'!$J$2:$M$2</definedName>
    <definedName localSheetId="4" name="solver_lhs1">Sheet1!$K$2:$N$2</definedName>
    <definedName localSheetId="5" name="solver_rhs1">'Copy of Sheet1'!$J$3:$M$3</definedName>
    <definedName localSheetId="4" name="solver_opt">Sheet1!$F$3</definedName>
    <definedName localSheetId="5" name="solver_rhs2">'Copy of Sheet1'!$J$4:$M$4</definedName>
    <definedName localSheetId="4" name="solver_adj">Sheet1!$K$2:$N$2</definedName>
  </definedNames>
  <calcPr/>
</workbook>
</file>

<file path=xl/sharedStrings.xml><?xml version="1.0" encoding="utf-8"?>
<sst xmlns="http://schemas.openxmlformats.org/spreadsheetml/2006/main" count="136" uniqueCount="39">
  <si>
    <t>20231241677289112574</t>
  </si>
  <si>
    <t>IFaiXgPb5FFxXcuz</t>
  </si>
  <si>
    <t>DhQm</t>
  </si>
  <si>
    <t>eHU=</t>
  </si>
  <si>
    <t/>
  </si>
  <si>
    <t>eHc=</t>
  </si>
  <si>
    <t>eA==</t>
  </si>
  <si>
    <t>eg==</t>
  </si>
  <si>
    <t>eHVS</t>
  </si>
  <si>
    <t>20231241677289112046</t>
  </si>
  <si>
    <t>rCFkuAEvpFbauCpA</t>
  </si>
  <si>
    <t>NREB</t>
  </si>
  <si>
    <t>20231241677289111831</t>
  </si>
  <si>
    <t>uG3AuAEvpFbauCpA</t>
  </si>
  <si>
    <t>a0</t>
  </si>
  <si>
    <t>a1</t>
  </si>
  <si>
    <t>a2</t>
  </si>
  <si>
    <t>a3</t>
  </si>
  <si>
    <t>r</t>
  </si>
  <si>
    <t>aHPR real return</t>
  </si>
  <si>
    <t>Pricing Error</t>
  </si>
  <si>
    <t>upper bound</t>
  </si>
  <si>
    <t xml:space="preserve">Price </t>
  </si>
  <si>
    <t>lower bound</t>
  </si>
  <si>
    <t>Time</t>
  </si>
  <si>
    <t>Dates of payout</t>
  </si>
  <si>
    <t>Yield</t>
  </si>
  <si>
    <t>Time to payout (year)</t>
  </si>
  <si>
    <t>Discount Rate (per year)</t>
  </si>
  <si>
    <t>Maturity</t>
  </si>
  <si>
    <t>Coupon</t>
  </si>
  <si>
    <t>Asked</t>
  </si>
  <si>
    <t>Last coupon</t>
  </si>
  <si>
    <t>Accrued Interest</t>
  </si>
  <si>
    <t>Price</t>
  </si>
  <si>
    <t>PV Estimate</t>
  </si>
  <si>
    <t>Price of ZCB</t>
  </si>
  <si>
    <t>db</t>
  </si>
  <si>
    <t>pb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</si>
</sst>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8.0"/>
      <color theme="1"/>
      <name val="Calibri"/>
      <scheme val="minor"/>
    </font>
    <font>
      <color theme="1"/>
      <name val="Calibri"/>
      <scheme val="minor"/>
    </font>
    <font>
      <sz val="18.0"/>
      <color theme="1"/>
      <name val="Calibri"/>
    </font>
    <font>
      <sz val="10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2.0"/>
      <color rgb="FFFF0000"/>
      <name val="Calibri"/>
    </font>
    <font/>
    <font>
      <b/>
      <sz val="10.0"/>
      <color theme="1"/>
      <name val="Calibri"/>
    </font>
    <font>
      <b/>
      <sz val="11.0"/>
      <color theme="1"/>
      <name val="Calibri"/>
    </font>
    <font>
      <b/>
      <sz val="12.0"/>
      <color theme="1"/>
      <name val="Arial"/>
    </font>
    <font>
      <b/>
      <sz val="12.0"/>
      <color theme="1"/>
      <name val="Calibri"/>
    </font>
    <font>
      <sz val="10.0"/>
      <color theme="1"/>
      <name val="Calibri"/>
      <scheme val="minor"/>
    </font>
    <font>
      <sz val="11.0"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548DD4"/>
        <bgColor rgb="FF548DD4"/>
      </patternFill>
    </fill>
    <fill>
      <patternFill patternType="solid">
        <fgColor rgb="FFD99594"/>
        <bgColor rgb="FFD99594"/>
      </patternFill>
    </fill>
    <fill>
      <patternFill patternType="solid">
        <fgColor rgb="FFC2D69B"/>
        <bgColor rgb="FFC2D69B"/>
      </patternFill>
    </fill>
    <fill>
      <patternFill patternType="solid">
        <fgColor rgb="FFB2A1C7"/>
        <bgColor rgb="FFB2A1C7"/>
      </patternFill>
    </fill>
  </fills>
  <borders count="11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EBEBEB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3" fillId="2" fontId="3" numFmtId="0" xfId="0" applyAlignment="1" applyBorder="1" applyFill="1" applyFont="1">
      <alignment shrinkToFit="0" wrapText="1"/>
    </xf>
    <xf borderId="4" fillId="2" fontId="4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5" fillId="2" fontId="3" numFmtId="0" xfId="0" applyAlignment="1" applyBorder="1" applyFont="1">
      <alignment shrinkToFit="0" wrapText="1"/>
    </xf>
    <xf borderId="6" fillId="2" fontId="4" numFmtId="0" xfId="0" applyAlignment="1" applyBorder="1" applyFont="1">
      <alignment shrinkToFit="0" wrapText="1"/>
    </xf>
    <xf borderId="6" fillId="2" fontId="2" numFmtId="0" xfId="0" applyAlignment="1" applyBorder="1" applyFont="1">
      <alignment shrinkToFit="0" wrapText="1"/>
    </xf>
    <xf borderId="6" fillId="2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horizontal="right" shrinkToFit="0" wrapText="1"/>
    </xf>
    <xf borderId="7" fillId="2" fontId="3" numFmtId="0" xfId="0" applyAlignment="1" applyBorder="1" applyFont="1">
      <alignment horizontal="right" shrinkToFit="0" wrapText="1"/>
    </xf>
    <xf borderId="8" fillId="2" fontId="4" numFmtId="0" xfId="0" applyAlignment="1" applyBorder="1" applyFont="1">
      <alignment horizontal="right" shrinkToFit="0" wrapText="1"/>
    </xf>
    <xf borderId="9" fillId="0" fontId="7" numFmtId="0" xfId="0" applyBorder="1" applyFont="1"/>
    <xf borderId="6" fillId="2" fontId="5" numFmtId="0" xfId="0" applyAlignment="1" applyBorder="1" applyFont="1">
      <alignment horizontal="right" shrinkToFit="0" wrapText="1"/>
    </xf>
    <xf borderId="1" fillId="0" fontId="5" numFmtId="11" xfId="0" applyAlignment="1" applyBorder="1" applyFont="1" applyNumberForma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3" fontId="8" numFmtId="0" xfId="0" applyAlignment="1" applyBorder="1" applyFill="1" applyFont="1">
      <alignment shrinkToFit="0" wrapText="1"/>
    </xf>
    <xf borderId="1" fillId="3" fontId="9" numFmtId="0" xfId="0" applyAlignment="1" applyBorder="1" applyFont="1">
      <alignment shrinkToFit="0" wrapText="1"/>
    </xf>
    <xf borderId="1" fillId="4" fontId="5" numFmtId="14" xfId="0" applyAlignment="1" applyBorder="1" applyFill="1" applyFont="1" applyNumberFormat="1">
      <alignment horizontal="right" shrinkToFit="0" wrapText="1"/>
    </xf>
    <xf borderId="1" fillId="4" fontId="5" numFmtId="2" xfId="0" applyAlignment="1" applyBorder="1" applyFont="1" applyNumberFormat="1">
      <alignment horizontal="right" shrinkToFit="0" wrapText="1"/>
    </xf>
    <xf borderId="1" fillId="4" fontId="5" numFmtId="11" xfId="0" applyAlignment="1" applyBorder="1" applyFont="1" applyNumberFormat="1">
      <alignment horizontal="right" shrinkToFit="0" wrapText="1"/>
    </xf>
    <xf borderId="1" fillId="3" fontId="10" numFmtId="0" xfId="0" applyAlignment="1" applyBorder="1" applyFont="1">
      <alignment horizontal="center" shrinkToFit="0" wrapText="1"/>
    </xf>
    <xf borderId="1" fillId="3" fontId="11" numFmtId="0" xfId="0" applyAlignment="1" applyBorder="1" applyFont="1">
      <alignment horizontal="center" shrinkToFit="0" wrapText="1"/>
    </xf>
    <xf borderId="1" fillId="3" fontId="8" numFmtId="0" xfId="0" applyAlignment="1" applyBorder="1" applyFont="1">
      <alignment readingOrder="0" shrinkToFit="0" wrapText="1"/>
    </xf>
    <xf borderId="10" fillId="0" fontId="5" numFmtId="14" xfId="0" applyAlignment="1" applyBorder="1" applyFont="1" applyNumberFormat="1">
      <alignment shrinkToFit="0" vertical="center" wrapText="1"/>
    </xf>
    <xf borderId="10" fillId="0" fontId="5" numFmtId="0" xfId="0" applyAlignment="1" applyBorder="1" applyFont="1">
      <alignment horizontal="right" shrinkToFit="0" vertical="center" wrapText="1"/>
    </xf>
    <xf borderId="1" fillId="5" fontId="5" numFmtId="14" xfId="0" applyAlignment="1" applyBorder="1" applyFill="1" applyFont="1" applyNumberFormat="1">
      <alignment horizontal="right" shrinkToFit="0" wrapText="1"/>
    </xf>
    <xf borderId="1" fillId="5" fontId="5" numFmtId="0" xfId="0" applyAlignment="1" applyBorder="1" applyFont="1">
      <alignment horizontal="right" shrinkToFit="0" wrapText="1"/>
    </xf>
    <xf borderId="1" fillId="6" fontId="5" numFmtId="2" xfId="0" applyAlignment="1" applyBorder="1" applyFill="1" applyFont="1" applyNumberFormat="1">
      <alignment horizontal="right" shrinkToFit="0" wrapText="1"/>
    </xf>
    <xf borderId="0" fillId="0" fontId="12" numFmtId="0" xfId="0" applyFont="1"/>
    <xf borderId="1" fillId="2" fontId="5" numFmtId="2" xfId="0" applyAlignment="1" applyBorder="1" applyFont="1" applyNumberFormat="1">
      <alignment horizontal="right" shrinkToFit="0" wrapText="1"/>
    </xf>
    <xf borderId="0" fillId="0" fontId="13" numFmtId="0" xfId="0" applyAlignment="1" applyFont="1">
      <alignment readingOrder="0"/>
    </xf>
    <xf borderId="1" fillId="0" fontId="5" numFmtId="0" xfId="0" applyAlignment="1" applyBorder="1" applyFont="1">
      <alignment horizontal="right" shrinkToFit="0" wrapText="1"/>
    </xf>
    <xf borderId="10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0" fillId="0" fontId="13" numFmtId="0" xfId="0" applyFont="1"/>
    <xf borderId="8" fillId="2" fontId="5" numFmtId="0" xfId="0" applyAlignment="1" applyBorder="1" applyFont="1">
      <alignment horizontal="right" shrinkToFit="0" wrapText="1"/>
    </xf>
    <xf borderId="1" fillId="3" fontId="1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Yield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Sheet1!$I$10:$I$56</c:f>
            </c:numRef>
          </c:xVal>
          <c:yVal>
            <c:numRef>
              <c:f>Sheet1!$H$10:$H$56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281018"/>
        <c:axId val="603142278"/>
      </c:scatterChart>
      <c:valAx>
        <c:axId val="7982810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3142278"/>
      </c:valAx>
      <c:valAx>
        <c:axId val="6031422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Yield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82810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Yield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'Copy of Sheet1'!$A$9:$A$64</c:f>
            </c:numRef>
          </c:xVal>
          <c:yVal>
            <c:numRef>
              <c:f>'Copy of Sheet1'!$B$9:$B$64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6727607"/>
        <c:axId val="63934370"/>
      </c:scatterChart>
      <c:valAx>
        <c:axId val="19667276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Maturity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934370"/>
      </c:valAx>
      <c:valAx>
        <c:axId val="639343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Yield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67276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65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161925</xdr:colOff>
      <xdr:row>74</xdr:row>
      <xdr:rowOff>114300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8.42" defaultRowHeight="15.0"/>
  <sheetData>
    <row r="1">
      <c r="A1" s="1" t="s">
        <v>0</v>
      </c>
      <c r="D1" s="1" t="s">
        <v>1</v>
      </c>
      <c r="J1" s="2">
        <v>1.0</v>
      </c>
    </row>
    <row r="2">
      <c r="A2" s="3" t="str">
        <f>Min('Interpolating the Yield Curve'!$F$3)</f>
        <v>#REF!</v>
      </c>
      <c r="B2" s="3" t="str">
        <f>Max('Interpolating the Yield Curve (1)'!$F$3)</f>
        <v>#REF!</v>
      </c>
      <c r="C2" s="3" t="str">
        <f>Min('Interpolating the Yield Curve (1)'!$F$3)</f>
        <v>#REF!</v>
      </c>
      <c r="D2" s="3" t="str">
        <f>Max('Interpolating the Yield Curve (1)'!L3)</f>
        <v>#REF!</v>
      </c>
      <c r="E2" s="3" t="str">
        <f>Min('Interpolating the Yield Curve (1)'!$F$3)</f>
        <v>#REF!</v>
      </c>
      <c r="F2" s="3" t="str">
        <f>Max('Interpolating the Yield Curve (1)'!L3)</f>
        <v>#REF!</v>
      </c>
      <c r="G2" s="3" t="str">
        <f>Max('Interpolating the Yield Curve (1)'!F3)</f>
        <v>#REF!</v>
      </c>
      <c r="H2" s="3" t="str">
        <f>Min('Interpolating the Yield Curve (1)'!$F$3)</f>
        <v>#REF!</v>
      </c>
      <c r="I2" s="3" t="str">
        <f>Max('Interpolating the Yield Curve (1)'!F3)</f>
        <v>#REF!</v>
      </c>
      <c r="J2" s="3" t="str">
        <f>Min('Interpolating the Yield Curve (1)'!F3)</f>
        <v>#REF!</v>
      </c>
      <c r="K2" s="3" t="str">
        <f>Min('Interpolating the Yield Curve (1)'!$F$3)</f>
        <v>#REF!</v>
      </c>
      <c r="L2" s="3" t="str">
        <f>'Interpolating the Yield Curve (1)'!$F$3=</f>
        <v>#ERROR!</v>
      </c>
      <c r="M2" s="3" t="str">
        <f>'Interpolating the Yield Curve (1)'!$F$3=20</f>
        <v>#REF!</v>
      </c>
      <c r="N2" s="3" t="str">
        <f>Min('Interpolating the Yield Curve (1)'!$F$3)</f>
        <v>#REF!</v>
      </c>
      <c r="O2" s="3" t="str">
        <f>Max('Interpolating the Yield Curve (1)'!G10)</f>
        <v>#REF!</v>
      </c>
      <c r="P2" s="3" t="str">
        <f>Max('Interpolating the Yield Curve (1)'!$F$3)</f>
        <v>#REF!</v>
      </c>
      <c r="Q2" s="3" t="str">
        <f>Max('Interpolating the Yield Curve (1)'!G10)</f>
        <v>#REF!</v>
      </c>
      <c r="R2" s="3" t="str">
        <f>Max('Interpolating the Yield Curve (1)'!F3)</f>
        <v>#REF!</v>
      </c>
      <c r="S2" s="3" t="str">
        <f>Min('Interpolating the Yield Curve (1)'!$F$3)</f>
        <v>#REF!</v>
      </c>
      <c r="T2" s="3" t="str">
        <f>Max('Interpolating the Yield Curve (1)'!F3)</f>
        <v>#REF!</v>
      </c>
      <c r="U2" s="3" t="str">
        <f>Max('Interpolating the Yield Curve (1)'!$F$3)</f>
        <v>#REF!</v>
      </c>
      <c r="V2" s="3" t="str">
        <f>Min('Interpolating the Yield Curve (1)'!$F$3)</f>
        <v>#REF!</v>
      </c>
      <c r="W2" s="3" t="str">
        <f>Max('Interpolating the Yield Curve (1)'!F3)</f>
        <v>#REF!</v>
      </c>
      <c r="X2" s="3" t="str">
        <f>'Interpolating the Yield Curve (1)'!$F$3=</f>
        <v>#ERROR!</v>
      </c>
      <c r="Y2" s="3" t="str">
        <f>Max('Interpolating the Yield Curve (1)'!H14)</f>
        <v>#REF!</v>
      </c>
      <c r="Z2" s="3" t="str">
        <f>Max('Interpolating the Yield Curve (1)'!H14$)</f>
        <v>#ERROR!</v>
      </c>
      <c r="AA2" s="3" t="str">
        <f>Max('Interpolating the Yield Curve (1)'!F3)</f>
        <v>#REF!</v>
      </c>
      <c r="AB2" s="3" t="str">
        <f>Max('Interpolating the Yield Curve (1)'!$F$3)</f>
        <v>#REF!</v>
      </c>
      <c r="AC2" s="3" t="str">
        <f>Min('Interpolating the Yield Curve (1)'!$F$3)</f>
        <v>#REF!</v>
      </c>
      <c r="AD2" s="3" t="str">
        <f>Max('Interpolating the Yield Curve (1)'!F3)</f>
        <v>#REF!</v>
      </c>
      <c r="AE2" s="3" t="str">
        <f>Max('Interpolating the Yield Curve (1)'!$J$2:$M$2)</f>
        <v>#REF!</v>
      </c>
      <c r="AF2" s="3" t="str">
        <f>Min('Interpolating the Yield Curve (1)'!$J$2:$M$2)</f>
        <v>#REF!</v>
      </c>
      <c r="AG2" s="3" t="str">
        <f>Min('Interpolating the Yield Curve (1)'!$F$3)</f>
        <v>#REF!</v>
      </c>
      <c r="AH2" s="3" t="str">
        <f>'Interpolating the Yield Curve (1)'!$F$3=</f>
        <v>#ERROR!</v>
      </c>
      <c r="AI2" s="3" t="str">
        <f>'Interpolating the Yield Curve (1)'!$F$3=20</f>
        <v>#REF!</v>
      </c>
      <c r="AJ2" s="3" t="str">
        <f>Min('Interpolating the Yield Curve (1)'!$F$3)</f>
        <v>#REF!</v>
      </c>
      <c r="AK2" s="3" t="str">
        <f>Min('Interpolating the Yield Curve (1)'!$I$9)</f>
        <v>#REF!</v>
      </c>
    </row>
    <row r="3">
      <c r="A3" s="3" t="str">
        <f>'Interpolating the Yield Curve'!$J$2:$M$2</f>
        <v>#REF!</v>
      </c>
      <c r="D3" s="3" t="str">
        <f>'Interpolating the Yield Curve (1)'!$J$2:$M$2</f>
        <v>#REF!</v>
      </c>
      <c r="G3" s="3" t="str">
        <f>'Interpolating the Yield Curve (1)'!L3</f>
        <v>#REF!</v>
      </c>
      <c r="I3" s="3" t="str">
        <f>'Interpolating the Yield Curve (1)'!$J$2:$M$2</f>
        <v>#REF!</v>
      </c>
      <c r="Q3" s="3" t="str">
        <f>'Interpolating the Yield Curve (1)'!$J$2:$M$2</f>
        <v>#REF!</v>
      </c>
      <c r="T3" s="3" t="str">
        <f>'Interpolating the Yield Curve (1)'!$J$2:$M$2</f>
        <v>#REF!</v>
      </c>
      <c r="W3" s="3" t="str">
        <f>'Interpolating the Yield Curve (1)'!$J$2:$M$2</f>
        <v>#REF!</v>
      </c>
      <c r="Y3" s="3" t="str">
        <f>'Interpolating the Yield Curve (1)'!$J$2:$M$2</f>
        <v>#REF!</v>
      </c>
      <c r="AD3" s="3" t="str">
        <f>'Interpolating the Yield Curve (1)'!$J$2:$M$2</f>
        <v>#REF!</v>
      </c>
      <c r="AF3" s="3" t="str">
        <f>'Interpolating the Yield Curve (1)'!$J$2:$M$2</f>
        <v>#REF!</v>
      </c>
    </row>
    <row r="4">
      <c r="A4" s="1" t="s">
        <v>2</v>
      </c>
      <c r="B4" s="1" t="s">
        <v>2</v>
      </c>
      <c r="D4" s="1" t="s">
        <v>2</v>
      </c>
      <c r="F4" s="1" t="s">
        <v>2</v>
      </c>
      <c r="G4" s="1" t="s">
        <v>2</v>
      </c>
      <c r="I4" s="1" t="s">
        <v>2</v>
      </c>
      <c r="O4" s="1" t="s">
        <v>2</v>
      </c>
      <c r="Q4" s="1" t="s">
        <v>2</v>
      </c>
      <c r="R4" s="1" t="s">
        <v>2</v>
      </c>
      <c r="T4" s="1" t="s">
        <v>2</v>
      </c>
      <c r="W4" s="1" t="s">
        <v>2</v>
      </c>
      <c r="Y4" s="1" t="s">
        <v>2</v>
      </c>
      <c r="Z4" s="4"/>
      <c r="AA4" s="1" t="s">
        <v>2</v>
      </c>
      <c r="AB4" s="4"/>
      <c r="AC4" s="4"/>
      <c r="AD4" s="1" t="s">
        <v>2</v>
      </c>
      <c r="AE4" s="4"/>
      <c r="AF4" s="4"/>
      <c r="AG4" s="4"/>
      <c r="AH4" s="4"/>
      <c r="AI4" s="4"/>
      <c r="AJ4" s="4"/>
      <c r="AK4" s="4"/>
    </row>
    <row r="6">
      <c r="A6" s="1" t="s">
        <v>3</v>
      </c>
      <c r="B6" s="1" t="s">
        <v>4</v>
      </c>
      <c r="D6" s="1" t="s">
        <v>5</v>
      </c>
      <c r="F6" s="1" t="s">
        <v>6</v>
      </c>
      <c r="G6" s="1" t="s">
        <v>7</v>
      </c>
      <c r="I6" s="1" t="s">
        <v>5</v>
      </c>
      <c r="O6" s="1" t="s">
        <v>7</v>
      </c>
      <c r="Q6" s="1" t="s">
        <v>5</v>
      </c>
      <c r="R6" s="1" t="s">
        <v>4</v>
      </c>
      <c r="T6" s="1" t="s">
        <v>8</v>
      </c>
      <c r="U6" s="1" t="s">
        <v>4</v>
      </c>
      <c r="W6" s="1" t="s">
        <v>3</v>
      </c>
      <c r="Y6" s="1" t="s">
        <v>4</v>
      </c>
      <c r="Z6" s="4"/>
      <c r="AA6" s="1" t="s">
        <v>4</v>
      </c>
      <c r="AB6" s="4"/>
      <c r="AC6" s="4"/>
      <c r="AD6" s="1" t="s">
        <v>3</v>
      </c>
      <c r="AE6" s="4"/>
      <c r="AF6" s="4"/>
      <c r="AG6" s="4"/>
      <c r="AH6" s="4"/>
      <c r="AI6" s="4"/>
      <c r="AJ6" s="4"/>
      <c r="AK6" s="4"/>
    </row>
    <row r="7">
      <c r="A7" s="3" t="str">
        <f>'Interpolating the Yield Curve'!$J$2:$M$2 &lt;= 'Interpolating the Yield Curve'!$J$3:$M$3</f>
        <v>#REF!</v>
      </c>
      <c r="D7" s="3" t="str">
        <f>'Interpolating the Yield Curve (1)'!$J$2:$M$2 &lt;= 'Interpolating the Yield Curve (1)'!$J$3:$M$3</f>
        <v>#REF!</v>
      </c>
      <c r="F7" s="3" t="str">
        <f>'Interpolating the Yield Curve (1)'!$J$2:$M$2 &lt;= 'Interpolating the Yield Curve (1)'!$J$3:$M$3</f>
        <v>#REF!</v>
      </c>
      <c r="G7" s="3" t="str">
        <f>'Interpolating the Yield Curve (1)'!$J$2:$M$2 &lt;= 'Interpolating the Yield Curve (1)'!$J$4:$M$4</f>
        <v>#REF!</v>
      </c>
      <c r="I7" s="3" t="str">
        <f t="shared" ref="I7:I8" si="1">'Interpolating the Yield Curve (1)'!$J$2:$M$2 &lt;= 'Interpolating the Yield Curve (1)'!$J$3:$M$3</f>
        <v>#REF!</v>
      </c>
      <c r="O7" s="3" t="str">
        <f>'Interpolating the Yield Curve (1)'!$J$2:$M$2 &lt;= 'Interpolating the Yield Curve (1)'!$J$4:$M$4</f>
        <v>#REF!</v>
      </c>
      <c r="Q7" s="3" t="str">
        <f>'Interpolating the Yield Curve (1)'!$J$2:$M$2 &lt;= 'Interpolating the Yield Curve (1)'!$J$3:$M$3</f>
        <v>#REF!</v>
      </c>
      <c r="T7" s="3" t="str">
        <f>'Interpolating the Yield Curve (1)'!$J$2:$M$2 &lt;= 'Interpolating the Yield Curve (1)'!$J$3:$M$3</f>
        <v>#REF!</v>
      </c>
      <c r="W7" s="3" t="str">
        <f>'Interpolating the Yield Curve (1)'!$J$2:$M$2 &lt;= 'Interpolating the Yield Curve (1)'!$J$3:$M$3</f>
        <v>#REF!</v>
      </c>
      <c r="AD7" s="3" t="str">
        <f>'Interpolating the Yield Curve (1)'!$J$2:$M$2 &lt;= 'Interpolating the Yield Curve (1)'!$J$3:$M$3</f>
        <v>#REF!</v>
      </c>
    </row>
    <row r="8">
      <c r="A8" s="3" t="str">
        <f>'Interpolating the Yield Curve'!$J$2:$M$2 &lt;= 'Interpolating the Yield Curve'!$J$4:$M$4</f>
        <v>#REF!</v>
      </c>
      <c r="D8" s="3" t="str">
        <f>'Interpolating the Yield Curve (1)'! &lt;= </f>
        <v>#ERROR!</v>
      </c>
      <c r="I8" s="3" t="str">
        <f t="shared" si="1"/>
        <v>#REF!</v>
      </c>
      <c r="Q8" s="3" t="str">
        <f>'Interpolating the Yield Curve (1)'! &lt;= </f>
        <v>#ERROR!</v>
      </c>
      <c r="T8" s="3" t="str">
        <f t="shared" ref="T8:T9" si="2">'Interpolating the Yield Curve (1)'!$J$2:$M$2 &lt;= 'Interpolating the Yield Curve (1)'!$J$4:$M$4</f>
        <v>#REF!</v>
      </c>
      <c r="W8" s="3" t="str">
        <f>'Interpolating the Yield Curve (1)'!$J$2:$M$2 &lt;= 'Interpolating the Yield Curve (1)'!$J$4:$M$4</f>
        <v>#REF!</v>
      </c>
      <c r="AD8" s="3" t="str">
        <f>'Interpolating the Yield Curve (1)'!$J$2:$M$2 &lt;= 'Interpolating the Yield Curve (1)'!$J$4:$M$4</f>
        <v>#REF!</v>
      </c>
    </row>
    <row r="9">
      <c r="T9" s="3" t="str">
        <f t="shared" si="2"/>
        <v>#REF!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8.42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8.42" defaultRowHeight="15.0"/>
  <sheetData>
    <row r="1">
      <c r="A1" s="1" t="s">
        <v>9</v>
      </c>
      <c r="D1" s="1" t="s">
        <v>10</v>
      </c>
    </row>
    <row r="4">
      <c r="A4" s="1" t="s">
        <v>11</v>
      </c>
    </row>
    <row r="6">
      <c r="A6" s="1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8.42" defaultRowHeight="15.0"/>
  <sheetData>
    <row r="1">
      <c r="A1" s="1" t="s">
        <v>12</v>
      </c>
      <c r="D1" s="1" t="s">
        <v>13</v>
      </c>
    </row>
    <row r="6">
      <c r="A6" s="1" t="s">
        <v>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8.42" defaultRowHeight="15.0"/>
  <cols>
    <col customWidth="1" min="1" max="1" width="6.42"/>
    <col customWidth="1" min="2" max="2" width="7.5"/>
    <col customWidth="1" min="3" max="3" width="5.08"/>
    <col customWidth="1" min="4" max="4" width="6.42"/>
    <col customWidth="1" min="5" max="5" width="9.75"/>
    <col customWidth="1" min="6" max="6" width="7.75"/>
    <col customWidth="1" min="7" max="7" width="5.58"/>
    <col customWidth="1" min="8" max="9" width="7.58"/>
    <col customWidth="1" min="10" max="10" width="6.42"/>
    <col customWidth="1" min="11" max="11" width="8.42"/>
    <col customWidth="1" min="12" max="12" width="10.17"/>
    <col customWidth="1" min="13" max="13" width="11.08"/>
    <col customWidth="1" min="14" max="14" width="12.42"/>
    <col customWidth="1" min="15" max="56" width="6.42"/>
  </cols>
  <sheetData>
    <row r="1">
      <c r="A1" s="5"/>
      <c r="B1" s="5"/>
      <c r="C1" s="5"/>
      <c r="D1" s="5"/>
      <c r="E1" s="5"/>
      <c r="F1" s="5"/>
      <c r="G1" s="6"/>
      <c r="H1" s="7"/>
      <c r="I1" s="8"/>
      <c r="J1" s="9"/>
      <c r="K1" s="9" t="s">
        <v>14</v>
      </c>
      <c r="L1" s="9" t="s">
        <v>15</v>
      </c>
      <c r="M1" s="9" t="s">
        <v>16</v>
      </c>
      <c r="N1" s="9" t="s">
        <v>17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5"/>
      <c r="B2" s="5"/>
      <c r="C2" s="5"/>
      <c r="D2" s="5"/>
      <c r="E2" s="5"/>
      <c r="F2" s="5"/>
      <c r="G2" s="6"/>
      <c r="H2" s="10"/>
      <c r="I2" s="11"/>
      <c r="J2" s="12" t="s">
        <v>18</v>
      </c>
      <c r="K2" s="13">
        <v>0.04493833590103814</v>
      </c>
      <c r="L2" s="13">
        <v>-0.0010487107841439796</v>
      </c>
      <c r="M2" s="13">
        <v>2.319149552918354E-5</v>
      </c>
      <c r="N2" s="13">
        <v>8.900187816227224E-7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ht="33.75" customHeight="1">
      <c r="A3" s="14" t="s">
        <v>19</v>
      </c>
      <c r="B3" s="15">
        <f>((1/1.02)/AI9)^1/13-1</f>
        <v>-0.8777041456</v>
      </c>
      <c r="C3" s="5"/>
      <c r="D3" s="5"/>
      <c r="E3" s="16" t="s">
        <v>20</v>
      </c>
      <c r="F3" s="17">
        <f t="array" ref="F3">SQRT(SUMPRODUCT(F10:F63 - G10:G63, F10:F63 - G10:G63))</f>
        <v>11.4594592</v>
      </c>
      <c r="G3" s="6"/>
      <c r="H3" s="18"/>
      <c r="I3" s="19" t="s">
        <v>21</v>
      </c>
      <c r="J3" s="20"/>
      <c r="K3" s="21">
        <v>0.05</v>
      </c>
      <c r="L3" s="21">
        <v>0.01</v>
      </c>
      <c r="M3" s="21">
        <v>0.001</v>
      </c>
      <c r="N3" s="21">
        <v>1.0E-6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14" t="s">
        <v>22</v>
      </c>
      <c r="B4" s="22">
        <f>0.1/2*J9</f>
        <v>0.04892234202</v>
      </c>
      <c r="C4" s="5"/>
      <c r="D4" s="5"/>
      <c r="E4" s="5"/>
      <c r="F4" s="5"/>
      <c r="G4" s="6"/>
      <c r="H4" s="18"/>
      <c r="I4" s="19" t="s">
        <v>23</v>
      </c>
      <c r="J4" s="20"/>
      <c r="K4" s="21">
        <v>-0.05</v>
      </c>
      <c r="L4" s="21">
        <v>-0.01</v>
      </c>
      <c r="M4" s="21">
        <v>-0.001</v>
      </c>
      <c r="N4" s="21">
        <v>-1.0E-6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>
      <c r="B5" s="5"/>
      <c r="C5" s="5"/>
      <c r="D5" s="5"/>
      <c r="E5" s="5"/>
      <c r="F5" s="5"/>
      <c r="G5" s="5"/>
      <c r="H5" s="23"/>
      <c r="I5" s="24" t="s">
        <v>24</v>
      </c>
      <c r="J5" s="24">
        <v>1.0</v>
      </c>
      <c r="K5" s="24">
        <v>2.0</v>
      </c>
      <c r="L5" s="24">
        <v>3.0</v>
      </c>
      <c r="M5" s="24">
        <v>4.0</v>
      </c>
      <c r="N5" s="24">
        <v>5.0</v>
      </c>
      <c r="O5" s="24">
        <v>6.0</v>
      </c>
      <c r="P5" s="24">
        <v>7.0</v>
      </c>
      <c r="Q5" s="24">
        <v>8.0</v>
      </c>
      <c r="R5" s="24">
        <v>9.0</v>
      </c>
      <c r="S5" s="24">
        <v>10.0</v>
      </c>
      <c r="T5" s="24">
        <v>11.0</v>
      </c>
      <c r="U5" s="24">
        <v>12.0</v>
      </c>
      <c r="V5" s="24">
        <v>13.0</v>
      </c>
      <c r="W5" s="24">
        <v>14.0</v>
      </c>
      <c r="X5" s="24">
        <v>15.0</v>
      </c>
      <c r="Y5" s="24">
        <v>16.0</v>
      </c>
      <c r="Z5" s="24">
        <v>17.0</v>
      </c>
      <c r="AA5" s="24">
        <v>18.0</v>
      </c>
      <c r="AB5" s="24">
        <v>19.0</v>
      </c>
      <c r="AC5" s="24">
        <v>20.0</v>
      </c>
      <c r="AD5" s="24">
        <v>21.0</v>
      </c>
      <c r="AE5" s="24">
        <v>22.0</v>
      </c>
      <c r="AF5" s="24">
        <v>23.0</v>
      </c>
      <c r="AG5" s="24">
        <v>24.0</v>
      </c>
      <c r="AH5" s="24">
        <v>25.0</v>
      </c>
      <c r="AI5" s="24">
        <v>26.0</v>
      </c>
      <c r="AJ5" s="24">
        <v>27.0</v>
      </c>
      <c r="AK5" s="24">
        <v>28.0</v>
      </c>
      <c r="AL5" s="24">
        <v>29.0</v>
      </c>
      <c r="AM5" s="24">
        <v>30.0</v>
      </c>
      <c r="AN5" s="24">
        <v>31.0</v>
      </c>
      <c r="AO5" s="24">
        <v>32.0</v>
      </c>
      <c r="AP5" s="24">
        <v>33.0</v>
      </c>
      <c r="AQ5" s="24">
        <v>34.0</v>
      </c>
      <c r="AR5" s="24">
        <v>35.0</v>
      </c>
      <c r="AS5" s="24">
        <v>36.0</v>
      </c>
      <c r="AT5" s="24">
        <v>37.0</v>
      </c>
      <c r="AU5" s="24">
        <v>38.0</v>
      </c>
      <c r="AV5" s="24">
        <v>39.0</v>
      </c>
      <c r="AW5" s="24">
        <v>40.0</v>
      </c>
      <c r="AX5" s="24">
        <v>41.0</v>
      </c>
      <c r="AY5" s="24">
        <v>42.0</v>
      </c>
      <c r="AZ5" s="24">
        <v>43.0</v>
      </c>
      <c r="BA5" s="24">
        <v>44.0</v>
      </c>
      <c r="BB5" s="24">
        <v>45.0</v>
      </c>
      <c r="BC5" s="24">
        <v>46.0</v>
      </c>
      <c r="BD5" s="24">
        <v>47.0</v>
      </c>
    </row>
    <row r="6">
      <c r="C6" s="5"/>
      <c r="D6" s="5"/>
      <c r="E6" s="5"/>
      <c r="F6" s="5"/>
      <c r="G6" s="5"/>
      <c r="H6" s="25"/>
      <c r="I6" s="26" t="s">
        <v>25</v>
      </c>
      <c r="J6" s="27">
        <v>45153.0</v>
      </c>
      <c r="K6" s="27">
        <v>45337.0</v>
      </c>
      <c r="L6" s="27">
        <v>45519.0</v>
      </c>
      <c r="M6" s="27">
        <v>45703.0</v>
      </c>
      <c r="N6" s="27">
        <v>45884.0</v>
      </c>
      <c r="O6" s="27">
        <v>46068.0</v>
      </c>
      <c r="P6" s="27">
        <v>46249.0</v>
      </c>
      <c r="Q6" s="27">
        <v>46433.0</v>
      </c>
      <c r="R6" s="27">
        <v>46614.0</v>
      </c>
      <c r="S6" s="27">
        <v>46798.0</v>
      </c>
      <c r="T6" s="27">
        <v>46980.0</v>
      </c>
      <c r="U6" s="27">
        <v>47164.0</v>
      </c>
      <c r="V6" s="27">
        <v>47345.0</v>
      </c>
      <c r="W6" s="27">
        <v>47529.0</v>
      </c>
      <c r="X6" s="27">
        <v>47710.0</v>
      </c>
      <c r="Y6" s="27">
        <v>47894.0</v>
      </c>
      <c r="Z6" s="27">
        <v>48075.0</v>
      </c>
      <c r="AA6" s="27">
        <v>48259.0</v>
      </c>
      <c r="AB6" s="27">
        <v>48441.0</v>
      </c>
      <c r="AC6" s="27">
        <v>48625.0</v>
      </c>
      <c r="AD6" s="27">
        <v>48806.0</v>
      </c>
      <c r="AE6" s="27">
        <v>48990.0</v>
      </c>
      <c r="AF6" s="27">
        <v>49171.0</v>
      </c>
      <c r="AG6" s="27">
        <v>49355.0</v>
      </c>
      <c r="AH6" s="27">
        <v>49536.0</v>
      </c>
      <c r="AI6" s="27">
        <v>49720.0</v>
      </c>
      <c r="AJ6" s="27">
        <v>49902.0</v>
      </c>
      <c r="AK6" s="27">
        <v>50086.0</v>
      </c>
      <c r="AL6" s="27">
        <v>50267.0</v>
      </c>
      <c r="AM6" s="27">
        <v>50451.0</v>
      </c>
      <c r="AN6" s="27">
        <v>50632.0</v>
      </c>
      <c r="AO6" s="27">
        <v>50816.0</v>
      </c>
      <c r="AP6" s="27">
        <v>50997.0</v>
      </c>
      <c r="AQ6" s="27">
        <v>51181.0</v>
      </c>
      <c r="AR6" s="27">
        <v>51363.0</v>
      </c>
      <c r="AS6" s="27">
        <v>51547.0</v>
      </c>
      <c r="AT6" s="27">
        <v>51728.0</v>
      </c>
      <c r="AU6" s="27">
        <v>51912.0</v>
      </c>
      <c r="AV6" s="27">
        <v>52093.0</v>
      </c>
      <c r="AW6" s="27">
        <v>52277.0</v>
      </c>
      <c r="AX6" s="27">
        <v>52458.0</v>
      </c>
      <c r="AY6" s="27">
        <v>52642.0</v>
      </c>
      <c r="AZ6" s="27">
        <v>52824.0</v>
      </c>
      <c r="BA6" s="27">
        <v>53008.0</v>
      </c>
      <c r="BB6" s="27">
        <v>53189.0</v>
      </c>
      <c r="BC6" s="27">
        <v>53373.0</v>
      </c>
      <c r="BD6" s="27">
        <v>53554.0</v>
      </c>
    </row>
    <row r="7">
      <c r="A7" s="5"/>
      <c r="B7" s="5"/>
      <c r="C7" s="5"/>
      <c r="D7" s="5"/>
      <c r="E7" s="5"/>
      <c r="F7" s="5"/>
      <c r="G7" s="24" t="s">
        <v>26</v>
      </c>
      <c r="H7" s="25"/>
      <c r="I7" s="26" t="s">
        <v>27</v>
      </c>
      <c r="J7" s="28">
        <f t="shared" ref="J7:BD7" si="1">(J$6 - DATE(2023, 2, 17))/365</f>
        <v>0.4904109589</v>
      </c>
      <c r="K7" s="28">
        <f t="shared" si="1"/>
        <v>0.9945205479</v>
      </c>
      <c r="L7" s="28">
        <f t="shared" si="1"/>
        <v>1.493150685</v>
      </c>
      <c r="M7" s="28">
        <f t="shared" si="1"/>
        <v>1.997260274</v>
      </c>
      <c r="N7" s="28">
        <f t="shared" si="1"/>
        <v>2.493150685</v>
      </c>
      <c r="O7" s="28">
        <f t="shared" si="1"/>
        <v>2.997260274</v>
      </c>
      <c r="P7" s="28">
        <f t="shared" si="1"/>
        <v>3.493150685</v>
      </c>
      <c r="Q7" s="28">
        <f t="shared" si="1"/>
        <v>3.997260274</v>
      </c>
      <c r="R7" s="28">
        <f t="shared" si="1"/>
        <v>4.493150685</v>
      </c>
      <c r="S7" s="28">
        <f t="shared" si="1"/>
        <v>4.997260274</v>
      </c>
      <c r="T7" s="28">
        <f t="shared" si="1"/>
        <v>5.495890411</v>
      </c>
      <c r="U7" s="28">
        <f t="shared" si="1"/>
        <v>6</v>
      </c>
      <c r="V7" s="28">
        <f t="shared" si="1"/>
        <v>6.495890411</v>
      </c>
      <c r="W7" s="28">
        <f t="shared" si="1"/>
        <v>7</v>
      </c>
      <c r="X7" s="28">
        <f t="shared" si="1"/>
        <v>7.495890411</v>
      </c>
      <c r="Y7" s="28">
        <f t="shared" si="1"/>
        <v>8</v>
      </c>
      <c r="Z7" s="28">
        <f t="shared" si="1"/>
        <v>8.495890411</v>
      </c>
      <c r="AA7" s="28">
        <f t="shared" si="1"/>
        <v>9</v>
      </c>
      <c r="AB7" s="28">
        <f t="shared" si="1"/>
        <v>9.498630137</v>
      </c>
      <c r="AC7" s="28">
        <f t="shared" si="1"/>
        <v>10.00273973</v>
      </c>
      <c r="AD7" s="28">
        <f t="shared" si="1"/>
        <v>10.49863014</v>
      </c>
      <c r="AE7" s="28">
        <f t="shared" si="1"/>
        <v>11.00273973</v>
      </c>
      <c r="AF7" s="28">
        <f t="shared" si="1"/>
        <v>11.49863014</v>
      </c>
      <c r="AG7" s="28">
        <f t="shared" si="1"/>
        <v>12.00273973</v>
      </c>
      <c r="AH7" s="28">
        <f t="shared" si="1"/>
        <v>12.49863014</v>
      </c>
      <c r="AI7" s="28">
        <f t="shared" si="1"/>
        <v>13.00273973</v>
      </c>
      <c r="AJ7" s="28">
        <f t="shared" si="1"/>
        <v>13.50136986</v>
      </c>
      <c r="AK7" s="28">
        <f t="shared" si="1"/>
        <v>14.00547945</v>
      </c>
      <c r="AL7" s="28">
        <f t="shared" si="1"/>
        <v>14.50136986</v>
      </c>
      <c r="AM7" s="28">
        <f t="shared" si="1"/>
        <v>15.00547945</v>
      </c>
      <c r="AN7" s="28">
        <f t="shared" si="1"/>
        <v>15.50136986</v>
      </c>
      <c r="AO7" s="28">
        <f t="shared" si="1"/>
        <v>16.00547945</v>
      </c>
      <c r="AP7" s="28">
        <f t="shared" si="1"/>
        <v>16.50136986</v>
      </c>
      <c r="AQ7" s="28">
        <f t="shared" si="1"/>
        <v>17.00547945</v>
      </c>
      <c r="AR7" s="28">
        <f t="shared" si="1"/>
        <v>17.50410959</v>
      </c>
      <c r="AS7" s="28">
        <f t="shared" si="1"/>
        <v>18.00821918</v>
      </c>
      <c r="AT7" s="28">
        <f t="shared" si="1"/>
        <v>18.50410959</v>
      </c>
      <c r="AU7" s="28">
        <f t="shared" si="1"/>
        <v>19.00821918</v>
      </c>
      <c r="AV7" s="28">
        <f t="shared" si="1"/>
        <v>19.50410959</v>
      </c>
      <c r="AW7" s="28">
        <f t="shared" si="1"/>
        <v>20.00821918</v>
      </c>
      <c r="AX7" s="28">
        <f t="shared" si="1"/>
        <v>20.50410959</v>
      </c>
      <c r="AY7" s="28">
        <f t="shared" si="1"/>
        <v>21.00821918</v>
      </c>
      <c r="AZ7" s="28">
        <f t="shared" si="1"/>
        <v>21.50684932</v>
      </c>
      <c r="BA7" s="28">
        <f t="shared" si="1"/>
        <v>22.0109589</v>
      </c>
      <c r="BB7" s="28">
        <f t="shared" si="1"/>
        <v>22.50684932</v>
      </c>
      <c r="BC7" s="28">
        <f t="shared" si="1"/>
        <v>23.0109589</v>
      </c>
      <c r="BD7" s="28">
        <f t="shared" si="1"/>
        <v>23.50684932</v>
      </c>
    </row>
    <row r="8">
      <c r="A8" s="5"/>
      <c r="B8" s="5"/>
      <c r="C8" s="5"/>
      <c r="D8" s="5"/>
      <c r="E8" s="5"/>
      <c r="F8" s="5"/>
      <c r="G8" s="5"/>
      <c r="H8" s="25"/>
      <c r="I8" s="26" t="s">
        <v>28</v>
      </c>
      <c r="J8" s="29">
        <f t="shared" ref="J8:BD8" si="2">$K$2 + $L$2*J7 + $M$2*J7^2 + $N$2*J7^3</f>
        <v>0.04442971924</v>
      </c>
      <c r="K8" s="29">
        <f t="shared" si="2"/>
        <v>0.04391918498</v>
      </c>
      <c r="L8" s="29">
        <f t="shared" si="2"/>
        <v>0.04342712094</v>
      </c>
      <c r="M8" s="29">
        <f t="shared" si="2"/>
        <v>0.04294339045</v>
      </c>
      <c r="N8" s="29">
        <f t="shared" si="2"/>
        <v>0.04248168815</v>
      </c>
      <c r="O8" s="29">
        <f t="shared" si="2"/>
        <v>0.04202738386</v>
      </c>
      <c r="P8" s="29">
        <f t="shared" si="2"/>
        <v>0.04159595206</v>
      </c>
      <c r="Q8" s="29">
        <f t="shared" si="2"/>
        <v>0.04117376598</v>
      </c>
      <c r="R8" s="29">
        <f t="shared" si="2"/>
        <v>0.04077525277</v>
      </c>
      <c r="S8" s="29">
        <f t="shared" si="2"/>
        <v>0.04038787691</v>
      </c>
      <c r="T8" s="29">
        <f t="shared" si="2"/>
        <v>0.0400229763</v>
      </c>
      <c r="U8" s="29">
        <f t="shared" si="2"/>
        <v>0.03967320909</v>
      </c>
      <c r="V8" s="29">
        <f t="shared" si="2"/>
        <v>0.03934858575</v>
      </c>
      <c r="W8" s="29">
        <f t="shared" si="2"/>
        <v>0.03903902014</v>
      </c>
      <c r="X8" s="29">
        <f t="shared" si="2"/>
        <v>0.03875526698</v>
      </c>
      <c r="Y8" s="29">
        <f t="shared" si="2"/>
        <v>0.03848859496</v>
      </c>
      <c r="Z8" s="29">
        <f t="shared" si="2"/>
        <v>0.0382483601</v>
      </c>
      <c r="AA8" s="29">
        <f t="shared" si="2"/>
        <v>0.03802727367</v>
      </c>
      <c r="AB8" s="29">
        <f t="shared" si="2"/>
        <v>0.03783219874</v>
      </c>
      <c r="AC8" s="29">
        <f t="shared" si="2"/>
        <v>0.03765952588</v>
      </c>
      <c r="AD8" s="29">
        <f t="shared" si="2"/>
        <v>0.03751440932</v>
      </c>
      <c r="AE8" s="29">
        <f t="shared" si="2"/>
        <v>0.03739271343</v>
      </c>
      <c r="AF8" s="29">
        <f t="shared" si="2"/>
        <v>0.03729906676</v>
      </c>
      <c r="AG8" s="29">
        <f t="shared" si="2"/>
        <v>0.03723103985</v>
      </c>
      <c r="AH8" s="29">
        <f t="shared" si="2"/>
        <v>0.03719151117</v>
      </c>
      <c r="AI8" s="29">
        <f t="shared" si="2"/>
        <v>0.03717984524</v>
      </c>
      <c r="AJ8" s="29">
        <f t="shared" si="2"/>
        <v>0.03719725822</v>
      </c>
      <c r="AK8" s="29">
        <f t="shared" si="2"/>
        <v>0.03724481076</v>
      </c>
      <c r="AL8" s="29">
        <f t="shared" si="2"/>
        <v>0.03732162882</v>
      </c>
      <c r="AM8" s="29">
        <f t="shared" si="2"/>
        <v>0.03743093371</v>
      </c>
      <c r="AN8" s="29">
        <f t="shared" si="2"/>
        <v>0.03756982135</v>
      </c>
      <c r="AO8" s="29">
        <f t="shared" si="2"/>
        <v>0.03774357061</v>
      </c>
      <c r="AP8" s="29">
        <f t="shared" si="2"/>
        <v>0.03794717594</v>
      </c>
      <c r="AQ8" s="29">
        <f t="shared" si="2"/>
        <v>0.03818806156</v>
      </c>
      <c r="AR8" s="29">
        <f t="shared" si="2"/>
        <v>0.0384606247</v>
      </c>
      <c r="AS8" s="29">
        <f t="shared" si="2"/>
        <v>0.03877153368</v>
      </c>
      <c r="AT8" s="29">
        <f t="shared" si="2"/>
        <v>0.03911271419</v>
      </c>
      <c r="AU8" s="29">
        <f t="shared" si="2"/>
        <v>0.03949615092</v>
      </c>
      <c r="AV8" s="29">
        <f t="shared" si="2"/>
        <v>0.03991000071</v>
      </c>
      <c r="AW8" s="29">
        <f t="shared" si="2"/>
        <v>0.04036865719</v>
      </c>
      <c r="AX8" s="29">
        <f t="shared" si="2"/>
        <v>0.04085782437</v>
      </c>
      <c r="AY8" s="29">
        <f t="shared" si="2"/>
        <v>0.04139439258</v>
      </c>
      <c r="AZ8" s="29">
        <f t="shared" si="2"/>
        <v>0.04196476812</v>
      </c>
      <c r="BA8" s="29">
        <f t="shared" si="2"/>
        <v>0.04258216461</v>
      </c>
      <c r="BB8" s="29">
        <f t="shared" si="2"/>
        <v>0.0432301354</v>
      </c>
      <c r="BC8" s="29">
        <f t="shared" si="2"/>
        <v>0.04393083502</v>
      </c>
      <c r="BD8" s="29">
        <f t="shared" si="2"/>
        <v>0.04466207479</v>
      </c>
    </row>
    <row r="9">
      <c r="A9" s="30" t="s">
        <v>29</v>
      </c>
      <c r="B9" s="30" t="s">
        <v>30</v>
      </c>
      <c r="C9" s="30" t="s">
        <v>31</v>
      </c>
      <c r="D9" s="31" t="s">
        <v>32</v>
      </c>
      <c r="E9" s="31" t="s">
        <v>33</v>
      </c>
      <c r="F9" s="31" t="s">
        <v>34</v>
      </c>
      <c r="G9" s="31" t="s">
        <v>35</v>
      </c>
      <c r="H9" s="32" t="s">
        <v>26</v>
      </c>
      <c r="I9" s="26" t="s">
        <v>36</v>
      </c>
      <c r="J9" s="29">
        <f t="shared" ref="J9:BD9" si="3">1*EXP(-J$8*J$7)</f>
        <v>0.9784468405</v>
      </c>
      <c r="K9" s="29">
        <f t="shared" si="3"/>
        <v>0.9572616371</v>
      </c>
      <c r="L9" s="29">
        <f t="shared" si="3"/>
        <v>0.9372143739</v>
      </c>
      <c r="M9" s="29">
        <f t="shared" si="3"/>
        <v>0.9178061027</v>
      </c>
      <c r="N9" s="29">
        <f t="shared" si="3"/>
        <v>0.8995026766</v>
      </c>
      <c r="O9" s="29">
        <f t="shared" si="3"/>
        <v>0.8816439334</v>
      </c>
      <c r="P9" s="29">
        <f t="shared" si="3"/>
        <v>0.8647620225</v>
      </c>
      <c r="Q9" s="29">
        <f t="shared" si="3"/>
        <v>0.848247978</v>
      </c>
      <c r="R9" s="29">
        <f t="shared" si="3"/>
        <v>0.8325938299</v>
      </c>
      <c r="S9" s="29">
        <f t="shared" si="3"/>
        <v>0.8172348815</v>
      </c>
      <c r="T9" s="29">
        <f t="shared" si="3"/>
        <v>0.8025493812</v>
      </c>
      <c r="U9" s="29">
        <f t="shared" si="3"/>
        <v>0.7881717512</v>
      </c>
      <c r="V9" s="29">
        <f t="shared" si="3"/>
        <v>0.7744485116</v>
      </c>
      <c r="W9" s="29">
        <f t="shared" si="3"/>
        <v>0.7608849304</v>
      </c>
      <c r="X9" s="29">
        <f t="shared" si="3"/>
        <v>0.7478856148</v>
      </c>
      <c r="Y9" s="29">
        <f t="shared" si="3"/>
        <v>0.734982375</v>
      </c>
      <c r="Z9" s="29">
        <f t="shared" si="3"/>
        <v>0.7225606804</v>
      </c>
      <c r="AA9" s="29">
        <f t="shared" si="3"/>
        <v>0.7101738619</v>
      </c>
      <c r="AB9" s="29">
        <f t="shared" si="3"/>
        <v>0.6981271265</v>
      </c>
      <c r="AC9" s="29">
        <f t="shared" si="3"/>
        <v>0.686122953</v>
      </c>
      <c r="AD9" s="29">
        <f t="shared" si="3"/>
        <v>0.6744552788</v>
      </c>
      <c r="AE9" s="29">
        <f t="shared" si="3"/>
        <v>0.6627070156</v>
      </c>
      <c r="AF9" s="29">
        <f t="shared" si="3"/>
        <v>0.6512327504</v>
      </c>
      <c r="AG9" s="29">
        <f t="shared" si="3"/>
        <v>0.6396241882</v>
      </c>
      <c r="AH9" s="29">
        <f t="shared" si="3"/>
        <v>0.6282337663</v>
      </c>
      <c r="AI9" s="29">
        <f t="shared" si="3"/>
        <v>0.616658526</v>
      </c>
      <c r="AJ9" s="29">
        <f t="shared" si="3"/>
        <v>0.6051893219</v>
      </c>
      <c r="AK9" s="29">
        <f t="shared" si="3"/>
        <v>0.593551419</v>
      </c>
      <c r="AL9" s="29">
        <f t="shared" si="3"/>
        <v>0.5820407926</v>
      </c>
      <c r="AM9" s="29">
        <f t="shared" si="3"/>
        <v>0.5702564502</v>
      </c>
      <c r="AN9" s="29">
        <f t="shared" si="3"/>
        <v>0.5585653282</v>
      </c>
      <c r="AO9" s="29">
        <f t="shared" si="3"/>
        <v>0.5465639593</v>
      </c>
      <c r="AP9" s="29">
        <f t="shared" si="3"/>
        <v>0.5346299864</v>
      </c>
      <c r="AQ9" s="29">
        <f t="shared" si="3"/>
        <v>0.5223558094</v>
      </c>
      <c r="AR9" s="29">
        <f t="shared" si="3"/>
        <v>0.5100640415</v>
      </c>
      <c r="AS9" s="29">
        <f t="shared" si="3"/>
        <v>0.4974768399</v>
      </c>
      <c r="AT9" s="29">
        <f t="shared" si="3"/>
        <v>0.4849323173</v>
      </c>
      <c r="AU9" s="29">
        <f t="shared" si="3"/>
        <v>0.4720117057</v>
      </c>
      <c r="AV9" s="29">
        <f t="shared" si="3"/>
        <v>0.4591359031</v>
      </c>
      <c r="AW9" s="29">
        <f t="shared" si="3"/>
        <v>0.4458802143</v>
      </c>
      <c r="AX9" s="29">
        <f t="shared" si="3"/>
        <v>0.4326815342</v>
      </c>
      <c r="AY9" s="29">
        <f t="shared" si="3"/>
        <v>0.419109745</v>
      </c>
      <c r="AZ9" s="29">
        <f t="shared" si="3"/>
        <v>0.4055423612</v>
      </c>
      <c r="BA9" s="29">
        <f t="shared" si="3"/>
        <v>0.3916940317</v>
      </c>
      <c r="BB9" s="29">
        <f t="shared" si="3"/>
        <v>0.3779572657</v>
      </c>
      <c r="BC9" s="29">
        <f t="shared" si="3"/>
        <v>0.3638947362</v>
      </c>
      <c r="BD9" s="29">
        <f t="shared" si="3"/>
        <v>0.3499851121</v>
      </c>
    </row>
    <row r="10">
      <c r="A10" s="33">
        <v>45153.0</v>
      </c>
      <c r="B10" s="34">
        <v>0.125</v>
      </c>
      <c r="C10" s="34">
        <v>97.212</v>
      </c>
      <c r="D10" s="35">
        <v>44972.0</v>
      </c>
      <c r="E10" s="36">
        <v>0.003090659341</v>
      </c>
      <c r="F10" s="36">
        <f t="shared" ref="F10:F64" si="5">$C10 + $E10</f>
        <v>97.21509066</v>
      </c>
      <c r="G10" s="37">
        <f t="shared" ref="G10:G64" si="6">SUM($J10:$BD10)</f>
        <v>97.90583697</v>
      </c>
      <c r="H10" s="38">
        <v>0.04442971923540129</v>
      </c>
      <c r="I10" s="24">
        <v>1.0</v>
      </c>
      <c r="J10" s="39">
        <f t="shared" ref="J10:BD10" si="4">(IF(J$6 = $A10, 100, 0) + IF(J$6 &lt;= $A10, $B10/2, 0))*J$9</f>
        <v>97.90583697</v>
      </c>
      <c r="K10" s="39">
        <f t="shared" si="4"/>
        <v>0</v>
      </c>
      <c r="L10" s="39">
        <f t="shared" si="4"/>
        <v>0</v>
      </c>
      <c r="M10" s="39">
        <f t="shared" si="4"/>
        <v>0</v>
      </c>
      <c r="N10" s="39">
        <f t="shared" si="4"/>
        <v>0</v>
      </c>
      <c r="O10" s="39">
        <f t="shared" si="4"/>
        <v>0</v>
      </c>
      <c r="P10" s="39">
        <f t="shared" si="4"/>
        <v>0</v>
      </c>
      <c r="Q10" s="39">
        <f t="shared" si="4"/>
        <v>0</v>
      </c>
      <c r="R10" s="39">
        <f t="shared" si="4"/>
        <v>0</v>
      </c>
      <c r="S10" s="39">
        <f t="shared" si="4"/>
        <v>0</v>
      </c>
      <c r="T10" s="39">
        <f t="shared" si="4"/>
        <v>0</v>
      </c>
      <c r="U10" s="39">
        <f t="shared" si="4"/>
        <v>0</v>
      </c>
      <c r="V10" s="39">
        <f t="shared" si="4"/>
        <v>0</v>
      </c>
      <c r="W10" s="39">
        <f t="shared" si="4"/>
        <v>0</v>
      </c>
      <c r="X10" s="39">
        <f t="shared" si="4"/>
        <v>0</v>
      </c>
      <c r="Y10" s="39">
        <f t="shared" si="4"/>
        <v>0</v>
      </c>
      <c r="Z10" s="39">
        <f t="shared" si="4"/>
        <v>0</v>
      </c>
      <c r="AA10" s="39">
        <f t="shared" si="4"/>
        <v>0</v>
      </c>
      <c r="AB10" s="39">
        <f t="shared" si="4"/>
        <v>0</v>
      </c>
      <c r="AC10" s="39">
        <f t="shared" si="4"/>
        <v>0</v>
      </c>
      <c r="AD10" s="39">
        <f t="shared" si="4"/>
        <v>0</v>
      </c>
      <c r="AE10" s="39">
        <f t="shared" si="4"/>
        <v>0</v>
      </c>
      <c r="AF10" s="39">
        <f t="shared" si="4"/>
        <v>0</v>
      </c>
      <c r="AG10" s="39">
        <f t="shared" si="4"/>
        <v>0</v>
      </c>
      <c r="AH10" s="39">
        <f t="shared" si="4"/>
        <v>0</v>
      </c>
      <c r="AI10" s="39">
        <f t="shared" si="4"/>
        <v>0</v>
      </c>
      <c r="AJ10" s="39">
        <f t="shared" si="4"/>
        <v>0</v>
      </c>
      <c r="AK10" s="39">
        <f t="shared" si="4"/>
        <v>0</v>
      </c>
      <c r="AL10" s="39">
        <f t="shared" si="4"/>
        <v>0</v>
      </c>
      <c r="AM10" s="39">
        <f t="shared" si="4"/>
        <v>0</v>
      </c>
      <c r="AN10" s="39">
        <f t="shared" si="4"/>
        <v>0</v>
      </c>
      <c r="AO10" s="39">
        <f t="shared" si="4"/>
        <v>0</v>
      </c>
      <c r="AP10" s="39">
        <f t="shared" si="4"/>
        <v>0</v>
      </c>
      <c r="AQ10" s="39">
        <f t="shared" si="4"/>
        <v>0</v>
      </c>
      <c r="AR10" s="39">
        <f t="shared" si="4"/>
        <v>0</v>
      </c>
      <c r="AS10" s="39">
        <f t="shared" si="4"/>
        <v>0</v>
      </c>
      <c r="AT10" s="39">
        <f t="shared" si="4"/>
        <v>0</v>
      </c>
      <c r="AU10" s="39">
        <f t="shared" si="4"/>
        <v>0</v>
      </c>
      <c r="AV10" s="39">
        <f t="shared" si="4"/>
        <v>0</v>
      </c>
      <c r="AW10" s="39">
        <f t="shared" si="4"/>
        <v>0</v>
      </c>
      <c r="AX10" s="39">
        <f t="shared" si="4"/>
        <v>0</v>
      </c>
      <c r="AY10" s="39">
        <f t="shared" si="4"/>
        <v>0</v>
      </c>
      <c r="AZ10" s="39">
        <f t="shared" si="4"/>
        <v>0</v>
      </c>
      <c r="BA10" s="39">
        <f t="shared" si="4"/>
        <v>0</v>
      </c>
      <c r="BB10" s="39">
        <f t="shared" si="4"/>
        <v>0</v>
      </c>
      <c r="BC10" s="39">
        <f t="shared" si="4"/>
        <v>0</v>
      </c>
      <c r="BD10" s="39">
        <f t="shared" si="4"/>
        <v>0</v>
      </c>
    </row>
    <row r="11">
      <c r="A11" s="33">
        <v>45153.0</v>
      </c>
      <c r="B11" s="34">
        <v>2.5</v>
      </c>
      <c r="C11" s="34">
        <v>98.262</v>
      </c>
      <c r="D11" s="35">
        <v>44972.0</v>
      </c>
      <c r="E11" s="36">
        <v>0.06181318681</v>
      </c>
      <c r="F11" s="36">
        <f t="shared" si="5"/>
        <v>98.32381319</v>
      </c>
      <c r="G11" s="37">
        <f t="shared" si="6"/>
        <v>99.0677426</v>
      </c>
      <c r="H11" s="38">
        <v>0.04391918498417567</v>
      </c>
      <c r="I11" s="24">
        <v>2.0</v>
      </c>
      <c r="J11" s="39">
        <f t="shared" ref="J11:BD11" si="7">(IF(J$6 = $A11, 100, 0) + IF(J$6 &lt;= $A11, $B11/2, 0))*J$9</f>
        <v>99.0677426</v>
      </c>
      <c r="K11" s="39">
        <f t="shared" si="7"/>
        <v>0</v>
      </c>
      <c r="L11" s="39">
        <f t="shared" si="7"/>
        <v>0</v>
      </c>
      <c r="M11" s="39">
        <f t="shared" si="7"/>
        <v>0</v>
      </c>
      <c r="N11" s="39">
        <f t="shared" si="7"/>
        <v>0</v>
      </c>
      <c r="O11" s="39">
        <f t="shared" si="7"/>
        <v>0</v>
      </c>
      <c r="P11" s="39">
        <f t="shared" si="7"/>
        <v>0</v>
      </c>
      <c r="Q11" s="39">
        <f t="shared" si="7"/>
        <v>0</v>
      </c>
      <c r="R11" s="39">
        <f t="shared" si="7"/>
        <v>0</v>
      </c>
      <c r="S11" s="39">
        <f t="shared" si="7"/>
        <v>0</v>
      </c>
      <c r="T11" s="39">
        <f t="shared" si="7"/>
        <v>0</v>
      </c>
      <c r="U11" s="39">
        <f t="shared" si="7"/>
        <v>0</v>
      </c>
      <c r="V11" s="39">
        <f t="shared" si="7"/>
        <v>0</v>
      </c>
      <c r="W11" s="39">
        <f t="shared" si="7"/>
        <v>0</v>
      </c>
      <c r="X11" s="39">
        <f t="shared" si="7"/>
        <v>0</v>
      </c>
      <c r="Y11" s="39">
        <f t="shared" si="7"/>
        <v>0</v>
      </c>
      <c r="Z11" s="39">
        <f t="shared" si="7"/>
        <v>0</v>
      </c>
      <c r="AA11" s="39">
        <f t="shared" si="7"/>
        <v>0</v>
      </c>
      <c r="AB11" s="39">
        <f t="shared" si="7"/>
        <v>0</v>
      </c>
      <c r="AC11" s="39">
        <f t="shared" si="7"/>
        <v>0</v>
      </c>
      <c r="AD11" s="39">
        <f t="shared" si="7"/>
        <v>0</v>
      </c>
      <c r="AE11" s="39">
        <f t="shared" si="7"/>
        <v>0</v>
      </c>
      <c r="AF11" s="39">
        <f t="shared" si="7"/>
        <v>0</v>
      </c>
      <c r="AG11" s="39">
        <f t="shared" si="7"/>
        <v>0</v>
      </c>
      <c r="AH11" s="39">
        <f t="shared" si="7"/>
        <v>0</v>
      </c>
      <c r="AI11" s="39">
        <f t="shared" si="7"/>
        <v>0</v>
      </c>
      <c r="AJ11" s="39">
        <f t="shared" si="7"/>
        <v>0</v>
      </c>
      <c r="AK11" s="39">
        <f t="shared" si="7"/>
        <v>0</v>
      </c>
      <c r="AL11" s="39">
        <f t="shared" si="7"/>
        <v>0</v>
      </c>
      <c r="AM11" s="39">
        <f t="shared" si="7"/>
        <v>0</v>
      </c>
      <c r="AN11" s="39">
        <f t="shared" si="7"/>
        <v>0</v>
      </c>
      <c r="AO11" s="39">
        <f t="shared" si="7"/>
        <v>0</v>
      </c>
      <c r="AP11" s="39">
        <f t="shared" si="7"/>
        <v>0</v>
      </c>
      <c r="AQ11" s="39">
        <f t="shared" si="7"/>
        <v>0</v>
      </c>
      <c r="AR11" s="39">
        <f t="shared" si="7"/>
        <v>0</v>
      </c>
      <c r="AS11" s="39">
        <f t="shared" si="7"/>
        <v>0</v>
      </c>
      <c r="AT11" s="39">
        <f t="shared" si="7"/>
        <v>0</v>
      </c>
      <c r="AU11" s="39">
        <f t="shared" si="7"/>
        <v>0</v>
      </c>
      <c r="AV11" s="39">
        <f t="shared" si="7"/>
        <v>0</v>
      </c>
      <c r="AW11" s="39">
        <f t="shared" si="7"/>
        <v>0</v>
      </c>
      <c r="AX11" s="39">
        <f t="shared" si="7"/>
        <v>0</v>
      </c>
      <c r="AY11" s="39">
        <f t="shared" si="7"/>
        <v>0</v>
      </c>
      <c r="AZ11" s="39">
        <f t="shared" si="7"/>
        <v>0</v>
      </c>
      <c r="BA11" s="39">
        <f t="shared" si="7"/>
        <v>0</v>
      </c>
      <c r="BB11" s="39">
        <f t="shared" si="7"/>
        <v>0</v>
      </c>
      <c r="BC11" s="39">
        <f t="shared" si="7"/>
        <v>0</v>
      </c>
      <c r="BD11" s="39">
        <f t="shared" si="7"/>
        <v>0</v>
      </c>
    </row>
    <row r="12">
      <c r="A12" s="33">
        <v>45337.0</v>
      </c>
      <c r="B12" s="34">
        <v>0.125</v>
      </c>
      <c r="C12" s="34">
        <v>95.096</v>
      </c>
      <c r="D12" s="35">
        <v>44972.0</v>
      </c>
      <c r="E12" s="36">
        <v>0.003090659341</v>
      </c>
      <c r="F12" s="36">
        <f t="shared" si="5"/>
        <v>95.09909066</v>
      </c>
      <c r="G12" s="37">
        <f t="shared" si="6"/>
        <v>95.84714549</v>
      </c>
      <c r="H12" s="40">
        <v>0.0434271209436095</v>
      </c>
      <c r="I12" s="24">
        <v>3.0</v>
      </c>
      <c r="J12" s="39">
        <f t="shared" ref="J12:BD12" si="8">(IF(J$6 = $A12, 100, 0) + IF(J$6 &lt;= $A12, $B12/2, 0))*J$9</f>
        <v>0.06115292753</v>
      </c>
      <c r="K12" s="39">
        <f t="shared" si="8"/>
        <v>95.78599256</v>
      </c>
      <c r="L12" s="39">
        <f t="shared" si="8"/>
        <v>0</v>
      </c>
      <c r="M12" s="39">
        <f t="shared" si="8"/>
        <v>0</v>
      </c>
      <c r="N12" s="39">
        <f t="shared" si="8"/>
        <v>0</v>
      </c>
      <c r="O12" s="39">
        <f t="shared" si="8"/>
        <v>0</v>
      </c>
      <c r="P12" s="39">
        <f t="shared" si="8"/>
        <v>0</v>
      </c>
      <c r="Q12" s="39">
        <f t="shared" si="8"/>
        <v>0</v>
      </c>
      <c r="R12" s="39">
        <f t="shared" si="8"/>
        <v>0</v>
      </c>
      <c r="S12" s="39">
        <f t="shared" si="8"/>
        <v>0</v>
      </c>
      <c r="T12" s="39">
        <f t="shared" si="8"/>
        <v>0</v>
      </c>
      <c r="U12" s="39">
        <f t="shared" si="8"/>
        <v>0</v>
      </c>
      <c r="V12" s="39">
        <f t="shared" si="8"/>
        <v>0</v>
      </c>
      <c r="W12" s="39">
        <f t="shared" si="8"/>
        <v>0</v>
      </c>
      <c r="X12" s="39">
        <f t="shared" si="8"/>
        <v>0</v>
      </c>
      <c r="Y12" s="39">
        <f t="shared" si="8"/>
        <v>0</v>
      </c>
      <c r="Z12" s="39">
        <f t="shared" si="8"/>
        <v>0</v>
      </c>
      <c r="AA12" s="39">
        <f t="shared" si="8"/>
        <v>0</v>
      </c>
      <c r="AB12" s="39">
        <f t="shared" si="8"/>
        <v>0</v>
      </c>
      <c r="AC12" s="39">
        <f t="shared" si="8"/>
        <v>0</v>
      </c>
      <c r="AD12" s="39">
        <f t="shared" si="8"/>
        <v>0</v>
      </c>
      <c r="AE12" s="39">
        <f t="shared" si="8"/>
        <v>0</v>
      </c>
      <c r="AF12" s="39">
        <f t="shared" si="8"/>
        <v>0</v>
      </c>
      <c r="AG12" s="39">
        <f t="shared" si="8"/>
        <v>0</v>
      </c>
      <c r="AH12" s="39">
        <f t="shared" si="8"/>
        <v>0</v>
      </c>
      <c r="AI12" s="39">
        <f t="shared" si="8"/>
        <v>0</v>
      </c>
      <c r="AJ12" s="39">
        <f t="shared" si="8"/>
        <v>0</v>
      </c>
      <c r="AK12" s="39">
        <f t="shared" si="8"/>
        <v>0</v>
      </c>
      <c r="AL12" s="39">
        <f t="shared" si="8"/>
        <v>0</v>
      </c>
      <c r="AM12" s="39">
        <f t="shared" si="8"/>
        <v>0</v>
      </c>
      <c r="AN12" s="39">
        <f t="shared" si="8"/>
        <v>0</v>
      </c>
      <c r="AO12" s="39">
        <f t="shared" si="8"/>
        <v>0</v>
      </c>
      <c r="AP12" s="39">
        <f t="shared" si="8"/>
        <v>0</v>
      </c>
      <c r="AQ12" s="39">
        <f t="shared" si="8"/>
        <v>0</v>
      </c>
      <c r="AR12" s="39">
        <f t="shared" si="8"/>
        <v>0</v>
      </c>
      <c r="AS12" s="39">
        <f t="shared" si="8"/>
        <v>0</v>
      </c>
      <c r="AT12" s="39">
        <f t="shared" si="8"/>
        <v>0</v>
      </c>
      <c r="AU12" s="39">
        <f t="shared" si="8"/>
        <v>0</v>
      </c>
      <c r="AV12" s="39">
        <f t="shared" si="8"/>
        <v>0</v>
      </c>
      <c r="AW12" s="39">
        <f t="shared" si="8"/>
        <v>0</v>
      </c>
      <c r="AX12" s="39">
        <f t="shared" si="8"/>
        <v>0</v>
      </c>
      <c r="AY12" s="39">
        <f t="shared" si="8"/>
        <v>0</v>
      </c>
      <c r="AZ12" s="39">
        <f t="shared" si="8"/>
        <v>0</v>
      </c>
      <c r="BA12" s="39">
        <f t="shared" si="8"/>
        <v>0</v>
      </c>
      <c r="BB12" s="39">
        <f t="shared" si="8"/>
        <v>0</v>
      </c>
      <c r="BC12" s="39">
        <f t="shared" si="8"/>
        <v>0</v>
      </c>
      <c r="BD12" s="39">
        <f t="shared" si="8"/>
        <v>0</v>
      </c>
    </row>
    <row r="13">
      <c r="A13" s="33">
        <v>45337.0</v>
      </c>
      <c r="B13" s="34">
        <v>2.75</v>
      </c>
      <c r="C13" s="34">
        <v>97.26</v>
      </c>
      <c r="D13" s="35">
        <v>44972.0</v>
      </c>
      <c r="E13" s="36">
        <v>0.06799450549</v>
      </c>
      <c r="F13" s="36">
        <f t="shared" si="5"/>
        <v>97.32799451</v>
      </c>
      <c r="G13" s="37">
        <f t="shared" si="6"/>
        <v>98.38776286</v>
      </c>
      <c r="H13" s="38">
        <v>0.04294339044522608</v>
      </c>
      <c r="I13" s="24">
        <v>4.0</v>
      </c>
      <c r="J13" s="39">
        <f t="shared" ref="J13:BD13" si="9">(IF(J$6 = $A13, 100, 0) + IF(J$6 &lt;= $A13, $B13/2, 0))*J$9</f>
        <v>1.345364406</v>
      </c>
      <c r="K13" s="39">
        <f t="shared" si="9"/>
        <v>97.04239846</v>
      </c>
      <c r="L13" s="39">
        <f t="shared" si="9"/>
        <v>0</v>
      </c>
      <c r="M13" s="39">
        <f t="shared" si="9"/>
        <v>0</v>
      </c>
      <c r="N13" s="39">
        <f t="shared" si="9"/>
        <v>0</v>
      </c>
      <c r="O13" s="39">
        <f t="shared" si="9"/>
        <v>0</v>
      </c>
      <c r="P13" s="39">
        <f t="shared" si="9"/>
        <v>0</v>
      </c>
      <c r="Q13" s="39">
        <f t="shared" si="9"/>
        <v>0</v>
      </c>
      <c r="R13" s="39">
        <f t="shared" si="9"/>
        <v>0</v>
      </c>
      <c r="S13" s="39">
        <f t="shared" si="9"/>
        <v>0</v>
      </c>
      <c r="T13" s="39">
        <f t="shared" si="9"/>
        <v>0</v>
      </c>
      <c r="U13" s="39">
        <f t="shared" si="9"/>
        <v>0</v>
      </c>
      <c r="V13" s="39">
        <f t="shared" si="9"/>
        <v>0</v>
      </c>
      <c r="W13" s="39">
        <f t="shared" si="9"/>
        <v>0</v>
      </c>
      <c r="X13" s="39">
        <f t="shared" si="9"/>
        <v>0</v>
      </c>
      <c r="Y13" s="39">
        <f t="shared" si="9"/>
        <v>0</v>
      </c>
      <c r="Z13" s="39">
        <f t="shared" si="9"/>
        <v>0</v>
      </c>
      <c r="AA13" s="39">
        <f t="shared" si="9"/>
        <v>0</v>
      </c>
      <c r="AB13" s="39">
        <f t="shared" si="9"/>
        <v>0</v>
      </c>
      <c r="AC13" s="39">
        <f t="shared" si="9"/>
        <v>0</v>
      </c>
      <c r="AD13" s="39">
        <f t="shared" si="9"/>
        <v>0</v>
      </c>
      <c r="AE13" s="39">
        <f t="shared" si="9"/>
        <v>0</v>
      </c>
      <c r="AF13" s="39">
        <f t="shared" si="9"/>
        <v>0</v>
      </c>
      <c r="AG13" s="39">
        <f t="shared" si="9"/>
        <v>0</v>
      </c>
      <c r="AH13" s="39">
        <f t="shared" si="9"/>
        <v>0</v>
      </c>
      <c r="AI13" s="39">
        <f t="shared" si="9"/>
        <v>0</v>
      </c>
      <c r="AJ13" s="39">
        <f t="shared" si="9"/>
        <v>0</v>
      </c>
      <c r="AK13" s="39">
        <f t="shared" si="9"/>
        <v>0</v>
      </c>
      <c r="AL13" s="39">
        <f t="shared" si="9"/>
        <v>0</v>
      </c>
      <c r="AM13" s="39">
        <f t="shared" si="9"/>
        <v>0</v>
      </c>
      <c r="AN13" s="39">
        <f t="shared" si="9"/>
        <v>0</v>
      </c>
      <c r="AO13" s="39">
        <f t="shared" si="9"/>
        <v>0</v>
      </c>
      <c r="AP13" s="39">
        <f t="shared" si="9"/>
        <v>0</v>
      </c>
      <c r="AQ13" s="39">
        <f t="shared" si="9"/>
        <v>0</v>
      </c>
      <c r="AR13" s="39">
        <f t="shared" si="9"/>
        <v>0</v>
      </c>
      <c r="AS13" s="39">
        <f t="shared" si="9"/>
        <v>0</v>
      </c>
      <c r="AT13" s="39">
        <f t="shared" si="9"/>
        <v>0</v>
      </c>
      <c r="AU13" s="39">
        <f t="shared" si="9"/>
        <v>0</v>
      </c>
      <c r="AV13" s="39">
        <f t="shared" si="9"/>
        <v>0</v>
      </c>
      <c r="AW13" s="39">
        <f t="shared" si="9"/>
        <v>0</v>
      </c>
      <c r="AX13" s="39">
        <f t="shared" si="9"/>
        <v>0</v>
      </c>
      <c r="AY13" s="39">
        <f t="shared" si="9"/>
        <v>0</v>
      </c>
      <c r="AZ13" s="39">
        <f t="shared" si="9"/>
        <v>0</v>
      </c>
      <c r="BA13" s="39">
        <f t="shared" si="9"/>
        <v>0</v>
      </c>
      <c r="BB13" s="39">
        <f t="shared" si="9"/>
        <v>0</v>
      </c>
      <c r="BC13" s="39">
        <f t="shared" si="9"/>
        <v>0</v>
      </c>
      <c r="BD13" s="39">
        <f t="shared" si="9"/>
        <v>0</v>
      </c>
    </row>
    <row r="14">
      <c r="A14" s="33">
        <v>45519.0</v>
      </c>
      <c r="B14" s="34">
        <v>0.375</v>
      </c>
      <c r="C14" s="34">
        <v>93.184</v>
      </c>
      <c r="D14" s="35">
        <v>44972.0</v>
      </c>
      <c r="E14" s="36">
        <v>0.009271978022</v>
      </c>
      <c r="F14" s="36">
        <f t="shared" si="5"/>
        <v>93.19327198</v>
      </c>
      <c r="G14" s="37">
        <f t="shared" si="6"/>
        <v>94.26011043</v>
      </c>
      <c r="H14" s="38">
        <v>0.04248168815296962</v>
      </c>
      <c r="I14" s="24">
        <v>5.0</v>
      </c>
      <c r="J14" s="39">
        <f t="shared" ref="J14:BD14" si="10">(IF(J$6 = $A14, 100, 0) + IF(J$6 &lt;= $A14, $B14/2, 0))*J$9</f>
        <v>0.1834587826</v>
      </c>
      <c r="K14" s="39">
        <f t="shared" si="10"/>
        <v>0.179486557</v>
      </c>
      <c r="L14" s="39">
        <f t="shared" si="10"/>
        <v>93.89716509</v>
      </c>
      <c r="M14" s="39">
        <f t="shared" si="10"/>
        <v>0</v>
      </c>
      <c r="N14" s="39">
        <f t="shared" si="10"/>
        <v>0</v>
      </c>
      <c r="O14" s="39">
        <f t="shared" si="10"/>
        <v>0</v>
      </c>
      <c r="P14" s="39">
        <f t="shared" si="10"/>
        <v>0</v>
      </c>
      <c r="Q14" s="39">
        <f t="shared" si="10"/>
        <v>0</v>
      </c>
      <c r="R14" s="39">
        <f t="shared" si="10"/>
        <v>0</v>
      </c>
      <c r="S14" s="39">
        <f t="shared" si="10"/>
        <v>0</v>
      </c>
      <c r="T14" s="39">
        <f t="shared" si="10"/>
        <v>0</v>
      </c>
      <c r="U14" s="39">
        <f t="shared" si="10"/>
        <v>0</v>
      </c>
      <c r="V14" s="39">
        <f t="shared" si="10"/>
        <v>0</v>
      </c>
      <c r="W14" s="39">
        <f t="shared" si="10"/>
        <v>0</v>
      </c>
      <c r="X14" s="39">
        <f t="shared" si="10"/>
        <v>0</v>
      </c>
      <c r="Y14" s="39">
        <f t="shared" si="10"/>
        <v>0</v>
      </c>
      <c r="Z14" s="39">
        <f t="shared" si="10"/>
        <v>0</v>
      </c>
      <c r="AA14" s="39">
        <f t="shared" si="10"/>
        <v>0</v>
      </c>
      <c r="AB14" s="39">
        <f t="shared" si="10"/>
        <v>0</v>
      </c>
      <c r="AC14" s="39">
        <f t="shared" si="10"/>
        <v>0</v>
      </c>
      <c r="AD14" s="39">
        <f t="shared" si="10"/>
        <v>0</v>
      </c>
      <c r="AE14" s="39">
        <f t="shared" si="10"/>
        <v>0</v>
      </c>
      <c r="AF14" s="39">
        <f t="shared" si="10"/>
        <v>0</v>
      </c>
      <c r="AG14" s="39">
        <f t="shared" si="10"/>
        <v>0</v>
      </c>
      <c r="AH14" s="39">
        <f t="shared" si="10"/>
        <v>0</v>
      </c>
      <c r="AI14" s="39">
        <f t="shared" si="10"/>
        <v>0</v>
      </c>
      <c r="AJ14" s="39">
        <f t="shared" si="10"/>
        <v>0</v>
      </c>
      <c r="AK14" s="39">
        <f t="shared" si="10"/>
        <v>0</v>
      </c>
      <c r="AL14" s="39">
        <f t="shared" si="10"/>
        <v>0</v>
      </c>
      <c r="AM14" s="39">
        <f t="shared" si="10"/>
        <v>0</v>
      </c>
      <c r="AN14" s="39">
        <f t="shared" si="10"/>
        <v>0</v>
      </c>
      <c r="AO14" s="39">
        <f t="shared" si="10"/>
        <v>0</v>
      </c>
      <c r="AP14" s="39">
        <f t="shared" si="10"/>
        <v>0</v>
      </c>
      <c r="AQ14" s="39">
        <f t="shared" si="10"/>
        <v>0</v>
      </c>
      <c r="AR14" s="39">
        <f t="shared" si="10"/>
        <v>0</v>
      </c>
      <c r="AS14" s="39">
        <f t="shared" si="10"/>
        <v>0</v>
      </c>
      <c r="AT14" s="39">
        <f t="shared" si="10"/>
        <v>0</v>
      </c>
      <c r="AU14" s="39">
        <f t="shared" si="10"/>
        <v>0</v>
      </c>
      <c r="AV14" s="39">
        <f t="shared" si="10"/>
        <v>0</v>
      </c>
      <c r="AW14" s="39">
        <f t="shared" si="10"/>
        <v>0</v>
      </c>
      <c r="AX14" s="39">
        <f t="shared" si="10"/>
        <v>0</v>
      </c>
      <c r="AY14" s="39">
        <f t="shared" si="10"/>
        <v>0</v>
      </c>
      <c r="AZ14" s="39">
        <f t="shared" si="10"/>
        <v>0</v>
      </c>
      <c r="BA14" s="39">
        <f t="shared" si="10"/>
        <v>0</v>
      </c>
      <c r="BB14" s="39">
        <f t="shared" si="10"/>
        <v>0</v>
      </c>
      <c r="BC14" s="39">
        <f t="shared" si="10"/>
        <v>0</v>
      </c>
      <c r="BD14" s="39">
        <f t="shared" si="10"/>
        <v>0</v>
      </c>
    </row>
    <row r="15">
      <c r="A15" s="33">
        <v>45519.0</v>
      </c>
      <c r="B15" s="34">
        <v>2.375</v>
      </c>
      <c r="C15" s="34">
        <v>96.126</v>
      </c>
      <c r="D15" s="35">
        <v>44972.0</v>
      </c>
      <c r="E15" s="36">
        <v>0.05872252747</v>
      </c>
      <c r="F15" s="36">
        <f t="shared" si="5"/>
        <v>96.18472253</v>
      </c>
      <c r="G15" s="37">
        <f t="shared" si="6"/>
        <v>97.13303328</v>
      </c>
      <c r="H15" s="38">
        <v>0.04202738386281841</v>
      </c>
      <c r="I15" s="24">
        <v>6.0</v>
      </c>
      <c r="J15" s="39">
        <f t="shared" ref="J15:BD15" si="11">(IF(J$6 = $A15, 100, 0) + IF(J$6 &lt;= $A15, $B15/2, 0))*J$9</f>
        <v>1.161905623</v>
      </c>
      <c r="K15" s="39">
        <f t="shared" si="11"/>
        <v>1.136748194</v>
      </c>
      <c r="L15" s="39">
        <f t="shared" si="11"/>
        <v>94.83437946</v>
      </c>
      <c r="M15" s="39">
        <f t="shared" si="11"/>
        <v>0</v>
      </c>
      <c r="N15" s="39">
        <f t="shared" si="11"/>
        <v>0</v>
      </c>
      <c r="O15" s="39">
        <f t="shared" si="11"/>
        <v>0</v>
      </c>
      <c r="P15" s="39">
        <f t="shared" si="11"/>
        <v>0</v>
      </c>
      <c r="Q15" s="39">
        <f t="shared" si="11"/>
        <v>0</v>
      </c>
      <c r="R15" s="39">
        <f t="shared" si="11"/>
        <v>0</v>
      </c>
      <c r="S15" s="39">
        <f t="shared" si="11"/>
        <v>0</v>
      </c>
      <c r="T15" s="39">
        <f t="shared" si="11"/>
        <v>0</v>
      </c>
      <c r="U15" s="39">
        <f t="shared" si="11"/>
        <v>0</v>
      </c>
      <c r="V15" s="39">
        <f t="shared" si="11"/>
        <v>0</v>
      </c>
      <c r="W15" s="39">
        <f t="shared" si="11"/>
        <v>0</v>
      </c>
      <c r="X15" s="39">
        <f t="shared" si="11"/>
        <v>0</v>
      </c>
      <c r="Y15" s="39">
        <f t="shared" si="11"/>
        <v>0</v>
      </c>
      <c r="Z15" s="39">
        <f t="shared" si="11"/>
        <v>0</v>
      </c>
      <c r="AA15" s="39">
        <f t="shared" si="11"/>
        <v>0</v>
      </c>
      <c r="AB15" s="39">
        <f t="shared" si="11"/>
        <v>0</v>
      </c>
      <c r="AC15" s="39">
        <f t="shared" si="11"/>
        <v>0</v>
      </c>
      <c r="AD15" s="39">
        <f t="shared" si="11"/>
        <v>0</v>
      </c>
      <c r="AE15" s="39">
        <f t="shared" si="11"/>
        <v>0</v>
      </c>
      <c r="AF15" s="39">
        <f t="shared" si="11"/>
        <v>0</v>
      </c>
      <c r="AG15" s="39">
        <f t="shared" si="11"/>
        <v>0</v>
      </c>
      <c r="AH15" s="39">
        <f t="shared" si="11"/>
        <v>0</v>
      </c>
      <c r="AI15" s="39">
        <f t="shared" si="11"/>
        <v>0</v>
      </c>
      <c r="AJ15" s="39">
        <f t="shared" si="11"/>
        <v>0</v>
      </c>
      <c r="AK15" s="39">
        <f t="shared" si="11"/>
        <v>0</v>
      </c>
      <c r="AL15" s="39">
        <f t="shared" si="11"/>
        <v>0</v>
      </c>
      <c r="AM15" s="39">
        <f t="shared" si="11"/>
        <v>0</v>
      </c>
      <c r="AN15" s="39">
        <f t="shared" si="11"/>
        <v>0</v>
      </c>
      <c r="AO15" s="39">
        <f t="shared" si="11"/>
        <v>0</v>
      </c>
      <c r="AP15" s="39">
        <f t="shared" si="11"/>
        <v>0</v>
      </c>
      <c r="AQ15" s="39">
        <f t="shared" si="11"/>
        <v>0</v>
      </c>
      <c r="AR15" s="39">
        <f t="shared" si="11"/>
        <v>0</v>
      </c>
      <c r="AS15" s="39">
        <f t="shared" si="11"/>
        <v>0</v>
      </c>
      <c r="AT15" s="39">
        <f t="shared" si="11"/>
        <v>0</v>
      </c>
      <c r="AU15" s="39">
        <f t="shared" si="11"/>
        <v>0</v>
      </c>
      <c r="AV15" s="39">
        <f t="shared" si="11"/>
        <v>0</v>
      </c>
      <c r="AW15" s="39">
        <f t="shared" si="11"/>
        <v>0</v>
      </c>
      <c r="AX15" s="39">
        <f t="shared" si="11"/>
        <v>0</v>
      </c>
      <c r="AY15" s="39">
        <f t="shared" si="11"/>
        <v>0</v>
      </c>
      <c r="AZ15" s="39">
        <f t="shared" si="11"/>
        <v>0</v>
      </c>
      <c r="BA15" s="39">
        <f t="shared" si="11"/>
        <v>0</v>
      </c>
      <c r="BB15" s="39">
        <f t="shared" si="11"/>
        <v>0</v>
      </c>
      <c r="BC15" s="39">
        <f t="shared" si="11"/>
        <v>0</v>
      </c>
      <c r="BD15" s="39">
        <f t="shared" si="11"/>
        <v>0</v>
      </c>
    </row>
    <row r="16">
      <c r="A16" s="33">
        <v>45703.0</v>
      </c>
      <c r="B16" s="34">
        <v>1.5</v>
      </c>
      <c r="C16" s="34">
        <v>94.03</v>
      </c>
      <c r="D16" s="35">
        <v>44972.0</v>
      </c>
      <c r="E16" s="36">
        <v>0.03708791209</v>
      </c>
      <c r="F16" s="36">
        <f t="shared" si="5"/>
        <v>94.06708791</v>
      </c>
      <c r="G16" s="37">
        <f t="shared" si="6"/>
        <v>94.62365699</v>
      </c>
      <c r="H16" s="38">
        <v>0.04159595205899811</v>
      </c>
      <c r="I16" s="24">
        <v>7.0</v>
      </c>
      <c r="J16" s="39">
        <f t="shared" ref="J16:BD16" si="12">(IF(J$6 = $A16, 100, 0) + IF(J$6 &lt;= $A16, $B16/2, 0))*J$9</f>
        <v>0.7338351303</v>
      </c>
      <c r="K16" s="39">
        <f t="shared" si="12"/>
        <v>0.7179462278</v>
      </c>
      <c r="L16" s="39">
        <f t="shared" si="12"/>
        <v>0.7029107804</v>
      </c>
      <c r="M16" s="39">
        <f t="shared" si="12"/>
        <v>92.46896485</v>
      </c>
      <c r="N16" s="39">
        <f t="shared" si="12"/>
        <v>0</v>
      </c>
      <c r="O16" s="39">
        <f t="shared" si="12"/>
        <v>0</v>
      </c>
      <c r="P16" s="39">
        <f t="shared" si="12"/>
        <v>0</v>
      </c>
      <c r="Q16" s="39">
        <f t="shared" si="12"/>
        <v>0</v>
      </c>
      <c r="R16" s="39">
        <f t="shared" si="12"/>
        <v>0</v>
      </c>
      <c r="S16" s="39">
        <f t="shared" si="12"/>
        <v>0</v>
      </c>
      <c r="T16" s="39">
        <f t="shared" si="12"/>
        <v>0</v>
      </c>
      <c r="U16" s="39">
        <f t="shared" si="12"/>
        <v>0</v>
      </c>
      <c r="V16" s="39">
        <f t="shared" si="12"/>
        <v>0</v>
      </c>
      <c r="W16" s="39">
        <f t="shared" si="12"/>
        <v>0</v>
      </c>
      <c r="X16" s="39">
        <f t="shared" si="12"/>
        <v>0</v>
      </c>
      <c r="Y16" s="39">
        <f t="shared" si="12"/>
        <v>0</v>
      </c>
      <c r="Z16" s="39">
        <f t="shared" si="12"/>
        <v>0</v>
      </c>
      <c r="AA16" s="39">
        <f t="shared" si="12"/>
        <v>0</v>
      </c>
      <c r="AB16" s="39">
        <f t="shared" si="12"/>
        <v>0</v>
      </c>
      <c r="AC16" s="39">
        <f t="shared" si="12"/>
        <v>0</v>
      </c>
      <c r="AD16" s="39">
        <f t="shared" si="12"/>
        <v>0</v>
      </c>
      <c r="AE16" s="39">
        <f t="shared" si="12"/>
        <v>0</v>
      </c>
      <c r="AF16" s="39">
        <f t="shared" si="12"/>
        <v>0</v>
      </c>
      <c r="AG16" s="39">
        <f t="shared" si="12"/>
        <v>0</v>
      </c>
      <c r="AH16" s="39">
        <f t="shared" si="12"/>
        <v>0</v>
      </c>
      <c r="AI16" s="39">
        <f t="shared" si="12"/>
        <v>0</v>
      </c>
      <c r="AJ16" s="39">
        <f t="shared" si="12"/>
        <v>0</v>
      </c>
      <c r="AK16" s="39">
        <f t="shared" si="12"/>
        <v>0</v>
      </c>
      <c r="AL16" s="39">
        <f t="shared" si="12"/>
        <v>0</v>
      </c>
      <c r="AM16" s="39">
        <f t="shared" si="12"/>
        <v>0</v>
      </c>
      <c r="AN16" s="39">
        <f t="shared" si="12"/>
        <v>0</v>
      </c>
      <c r="AO16" s="39">
        <f t="shared" si="12"/>
        <v>0</v>
      </c>
      <c r="AP16" s="39">
        <f t="shared" si="12"/>
        <v>0</v>
      </c>
      <c r="AQ16" s="39">
        <f t="shared" si="12"/>
        <v>0</v>
      </c>
      <c r="AR16" s="39">
        <f t="shared" si="12"/>
        <v>0</v>
      </c>
      <c r="AS16" s="39">
        <f t="shared" si="12"/>
        <v>0</v>
      </c>
      <c r="AT16" s="39">
        <f t="shared" si="12"/>
        <v>0</v>
      </c>
      <c r="AU16" s="39">
        <f t="shared" si="12"/>
        <v>0</v>
      </c>
      <c r="AV16" s="39">
        <f t="shared" si="12"/>
        <v>0</v>
      </c>
      <c r="AW16" s="39">
        <f t="shared" si="12"/>
        <v>0</v>
      </c>
      <c r="AX16" s="39">
        <f t="shared" si="12"/>
        <v>0</v>
      </c>
      <c r="AY16" s="39">
        <f t="shared" si="12"/>
        <v>0</v>
      </c>
      <c r="AZ16" s="39">
        <f t="shared" si="12"/>
        <v>0</v>
      </c>
      <c r="BA16" s="39">
        <f t="shared" si="12"/>
        <v>0</v>
      </c>
      <c r="BB16" s="39">
        <f t="shared" si="12"/>
        <v>0</v>
      </c>
      <c r="BC16" s="39">
        <f t="shared" si="12"/>
        <v>0</v>
      </c>
      <c r="BD16" s="39">
        <f t="shared" si="12"/>
        <v>0</v>
      </c>
    </row>
    <row r="17">
      <c r="A17" s="33">
        <v>45703.0</v>
      </c>
      <c r="B17" s="34">
        <v>2.0</v>
      </c>
      <c r="C17" s="34">
        <v>95.02</v>
      </c>
      <c r="D17" s="35">
        <v>44972.0</v>
      </c>
      <c r="E17" s="36">
        <v>0.04945054945</v>
      </c>
      <c r="F17" s="36">
        <f t="shared" si="5"/>
        <v>95.06945055</v>
      </c>
      <c r="G17" s="37">
        <f t="shared" si="6"/>
        <v>95.57133922</v>
      </c>
      <c r="H17" s="38">
        <v>0.04117376597909259</v>
      </c>
      <c r="I17" s="24">
        <v>8.0</v>
      </c>
      <c r="J17" s="39">
        <f t="shared" ref="J17:BD17" si="13">(IF(J$6 = $A17, 100, 0) + IF(J$6 &lt;= $A17, $B17/2, 0))*J$9</f>
        <v>0.9784468405</v>
      </c>
      <c r="K17" s="39">
        <f t="shared" si="13"/>
        <v>0.9572616371</v>
      </c>
      <c r="L17" s="39">
        <f t="shared" si="13"/>
        <v>0.9372143739</v>
      </c>
      <c r="M17" s="39">
        <f t="shared" si="13"/>
        <v>92.69841637</v>
      </c>
      <c r="N17" s="39">
        <f t="shared" si="13"/>
        <v>0</v>
      </c>
      <c r="O17" s="39">
        <f t="shared" si="13"/>
        <v>0</v>
      </c>
      <c r="P17" s="39">
        <f t="shared" si="13"/>
        <v>0</v>
      </c>
      <c r="Q17" s="39">
        <f t="shared" si="13"/>
        <v>0</v>
      </c>
      <c r="R17" s="39">
        <f t="shared" si="13"/>
        <v>0</v>
      </c>
      <c r="S17" s="39">
        <f t="shared" si="13"/>
        <v>0</v>
      </c>
      <c r="T17" s="39">
        <f t="shared" si="13"/>
        <v>0</v>
      </c>
      <c r="U17" s="39">
        <f t="shared" si="13"/>
        <v>0</v>
      </c>
      <c r="V17" s="39">
        <f t="shared" si="13"/>
        <v>0</v>
      </c>
      <c r="W17" s="39">
        <f t="shared" si="13"/>
        <v>0</v>
      </c>
      <c r="X17" s="39">
        <f t="shared" si="13"/>
        <v>0</v>
      </c>
      <c r="Y17" s="39">
        <f t="shared" si="13"/>
        <v>0</v>
      </c>
      <c r="Z17" s="39">
        <f t="shared" si="13"/>
        <v>0</v>
      </c>
      <c r="AA17" s="39">
        <f t="shared" si="13"/>
        <v>0</v>
      </c>
      <c r="AB17" s="39">
        <f t="shared" si="13"/>
        <v>0</v>
      </c>
      <c r="AC17" s="39">
        <f t="shared" si="13"/>
        <v>0</v>
      </c>
      <c r="AD17" s="39">
        <f t="shared" si="13"/>
        <v>0</v>
      </c>
      <c r="AE17" s="39">
        <f t="shared" si="13"/>
        <v>0</v>
      </c>
      <c r="AF17" s="39">
        <f t="shared" si="13"/>
        <v>0</v>
      </c>
      <c r="AG17" s="39">
        <f t="shared" si="13"/>
        <v>0</v>
      </c>
      <c r="AH17" s="39">
        <f t="shared" si="13"/>
        <v>0</v>
      </c>
      <c r="AI17" s="39">
        <f t="shared" si="13"/>
        <v>0</v>
      </c>
      <c r="AJ17" s="39">
        <f t="shared" si="13"/>
        <v>0</v>
      </c>
      <c r="AK17" s="39">
        <f t="shared" si="13"/>
        <v>0</v>
      </c>
      <c r="AL17" s="39">
        <f t="shared" si="13"/>
        <v>0</v>
      </c>
      <c r="AM17" s="39">
        <f t="shared" si="13"/>
        <v>0</v>
      </c>
      <c r="AN17" s="39">
        <f t="shared" si="13"/>
        <v>0</v>
      </c>
      <c r="AO17" s="39">
        <f t="shared" si="13"/>
        <v>0</v>
      </c>
      <c r="AP17" s="39">
        <f t="shared" si="13"/>
        <v>0</v>
      </c>
      <c r="AQ17" s="39">
        <f t="shared" si="13"/>
        <v>0</v>
      </c>
      <c r="AR17" s="39">
        <f t="shared" si="13"/>
        <v>0</v>
      </c>
      <c r="AS17" s="39">
        <f t="shared" si="13"/>
        <v>0</v>
      </c>
      <c r="AT17" s="39">
        <f t="shared" si="13"/>
        <v>0</v>
      </c>
      <c r="AU17" s="39">
        <f t="shared" si="13"/>
        <v>0</v>
      </c>
      <c r="AV17" s="39">
        <f t="shared" si="13"/>
        <v>0</v>
      </c>
      <c r="AW17" s="39">
        <f t="shared" si="13"/>
        <v>0</v>
      </c>
      <c r="AX17" s="39">
        <f t="shared" si="13"/>
        <v>0</v>
      </c>
      <c r="AY17" s="39">
        <f t="shared" si="13"/>
        <v>0</v>
      </c>
      <c r="AZ17" s="39">
        <f t="shared" si="13"/>
        <v>0</v>
      </c>
      <c r="BA17" s="39">
        <f t="shared" si="13"/>
        <v>0</v>
      </c>
      <c r="BB17" s="39">
        <f t="shared" si="13"/>
        <v>0</v>
      </c>
      <c r="BC17" s="39">
        <f t="shared" si="13"/>
        <v>0</v>
      </c>
      <c r="BD17" s="39">
        <f t="shared" si="13"/>
        <v>0</v>
      </c>
    </row>
    <row r="18">
      <c r="A18" s="33">
        <v>45884.0</v>
      </c>
      <c r="B18" s="34">
        <v>2.0</v>
      </c>
      <c r="C18" s="34">
        <v>94.096</v>
      </c>
      <c r="D18" s="35">
        <v>44972.0</v>
      </c>
      <c r="E18" s="36">
        <v>0.04945054945</v>
      </c>
      <c r="F18" s="36">
        <f t="shared" si="5"/>
        <v>94.14545055</v>
      </c>
      <c r="G18" s="37">
        <f t="shared" si="6"/>
        <v>94.64049929</v>
      </c>
      <c r="H18" s="38">
        <v>0.04077525277438473</v>
      </c>
      <c r="I18" s="24">
        <v>9.0</v>
      </c>
      <c r="J18" s="39">
        <f t="shared" ref="J18:BD18" si="14">(IF(J$6 = $A18, 100, 0) + IF(J$6 &lt;= $A18, $B18/2, 0))*J$9</f>
        <v>0.9784468405</v>
      </c>
      <c r="K18" s="39">
        <f t="shared" si="14"/>
        <v>0.9572616371</v>
      </c>
      <c r="L18" s="39">
        <f t="shared" si="14"/>
        <v>0.9372143739</v>
      </c>
      <c r="M18" s="39">
        <f t="shared" si="14"/>
        <v>0.9178061027</v>
      </c>
      <c r="N18" s="39">
        <f t="shared" si="14"/>
        <v>90.84977034</v>
      </c>
      <c r="O18" s="39">
        <f t="shared" si="14"/>
        <v>0</v>
      </c>
      <c r="P18" s="39">
        <f t="shared" si="14"/>
        <v>0</v>
      </c>
      <c r="Q18" s="39">
        <f t="shared" si="14"/>
        <v>0</v>
      </c>
      <c r="R18" s="39">
        <f t="shared" si="14"/>
        <v>0</v>
      </c>
      <c r="S18" s="39">
        <f t="shared" si="14"/>
        <v>0</v>
      </c>
      <c r="T18" s="39">
        <f t="shared" si="14"/>
        <v>0</v>
      </c>
      <c r="U18" s="39">
        <f t="shared" si="14"/>
        <v>0</v>
      </c>
      <c r="V18" s="39">
        <f t="shared" si="14"/>
        <v>0</v>
      </c>
      <c r="W18" s="39">
        <f t="shared" si="14"/>
        <v>0</v>
      </c>
      <c r="X18" s="39">
        <f t="shared" si="14"/>
        <v>0</v>
      </c>
      <c r="Y18" s="39">
        <f t="shared" si="14"/>
        <v>0</v>
      </c>
      <c r="Z18" s="39">
        <f t="shared" si="14"/>
        <v>0</v>
      </c>
      <c r="AA18" s="39">
        <f t="shared" si="14"/>
        <v>0</v>
      </c>
      <c r="AB18" s="39">
        <f t="shared" si="14"/>
        <v>0</v>
      </c>
      <c r="AC18" s="39">
        <f t="shared" si="14"/>
        <v>0</v>
      </c>
      <c r="AD18" s="39">
        <f t="shared" si="14"/>
        <v>0</v>
      </c>
      <c r="AE18" s="39">
        <f t="shared" si="14"/>
        <v>0</v>
      </c>
      <c r="AF18" s="39">
        <f t="shared" si="14"/>
        <v>0</v>
      </c>
      <c r="AG18" s="39">
        <f t="shared" si="14"/>
        <v>0</v>
      </c>
      <c r="AH18" s="39">
        <f t="shared" si="14"/>
        <v>0</v>
      </c>
      <c r="AI18" s="39">
        <f t="shared" si="14"/>
        <v>0</v>
      </c>
      <c r="AJ18" s="39">
        <f t="shared" si="14"/>
        <v>0</v>
      </c>
      <c r="AK18" s="39">
        <f t="shared" si="14"/>
        <v>0</v>
      </c>
      <c r="AL18" s="39">
        <f t="shared" si="14"/>
        <v>0</v>
      </c>
      <c r="AM18" s="39">
        <f t="shared" si="14"/>
        <v>0</v>
      </c>
      <c r="AN18" s="39">
        <f t="shared" si="14"/>
        <v>0</v>
      </c>
      <c r="AO18" s="39">
        <f t="shared" si="14"/>
        <v>0</v>
      </c>
      <c r="AP18" s="39">
        <f t="shared" si="14"/>
        <v>0</v>
      </c>
      <c r="AQ18" s="39">
        <f t="shared" si="14"/>
        <v>0</v>
      </c>
      <c r="AR18" s="39">
        <f t="shared" si="14"/>
        <v>0</v>
      </c>
      <c r="AS18" s="39">
        <f t="shared" si="14"/>
        <v>0</v>
      </c>
      <c r="AT18" s="39">
        <f t="shared" si="14"/>
        <v>0</v>
      </c>
      <c r="AU18" s="39">
        <f t="shared" si="14"/>
        <v>0</v>
      </c>
      <c r="AV18" s="39">
        <f t="shared" si="14"/>
        <v>0</v>
      </c>
      <c r="AW18" s="39">
        <f t="shared" si="14"/>
        <v>0</v>
      </c>
      <c r="AX18" s="39">
        <f t="shared" si="14"/>
        <v>0</v>
      </c>
      <c r="AY18" s="39">
        <f t="shared" si="14"/>
        <v>0</v>
      </c>
      <c r="AZ18" s="39">
        <f t="shared" si="14"/>
        <v>0</v>
      </c>
      <c r="BA18" s="39">
        <f t="shared" si="14"/>
        <v>0</v>
      </c>
      <c r="BB18" s="39">
        <f t="shared" si="14"/>
        <v>0</v>
      </c>
      <c r="BC18" s="39">
        <f t="shared" si="14"/>
        <v>0</v>
      </c>
      <c r="BD18" s="39">
        <f t="shared" si="14"/>
        <v>0</v>
      </c>
    </row>
    <row r="19">
      <c r="A19" s="33">
        <v>45884.0</v>
      </c>
      <c r="B19" s="34">
        <v>3.125</v>
      </c>
      <c r="C19" s="34">
        <v>96.294</v>
      </c>
      <c r="D19" s="35">
        <v>44972.0</v>
      </c>
      <c r="E19" s="36">
        <v>0.07726648352</v>
      </c>
      <c r="F19" s="36">
        <f t="shared" si="5"/>
        <v>96.37126648</v>
      </c>
      <c r="G19" s="37">
        <f t="shared" si="6"/>
        <v>97.27875459</v>
      </c>
      <c r="H19" s="38">
        <v>0.04038787690673836</v>
      </c>
      <c r="I19" s="24">
        <v>10.0</v>
      </c>
      <c r="J19" s="39">
        <f t="shared" ref="J19:BD19" si="15">(IF(J$6 = $A19, 100, 0) + IF(J$6 &lt;= $A19, $B19/2, 0))*J$9</f>
        <v>1.528823188</v>
      </c>
      <c r="K19" s="39">
        <f t="shared" si="15"/>
        <v>1.495721308</v>
      </c>
      <c r="L19" s="39">
        <f t="shared" si="15"/>
        <v>1.464397459</v>
      </c>
      <c r="M19" s="39">
        <f t="shared" si="15"/>
        <v>1.434072035</v>
      </c>
      <c r="N19" s="39">
        <f t="shared" si="15"/>
        <v>91.35574059</v>
      </c>
      <c r="O19" s="39">
        <f t="shared" si="15"/>
        <v>0</v>
      </c>
      <c r="P19" s="39">
        <f t="shared" si="15"/>
        <v>0</v>
      </c>
      <c r="Q19" s="39">
        <f t="shared" si="15"/>
        <v>0</v>
      </c>
      <c r="R19" s="39">
        <f t="shared" si="15"/>
        <v>0</v>
      </c>
      <c r="S19" s="39">
        <f t="shared" si="15"/>
        <v>0</v>
      </c>
      <c r="T19" s="39">
        <f t="shared" si="15"/>
        <v>0</v>
      </c>
      <c r="U19" s="39">
        <f t="shared" si="15"/>
        <v>0</v>
      </c>
      <c r="V19" s="39">
        <f t="shared" si="15"/>
        <v>0</v>
      </c>
      <c r="W19" s="39">
        <f t="shared" si="15"/>
        <v>0</v>
      </c>
      <c r="X19" s="39">
        <f t="shared" si="15"/>
        <v>0</v>
      </c>
      <c r="Y19" s="39">
        <f t="shared" si="15"/>
        <v>0</v>
      </c>
      <c r="Z19" s="39">
        <f t="shared" si="15"/>
        <v>0</v>
      </c>
      <c r="AA19" s="39">
        <f t="shared" si="15"/>
        <v>0</v>
      </c>
      <c r="AB19" s="39">
        <f t="shared" si="15"/>
        <v>0</v>
      </c>
      <c r="AC19" s="39">
        <f t="shared" si="15"/>
        <v>0</v>
      </c>
      <c r="AD19" s="39">
        <f t="shared" si="15"/>
        <v>0</v>
      </c>
      <c r="AE19" s="39">
        <f t="shared" si="15"/>
        <v>0</v>
      </c>
      <c r="AF19" s="39">
        <f t="shared" si="15"/>
        <v>0</v>
      </c>
      <c r="AG19" s="39">
        <f t="shared" si="15"/>
        <v>0</v>
      </c>
      <c r="AH19" s="39">
        <f t="shared" si="15"/>
        <v>0</v>
      </c>
      <c r="AI19" s="39">
        <f t="shared" si="15"/>
        <v>0</v>
      </c>
      <c r="AJ19" s="39">
        <f t="shared" si="15"/>
        <v>0</v>
      </c>
      <c r="AK19" s="39">
        <f t="shared" si="15"/>
        <v>0</v>
      </c>
      <c r="AL19" s="39">
        <f t="shared" si="15"/>
        <v>0</v>
      </c>
      <c r="AM19" s="39">
        <f t="shared" si="15"/>
        <v>0</v>
      </c>
      <c r="AN19" s="39">
        <f t="shared" si="15"/>
        <v>0</v>
      </c>
      <c r="AO19" s="39">
        <f t="shared" si="15"/>
        <v>0</v>
      </c>
      <c r="AP19" s="39">
        <f t="shared" si="15"/>
        <v>0</v>
      </c>
      <c r="AQ19" s="39">
        <f t="shared" si="15"/>
        <v>0</v>
      </c>
      <c r="AR19" s="39">
        <f t="shared" si="15"/>
        <v>0</v>
      </c>
      <c r="AS19" s="39">
        <f t="shared" si="15"/>
        <v>0</v>
      </c>
      <c r="AT19" s="39">
        <f t="shared" si="15"/>
        <v>0</v>
      </c>
      <c r="AU19" s="39">
        <f t="shared" si="15"/>
        <v>0</v>
      </c>
      <c r="AV19" s="39">
        <f t="shared" si="15"/>
        <v>0</v>
      </c>
      <c r="AW19" s="39">
        <f t="shared" si="15"/>
        <v>0</v>
      </c>
      <c r="AX19" s="39">
        <f t="shared" si="15"/>
        <v>0</v>
      </c>
      <c r="AY19" s="39">
        <f t="shared" si="15"/>
        <v>0</v>
      </c>
      <c r="AZ19" s="39">
        <f t="shared" si="15"/>
        <v>0</v>
      </c>
      <c r="BA19" s="39">
        <f t="shared" si="15"/>
        <v>0</v>
      </c>
      <c r="BB19" s="39">
        <f t="shared" si="15"/>
        <v>0</v>
      </c>
      <c r="BC19" s="39">
        <f t="shared" si="15"/>
        <v>0</v>
      </c>
      <c r="BD19" s="39">
        <f t="shared" si="15"/>
        <v>0</v>
      </c>
    </row>
    <row r="20">
      <c r="A20" s="33">
        <v>46068.0</v>
      </c>
      <c r="B20" s="34">
        <v>1.625</v>
      </c>
      <c r="C20" s="34">
        <v>92.152</v>
      </c>
      <c r="D20" s="35">
        <v>44972.0</v>
      </c>
      <c r="E20" s="36">
        <v>0.04017857143</v>
      </c>
      <c r="F20" s="36">
        <f t="shared" si="5"/>
        <v>92.19217857</v>
      </c>
      <c r="G20" s="37">
        <f t="shared" si="6"/>
        <v>92.69154224</v>
      </c>
      <c r="H20" s="38">
        <v>0.04002297630185941</v>
      </c>
      <c r="I20" s="24">
        <v>11.0</v>
      </c>
      <c r="J20" s="39">
        <f t="shared" ref="J20:BD20" si="16">(IF(J$6 = $A20, 100, 0) + IF(J$6 &lt;= $A20, $B20/2, 0))*J$9</f>
        <v>0.7949880579</v>
      </c>
      <c r="K20" s="39">
        <f t="shared" si="16"/>
        <v>0.7777750801</v>
      </c>
      <c r="L20" s="39">
        <f t="shared" si="16"/>
        <v>0.7614866788</v>
      </c>
      <c r="M20" s="39">
        <f t="shared" si="16"/>
        <v>0.7457174584</v>
      </c>
      <c r="N20" s="39">
        <f t="shared" si="16"/>
        <v>0.7308459248</v>
      </c>
      <c r="O20" s="39">
        <f t="shared" si="16"/>
        <v>88.88072904</v>
      </c>
      <c r="P20" s="39">
        <f t="shared" si="16"/>
        <v>0</v>
      </c>
      <c r="Q20" s="39">
        <f t="shared" si="16"/>
        <v>0</v>
      </c>
      <c r="R20" s="39">
        <f t="shared" si="16"/>
        <v>0</v>
      </c>
      <c r="S20" s="39">
        <f t="shared" si="16"/>
        <v>0</v>
      </c>
      <c r="T20" s="39">
        <f t="shared" si="16"/>
        <v>0</v>
      </c>
      <c r="U20" s="39">
        <f t="shared" si="16"/>
        <v>0</v>
      </c>
      <c r="V20" s="39">
        <f t="shared" si="16"/>
        <v>0</v>
      </c>
      <c r="W20" s="39">
        <f t="shared" si="16"/>
        <v>0</v>
      </c>
      <c r="X20" s="39">
        <f t="shared" si="16"/>
        <v>0</v>
      </c>
      <c r="Y20" s="39">
        <f t="shared" si="16"/>
        <v>0</v>
      </c>
      <c r="Z20" s="39">
        <f t="shared" si="16"/>
        <v>0</v>
      </c>
      <c r="AA20" s="39">
        <f t="shared" si="16"/>
        <v>0</v>
      </c>
      <c r="AB20" s="39">
        <f t="shared" si="16"/>
        <v>0</v>
      </c>
      <c r="AC20" s="39">
        <f t="shared" si="16"/>
        <v>0</v>
      </c>
      <c r="AD20" s="39">
        <f t="shared" si="16"/>
        <v>0</v>
      </c>
      <c r="AE20" s="39">
        <f t="shared" si="16"/>
        <v>0</v>
      </c>
      <c r="AF20" s="39">
        <f t="shared" si="16"/>
        <v>0</v>
      </c>
      <c r="AG20" s="39">
        <f t="shared" si="16"/>
        <v>0</v>
      </c>
      <c r="AH20" s="39">
        <f t="shared" si="16"/>
        <v>0</v>
      </c>
      <c r="AI20" s="39">
        <f t="shared" si="16"/>
        <v>0</v>
      </c>
      <c r="AJ20" s="39">
        <f t="shared" si="16"/>
        <v>0</v>
      </c>
      <c r="AK20" s="39">
        <f t="shared" si="16"/>
        <v>0</v>
      </c>
      <c r="AL20" s="39">
        <f t="shared" si="16"/>
        <v>0</v>
      </c>
      <c r="AM20" s="39">
        <f t="shared" si="16"/>
        <v>0</v>
      </c>
      <c r="AN20" s="39">
        <f t="shared" si="16"/>
        <v>0</v>
      </c>
      <c r="AO20" s="39">
        <f t="shared" si="16"/>
        <v>0</v>
      </c>
      <c r="AP20" s="39">
        <f t="shared" si="16"/>
        <v>0</v>
      </c>
      <c r="AQ20" s="39">
        <f t="shared" si="16"/>
        <v>0</v>
      </c>
      <c r="AR20" s="39">
        <f t="shared" si="16"/>
        <v>0</v>
      </c>
      <c r="AS20" s="39">
        <f t="shared" si="16"/>
        <v>0</v>
      </c>
      <c r="AT20" s="39">
        <f t="shared" si="16"/>
        <v>0</v>
      </c>
      <c r="AU20" s="39">
        <f t="shared" si="16"/>
        <v>0</v>
      </c>
      <c r="AV20" s="39">
        <f t="shared" si="16"/>
        <v>0</v>
      </c>
      <c r="AW20" s="39">
        <f t="shared" si="16"/>
        <v>0</v>
      </c>
      <c r="AX20" s="39">
        <f t="shared" si="16"/>
        <v>0</v>
      </c>
      <c r="AY20" s="39">
        <f t="shared" si="16"/>
        <v>0</v>
      </c>
      <c r="AZ20" s="39">
        <f t="shared" si="16"/>
        <v>0</v>
      </c>
      <c r="BA20" s="39">
        <f t="shared" si="16"/>
        <v>0</v>
      </c>
      <c r="BB20" s="39">
        <f t="shared" si="16"/>
        <v>0</v>
      </c>
      <c r="BC20" s="39">
        <f t="shared" si="16"/>
        <v>0</v>
      </c>
      <c r="BD20" s="39">
        <f t="shared" si="16"/>
        <v>0</v>
      </c>
    </row>
    <row r="21" ht="15.75" customHeight="1">
      <c r="A21" s="33">
        <v>46068.0</v>
      </c>
      <c r="B21" s="34">
        <v>4.0</v>
      </c>
      <c r="C21" s="34">
        <v>99.022</v>
      </c>
      <c r="D21" s="35">
        <v>44972.0</v>
      </c>
      <c r="E21" s="36">
        <v>0.0989010989</v>
      </c>
      <c r="F21" s="36">
        <f t="shared" si="5"/>
        <v>99.1209011</v>
      </c>
      <c r="G21" s="37">
        <f t="shared" si="6"/>
        <v>99.30814447</v>
      </c>
      <c r="H21" s="38">
        <v>0.03967320909205538</v>
      </c>
      <c r="I21" s="24">
        <v>12.0</v>
      </c>
      <c r="J21" s="39">
        <f t="shared" ref="J21:BD21" si="17">(IF(J$6 = $A21, 100, 0) + IF(J$6 &lt;= $A21, $B21/2, 0))*J$9</f>
        <v>1.956893681</v>
      </c>
      <c r="K21" s="39">
        <f t="shared" si="17"/>
        <v>1.914523274</v>
      </c>
      <c r="L21" s="39">
        <f t="shared" si="17"/>
        <v>1.874428748</v>
      </c>
      <c r="M21" s="39">
        <f t="shared" si="17"/>
        <v>1.835612205</v>
      </c>
      <c r="N21" s="39">
        <f t="shared" si="17"/>
        <v>1.799005353</v>
      </c>
      <c r="O21" s="39">
        <f t="shared" si="17"/>
        <v>89.92768121</v>
      </c>
      <c r="P21" s="39">
        <f t="shared" si="17"/>
        <v>0</v>
      </c>
      <c r="Q21" s="39">
        <f t="shared" si="17"/>
        <v>0</v>
      </c>
      <c r="R21" s="39">
        <f t="shared" si="17"/>
        <v>0</v>
      </c>
      <c r="S21" s="39">
        <f t="shared" si="17"/>
        <v>0</v>
      </c>
      <c r="T21" s="39">
        <f t="shared" si="17"/>
        <v>0</v>
      </c>
      <c r="U21" s="39">
        <f t="shared" si="17"/>
        <v>0</v>
      </c>
      <c r="V21" s="39">
        <f t="shared" si="17"/>
        <v>0</v>
      </c>
      <c r="W21" s="39">
        <f t="shared" si="17"/>
        <v>0</v>
      </c>
      <c r="X21" s="39">
        <f t="shared" si="17"/>
        <v>0</v>
      </c>
      <c r="Y21" s="39">
        <f t="shared" si="17"/>
        <v>0</v>
      </c>
      <c r="Z21" s="39">
        <f t="shared" si="17"/>
        <v>0</v>
      </c>
      <c r="AA21" s="39">
        <f t="shared" si="17"/>
        <v>0</v>
      </c>
      <c r="AB21" s="39">
        <f t="shared" si="17"/>
        <v>0</v>
      </c>
      <c r="AC21" s="39">
        <f t="shared" si="17"/>
        <v>0</v>
      </c>
      <c r="AD21" s="39">
        <f t="shared" si="17"/>
        <v>0</v>
      </c>
      <c r="AE21" s="39">
        <f t="shared" si="17"/>
        <v>0</v>
      </c>
      <c r="AF21" s="39">
        <f t="shared" si="17"/>
        <v>0</v>
      </c>
      <c r="AG21" s="39">
        <f t="shared" si="17"/>
        <v>0</v>
      </c>
      <c r="AH21" s="39">
        <f t="shared" si="17"/>
        <v>0</v>
      </c>
      <c r="AI21" s="39">
        <f t="shared" si="17"/>
        <v>0</v>
      </c>
      <c r="AJ21" s="39">
        <f t="shared" si="17"/>
        <v>0</v>
      </c>
      <c r="AK21" s="39">
        <f t="shared" si="17"/>
        <v>0</v>
      </c>
      <c r="AL21" s="39">
        <f t="shared" si="17"/>
        <v>0</v>
      </c>
      <c r="AM21" s="39">
        <f t="shared" si="17"/>
        <v>0</v>
      </c>
      <c r="AN21" s="39">
        <f t="shared" si="17"/>
        <v>0</v>
      </c>
      <c r="AO21" s="39">
        <f t="shared" si="17"/>
        <v>0</v>
      </c>
      <c r="AP21" s="39">
        <f t="shared" si="17"/>
        <v>0</v>
      </c>
      <c r="AQ21" s="39">
        <f t="shared" si="17"/>
        <v>0</v>
      </c>
      <c r="AR21" s="39">
        <f t="shared" si="17"/>
        <v>0</v>
      </c>
      <c r="AS21" s="39">
        <f t="shared" si="17"/>
        <v>0</v>
      </c>
      <c r="AT21" s="39">
        <f t="shared" si="17"/>
        <v>0</v>
      </c>
      <c r="AU21" s="39">
        <f t="shared" si="17"/>
        <v>0</v>
      </c>
      <c r="AV21" s="39">
        <f t="shared" si="17"/>
        <v>0</v>
      </c>
      <c r="AW21" s="39">
        <f t="shared" si="17"/>
        <v>0</v>
      </c>
      <c r="AX21" s="39">
        <f t="shared" si="17"/>
        <v>0</v>
      </c>
      <c r="AY21" s="39">
        <f t="shared" si="17"/>
        <v>0</v>
      </c>
      <c r="AZ21" s="39">
        <f t="shared" si="17"/>
        <v>0</v>
      </c>
      <c r="BA21" s="39">
        <f t="shared" si="17"/>
        <v>0</v>
      </c>
      <c r="BB21" s="39">
        <f t="shared" si="17"/>
        <v>0</v>
      </c>
      <c r="BC21" s="39">
        <f t="shared" si="17"/>
        <v>0</v>
      </c>
      <c r="BD21" s="39">
        <f t="shared" si="17"/>
        <v>0</v>
      </c>
    </row>
    <row r="22" ht="15.75" customHeight="1">
      <c r="A22" s="33">
        <v>46249.0</v>
      </c>
      <c r="B22" s="34">
        <v>1.5</v>
      </c>
      <c r="C22" s="34">
        <v>91.062</v>
      </c>
      <c r="D22" s="35">
        <v>44972.0</v>
      </c>
      <c r="E22" s="36">
        <v>0.03708791209</v>
      </c>
      <c r="F22" s="36">
        <f t="shared" si="5"/>
        <v>91.09908791</v>
      </c>
      <c r="G22" s="37">
        <f t="shared" si="6"/>
        <v>91.30368044</v>
      </c>
      <c r="H22" s="38">
        <v>0.03934858575322685</v>
      </c>
      <c r="I22" s="24">
        <v>13.0</v>
      </c>
      <c r="J22" s="39">
        <f t="shared" ref="J22:BD22" si="18">(IF(J$6 = $A22, 100, 0) + IF(J$6 &lt;= $A22, $B22/2, 0))*J$9</f>
        <v>0.7338351303</v>
      </c>
      <c r="K22" s="39">
        <f t="shared" si="18"/>
        <v>0.7179462278</v>
      </c>
      <c r="L22" s="39">
        <f t="shared" si="18"/>
        <v>0.7029107804</v>
      </c>
      <c r="M22" s="39">
        <f t="shared" si="18"/>
        <v>0.688354577</v>
      </c>
      <c r="N22" s="39">
        <f t="shared" si="18"/>
        <v>0.6746270075</v>
      </c>
      <c r="O22" s="39">
        <f t="shared" si="18"/>
        <v>0.6612329501</v>
      </c>
      <c r="P22" s="39">
        <f t="shared" si="18"/>
        <v>87.12477376</v>
      </c>
      <c r="Q22" s="39">
        <f t="shared" si="18"/>
        <v>0</v>
      </c>
      <c r="R22" s="39">
        <f t="shared" si="18"/>
        <v>0</v>
      </c>
      <c r="S22" s="39">
        <f t="shared" si="18"/>
        <v>0</v>
      </c>
      <c r="T22" s="39">
        <f t="shared" si="18"/>
        <v>0</v>
      </c>
      <c r="U22" s="39">
        <f t="shared" si="18"/>
        <v>0</v>
      </c>
      <c r="V22" s="39">
        <f t="shared" si="18"/>
        <v>0</v>
      </c>
      <c r="W22" s="39">
        <f t="shared" si="18"/>
        <v>0</v>
      </c>
      <c r="X22" s="39">
        <f t="shared" si="18"/>
        <v>0</v>
      </c>
      <c r="Y22" s="39">
        <f t="shared" si="18"/>
        <v>0</v>
      </c>
      <c r="Z22" s="39">
        <f t="shared" si="18"/>
        <v>0</v>
      </c>
      <c r="AA22" s="39">
        <f t="shared" si="18"/>
        <v>0</v>
      </c>
      <c r="AB22" s="39">
        <f t="shared" si="18"/>
        <v>0</v>
      </c>
      <c r="AC22" s="39">
        <f t="shared" si="18"/>
        <v>0</v>
      </c>
      <c r="AD22" s="39">
        <f t="shared" si="18"/>
        <v>0</v>
      </c>
      <c r="AE22" s="39">
        <f t="shared" si="18"/>
        <v>0</v>
      </c>
      <c r="AF22" s="39">
        <f t="shared" si="18"/>
        <v>0</v>
      </c>
      <c r="AG22" s="39">
        <f t="shared" si="18"/>
        <v>0</v>
      </c>
      <c r="AH22" s="39">
        <f t="shared" si="18"/>
        <v>0</v>
      </c>
      <c r="AI22" s="39">
        <f t="shared" si="18"/>
        <v>0</v>
      </c>
      <c r="AJ22" s="39">
        <f t="shared" si="18"/>
        <v>0</v>
      </c>
      <c r="AK22" s="39">
        <f t="shared" si="18"/>
        <v>0</v>
      </c>
      <c r="AL22" s="39">
        <f t="shared" si="18"/>
        <v>0</v>
      </c>
      <c r="AM22" s="39">
        <f t="shared" si="18"/>
        <v>0</v>
      </c>
      <c r="AN22" s="39">
        <f t="shared" si="18"/>
        <v>0</v>
      </c>
      <c r="AO22" s="39">
        <f t="shared" si="18"/>
        <v>0</v>
      </c>
      <c r="AP22" s="39">
        <f t="shared" si="18"/>
        <v>0</v>
      </c>
      <c r="AQ22" s="39">
        <f t="shared" si="18"/>
        <v>0</v>
      </c>
      <c r="AR22" s="39">
        <f t="shared" si="18"/>
        <v>0</v>
      </c>
      <c r="AS22" s="39">
        <f t="shared" si="18"/>
        <v>0</v>
      </c>
      <c r="AT22" s="39">
        <f t="shared" si="18"/>
        <v>0</v>
      </c>
      <c r="AU22" s="39">
        <f t="shared" si="18"/>
        <v>0</v>
      </c>
      <c r="AV22" s="39">
        <f t="shared" si="18"/>
        <v>0</v>
      </c>
      <c r="AW22" s="39">
        <f t="shared" si="18"/>
        <v>0</v>
      </c>
      <c r="AX22" s="39">
        <f t="shared" si="18"/>
        <v>0</v>
      </c>
      <c r="AY22" s="39">
        <f t="shared" si="18"/>
        <v>0</v>
      </c>
      <c r="AZ22" s="39">
        <f t="shared" si="18"/>
        <v>0</v>
      </c>
      <c r="BA22" s="39">
        <f t="shared" si="18"/>
        <v>0</v>
      </c>
      <c r="BB22" s="39">
        <f t="shared" si="18"/>
        <v>0</v>
      </c>
      <c r="BC22" s="39">
        <f t="shared" si="18"/>
        <v>0</v>
      </c>
      <c r="BD22" s="39">
        <f t="shared" si="18"/>
        <v>0</v>
      </c>
    </row>
    <row r="23" ht="15.75" customHeight="1">
      <c r="A23" s="33">
        <v>46249.0</v>
      </c>
      <c r="B23" s="34">
        <v>6.75</v>
      </c>
      <c r="C23" s="34">
        <v>108.026</v>
      </c>
      <c r="D23" s="35">
        <v>44972.0</v>
      </c>
      <c r="E23" s="36">
        <v>0.1668956044</v>
      </c>
      <c r="F23" s="36">
        <f t="shared" si="5"/>
        <v>108.1928956</v>
      </c>
      <c r="G23" s="37">
        <f t="shared" si="6"/>
        <v>108.1998541</v>
      </c>
      <c r="H23" s="38">
        <v>0.039039020135056876</v>
      </c>
      <c r="I23" s="24">
        <v>14.0</v>
      </c>
      <c r="J23" s="39">
        <f t="shared" ref="J23:BD23" si="19">(IF(J$6 = $A23, 100, 0) + IF(J$6 &lt;= $A23, $B23/2, 0))*J$9</f>
        <v>3.302258087</v>
      </c>
      <c r="K23" s="39">
        <f t="shared" si="19"/>
        <v>3.230758025</v>
      </c>
      <c r="L23" s="39">
        <f t="shared" si="19"/>
        <v>3.163098512</v>
      </c>
      <c r="M23" s="39">
        <f t="shared" si="19"/>
        <v>3.097595597</v>
      </c>
      <c r="N23" s="39">
        <f t="shared" si="19"/>
        <v>3.035821534</v>
      </c>
      <c r="O23" s="39">
        <f t="shared" si="19"/>
        <v>2.975548275</v>
      </c>
      <c r="P23" s="39">
        <f t="shared" si="19"/>
        <v>89.39477407</v>
      </c>
      <c r="Q23" s="39">
        <f t="shared" si="19"/>
        <v>0</v>
      </c>
      <c r="R23" s="39">
        <f t="shared" si="19"/>
        <v>0</v>
      </c>
      <c r="S23" s="39">
        <f t="shared" si="19"/>
        <v>0</v>
      </c>
      <c r="T23" s="39">
        <f t="shared" si="19"/>
        <v>0</v>
      </c>
      <c r="U23" s="39">
        <f t="shared" si="19"/>
        <v>0</v>
      </c>
      <c r="V23" s="39">
        <f t="shared" si="19"/>
        <v>0</v>
      </c>
      <c r="W23" s="39">
        <f t="shared" si="19"/>
        <v>0</v>
      </c>
      <c r="X23" s="39">
        <f t="shared" si="19"/>
        <v>0</v>
      </c>
      <c r="Y23" s="39">
        <f t="shared" si="19"/>
        <v>0</v>
      </c>
      <c r="Z23" s="39">
        <f t="shared" si="19"/>
        <v>0</v>
      </c>
      <c r="AA23" s="39">
        <f t="shared" si="19"/>
        <v>0</v>
      </c>
      <c r="AB23" s="39">
        <f t="shared" si="19"/>
        <v>0</v>
      </c>
      <c r="AC23" s="39">
        <f t="shared" si="19"/>
        <v>0</v>
      </c>
      <c r="AD23" s="39">
        <f t="shared" si="19"/>
        <v>0</v>
      </c>
      <c r="AE23" s="39">
        <f t="shared" si="19"/>
        <v>0</v>
      </c>
      <c r="AF23" s="39">
        <f t="shared" si="19"/>
        <v>0</v>
      </c>
      <c r="AG23" s="39">
        <f t="shared" si="19"/>
        <v>0</v>
      </c>
      <c r="AH23" s="39">
        <f t="shared" si="19"/>
        <v>0</v>
      </c>
      <c r="AI23" s="39">
        <f t="shared" si="19"/>
        <v>0</v>
      </c>
      <c r="AJ23" s="39">
        <f t="shared" si="19"/>
        <v>0</v>
      </c>
      <c r="AK23" s="39">
        <f t="shared" si="19"/>
        <v>0</v>
      </c>
      <c r="AL23" s="39">
        <f t="shared" si="19"/>
        <v>0</v>
      </c>
      <c r="AM23" s="39">
        <f t="shared" si="19"/>
        <v>0</v>
      </c>
      <c r="AN23" s="39">
        <f t="shared" si="19"/>
        <v>0</v>
      </c>
      <c r="AO23" s="39">
        <f t="shared" si="19"/>
        <v>0</v>
      </c>
      <c r="AP23" s="39">
        <f t="shared" si="19"/>
        <v>0</v>
      </c>
      <c r="AQ23" s="39">
        <f t="shared" si="19"/>
        <v>0</v>
      </c>
      <c r="AR23" s="39">
        <f t="shared" si="19"/>
        <v>0</v>
      </c>
      <c r="AS23" s="39">
        <f t="shared" si="19"/>
        <v>0</v>
      </c>
      <c r="AT23" s="39">
        <f t="shared" si="19"/>
        <v>0</v>
      </c>
      <c r="AU23" s="39">
        <f t="shared" si="19"/>
        <v>0</v>
      </c>
      <c r="AV23" s="39">
        <f t="shared" si="19"/>
        <v>0</v>
      </c>
      <c r="AW23" s="39">
        <f t="shared" si="19"/>
        <v>0</v>
      </c>
      <c r="AX23" s="39">
        <f t="shared" si="19"/>
        <v>0</v>
      </c>
      <c r="AY23" s="39">
        <f t="shared" si="19"/>
        <v>0</v>
      </c>
      <c r="AZ23" s="39">
        <f t="shared" si="19"/>
        <v>0</v>
      </c>
      <c r="BA23" s="39">
        <f t="shared" si="19"/>
        <v>0</v>
      </c>
      <c r="BB23" s="39">
        <f t="shared" si="19"/>
        <v>0</v>
      </c>
      <c r="BC23" s="39">
        <f t="shared" si="19"/>
        <v>0</v>
      </c>
      <c r="BD23" s="39">
        <f t="shared" si="19"/>
        <v>0</v>
      </c>
    </row>
    <row r="24" ht="15.75" customHeight="1">
      <c r="A24" s="33">
        <v>46433.0</v>
      </c>
      <c r="B24" s="34">
        <v>2.25</v>
      </c>
      <c r="C24" s="34">
        <v>93.012</v>
      </c>
      <c r="D24" s="35">
        <v>44972.0</v>
      </c>
      <c r="E24" s="36">
        <v>0.05563186813</v>
      </c>
      <c r="F24" s="36">
        <f t="shared" si="5"/>
        <v>93.06763187</v>
      </c>
      <c r="G24" s="37">
        <f t="shared" si="6"/>
        <v>93.02029406</v>
      </c>
      <c r="H24" s="38">
        <v>0.03875526698246736</v>
      </c>
      <c r="I24" s="24">
        <v>15.0</v>
      </c>
      <c r="J24" s="39">
        <f t="shared" ref="J24:BD24" si="20">(IF(J$6 = $A24, 100, 0) + IF(J$6 &lt;= $A24, $B24/2, 0))*J$9</f>
        <v>1.100752696</v>
      </c>
      <c r="K24" s="39">
        <f t="shared" si="20"/>
        <v>1.076919342</v>
      </c>
      <c r="L24" s="39">
        <f t="shared" si="20"/>
        <v>1.054366171</v>
      </c>
      <c r="M24" s="39">
        <f t="shared" si="20"/>
        <v>1.032531866</v>
      </c>
      <c r="N24" s="39">
        <f t="shared" si="20"/>
        <v>1.011940511</v>
      </c>
      <c r="O24" s="39">
        <f t="shared" si="20"/>
        <v>0.9918494251</v>
      </c>
      <c r="P24" s="39">
        <f t="shared" si="20"/>
        <v>0.9728572753</v>
      </c>
      <c r="Q24" s="39">
        <f t="shared" si="20"/>
        <v>85.77907677</v>
      </c>
      <c r="R24" s="39">
        <f t="shared" si="20"/>
        <v>0</v>
      </c>
      <c r="S24" s="39">
        <f t="shared" si="20"/>
        <v>0</v>
      </c>
      <c r="T24" s="39">
        <f t="shared" si="20"/>
        <v>0</v>
      </c>
      <c r="U24" s="39">
        <f t="shared" si="20"/>
        <v>0</v>
      </c>
      <c r="V24" s="39">
        <f t="shared" si="20"/>
        <v>0</v>
      </c>
      <c r="W24" s="39">
        <f t="shared" si="20"/>
        <v>0</v>
      </c>
      <c r="X24" s="39">
        <f t="shared" si="20"/>
        <v>0</v>
      </c>
      <c r="Y24" s="39">
        <f t="shared" si="20"/>
        <v>0</v>
      </c>
      <c r="Z24" s="39">
        <f t="shared" si="20"/>
        <v>0</v>
      </c>
      <c r="AA24" s="39">
        <f t="shared" si="20"/>
        <v>0</v>
      </c>
      <c r="AB24" s="39">
        <f t="shared" si="20"/>
        <v>0</v>
      </c>
      <c r="AC24" s="39">
        <f t="shared" si="20"/>
        <v>0</v>
      </c>
      <c r="AD24" s="39">
        <f t="shared" si="20"/>
        <v>0</v>
      </c>
      <c r="AE24" s="39">
        <f t="shared" si="20"/>
        <v>0</v>
      </c>
      <c r="AF24" s="39">
        <f t="shared" si="20"/>
        <v>0</v>
      </c>
      <c r="AG24" s="39">
        <f t="shared" si="20"/>
        <v>0</v>
      </c>
      <c r="AH24" s="39">
        <f t="shared" si="20"/>
        <v>0</v>
      </c>
      <c r="AI24" s="39">
        <f t="shared" si="20"/>
        <v>0</v>
      </c>
      <c r="AJ24" s="39">
        <f t="shared" si="20"/>
        <v>0</v>
      </c>
      <c r="AK24" s="39">
        <f t="shared" si="20"/>
        <v>0</v>
      </c>
      <c r="AL24" s="39">
        <f t="shared" si="20"/>
        <v>0</v>
      </c>
      <c r="AM24" s="39">
        <f t="shared" si="20"/>
        <v>0</v>
      </c>
      <c r="AN24" s="39">
        <f t="shared" si="20"/>
        <v>0</v>
      </c>
      <c r="AO24" s="39">
        <f t="shared" si="20"/>
        <v>0</v>
      </c>
      <c r="AP24" s="39">
        <f t="shared" si="20"/>
        <v>0</v>
      </c>
      <c r="AQ24" s="39">
        <f t="shared" si="20"/>
        <v>0</v>
      </c>
      <c r="AR24" s="39">
        <f t="shared" si="20"/>
        <v>0</v>
      </c>
      <c r="AS24" s="39">
        <f t="shared" si="20"/>
        <v>0</v>
      </c>
      <c r="AT24" s="39">
        <f t="shared" si="20"/>
        <v>0</v>
      </c>
      <c r="AU24" s="39">
        <f t="shared" si="20"/>
        <v>0</v>
      </c>
      <c r="AV24" s="39">
        <f t="shared" si="20"/>
        <v>0</v>
      </c>
      <c r="AW24" s="39">
        <f t="shared" si="20"/>
        <v>0</v>
      </c>
      <c r="AX24" s="39">
        <f t="shared" si="20"/>
        <v>0</v>
      </c>
      <c r="AY24" s="39">
        <f t="shared" si="20"/>
        <v>0</v>
      </c>
      <c r="AZ24" s="39">
        <f t="shared" si="20"/>
        <v>0</v>
      </c>
      <c r="BA24" s="39">
        <f t="shared" si="20"/>
        <v>0</v>
      </c>
      <c r="BB24" s="39">
        <f t="shared" si="20"/>
        <v>0</v>
      </c>
      <c r="BC24" s="39">
        <f t="shared" si="20"/>
        <v>0</v>
      </c>
      <c r="BD24" s="39">
        <f t="shared" si="20"/>
        <v>0</v>
      </c>
    </row>
    <row r="25" ht="15.75" customHeight="1">
      <c r="A25" s="33">
        <v>46433.0</v>
      </c>
      <c r="B25" s="34">
        <v>6.625</v>
      </c>
      <c r="C25" s="34">
        <v>108.304</v>
      </c>
      <c r="D25" s="35">
        <v>44972.0</v>
      </c>
      <c r="E25" s="36">
        <v>0.1638049451</v>
      </c>
      <c r="F25" s="36">
        <f t="shared" si="5"/>
        <v>108.4678049</v>
      </c>
      <c r="G25" s="37">
        <f t="shared" si="6"/>
        <v>108.9559812</v>
      </c>
      <c r="H25" s="38">
        <v>0.03848859495794489</v>
      </c>
      <c r="I25" s="24">
        <v>16.0</v>
      </c>
      <c r="J25" s="39">
        <f t="shared" ref="J25:BD25" si="21">(IF(J$6 = $A25, 100, 0) + IF(J$6 &lt;= $A25, $B25/2, 0))*J$9</f>
        <v>3.241105159</v>
      </c>
      <c r="K25" s="39">
        <f t="shared" si="21"/>
        <v>3.170929173</v>
      </c>
      <c r="L25" s="39">
        <f t="shared" si="21"/>
        <v>3.104522614</v>
      </c>
      <c r="M25" s="39">
        <f t="shared" si="21"/>
        <v>3.040232715</v>
      </c>
      <c r="N25" s="39">
        <f t="shared" si="21"/>
        <v>2.979602616</v>
      </c>
      <c r="O25" s="39">
        <f t="shared" si="21"/>
        <v>2.92044553</v>
      </c>
      <c r="P25" s="39">
        <f t="shared" si="21"/>
        <v>2.864524199</v>
      </c>
      <c r="Q25" s="39">
        <f t="shared" si="21"/>
        <v>87.63461922</v>
      </c>
      <c r="R25" s="39">
        <f t="shared" si="21"/>
        <v>0</v>
      </c>
      <c r="S25" s="39">
        <f t="shared" si="21"/>
        <v>0</v>
      </c>
      <c r="T25" s="39">
        <f t="shared" si="21"/>
        <v>0</v>
      </c>
      <c r="U25" s="39">
        <f t="shared" si="21"/>
        <v>0</v>
      </c>
      <c r="V25" s="39">
        <f t="shared" si="21"/>
        <v>0</v>
      </c>
      <c r="W25" s="39">
        <f t="shared" si="21"/>
        <v>0</v>
      </c>
      <c r="X25" s="39">
        <f t="shared" si="21"/>
        <v>0</v>
      </c>
      <c r="Y25" s="39">
        <f t="shared" si="21"/>
        <v>0</v>
      </c>
      <c r="Z25" s="39">
        <f t="shared" si="21"/>
        <v>0</v>
      </c>
      <c r="AA25" s="39">
        <f t="shared" si="21"/>
        <v>0</v>
      </c>
      <c r="AB25" s="39">
        <f t="shared" si="21"/>
        <v>0</v>
      </c>
      <c r="AC25" s="39">
        <f t="shared" si="21"/>
        <v>0</v>
      </c>
      <c r="AD25" s="39">
        <f t="shared" si="21"/>
        <v>0</v>
      </c>
      <c r="AE25" s="39">
        <f t="shared" si="21"/>
        <v>0</v>
      </c>
      <c r="AF25" s="39">
        <f t="shared" si="21"/>
        <v>0</v>
      </c>
      <c r="AG25" s="39">
        <f t="shared" si="21"/>
        <v>0</v>
      </c>
      <c r="AH25" s="39">
        <f t="shared" si="21"/>
        <v>0</v>
      </c>
      <c r="AI25" s="39">
        <f t="shared" si="21"/>
        <v>0</v>
      </c>
      <c r="AJ25" s="39">
        <f t="shared" si="21"/>
        <v>0</v>
      </c>
      <c r="AK25" s="39">
        <f t="shared" si="21"/>
        <v>0</v>
      </c>
      <c r="AL25" s="39">
        <f t="shared" si="21"/>
        <v>0</v>
      </c>
      <c r="AM25" s="39">
        <f t="shared" si="21"/>
        <v>0</v>
      </c>
      <c r="AN25" s="39">
        <f t="shared" si="21"/>
        <v>0</v>
      </c>
      <c r="AO25" s="39">
        <f t="shared" si="21"/>
        <v>0</v>
      </c>
      <c r="AP25" s="39">
        <f t="shared" si="21"/>
        <v>0</v>
      </c>
      <c r="AQ25" s="39">
        <f t="shared" si="21"/>
        <v>0</v>
      </c>
      <c r="AR25" s="39">
        <f t="shared" si="21"/>
        <v>0</v>
      </c>
      <c r="AS25" s="39">
        <f t="shared" si="21"/>
        <v>0</v>
      </c>
      <c r="AT25" s="39">
        <f t="shared" si="21"/>
        <v>0</v>
      </c>
      <c r="AU25" s="39">
        <f t="shared" si="21"/>
        <v>0</v>
      </c>
      <c r="AV25" s="39">
        <f t="shared" si="21"/>
        <v>0</v>
      </c>
      <c r="AW25" s="39">
        <f t="shared" si="21"/>
        <v>0</v>
      </c>
      <c r="AX25" s="39">
        <f t="shared" si="21"/>
        <v>0</v>
      </c>
      <c r="AY25" s="39">
        <f t="shared" si="21"/>
        <v>0</v>
      </c>
      <c r="AZ25" s="39">
        <f t="shared" si="21"/>
        <v>0</v>
      </c>
      <c r="BA25" s="39">
        <f t="shared" si="21"/>
        <v>0</v>
      </c>
      <c r="BB25" s="39">
        <f t="shared" si="21"/>
        <v>0</v>
      </c>
      <c r="BC25" s="39">
        <f t="shared" si="21"/>
        <v>0</v>
      </c>
      <c r="BD25" s="39">
        <f t="shared" si="21"/>
        <v>0</v>
      </c>
    </row>
    <row r="26" ht="15.75" customHeight="1">
      <c r="A26" s="33">
        <v>46614.0</v>
      </c>
      <c r="B26" s="34">
        <v>2.25</v>
      </c>
      <c r="C26" s="34">
        <v>92.152</v>
      </c>
      <c r="D26" s="35">
        <v>44972.0</v>
      </c>
      <c r="E26" s="36">
        <v>0.05563186813</v>
      </c>
      <c r="F26" s="36">
        <f t="shared" si="5"/>
        <v>92.20763187</v>
      </c>
      <c r="G26" s="37">
        <f t="shared" si="6"/>
        <v>92.39154731</v>
      </c>
      <c r="H26" s="38">
        <v>0.03824836010227067</v>
      </c>
      <c r="I26" s="24">
        <v>17.0</v>
      </c>
      <c r="J26" s="39">
        <f t="shared" ref="J26:BD26" si="22">(IF(J$6 = $A26, 100, 0) + IF(J$6 &lt;= $A26, $B26/2, 0))*J$9</f>
        <v>1.100752696</v>
      </c>
      <c r="K26" s="39">
        <f t="shared" si="22"/>
        <v>1.076919342</v>
      </c>
      <c r="L26" s="39">
        <f t="shared" si="22"/>
        <v>1.054366171</v>
      </c>
      <c r="M26" s="39">
        <f t="shared" si="22"/>
        <v>1.032531866</v>
      </c>
      <c r="N26" s="39">
        <f t="shared" si="22"/>
        <v>1.011940511</v>
      </c>
      <c r="O26" s="39">
        <f t="shared" si="22"/>
        <v>0.9918494251</v>
      </c>
      <c r="P26" s="39">
        <f t="shared" si="22"/>
        <v>0.9728572753</v>
      </c>
      <c r="Q26" s="39">
        <f t="shared" si="22"/>
        <v>0.9542789752</v>
      </c>
      <c r="R26" s="39">
        <f t="shared" si="22"/>
        <v>84.19605105</v>
      </c>
      <c r="S26" s="39">
        <f t="shared" si="22"/>
        <v>0</v>
      </c>
      <c r="T26" s="39">
        <f t="shared" si="22"/>
        <v>0</v>
      </c>
      <c r="U26" s="39">
        <f t="shared" si="22"/>
        <v>0</v>
      </c>
      <c r="V26" s="39">
        <f t="shared" si="22"/>
        <v>0</v>
      </c>
      <c r="W26" s="39">
        <f t="shared" si="22"/>
        <v>0</v>
      </c>
      <c r="X26" s="39">
        <f t="shared" si="22"/>
        <v>0</v>
      </c>
      <c r="Y26" s="39">
        <f t="shared" si="22"/>
        <v>0</v>
      </c>
      <c r="Z26" s="39">
        <f t="shared" si="22"/>
        <v>0</v>
      </c>
      <c r="AA26" s="39">
        <f t="shared" si="22"/>
        <v>0</v>
      </c>
      <c r="AB26" s="39">
        <f t="shared" si="22"/>
        <v>0</v>
      </c>
      <c r="AC26" s="39">
        <f t="shared" si="22"/>
        <v>0</v>
      </c>
      <c r="AD26" s="39">
        <f t="shared" si="22"/>
        <v>0</v>
      </c>
      <c r="AE26" s="39">
        <f t="shared" si="22"/>
        <v>0</v>
      </c>
      <c r="AF26" s="39">
        <f t="shared" si="22"/>
        <v>0</v>
      </c>
      <c r="AG26" s="39">
        <f t="shared" si="22"/>
        <v>0</v>
      </c>
      <c r="AH26" s="39">
        <f t="shared" si="22"/>
        <v>0</v>
      </c>
      <c r="AI26" s="39">
        <f t="shared" si="22"/>
        <v>0</v>
      </c>
      <c r="AJ26" s="39">
        <f t="shared" si="22"/>
        <v>0</v>
      </c>
      <c r="AK26" s="39">
        <f t="shared" si="22"/>
        <v>0</v>
      </c>
      <c r="AL26" s="39">
        <f t="shared" si="22"/>
        <v>0</v>
      </c>
      <c r="AM26" s="39">
        <f t="shared" si="22"/>
        <v>0</v>
      </c>
      <c r="AN26" s="39">
        <f t="shared" si="22"/>
        <v>0</v>
      </c>
      <c r="AO26" s="39">
        <f t="shared" si="22"/>
        <v>0</v>
      </c>
      <c r="AP26" s="39">
        <f t="shared" si="22"/>
        <v>0</v>
      </c>
      <c r="AQ26" s="39">
        <f t="shared" si="22"/>
        <v>0</v>
      </c>
      <c r="AR26" s="39">
        <f t="shared" si="22"/>
        <v>0</v>
      </c>
      <c r="AS26" s="39">
        <f t="shared" si="22"/>
        <v>0</v>
      </c>
      <c r="AT26" s="39">
        <f t="shared" si="22"/>
        <v>0</v>
      </c>
      <c r="AU26" s="39">
        <f t="shared" si="22"/>
        <v>0</v>
      </c>
      <c r="AV26" s="39">
        <f t="shared" si="22"/>
        <v>0</v>
      </c>
      <c r="AW26" s="39">
        <f t="shared" si="22"/>
        <v>0</v>
      </c>
      <c r="AX26" s="39">
        <f t="shared" si="22"/>
        <v>0</v>
      </c>
      <c r="AY26" s="39">
        <f t="shared" si="22"/>
        <v>0</v>
      </c>
      <c r="AZ26" s="39">
        <f t="shared" si="22"/>
        <v>0</v>
      </c>
      <c r="BA26" s="39">
        <f t="shared" si="22"/>
        <v>0</v>
      </c>
      <c r="BB26" s="39">
        <f t="shared" si="22"/>
        <v>0</v>
      </c>
      <c r="BC26" s="39">
        <f t="shared" si="22"/>
        <v>0</v>
      </c>
      <c r="BD26" s="39">
        <f t="shared" si="22"/>
        <v>0</v>
      </c>
    </row>
    <row r="27" ht="15.75" customHeight="1">
      <c r="A27" s="33">
        <v>46614.0</v>
      </c>
      <c r="B27" s="34">
        <v>6.375</v>
      </c>
      <c r="C27" s="34">
        <v>109.034</v>
      </c>
      <c r="D27" s="35">
        <v>44972.0</v>
      </c>
      <c r="E27" s="36">
        <v>0.1576236264</v>
      </c>
      <c r="F27" s="36">
        <f t="shared" si="5"/>
        <v>109.1916236</v>
      </c>
      <c r="G27" s="37">
        <f t="shared" si="6"/>
        <v>109.1338486</v>
      </c>
      <c r="H27" s="38">
        <v>0.038027273673409155</v>
      </c>
      <c r="I27" s="24">
        <v>18.0</v>
      </c>
      <c r="J27" s="39">
        <f t="shared" ref="J27:BD27" si="23">(IF(J$6 = $A27, 100, 0) + IF(J$6 &lt;= $A27, $B27/2, 0))*J$9</f>
        <v>3.118799304</v>
      </c>
      <c r="K27" s="39">
        <f t="shared" si="23"/>
        <v>3.051271468</v>
      </c>
      <c r="L27" s="39">
        <f t="shared" si="23"/>
        <v>2.987370817</v>
      </c>
      <c r="M27" s="39">
        <f t="shared" si="23"/>
        <v>2.925506952</v>
      </c>
      <c r="N27" s="39">
        <f t="shared" si="23"/>
        <v>2.867164782</v>
      </c>
      <c r="O27" s="39">
        <f t="shared" si="23"/>
        <v>2.810240038</v>
      </c>
      <c r="P27" s="39">
        <f t="shared" si="23"/>
        <v>2.756428947</v>
      </c>
      <c r="Q27" s="39">
        <f t="shared" si="23"/>
        <v>2.70379043</v>
      </c>
      <c r="R27" s="39">
        <f t="shared" si="23"/>
        <v>85.91327582</v>
      </c>
      <c r="S27" s="39">
        <f t="shared" si="23"/>
        <v>0</v>
      </c>
      <c r="T27" s="39">
        <f t="shared" si="23"/>
        <v>0</v>
      </c>
      <c r="U27" s="39">
        <f t="shared" si="23"/>
        <v>0</v>
      </c>
      <c r="V27" s="39">
        <f t="shared" si="23"/>
        <v>0</v>
      </c>
      <c r="W27" s="39">
        <f t="shared" si="23"/>
        <v>0</v>
      </c>
      <c r="X27" s="39">
        <f t="shared" si="23"/>
        <v>0</v>
      </c>
      <c r="Y27" s="39">
        <f t="shared" si="23"/>
        <v>0</v>
      </c>
      <c r="Z27" s="39">
        <f t="shared" si="23"/>
        <v>0</v>
      </c>
      <c r="AA27" s="39">
        <f t="shared" si="23"/>
        <v>0</v>
      </c>
      <c r="AB27" s="39">
        <f t="shared" si="23"/>
        <v>0</v>
      </c>
      <c r="AC27" s="39">
        <f t="shared" si="23"/>
        <v>0</v>
      </c>
      <c r="AD27" s="39">
        <f t="shared" si="23"/>
        <v>0</v>
      </c>
      <c r="AE27" s="39">
        <f t="shared" si="23"/>
        <v>0</v>
      </c>
      <c r="AF27" s="39">
        <f t="shared" si="23"/>
        <v>0</v>
      </c>
      <c r="AG27" s="39">
        <f t="shared" si="23"/>
        <v>0</v>
      </c>
      <c r="AH27" s="39">
        <f t="shared" si="23"/>
        <v>0</v>
      </c>
      <c r="AI27" s="39">
        <f t="shared" si="23"/>
        <v>0</v>
      </c>
      <c r="AJ27" s="39">
        <f t="shared" si="23"/>
        <v>0</v>
      </c>
      <c r="AK27" s="39">
        <f t="shared" si="23"/>
        <v>0</v>
      </c>
      <c r="AL27" s="39">
        <f t="shared" si="23"/>
        <v>0</v>
      </c>
      <c r="AM27" s="39">
        <f t="shared" si="23"/>
        <v>0</v>
      </c>
      <c r="AN27" s="39">
        <f t="shared" si="23"/>
        <v>0</v>
      </c>
      <c r="AO27" s="39">
        <f t="shared" si="23"/>
        <v>0</v>
      </c>
      <c r="AP27" s="39">
        <f t="shared" si="23"/>
        <v>0</v>
      </c>
      <c r="AQ27" s="39">
        <f t="shared" si="23"/>
        <v>0</v>
      </c>
      <c r="AR27" s="39">
        <f t="shared" si="23"/>
        <v>0</v>
      </c>
      <c r="AS27" s="39">
        <f t="shared" si="23"/>
        <v>0</v>
      </c>
      <c r="AT27" s="39">
        <f t="shared" si="23"/>
        <v>0</v>
      </c>
      <c r="AU27" s="39">
        <f t="shared" si="23"/>
        <v>0</v>
      </c>
      <c r="AV27" s="39">
        <f t="shared" si="23"/>
        <v>0</v>
      </c>
      <c r="AW27" s="39">
        <f t="shared" si="23"/>
        <v>0</v>
      </c>
      <c r="AX27" s="39">
        <f t="shared" si="23"/>
        <v>0</v>
      </c>
      <c r="AY27" s="39">
        <f t="shared" si="23"/>
        <v>0</v>
      </c>
      <c r="AZ27" s="39">
        <f t="shared" si="23"/>
        <v>0</v>
      </c>
      <c r="BA27" s="39">
        <f t="shared" si="23"/>
        <v>0</v>
      </c>
      <c r="BB27" s="39">
        <f t="shared" si="23"/>
        <v>0</v>
      </c>
      <c r="BC27" s="39">
        <f t="shared" si="23"/>
        <v>0</v>
      </c>
      <c r="BD27" s="39">
        <f t="shared" si="23"/>
        <v>0</v>
      </c>
    </row>
    <row r="28" ht="15.75" customHeight="1">
      <c r="A28" s="33">
        <v>46798.0</v>
      </c>
      <c r="B28" s="34">
        <v>2.75</v>
      </c>
      <c r="C28" s="34">
        <v>94.016</v>
      </c>
      <c r="D28" s="35">
        <v>44972.0</v>
      </c>
      <c r="E28" s="36">
        <v>0.06799450549</v>
      </c>
      <c r="F28" s="36">
        <f t="shared" si="5"/>
        <v>94.08399451</v>
      </c>
      <c r="G28" s="37">
        <f t="shared" si="6"/>
        <v>94.00872028</v>
      </c>
      <c r="H28" s="38">
        <v>0.0378321987436055</v>
      </c>
      <c r="I28" s="24">
        <v>19.0</v>
      </c>
      <c r="J28" s="39">
        <f t="shared" ref="J28:BD28" si="24">(IF(J$6 = $A28, 100, 0) + IF(J$6 &lt;= $A28, $B28/2, 0))*J$9</f>
        <v>1.345364406</v>
      </c>
      <c r="K28" s="39">
        <f t="shared" si="24"/>
        <v>1.316234751</v>
      </c>
      <c r="L28" s="39">
        <f t="shared" si="24"/>
        <v>1.288669764</v>
      </c>
      <c r="M28" s="39">
        <f t="shared" si="24"/>
        <v>1.261983391</v>
      </c>
      <c r="N28" s="39">
        <f t="shared" si="24"/>
        <v>1.23681618</v>
      </c>
      <c r="O28" s="39">
        <f t="shared" si="24"/>
        <v>1.212260408</v>
      </c>
      <c r="P28" s="39">
        <f t="shared" si="24"/>
        <v>1.189047781</v>
      </c>
      <c r="Q28" s="39">
        <f t="shared" si="24"/>
        <v>1.16634097</v>
      </c>
      <c r="R28" s="39">
        <f t="shared" si="24"/>
        <v>1.144816516</v>
      </c>
      <c r="S28" s="39">
        <f t="shared" si="24"/>
        <v>82.84718611</v>
      </c>
      <c r="T28" s="39">
        <f t="shared" si="24"/>
        <v>0</v>
      </c>
      <c r="U28" s="39">
        <f t="shared" si="24"/>
        <v>0</v>
      </c>
      <c r="V28" s="39">
        <f t="shared" si="24"/>
        <v>0</v>
      </c>
      <c r="W28" s="39">
        <f t="shared" si="24"/>
        <v>0</v>
      </c>
      <c r="X28" s="39">
        <f t="shared" si="24"/>
        <v>0</v>
      </c>
      <c r="Y28" s="39">
        <f t="shared" si="24"/>
        <v>0</v>
      </c>
      <c r="Z28" s="39">
        <f t="shared" si="24"/>
        <v>0</v>
      </c>
      <c r="AA28" s="39">
        <f t="shared" si="24"/>
        <v>0</v>
      </c>
      <c r="AB28" s="39">
        <f t="shared" si="24"/>
        <v>0</v>
      </c>
      <c r="AC28" s="39">
        <f t="shared" si="24"/>
        <v>0</v>
      </c>
      <c r="AD28" s="39">
        <f t="shared" si="24"/>
        <v>0</v>
      </c>
      <c r="AE28" s="39">
        <f t="shared" si="24"/>
        <v>0</v>
      </c>
      <c r="AF28" s="39">
        <f t="shared" si="24"/>
        <v>0</v>
      </c>
      <c r="AG28" s="39">
        <f t="shared" si="24"/>
        <v>0</v>
      </c>
      <c r="AH28" s="39">
        <f t="shared" si="24"/>
        <v>0</v>
      </c>
      <c r="AI28" s="39">
        <f t="shared" si="24"/>
        <v>0</v>
      </c>
      <c r="AJ28" s="39">
        <f t="shared" si="24"/>
        <v>0</v>
      </c>
      <c r="AK28" s="39">
        <f t="shared" si="24"/>
        <v>0</v>
      </c>
      <c r="AL28" s="39">
        <f t="shared" si="24"/>
        <v>0</v>
      </c>
      <c r="AM28" s="39">
        <f t="shared" si="24"/>
        <v>0</v>
      </c>
      <c r="AN28" s="39">
        <f t="shared" si="24"/>
        <v>0</v>
      </c>
      <c r="AO28" s="39">
        <f t="shared" si="24"/>
        <v>0</v>
      </c>
      <c r="AP28" s="39">
        <f t="shared" si="24"/>
        <v>0</v>
      </c>
      <c r="AQ28" s="39">
        <f t="shared" si="24"/>
        <v>0</v>
      </c>
      <c r="AR28" s="39">
        <f t="shared" si="24"/>
        <v>0</v>
      </c>
      <c r="AS28" s="39">
        <f t="shared" si="24"/>
        <v>0</v>
      </c>
      <c r="AT28" s="39">
        <f t="shared" si="24"/>
        <v>0</v>
      </c>
      <c r="AU28" s="39">
        <f t="shared" si="24"/>
        <v>0</v>
      </c>
      <c r="AV28" s="39">
        <f t="shared" si="24"/>
        <v>0</v>
      </c>
      <c r="AW28" s="39">
        <f t="shared" si="24"/>
        <v>0</v>
      </c>
      <c r="AX28" s="39">
        <f t="shared" si="24"/>
        <v>0</v>
      </c>
      <c r="AY28" s="39">
        <f t="shared" si="24"/>
        <v>0</v>
      </c>
      <c r="AZ28" s="39">
        <f t="shared" si="24"/>
        <v>0</v>
      </c>
      <c r="BA28" s="39">
        <f t="shared" si="24"/>
        <v>0</v>
      </c>
      <c r="BB28" s="39">
        <f t="shared" si="24"/>
        <v>0</v>
      </c>
      <c r="BC28" s="39">
        <f t="shared" si="24"/>
        <v>0</v>
      </c>
      <c r="BD28" s="39">
        <f t="shared" si="24"/>
        <v>0</v>
      </c>
    </row>
    <row r="29" ht="15.75" customHeight="1">
      <c r="A29" s="33">
        <v>46980.0</v>
      </c>
      <c r="B29" s="34">
        <v>2.875</v>
      </c>
      <c r="C29" s="34">
        <v>94.084</v>
      </c>
      <c r="D29" s="35">
        <v>44972.0</v>
      </c>
      <c r="E29" s="36">
        <v>0.07108516484</v>
      </c>
      <c r="F29" s="36">
        <f t="shared" si="5"/>
        <v>94.15508516</v>
      </c>
      <c r="G29" s="37">
        <f t="shared" si="6"/>
        <v>94.25225463</v>
      </c>
      <c r="H29" s="38">
        <v>0.03765952587758649</v>
      </c>
      <c r="I29" s="24">
        <v>20.0</v>
      </c>
      <c r="J29" s="39">
        <f t="shared" ref="J29:BD29" si="25">(IF(J$6 = $A29, 100, 0) + IF(J$6 &lt;= $A29, $B29/2, 0))*J$9</f>
        <v>1.406517333</v>
      </c>
      <c r="K29" s="39">
        <f t="shared" si="25"/>
        <v>1.376063603</v>
      </c>
      <c r="L29" s="39">
        <f t="shared" si="25"/>
        <v>1.347245663</v>
      </c>
      <c r="M29" s="39">
        <f t="shared" si="25"/>
        <v>1.319346273</v>
      </c>
      <c r="N29" s="39">
        <f t="shared" si="25"/>
        <v>1.293035098</v>
      </c>
      <c r="O29" s="39">
        <f t="shared" si="25"/>
        <v>1.267363154</v>
      </c>
      <c r="P29" s="39">
        <f t="shared" si="25"/>
        <v>1.243095407</v>
      </c>
      <c r="Q29" s="39">
        <f t="shared" si="25"/>
        <v>1.219356468</v>
      </c>
      <c r="R29" s="39">
        <f t="shared" si="25"/>
        <v>1.19685363</v>
      </c>
      <c r="S29" s="39">
        <f t="shared" si="25"/>
        <v>1.174775142</v>
      </c>
      <c r="T29" s="39">
        <f t="shared" si="25"/>
        <v>81.40860285</v>
      </c>
      <c r="U29" s="39">
        <f t="shared" si="25"/>
        <v>0</v>
      </c>
      <c r="V29" s="39">
        <f t="shared" si="25"/>
        <v>0</v>
      </c>
      <c r="W29" s="39">
        <f t="shared" si="25"/>
        <v>0</v>
      </c>
      <c r="X29" s="39">
        <f t="shared" si="25"/>
        <v>0</v>
      </c>
      <c r="Y29" s="39">
        <f t="shared" si="25"/>
        <v>0</v>
      </c>
      <c r="Z29" s="39">
        <f t="shared" si="25"/>
        <v>0</v>
      </c>
      <c r="AA29" s="39">
        <f t="shared" si="25"/>
        <v>0</v>
      </c>
      <c r="AB29" s="39">
        <f t="shared" si="25"/>
        <v>0</v>
      </c>
      <c r="AC29" s="39">
        <f t="shared" si="25"/>
        <v>0</v>
      </c>
      <c r="AD29" s="39">
        <f t="shared" si="25"/>
        <v>0</v>
      </c>
      <c r="AE29" s="39">
        <f t="shared" si="25"/>
        <v>0</v>
      </c>
      <c r="AF29" s="39">
        <f t="shared" si="25"/>
        <v>0</v>
      </c>
      <c r="AG29" s="39">
        <f t="shared" si="25"/>
        <v>0</v>
      </c>
      <c r="AH29" s="39">
        <f t="shared" si="25"/>
        <v>0</v>
      </c>
      <c r="AI29" s="39">
        <f t="shared" si="25"/>
        <v>0</v>
      </c>
      <c r="AJ29" s="39">
        <f t="shared" si="25"/>
        <v>0</v>
      </c>
      <c r="AK29" s="39">
        <f t="shared" si="25"/>
        <v>0</v>
      </c>
      <c r="AL29" s="39">
        <f t="shared" si="25"/>
        <v>0</v>
      </c>
      <c r="AM29" s="39">
        <f t="shared" si="25"/>
        <v>0</v>
      </c>
      <c r="AN29" s="39">
        <f t="shared" si="25"/>
        <v>0</v>
      </c>
      <c r="AO29" s="39">
        <f t="shared" si="25"/>
        <v>0</v>
      </c>
      <c r="AP29" s="39">
        <f t="shared" si="25"/>
        <v>0</v>
      </c>
      <c r="AQ29" s="39">
        <f t="shared" si="25"/>
        <v>0</v>
      </c>
      <c r="AR29" s="39">
        <f t="shared" si="25"/>
        <v>0</v>
      </c>
      <c r="AS29" s="39">
        <f t="shared" si="25"/>
        <v>0</v>
      </c>
      <c r="AT29" s="39">
        <f t="shared" si="25"/>
        <v>0</v>
      </c>
      <c r="AU29" s="39">
        <f t="shared" si="25"/>
        <v>0</v>
      </c>
      <c r="AV29" s="39">
        <f t="shared" si="25"/>
        <v>0</v>
      </c>
      <c r="AW29" s="39">
        <f t="shared" si="25"/>
        <v>0</v>
      </c>
      <c r="AX29" s="39">
        <f t="shared" si="25"/>
        <v>0</v>
      </c>
      <c r="AY29" s="39">
        <f t="shared" si="25"/>
        <v>0</v>
      </c>
      <c r="AZ29" s="39">
        <f t="shared" si="25"/>
        <v>0</v>
      </c>
      <c r="BA29" s="39">
        <f t="shared" si="25"/>
        <v>0</v>
      </c>
      <c r="BB29" s="39">
        <f t="shared" si="25"/>
        <v>0</v>
      </c>
      <c r="BC29" s="39">
        <f t="shared" si="25"/>
        <v>0</v>
      </c>
      <c r="BD29" s="39">
        <f t="shared" si="25"/>
        <v>0</v>
      </c>
    </row>
    <row r="30" ht="15.75" customHeight="1">
      <c r="A30" s="33">
        <v>46980.0</v>
      </c>
      <c r="B30" s="34">
        <v>5.5</v>
      </c>
      <c r="C30" s="34">
        <v>106.276</v>
      </c>
      <c r="D30" s="35">
        <v>44972.0</v>
      </c>
      <c r="E30" s="36">
        <v>0.135989011</v>
      </c>
      <c r="F30" s="36">
        <f t="shared" si="5"/>
        <v>106.411989</v>
      </c>
      <c r="G30" s="37">
        <f t="shared" si="6"/>
        <v>107.0324132</v>
      </c>
      <c r="H30" s="38">
        <v>0.0375144093236653</v>
      </c>
      <c r="I30" s="24">
        <v>21.0</v>
      </c>
      <c r="J30" s="39">
        <f t="shared" ref="J30:BD30" si="26">(IF(J$6 = $A30, 100, 0) + IF(J$6 &lt;= $A30, $B30/2, 0))*J$9</f>
        <v>2.690728811</v>
      </c>
      <c r="K30" s="39">
        <f t="shared" si="26"/>
        <v>2.632469502</v>
      </c>
      <c r="L30" s="39">
        <f t="shared" si="26"/>
        <v>2.577339528</v>
      </c>
      <c r="M30" s="39">
        <f t="shared" si="26"/>
        <v>2.523966782</v>
      </c>
      <c r="N30" s="39">
        <f t="shared" si="26"/>
        <v>2.473632361</v>
      </c>
      <c r="O30" s="39">
        <f t="shared" si="26"/>
        <v>2.424520817</v>
      </c>
      <c r="P30" s="39">
        <f t="shared" si="26"/>
        <v>2.378095562</v>
      </c>
      <c r="Q30" s="39">
        <f t="shared" si="26"/>
        <v>2.332681939</v>
      </c>
      <c r="R30" s="39">
        <f t="shared" si="26"/>
        <v>2.289633032</v>
      </c>
      <c r="S30" s="39">
        <f t="shared" si="26"/>
        <v>2.247395924</v>
      </c>
      <c r="T30" s="39">
        <f t="shared" si="26"/>
        <v>82.46194892</v>
      </c>
      <c r="U30" s="39">
        <f t="shared" si="26"/>
        <v>0</v>
      </c>
      <c r="V30" s="39">
        <f t="shared" si="26"/>
        <v>0</v>
      </c>
      <c r="W30" s="39">
        <f t="shared" si="26"/>
        <v>0</v>
      </c>
      <c r="X30" s="39">
        <f t="shared" si="26"/>
        <v>0</v>
      </c>
      <c r="Y30" s="39">
        <f t="shared" si="26"/>
        <v>0</v>
      </c>
      <c r="Z30" s="39">
        <f t="shared" si="26"/>
        <v>0</v>
      </c>
      <c r="AA30" s="39">
        <f t="shared" si="26"/>
        <v>0</v>
      </c>
      <c r="AB30" s="39">
        <f t="shared" si="26"/>
        <v>0</v>
      </c>
      <c r="AC30" s="39">
        <f t="shared" si="26"/>
        <v>0</v>
      </c>
      <c r="AD30" s="39">
        <f t="shared" si="26"/>
        <v>0</v>
      </c>
      <c r="AE30" s="39">
        <f t="shared" si="26"/>
        <v>0</v>
      </c>
      <c r="AF30" s="39">
        <f t="shared" si="26"/>
        <v>0</v>
      </c>
      <c r="AG30" s="39">
        <f t="shared" si="26"/>
        <v>0</v>
      </c>
      <c r="AH30" s="39">
        <f t="shared" si="26"/>
        <v>0</v>
      </c>
      <c r="AI30" s="39">
        <f t="shared" si="26"/>
        <v>0</v>
      </c>
      <c r="AJ30" s="39">
        <f t="shared" si="26"/>
        <v>0</v>
      </c>
      <c r="AK30" s="39">
        <f t="shared" si="26"/>
        <v>0</v>
      </c>
      <c r="AL30" s="39">
        <f t="shared" si="26"/>
        <v>0</v>
      </c>
      <c r="AM30" s="39">
        <f t="shared" si="26"/>
        <v>0</v>
      </c>
      <c r="AN30" s="39">
        <f t="shared" si="26"/>
        <v>0</v>
      </c>
      <c r="AO30" s="39">
        <f t="shared" si="26"/>
        <v>0</v>
      </c>
      <c r="AP30" s="39">
        <f t="shared" si="26"/>
        <v>0</v>
      </c>
      <c r="AQ30" s="39">
        <f t="shared" si="26"/>
        <v>0</v>
      </c>
      <c r="AR30" s="39">
        <f t="shared" si="26"/>
        <v>0</v>
      </c>
      <c r="AS30" s="39">
        <f t="shared" si="26"/>
        <v>0</v>
      </c>
      <c r="AT30" s="39">
        <f t="shared" si="26"/>
        <v>0</v>
      </c>
      <c r="AU30" s="39">
        <f t="shared" si="26"/>
        <v>0</v>
      </c>
      <c r="AV30" s="39">
        <f t="shared" si="26"/>
        <v>0</v>
      </c>
      <c r="AW30" s="39">
        <f t="shared" si="26"/>
        <v>0</v>
      </c>
      <c r="AX30" s="39">
        <f t="shared" si="26"/>
        <v>0</v>
      </c>
      <c r="AY30" s="39">
        <f t="shared" si="26"/>
        <v>0</v>
      </c>
      <c r="AZ30" s="39">
        <f t="shared" si="26"/>
        <v>0</v>
      </c>
      <c r="BA30" s="39">
        <f t="shared" si="26"/>
        <v>0</v>
      </c>
      <c r="BB30" s="39">
        <f t="shared" si="26"/>
        <v>0</v>
      </c>
      <c r="BC30" s="39">
        <f t="shared" si="26"/>
        <v>0</v>
      </c>
      <c r="BD30" s="39">
        <f t="shared" si="26"/>
        <v>0</v>
      </c>
    </row>
    <row r="31" ht="15.75" customHeight="1">
      <c r="A31" s="33">
        <v>47164.0</v>
      </c>
      <c r="B31" s="34">
        <v>2.625</v>
      </c>
      <c r="C31" s="34">
        <v>92.186</v>
      </c>
      <c r="D31" s="35">
        <v>44972.0</v>
      </c>
      <c r="E31" s="36">
        <v>0.06490384615</v>
      </c>
      <c r="F31" s="36">
        <f t="shared" si="5"/>
        <v>92.25090385</v>
      </c>
      <c r="G31" s="37">
        <f t="shared" si="6"/>
        <v>92.63180909</v>
      </c>
      <c r="H31" s="38">
        <v>0.03739271343268214</v>
      </c>
      <c r="I31" s="24">
        <v>22.0</v>
      </c>
      <c r="J31" s="39">
        <f t="shared" ref="J31:BD31" si="27">(IF(J$6 = $A31, 100, 0) + IF(J$6 &lt;= $A31, $B31/2, 0))*J$9</f>
        <v>1.284211478</v>
      </c>
      <c r="K31" s="39">
        <f t="shared" si="27"/>
        <v>1.256405899</v>
      </c>
      <c r="L31" s="39">
        <f t="shared" si="27"/>
        <v>1.230093866</v>
      </c>
      <c r="M31" s="39">
        <f t="shared" si="27"/>
        <v>1.20462051</v>
      </c>
      <c r="N31" s="39">
        <f t="shared" si="27"/>
        <v>1.180597263</v>
      </c>
      <c r="O31" s="39">
        <f t="shared" si="27"/>
        <v>1.157157663</v>
      </c>
      <c r="P31" s="39">
        <f t="shared" si="27"/>
        <v>1.135000155</v>
      </c>
      <c r="Q31" s="39">
        <f t="shared" si="27"/>
        <v>1.113325471</v>
      </c>
      <c r="R31" s="39">
        <f t="shared" si="27"/>
        <v>1.092779402</v>
      </c>
      <c r="S31" s="39">
        <f t="shared" si="27"/>
        <v>1.072620782</v>
      </c>
      <c r="T31" s="39">
        <f t="shared" si="27"/>
        <v>1.053346063</v>
      </c>
      <c r="U31" s="39">
        <f t="shared" si="27"/>
        <v>79.85165054</v>
      </c>
      <c r="V31" s="39">
        <f t="shared" si="27"/>
        <v>0</v>
      </c>
      <c r="W31" s="39">
        <f t="shared" si="27"/>
        <v>0</v>
      </c>
      <c r="X31" s="39">
        <f t="shared" si="27"/>
        <v>0</v>
      </c>
      <c r="Y31" s="39">
        <f t="shared" si="27"/>
        <v>0</v>
      </c>
      <c r="Z31" s="39">
        <f t="shared" si="27"/>
        <v>0</v>
      </c>
      <c r="AA31" s="39">
        <f t="shared" si="27"/>
        <v>0</v>
      </c>
      <c r="AB31" s="39">
        <f t="shared" si="27"/>
        <v>0</v>
      </c>
      <c r="AC31" s="39">
        <f t="shared" si="27"/>
        <v>0</v>
      </c>
      <c r="AD31" s="39">
        <f t="shared" si="27"/>
        <v>0</v>
      </c>
      <c r="AE31" s="39">
        <f t="shared" si="27"/>
        <v>0</v>
      </c>
      <c r="AF31" s="39">
        <f t="shared" si="27"/>
        <v>0</v>
      </c>
      <c r="AG31" s="39">
        <f t="shared" si="27"/>
        <v>0</v>
      </c>
      <c r="AH31" s="39">
        <f t="shared" si="27"/>
        <v>0</v>
      </c>
      <c r="AI31" s="39">
        <f t="shared" si="27"/>
        <v>0</v>
      </c>
      <c r="AJ31" s="39">
        <f t="shared" si="27"/>
        <v>0</v>
      </c>
      <c r="AK31" s="39">
        <f t="shared" si="27"/>
        <v>0</v>
      </c>
      <c r="AL31" s="39">
        <f t="shared" si="27"/>
        <v>0</v>
      </c>
      <c r="AM31" s="39">
        <f t="shared" si="27"/>
        <v>0</v>
      </c>
      <c r="AN31" s="39">
        <f t="shared" si="27"/>
        <v>0</v>
      </c>
      <c r="AO31" s="39">
        <f t="shared" si="27"/>
        <v>0</v>
      </c>
      <c r="AP31" s="39">
        <f t="shared" si="27"/>
        <v>0</v>
      </c>
      <c r="AQ31" s="39">
        <f t="shared" si="27"/>
        <v>0</v>
      </c>
      <c r="AR31" s="39">
        <f t="shared" si="27"/>
        <v>0</v>
      </c>
      <c r="AS31" s="39">
        <f t="shared" si="27"/>
        <v>0</v>
      </c>
      <c r="AT31" s="39">
        <f t="shared" si="27"/>
        <v>0</v>
      </c>
      <c r="AU31" s="39">
        <f t="shared" si="27"/>
        <v>0</v>
      </c>
      <c r="AV31" s="39">
        <f t="shared" si="27"/>
        <v>0</v>
      </c>
      <c r="AW31" s="39">
        <f t="shared" si="27"/>
        <v>0</v>
      </c>
      <c r="AX31" s="39">
        <f t="shared" si="27"/>
        <v>0</v>
      </c>
      <c r="AY31" s="39">
        <f t="shared" si="27"/>
        <v>0</v>
      </c>
      <c r="AZ31" s="39">
        <f t="shared" si="27"/>
        <v>0</v>
      </c>
      <c r="BA31" s="39">
        <f t="shared" si="27"/>
        <v>0</v>
      </c>
      <c r="BB31" s="39">
        <f t="shared" si="27"/>
        <v>0</v>
      </c>
      <c r="BC31" s="39">
        <f t="shared" si="27"/>
        <v>0</v>
      </c>
      <c r="BD31" s="39">
        <f t="shared" si="27"/>
        <v>0</v>
      </c>
    </row>
    <row r="32" ht="15.75" customHeight="1">
      <c r="A32" s="33">
        <v>47164.0</v>
      </c>
      <c r="B32" s="34">
        <v>5.25</v>
      </c>
      <c r="C32" s="34">
        <v>106.092</v>
      </c>
      <c r="D32" s="35">
        <v>44972.0</v>
      </c>
      <c r="E32" s="36">
        <v>0.1298076923</v>
      </c>
      <c r="F32" s="36">
        <f t="shared" si="5"/>
        <v>106.2218077</v>
      </c>
      <c r="G32" s="37">
        <f t="shared" si="6"/>
        <v>106.4464431</v>
      </c>
      <c r="H32" s="38">
        <v>0.037299066762802834</v>
      </c>
      <c r="I32" s="24">
        <v>23.0</v>
      </c>
      <c r="J32" s="39">
        <f t="shared" ref="J32:BD32" si="28">(IF(J$6 = $A32, 100, 0) + IF(J$6 &lt;= $A32, $B32/2, 0))*J$9</f>
        <v>2.568422956</v>
      </c>
      <c r="K32" s="39">
        <f t="shared" si="28"/>
        <v>2.512811797</v>
      </c>
      <c r="L32" s="39">
        <f t="shared" si="28"/>
        <v>2.460187732</v>
      </c>
      <c r="M32" s="39">
        <f t="shared" si="28"/>
        <v>2.40924102</v>
      </c>
      <c r="N32" s="39">
        <f t="shared" si="28"/>
        <v>2.361194526</v>
      </c>
      <c r="O32" s="39">
        <f t="shared" si="28"/>
        <v>2.314315325</v>
      </c>
      <c r="P32" s="39">
        <f t="shared" si="28"/>
        <v>2.270000309</v>
      </c>
      <c r="Q32" s="39">
        <f t="shared" si="28"/>
        <v>2.226650942</v>
      </c>
      <c r="R32" s="39">
        <f t="shared" si="28"/>
        <v>2.185558803</v>
      </c>
      <c r="S32" s="39">
        <f t="shared" si="28"/>
        <v>2.145241564</v>
      </c>
      <c r="T32" s="39">
        <f t="shared" si="28"/>
        <v>2.106692126</v>
      </c>
      <c r="U32" s="39">
        <f t="shared" si="28"/>
        <v>80.88612596</v>
      </c>
      <c r="V32" s="39">
        <f t="shared" si="28"/>
        <v>0</v>
      </c>
      <c r="W32" s="39">
        <f t="shared" si="28"/>
        <v>0</v>
      </c>
      <c r="X32" s="39">
        <f t="shared" si="28"/>
        <v>0</v>
      </c>
      <c r="Y32" s="39">
        <f t="shared" si="28"/>
        <v>0</v>
      </c>
      <c r="Z32" s="39">
        <f t="shared" si="28"/>
        <v>0</v>
      </c>
      <c r="AA32" s="39">
        <f t="shared" si="28"/>
        <v>0</v>
      </c>
      <c r="AB32" s="39">
        <f t="shared" si="28"/>
        <v>0</v>
      </c>
      <c r="AC32" s="39">
        <f t="shared" si="28"/>
        <v>0</v>
      </c>
      <c r="AD32" s="39">
        <f t="shared" si="28"/>
        <v>0</v>
      </c>
      <c r="AE32" s="39">
        <f t="shared" si="28"/>
        <v>0</v>
      </c>
      <c r="AF32" s="39">
        <f t="shared" si="28"/>
        <v>0</v>
      </c>
      <c r="AG32" s="39">
        <f t="shared" si="28"/>
        <v>0</v>
      </c>
      <c r="AH32" s="39">
        <f t="shared" si="28"/>
        <v>0</v>
      </c>
      <c r="AI32" s="39">
        <f t="shared" si="28"/>
        <v>0</v>
      </c>
      <c r="AJ32" s="39">
        <f t="shared" si="28"/>
        <v>0</v>
      </c>
      <c r="AK32" s="39">
        <f t="shared" si="28"/>
        <v>0</v>
      </c>
      <c r="AL32" s="39">
        <f t="shared" si="28"/>
        <v>0</v>
      </c>
      <c r="AM32" s="39">
        <f t="shared" si="28"/>
        <v>0</v>
      </c>
      <c r="AN32" s="39">
        <f t="shared" si="28"/>
        <v>0</v>
      </c>
      <c r="AO32" s="39">
        <f t="shared" si="28"/>
        <v>0</v>
      </c>
      <c r="AP32" s="39">
        <f t="shared" si="28"/>
        <v>0</v>
      </c>
      <c r="AQ32" s="39">
        <f t="shared" si="28"/>
        <v>0</v>
      </c>
      <c r="AR32" s="39">
        <f t="shared" si="28"/>
        <v>0</v>
      </c>
      <c r="AS32" s="39">
        <f t="shared" si="28"/>
        <v>0</v>
      </c>
      <c r="AT32" s="39">
        <f t="shared" si="28"/>
        <v>0</v>
      </c>
      <c r="AU32" s="39">
        <f t="shared" si="28"/>
        <v>0</v>
      </c>
      <c r="AV32" s="39">
        <f t="shared" si="28"/>
        <v>0</v>
      </c>
      <c r="AW32" s="39">
        <f t="shared" si="28"/>
        <v>0</v>
      </c>
      <c r="AX32" s="39">
        <f t="shared" si="28"/>
        <v>0</v>
      </c>
      <c r="AY32" s="39">
        <f t="shared" si="28"/>
        <v>0</v>
      </c>
      <c r="AZ32" s="39">
        <f t="shared" si="28"/>
        <v>0</v>
      </c>
      <c r="BA32" s="39">
        <f t="shared" si="28"/>
        <v>0</v>
      </c>
      <c r="BB32" s="39">
        <f t="shared" si="28"/>
        <v>0</v>
      </c>
      <c r="BC32" s="39">
        <f t="shared" si="28"/>
        <v>0</v>
      </c>
      <c r="BD32" s="39">
        <f t="shared" si="28"/>
        <v>0</v>
      </c>
    </row>
    <row r="33" ht="15.75" customHeight="1">
      <c r="A33" s="33">
        <v>47345.0</v>
      </c>
      <c r="B33" s="34">
        <v>1.625</v>
      </c>
      <c r="C33" s="34">
        <v>86.31</v>
      </c>
      <c r="D33" s="35">
        <v>44972.0</v>
      </c>
      <c r="E33" s="36">
        <v>0.04017857143</v>
      </c>
      <c r="F33" s="36">
        <f t="shared" si="5"/>
        <v>86.35017857</v>
      </c>
      <c r="G33" s="37">
        <f t="shared" si="6"/>
        <v>86.62600684</v>
      </c>
      <c r="H33" s="38">
        <v>0.037231039848868976</v>
      </c>
      <c r="I33" s="24">
        <v>24.0</v>
      </c>
      <c r="J33" s="39">
        <f t="shared" ref="J33:BD33" si="29">(IF(J$6 = $A33, 100, 0) + IF(J$6 &lt;= $A33, $B33/2, 0))*J$9</f>
        <v>0.7949880579</v>
      </c>
      <c r="K33" s="39">
        <f t="shared" si="29"/>
        <v>0.7777750801</v>
      </c>
      <c r="L33" s="39">
        <f t="shared" si="29"/>
        <v>0.7614866788</v>
      </c>
      <c r="M33" s="39">
        <f t="shared" si="29"/>
        <v>0.7457174584</v>
      </c>
      <c r="N33" s="39">
        <f t="shared" si="29"/>
        <v>0.7308459248</v>
      </c>
      <c r="O33" s="39">
        <f t="shared" si="29"/>
        <v>0.7163356959</v>
      </c>
      <c r="P33" s="39">
        <f t="shared" si="29"/>
        <v>0.7026191433</v>
      </c>
      <c r="Q33" s="39">
        <f t="shared" si="29"/>
        <v>0.6892014821</v>
      </c>
      <c r="R33" s="39">
        <f t="shared" si="29"/>
        <v>0.6764824868</v>
      </c>
      <c r="S33" s="39">
        <f t="shared" si="29"/>
        <v>0.6640033412</v>
      </c>
      <c r="T33" s="39">
        <f t="shared" si="29"/>
        <v>0.6520713722</v>
      </c>
      <c r="U33" s="39">
        <f t="shared" si="29"/>
        <v>0.6403895478</v>
      </c>
      <c r="V33" s="39">
        <f t="shared" si="29"/>
        <v>78.07409057</v>
      </c>
      <c r="W33" s="39">
        <f t="shared" si="29"/>
        <v>0</v>
      </c>
      <c r="X33" s="39">
        <f t="shared" si="29"/>
        <v>0</v>
      </c>
      <c r="Y33" s="39">
        <f t="shared" si="29"/>
        <v>0</v>
      </c>
      <c r="Z33" s="39">
        <f t="shared" si="29"/>
        <v>0</v>
      </c>
      <c r="AA33" s="39">
        <f t="shared" si="29"/>
        <v>0</v>
      </c>
      <c r="AB33" s="39">
        <f t="shared" si="29"/>
        <v>0</v>
      </c>
      <c r="AC33" s="39">
        <f t="shared" si="29"/>
        <v>0</v>
      </c>
      <c r="AD33" s="39">
        <f t="shared" si="29"/>
        <v>0</v>
      </c>
      <c r="AE33" s="39">
        <f t="shared" si="29"/>
        <v>0</v>
      </c>
      <c r="AF33" s="39">
        <f t="shared" si="29"/>
        <v>0</v>
      </c>
      <c r="AG33" s="39">
        <f t="shared" si="29"/>
        <v>0</v>
      </c>
      <c r="AH33" s="39">
        <f t="shared" si="29"/>
        <v>0</v>
      </c>
      <c r="AI33" s="39">
        <f t="shared" si="29"/>
        <v>0</v>
      </c>
      <c r="AJ33" s="39">
        <f t="shared" si="29"/>
        <v>0</v>
      </c>
      <c r="AK33" s="39">
        <f t="shared" si="29"/>
        <v>0</v>
      </c>
      <c r="AL33" s="39">
        <f t="shared" si="29"/>
        <v>0</v>
      </c>
      <c r="AM33" s="39">
        <f t="shared" si="29"/>
        <v>0</v>
      </c>
      <c r="AN33" s="39">
        <f t="shared" si="29"/>
        <v>0</v>
      </c>
      <c r="AO33" s="39">
        <f t="shared" si="29"/>
        <v>0</v>
      </c>
      <c r="AP33" s="39">
        <f t="shared" si="29"/>
        <v>0</v>
      </c>
      <c r="AQ33" s="39">
        <f t="shared" si="29"/>
        <v>0</v>
      </c>
      <c r="AR33" s="39">
        <f t="shared" si="29"/>
        <v>0</v>
      </c>
      <c r="AS33" s="39">
        <f t="shared" si="29"/>
        <v>0</v>
      </c>
      <c r="AT33" s="39">
        <f t="shared" si="29"/>
        <v>0</v>
      </c>
      <c r="AU33" s="39">
        <f t="shared" si="29"/>
        <v>0</v>
      </c>
      <c r="AV33" s="39">
        <f t="shared" si="29"/>
        <v>0</v>
      </c>
      <c r="AW33" s="39">
        <f t="shared" si="29"/>
        <v>0</v>
      </c>
      <c r="AX33" s="39">
        <f t="shared" si="29"/>
        <v>0</v>
      </c>
      <c r="AY33" s="39">
        <f t="shared" si="29"/>
        <v>0</v>
      </c>
      <c r="AZ33" s="39">
        <f t="shared" si="29"/>
        <v>0</v>
      </c>
      <c r="BA33" s="39">
        <f t="shared" si="29"/>
        <v>0</v>
      </c>
      <c r="BB33" s="39">
        <f t="shared" si="29"/>
        <v>0</v>
      </c>
      <c r="BC33" s="39">
        <f t="shared" si="29"/>
        <v>0</v>
      </c>
      <c r="BD33" s="39">
        <f t="shared" si="29"/>
        <v>0</v>
      </c>
    </row>
    <row r="34" ht="15.75" customHeight="1">
      <c r="A34" s="33">
        <v>47345.0</v>
      </c>
      <c r="B34" s="34">
        <v>6.125</v>
      </c>
      <c r="C34" s="34">
        <v>112.01</v>
      </c>
      <c r="D34" s="35">
        <v>44972.0</v>
      </c>
      <c r="E34" s="36">
        <v>0.1514423077</v>
      </c>
      <c r="F34" s="36">
        <f t="shared" si="5"/>
        <v>112.1614423</v>
      </c>
      <c r="G34" s="37">
        <f t="shared" si="6"/>
        <v>112.0507457</v>
      </c>
      <c r="H34" s="38">
        <v>0.037191511173707836</v>
      </c>
      <c r="I34" s="24">
        <v>25.0</v>
      </c>
      <c r="J34" s="39">
        <f t="shared" ref="J34:BD34" si="30">(IF(J$6 = $A34, 100, 0) + IF(J$6 &lt;= $A34, $B34/2, 0))*J$9</f>
        <v>2.996493449</v>
      </c>
      <c r="K34" s="39">
        <f t="shared" si="30"/>
        <v>2.931613764</v>
      </c>
      <c r="L34" s="39">
        <f t="shared" si="30"/>
        <v>2.87021902</v>
      </c>
      <c r="M34" s="39">
        <f t="shared" si="30"/>
        <v>2.81078119</v>
      </c>
      <c r="N34" s="39">
        <f t="shared" si="30"/>
        <v>2.754726947</v>
      </c>
      <c r="O34" s="39">
        <f t="shared" si="30"/>
        <v>2.700034546</v>
      </c>
      <c r="P34" s="39">
        <f t="shared" si="30"/>
        <v>2.648333694</v>
      </c>
      <c r="Q34" s="39">
        <f t="shared" si="30"/>
        <v>2.597759433</v>
      </c>
      <c r="R34" s="39">
        <f t="shared" si="30"/>
        <v>2.549818604</v>
      </c>
      <c r="S34" s="39">
        <f t="shared" si="30"/>
        <v>2.502781825</v>
      </c>
      <c r="T34" s="39">
        <f t="shared" si="30"/>
        <v>2.45780748</v>
      </c>
      <c r="U34" s="39">
        <f t="shared" si="30"/>
        <v>2.413775988</v>
      </c>
      <c r="V34" s="39">
        <f t="shared" si="30"/>
        <v>79.81659973</v>
      </c>
      <c r="W34" s="39">
        <f t="shared" si="30"/>
        <v>0</v>
      </c>
      <c r="X34" s="39">
        <f t="shared" si="30"/>
        <v>0</v>
      </c>
      <c r="Y34" s="39">
        <f t="shared" si="30"/>
        <v>0</v>
      </c>
      <c r="Z34" s="39">
        <f t="shared" si="30"/>
        <v>0</v>
      </c>
      <c r="AA34" s="39">
        <f t="shared" si="30"/>
        <v>0</v>
      </c>
      <c r="AB34" s="39">
        <f t="shared" si="30"/>
        <v>0</v>
      </c>
      <c r="AC34" s="39">
        <f t="shared" si="30"/>
        <v>0</v>
      </c>
      <c r="AD34" s="39">
        <f t="shared" si="30"/>
        <v>0</v>
      </c>
      <c r="AE34" s="39">
        <f t="shared" si="30"/>
        <v>0</v>
      </c>
      <c r="AF34" s="39">
        <f t="shared" si="30"/>
        <v>0</v>
      </c>
      <c r="AG34" s="39">
        <f t="shared" si="30"/>
        <v>0</v>
      </c>
      <c r="AH34" s="39">
        <f t="shared" si="30"/>
        <v>0</v>
      </c>
      <c r="AI34" s="39">
        <f t="shared" si="30"/>
        <v>0</v>
      </c>
      <c r="AJ34" s="39">
        <f t="shared" si="30"/>
        <v>0</v>
      </c>
      <c r="AK34" s="39">
        <f t="shared" si="30"/>
        <v>0</v>
      </c>
      <c r="AL34" s="39">
        <f t="shared" si="30"/>
        <v>0</v>
      </c>
      <c r="AM34" s="39">
        <f t="shared" si="30"/>
        <v>0</v>
      </c>
      <c r="AN34" s="39">
        <f t="shared" si="30"/>
        <v>0</v>
      </c>
      <c r="AO34" s="39">
        <f t="shared" si="30"/>
        <v>0</v>
      </c>
      <c r="AP34" s="39">
        <f t="shared" si="30"/>
        <v>0</v>
      </c>
      <c r="AQ34" s="39">
        <f t="shared" si="30"/>
        <v>0</v>
      </c>
      <c r="AR34" s="39">
        <f t="shared" si="30"/>
        <v>0</v>
      </c>
      <c r="AS34" s="39">
        <f t="shared" si="30"/>
        <v>0</v>
      </c>
      <c r="AT34" s="39">
        <f t="shared" si="30"/>
        <v>0</v>
      </c>
      <c r="AU34" s="39">
        <f t="shared" si="30"/>
        <v>0</v>
      </c>
      <c r="AV34" s="39">
        <f t="shared" si="30"/>
        <v>0</v>
      </c>
      <c r="AW34" s="39">
        <f t="shared" si="30"/>
        <v>0</v>
      </c>
      <c r="AX34" s="39">
        <f t="shared" si="30"/>
        <v>0</v>
      </c>
      <c r="AY34" s="39">
        <f t="shared" si="30"/>
        <v>0</v>
      </c>
      <c r="AZ34" s="39">
        <f t="shared" si="30"/>
        <v>0</v>
      </c>
      <c r="BA34" s="39">
        <f t="shared" si="30"/>
        <v>0</v>
      </c>
      <c r="BB34" s="39">
        <f t="shared" si="30"/>
        <v>0</v>
      </c>
      <c r="BC34" s="39">
        <f t="shared" si="30"/>
        <v>0</v>
      </c>
      <c r="BD34" s="39">
        <f t="shared" si="30"/>
        <v>0</v>
      </c>
    </row>
    <row r="35" ht="15.75" customHeight="1">
      <c r="A35" s="33">
        <v>47529.0</v>
      </c>
      <c r="B35" s="34">
        <v>1.5</v>
      </c>
      <c r="C35" s="34">
        <v>85.162</v>
      </c>
      <c r="D35" s="35">
        <v>44972.0</v>
      </c>
      <c r="E35" s="36">
        <v>0.03708791209</v>
      </c>
      <c r="F35" s="36">
        <f t="shared" si="5"/>
        <v>85.19908791</v>
      </c>
      <c r="G35" s="37">
        <f t="shared" si="6"/>
        <v>85.13406968</v>
      </c>
      <c r="H35" s="38">
        <v>0.03717984523883675</v>
      </c>
      <c r="I35" s="24">
        <v>26.0</v>
      </c>
      <c r="J35" s="39">
        <f t="shared" ref="J35:BD35" si="31">(IF(J$6 = $A35, 100, 0) + IF(J$6 &lt;= $A35, $B35/2, 0))*J$9</f>
        <v>0.7338351303</v>
      </c>
      <c r="K35" s="39">
        <f t="shared" si="31"/>
        <v>0.7179462278</v>
      </c>
      <c r="L35" s="39">
        <f t="shared" si="31"/>
        <v>0.7029107804</v>
      </c>
      <c r="M35" s="39">
        <f t="shared" si="31"/>
        <v>0.688354577</v>
      </c>
      <c r="N35" s="39">
        <f t="shared" si="31"/>
        <v>0.6746270075</v>
      </c>
      <c r="O35" s="39">
        <f t="shared" si="31"/>
        <v>0.6612329501</v>
      </c>
      <c r="P35" s="39">
        <f t="shared" si="31"/>
        <v>0.6485715169</v>
      </c>
      <c r="Q35" s="39">
        <f t="shared" si="31"/>
        <v>0.6361859835</v>
      </c>
      <c r="R35" s="39">
        <f t="shared" si="31"/>
        <v>0.6244453724</v>
      </c>
      <c r="S35" s="39">
        <f t="shared" si="31"/>
        <v>0.6129261611</v>
      </c>
      <c r="T35" s="39">
        <f t="shared" si="31"/>
        <v>0.6019120359</v>
      </c>
      <c r="U35" s="39">
        <f t="shared" si="31"/>
        <v>0.5911288134</v>
      </c>
      <c r="V35" s="39">
        <f t="shared" si="31"/>
        <v>0.5808363837</v>
      </c>
      <c r="W35" s="39">
        <f t="shared" si="31"/>
        <v>76.65915674</v>
      </c>
      <c r="X35" s="39">
        <f t="shared" si="31"/>
        <v>0</v>
      </c>
      <c r="Y35" s="39">
        <f t="shared" si="31"/>
        <v>0</v>
      </c>
      <c r="Z35" s="39">
        <f t="shared" si="31"/>
        <v>0</v>
      </c>
      <c r="AA35" s="39">
        <f t="shared" si="31"/>
        <v>0</v>
      </c>
      <c r="AB35" s="39">
        <f t="shared" si="31"/>
        <v>0</v>
      </c>
      <c r="AC35" s="39">
        <f t="shared" si="31"/>
        <v>0</v>
      </c>
      <c r="AD35" s="39">
        <f t="shared" si="31"/>
        <v>0</v>
      </c>
      <c r="AE35" s="39">
        <f t="shared" si="31"/>
        <v>0</v>
      </c>
      <c r="AF35" s="39">
        <f t="shared" si="31"/>
        <v>0</v>
      </c>
      <c r="AG35" s="39">
        <f t="shared" si="31"/>
        <v>0</v>
      </c>
      <c r="AH35" s="39">
        <f t="shared" si="31"/>
        <v>0</v>
      </c>
      <c r="AI35" s="39">
        <f t="shared" si="31"/>
        <v>0</v>
      </c>
      <c r="AJ35" s="39">
        <f t="shared" si="31"/>
        <v>0</v>
      </c>
      <c r="AK35" s="39">
        <f t="shared" si="31"/>
        <v>0</v>
      </c>
      <c r="AL35" s="39">
        <f t="shared" si="31"/>
        <v>0</v>
      </c>
      <c r="AM35" s="39">
        <f t="shared" si="31"/>
        <v>0</v>
      </c>
      <c r="AN35" s="39">
        <f t="shared" si="31"/>
        <v>0</v>
      </c>
      <c r="AO35" s="39">
        <f t="shared" si="31"/>
        <v>0</v>
      </c>
      <c r="AP35" s="39">
        <f t="shared" si="31"/>
        <v>0</v>
      </c>
      <c r="AQ35" s="39">
        <f t="shared" si="31"/>
        <v>0</v>
      </c>
      <c r="AR35" s="39">
        <f t="shared" si="31"/>
        <v>0</v>
      </c>
      <c r="AS35" s="39">
        <f t="shared" si="31"/>
        <v>0</v>
      </c>
      <c r="AT35" s="39">
        <f t="shared" si="31"/>
        <v>0</v>
      </c>
      <c r="AU35" s="39">
        <f t="shared" si="31"/>
        <v>0</v>
      </c>
      <c r="AV35" s="39">
        <f t="shared" si="31"/>
        <v>0</v>
      </c>
      <c r="AW35" s="39">
        <f t="shared" si="31"/>
        <v>0</v>
      </c>
      <c r="AX35" s="39">
        <f t="shared" si="31"/>
        <v>0</v>
      </c>
      <c r="AY35" s="39">
        <f t="shared" si="31"/>
        <v>0</v>
      </c>
      <c r="AZ35" s="39">
        <f t="shared" si="31"/>
        <v>0</v>
      </c>
      <c r="BA35" s="39">
        <f t="shared" si="31"/>
        <v>0</v>
      </c>
      <c r="BB35" s="39">
        <f t="shared" si="31"/>
        <v>0</v>
      </c>
      <c r="BC35" s="39">
        <f t="shared" si="31"/>
        <v>0</v>
      </c>
      <c r="BD35" s="39">
        <f t="shared" si="31"/>
        <v>0</v>
      </c>
    </row>
    <row r="36" ht="15.75" customHeight="1">
      <c r="A36" s="33">
        <v>47710.0</v>
      </c>
      <c r="B36" s="34">
        <v>0.625</v>
      </c>
      <c r="C36" s="34">
        <v>79.04</v>
      </c>
      <c r="D36" s="35">
        <v>44972.0</v>
      </c>
      <c r="E36" s="36">
        <v>0.0154532967</v>
      </c>
      <c r="F36" s="36">
        <f t="shared" si="5"/>
        <v>79.0554533</v>
      </c>
      <c r="G36" s="37">
        <f t="shared" si="6"/>
        <v>78.791266</v>
      </c>
      <c r="H36" s="38">
        <v>0.03719725822349654</v>
      </c>
      <c r="I36" s="24">
        <v>27.0</v>
      </c>
      <c r="J36" s="39">
        <f t="shared" ref="J36:BD36" si="32">(IF(J$6 = $A36, 100, 0) + IF(J$6 &lt;= $A36, $B36/2, 0))*J$9</f>
        <v>0.3057646376</v>
      </c>
      <c r="K36" s="39">
        <f t="shared" si="32"/>
        <v>0.2991442616</v>
      </c>
      <c r="L36" s="39">
        <f t="shared" si="32"/>
        <v>0.2928794918</v>
      </c>
      <c r="M36" s="39">
        <f t="shared" si="32"/>
        <v>0.2868144071</v>
      </c>
      <c r="N36" s="39">
        <f t="shared" si="32"/>
        <v>0.2810945864</v>
      </c>
      <c r="O36" s="39">
        <f t="shared" si="32"/>
        <v>0.2755137292</v>
      </c>
      <c r="P36" s="39">
        <f t="shared" si="32"/>
        <v>0.270238132</v>
      </c>
      <c r="Q36" s="39">
        <f t="shared" si="32"/>
        <v>0.2650774931</v>
      </c>
      <c r="R36" s="39">
        <f t="shared" si="32"/>
        <v>0.2601855718</v>
      </c>
      <c r="S36" s="39">
        <f t="shared" si="32"/>
        <v>0.2553859005</v>
      </c>
      <c r="T36" s="39">
        <f t="shared" si="32"/>
        <v>0.2507966816</v>
      </c>
      <c r="U36" s="39">
        <f t="shared" si="32"/>
        <v>0.2463036722</v>
      </c>
      <c r="V36" s="39">
        <f t="shared" si="32"/>
        <v>0.2420151599</v>
      </c>
      <c r="W36" s="39">
        <f t="shared" si="32"/>
        <v>0.2377765408</v>
      </c>
      <c r="X36" s="39">
        <f t="shared" si="32"/>
        <v>75.02227573</v>
      </c>
      <c r="Y36" s="39">
        <f t="shared" si="32"/>
        <v>0</v>
      </c>
      <c r="Z36" s="39">
        <f t="shared" si="32"/>
        <v>0</v>
      </c>
      <c r="AA36" s="39">
        <f t="shared" si="32"/>
        <v>0</v>
      </c>
      <c r="AB36" s="39">
        <f t="shared" si="32"/>
        <v>0</v>
      </c>
      <c r="AC36" s="39">
        <f t="shared" si="32"/>
        <v>0</v>
      </c>
      <c r="AD36" s="39">
        <f t="shared" si="32"/>
        <v>0</v>
      </c>
      <c r="AE36" s="39">
        <f t="shared" si="32"/>
        <v>0</v>
      </c>
      <c r="AF36" s="39">
        <f t="shared" si="32"/>
        <v>0</v>
      </c>
      <c r="AG36" s="39">
        <f t="shared" si="32"/>
        <v>0</v>
      </c>
      <c r="AH36" s="39">
        <f t="shared" si="32"/>
        <v>0</v>
      </c>
      <c r="AI36" s="39">
        <f t="shared" si="32"/>
        <v>0</v>
      </c>
      <c r="AJ36" s="39">
        <f t="shared" si="32"/>
        <v>0</v>
      </c>
      <c r="AK36" s="39">
        <f t="shared" si="32"/>
        <v>0</v>
      </c>
      <c r="AL36" s="39">
        <f t="shared" si="32"/>
        <v>0</v>
      </c>
      <c r="AM36" s="39">
        <f t="shared" si="32"/>
        <v>0</v>
      </c>
      <c r="AN36" s="39">
        <f t="shared" si="32"/>
        <v>0</v>
      </c>
      <c r="AO36" s="39">
        <f t="shared" si="32"/>
        <v>0</v>
      </c>
      <c r="AP36" s="39">
        <f t="shared" si="32"/>
        <v>0</v>
      </c>
      <c r="AQ36" s="39">
        <f t="shared" si="32"/>
        <v>0</v>
      </c>
      <c r="AR36" s="39">
        <f t="shared" si="32"/>
        <v>0</v>
      </c>
      <c r="AS36" s="39">
        <f t="shared" si="32"/>
        <v>0</v>
      </c>
      <c r="AT36" s="39">
        <f t="shared" si="32"/>
        <v>0</v>
      </c>
      <c r="AU36" s="39">
        <f t="shared" si="32"/>
        <v>0</v>
      </c>
      <c r="AV36" s="39">
        <f t="shared" si="32"/>
        <v>0</v>
      </c>
      <c r="AW36" s="39">
        <f t="shared" si="32"/>
        <v>0</v>
      </c>
      <c r="AX36" s="39">
        <f t="shared" si="32"/>
        <v>0</v>
      </c>
      <c r="AY36" s="39">
        <f t="shared" si="32"/>
        <v>0</v>
      </c>
      <c r="AZ36" s="39">
        <f t="shared" si="32"/>
        <v>0</v>
      </c>
      <c r="BA36" s="39">
        <f t="shared" si="32"/>
        <v>0</v>
      </c>
      <c r="BB36" s="39">
        <f t="shared" si="32"/>
        <v>0</v>
      </c>
      <c r="BC36" s="39">
        <f t="shared" si="32"/>
        <v>0</v>
      </c>
      <c r="BD36" s="39">
        <f t="shared" si="32"/>
        <v>0</v>
      </c>
    </row>
    <row r="37" ht="15.75" customHeight="1">
      <c r="A37" s="33">
        <v>47894.0</v>
      </c>
      <c r="B37" s="34">
        <v>1.125</v>
      </c>
      <c r="C37" s="34">
        <v>81.266</v>
      </c>
      <c r="D37" s="35">
        <v>44972.0</v>
      </c>
      <c r="E37" s="36">
        <v>0.02781593407</v>
      </c>
      <c r="F37" s="36">
        <f t="shared" si="5"/>
        <v>81.29381593</v>
      </c>
      <c r="G37" s="37">
        <f t="shared" si="6"/>
        <v>81.11653322</v>
      </c>
      <c r="H37" s="38">
        <v>0.03724481075646813</v>
      </c>
      <c r="I37" s="24">
        <v>28.0</v>
      </c>
      <c r="J37" s="39">
        <f t="shared" ref="J37:BD37" si="33">(IF(J$6 = $A37, 100, 0) + IF(J$6 &lt;= $A37, $B37/2, 0))*J$9</f>
        <v>0.5503763478</v>
      </c>
      <c r="K37" s="39">
        <f t="shared" si="33"/>
        <v>0.5384596709</v>
      </c>
      <c r="L37" s="39">
        <f t="shared" si="33"/>
        <v>0.5271830853</v>
      </c>
      <c r="M37" s="39">
        <f t="shared" si="33"/>
        <v>0.5162659328</v>
      </c>
      <c r="N37" s="39">
        <f t="shared" si="33"/>
        <v>0.5059702556</v>
      </c>
      <c r="O37" s="39">
        <f t="shared" si="33"/>
        <v>0.4959247126</v>
      </c>
      <c r="P37" s="39">
        <f t="shared" si="33"/>
        <v>0.4864286376</v>
      </c>
      <c r="Q37" s="39">
        <f t="shared" si="33"/>
        <v>0.4771394876</v>
      </c>
      <c r="R37" s="39">
        <f t="shared" si="33"/>
        <v>0.4683340293</v>
      </c>
      <c r="S37" s="39">
        <f t="shared" si="33"/>
        <v>0.4596946208</v>
      </c>
      <c r="T37" s="39">
        <f t="shared" si="33"/>
        <v>0.4514340269</v>
      </c>
      <c r="U37" s="39">
        <f t="shared" si="33"/>
        <v>0.44334661</v>
      </c>
      <c r="V37" s="39">
        <f t="shared" si="33"/>
        <v>0.4356272878</v>
      </c>
      <c r="W37" s="39">
        <f t="shared" si="33"/>
        <v>0.4279977734</v>
      </c>
      <c r="X37" s="39">
        <f t="shared" si="33"/>
        <v>0.4206856583</v>
      </c>
      <c r="Y37" s="39">
        <f t="shared" si="33"/>
        <v>73.91166508</v>
      </c>
      <c r="Z37" s="39">
        <f t="shared" si="33"/>
        <v>0</v>
      </c>
      <c r="AA37" s="39">
        <f t="shared" si="33"/>
        <v>0</v>
      </c>
      <c r="AB37" s="39">
        <f t="shared" si="33"/>
        <v>0</v>
      </c>
      <c r="AC37" s="39">
        <f t="shared" si="33"/>
        <v>0</v>
      </c>
      <c r="AD37" s="39">
        <f t="shared" si="33"/>
        <v>0</v>
      </c>
      <c r="AE37" s="39">
        <f t="shared" si="33"/>
        <v>0</v>
      </c>
      <c r="AF37" s="39">
        <f t="shared" si="33"/>
        <v>0</v>
      </c>
      <c r="AG37" s="39">
        <f t="shared" si="33"/>
        <v>0</v>
      </c>
      <c r="AH37" s="39">
        <f t="shared" si="33"/>
        <v>0</v>
      </c>
      <c r="AI37" s="39">
        <f t="shared" si="33"/>
        <v>0</v>
      </c>
      <c r="AJ37" s="39">
        <f t="shared" si="33"/>
        <v>0</v>
      </c>
      <c r="AK37" s="39">
        <f t="shared" si="33"/>
        <v>0</v>
      </c>
      <c r="AL37" s="39">
        <f t="shared" si="33"/>
        <v>0</v>
      </c>
      <c r="AM37" s="39">
        <f t="shared" si="33"/>
        <v>0</v>
      </c>
      <c r="AN37" s="39">
        <f t="shared" si="33"/>
        <v>0</v>
      </c>
      <c r="AO37" s="39">
        <f t="shared" si="33"/>
        <v>0</v>
      </c>
      <c r="AP37" s="39">
        <f t="shared" si="33"/>
        <v>0</v>
      </c>
      <c r="AQ37" s="39">
        <f t="shared" si="33"/>
        <v>0</v>
      </c>
      <c r="AR37" s="39">
        <f t="shared" si="33"/>
        <v>0</v>
      </c>
      <c r="AS37" s="39">
        <f t="shared" si="33"/>
        <v>0</v>
      </c>
      <c r="AT37" s="39">
        <f t="shared" si="33"/>
        <v>0</v>
      </c>
      <c r="AU37" s="39">
        <f t="shared" si="33"/>
        <v>0</v>
      </c>
      <c r="AV37" s="39">
        <f t="shared" si="33"/>
        <v>0</v>
      </c>
      <c r="AW37" s="39">
        <f t="shared" si="33"/>
        <v>0</v>
      </c>
      <c r="AX37" s="39">
        <f t="shared" si="33"/>
        <v>0</v>
      </c>
      <c r="AY37" s="39">
        <f t="shared" si="33"/>
        <v>0</v>
      </c>
      <c r="AZ37" s="39">
        <f t="shared" si="33"/>
        <v>0</v>
      </c>
      <c r="BA37" s="39">
        <f t="shared" si="33"/>
        <v>0</v>
      </c>
      <c r="BB37" s="39">
        <f t="shared" si="33"/>
        <v>0</v>
      </c>
      <c r="BC37" s="39">
        <f t="shared" si="33"/>
        <v>0</v>
      </c>
      <c r="BD37" s="39">
        <f t="shared" si="33"/>
        <v>0</v>
      </c>
    </row>
    <row r="38" ht="15.75" customHeight="1">
      <c r="A38" s="33">
        <v>47894.0</v>
      </c>
      <c r="B38" s="34">
        <v>5.375</v>
      </c>
      <c r="C38" s="34">
        <v>109.286</v>
      </c>
      <c r="D38" s="35">
        <v>44972.0</v>
      </c>
      <c r="E38" s="36">
        <v>0.1328983516</v>
      </c>
      <c r="F38" s="36">
        <f t="shared" si="5"/>
        <v>109.4188984</v>
      </c>
      <c r="G38" s="37">
        <f t="shared" si="6"/>
        <v>109.8967615</v>
      </c>
      <c r="H38" s="38">
        <v>0.03732162881893368</v>
      </c>
      <c r="I38" s="24">
        <v>29.0</v>
      </c>
      <c r="J38" s="39">
        <f t="shared" ref="J38:BD38" si="34">(IF(J$6 = $A38, 100, 0) + IF(J$6 &lt;= $A38, $B38/2, 0))*J$9</f>
        <v>2.629575884</v>
      </c>
      <c r="K38" s="39">
        <f t="shared" si="34"/>
        <v>2.57264065</v>
      </c>
      <c r="L38" s="39">
        <f t="shared" si="34"/>
        <v>2.51876363</v>
      </c>
      <c r="M38" s="39">
        <f t="shared" si="34"/>
        <v>2.466603901</v>
      </c>
      <c r="N38" s="39">
        <f t="shared" si="34"/>
        <v>2.417413443</v>
      </c>
      <c r="O38" s="39">
        <f t="shared" si="34"/>
        <v>2.369418071</v>
      </c>
      <c r="P38" s="39">
        <f t="shared" si="34"/>
        <v>2.324047935</v>
      </c>
      <c r="Q38" s="39">
        <f t="shared" si="34"/>
        <v>2.279666441</v>
      </c>
      <c r="R38" s="39">
        <f t="shared" si="34"/>
        <v>2.237595918</v>
      </c>
      <c r="S38" s="39">
        <f t="shared" si="34"/>
        <v>2.196318744</v>
      </c>
      <c r="T38" s="39">
        <f t="shared" si="34"/>
        <v>2.156851462</v>
      </c>
      <c r="U38" s="39">
        <f t="shared" si="34"/>
        <v>2.118211581</v>
      </c>
      <c r="V38" s="39">
        <f t="shared" si="34"/>
        <v>2.081330375</v>
      </c>
      <c r="W38" s="39">
        <f t="shared" si="34"/>
        <v>2.04487825</v>
      </c>
      <c r="X38" s="39">
        <f t="shared" si="34"/>
        <v>2.00994259</v>
      </c>
      <c r="Y38" s="39">
        <f t="shared" si="34"/>
        <v>75.47350263</v>
      </c>
      <c r="Z38" s="39">
        <f t="shared" si="34"/>
        <v>0</v>
      </c>
      <c r="AA38" s="39">
        <f t="shared" si="34"/>
        <v>0</v>
      </c>
      <c r="AB38" s="39">
        <f t="shared" si="34"/>
        <v>0</v>
      </c>
      <c r="AC38" s="39">
        <f t="shared" si="34"/>
        <v>0</v>
      </c>
      <c r="AD38" s="39">
        <f t="shared" si="34"/>
        <v>0</v>
      </c>
      <c r="AE38" s="39">
        <f t="shared" si="34"/>
        <v>0</v>
      </c>
      <c r="AF38" s="39">
        <f t="shared" si="34"/>
        <v>0</v>
      </c>
      <c r="AG38" s="39">
        <f t="shared" si="34"/>
        <v>0</v>
      </c>
      <c r="AH38" s="39">
        <f t="shared" si="34"/>
        <v>0</v>
      </c>
      <c r="AI38" s="39">
        <f t="shared" si="34"/>
        <v>0</v>
      </c>
      <c r="AJ38" s="39">
        <f t="shared" si="34"/>
        <v>0</v>
      </c>
      <c r="AK38" s="39">
        <f t="shared" si="34"/>
        <v>0</v>
      </c>
      <c r="AL38" s="39">
        <f t="shared" si="34"/>
        <v>0</v>
      </c>
      <c r="AM38" s="39">
        <f t="shared" si="34"/>
        <v>0</v>
      </c>
      <c r="AN38" s="39">
        <f t="shared" si="34"/>
        <v>0</v>
      </c>
      <c r="AO38" s="39">
        <f t="shared" si="34"/>
        <v>0</v>
      </c>
      <c r="AP38" s="39">
        <f t="shared" si="34"/>
        <v>0</v>
      </c>
      <c r="AQ38" s="39">
        <f t="shared" si="34"/>
        <v>0</v>
      </c>
      <c r="AR38" s="39">
        <f t="shared" si="34"/>
        <v>0</v>
      </c>
      <c r="AS38" s="39">
        <f t="shared" si="34"/>
        <v>0</v>
      </c>
      <c r="AT38" s="39">
        <f t="shared" si="34"/>
        <v>0</v>
      </c>
      <c r="AU38" s="39">
        <f t="shared" si="34"/>
        <v>0</v>
      </c>
      <c r="AV38" s="39">
        <f t="shared" si="34"/>
        <v>0</v>
      </c>
      <c r="AW38" s="39">
        <f t="shared" si="34"/>
        <v>0</v>
      </c>
      <c r="AX38" s="39">
        <f t="shared" si="34"/>
        <v>0</v>
      </c>
      <c r="AY38" s="39">
        <f t="shared" si="34"/>
        <v>0</v>
      </c>
      <c r="AZ38" s="39">
        <f t="shared" si="34"/>
        <v>0</v>
      </c>
      <c r="BA38" s="39">
        <f t="shared" si="34"/>
        <v>0</v>
      </c>
      <c r="BB38" s="39">
        <f t="shared" si="34"/>
        <v>0</v>
      </c>
      <c r="BC38" s="39">
        <f t="shared" si="34"/>
        <v>0</v>
      </c>
      <c r="BD38" s="39">
        <f t="shared" si="34"/>
        <v>0</v>
      </c>
    </row>
    <row r="39" ht="15.75" customHeight="1">
      <c r="A39" s="33">
        <v>48075.0</v>
      </c>
      <c r="B39" s="34">
        <v>1.25</v>
      </c>
      <c r="C39" s="34">
        <v>81.172</v>
      </c>
      <c r="D39" s="35">
        <v>44972.0</v>
      </c>
      <c r="E39" s="36">
        <v>0.03090659341</v>
      </c>
      <c r="F39" s="36">
        <f t="shared" si="5"/>
        <v>81.20290659</v>
      </c>
      <c r="G39" s="37">
        <f t="shared" si="6"/>
        <v>81.17244149</v>
      </c>
      <c r="H39" s="38">
        <v>0.03743093371034293</v>
      </c>
      <c r="I39" s="24">
        <v>30.0</v>
      </c>
      <c r="J39" s="39">
        <f t="shared" ref="J39:BD39" si="35">(IF(J$6 = $A39, 100, 0) + IF(J$6 &lt;= $A39, $B39/2, 0))*J$9</f>
        <v>0.6115292753</v>
      </c>
      <c r="K39" s="39">
        <f t="shared" si="35"/>
        <v>0.5982885232</v>
      </c>
      <c r="L39" s="39">
        <f t="shared" si="35"/>
        <v>0.5857589837</v>
      </c>
      <c r="M39" s="39">
        <f t="shared" si="35"/>
        <v>0.5736288142</v>
      </c>
      <c r="N39" s="39">
        <f t="shared" si="35"/>
        <v>0.5621891729</v>
      </c>
      <c r="O39" s="39">
        <f t="shared" si="35"/>
        <v>0.5510274584</v>
      </c>
      <c r="P39" s="39">
        <f t="shared" si="35"/>
        <v>0.540476264</v>
      </c>
      <c r="Q39" s="39">
        <f t="shared" si="35"/>
        <v>0.5301549862</v>
      </c>
      <c r="R39" s="39">
        <f t="shared" si="35"/>
        <v>0.5203711437</v>
      </c>
      <c r="S39" s="39">
        <f t="shared" si="35"/>
        <v>0.5107718009</v>
      </c>
      <c r="T39" s="39">
        <f t="shared" si="35"/>
        <v>0.5015933632</v>
      </c>
      <c r="U39" s="39">
        <f t="shared" si="35"/>
        <v>0.4926073445</v>
      </c>
      <c r="V39" s="39">
        <f t="shared" si="35"/>
        <v>0.4840303197</v>
      </c>
      <c r="W39" s="39">
        <f t="shared" si="35"/>
        <v>0.4755530815</v>
      </c>
      <c r="X39" s="39">
        <f t="shared" si="35"/>
        <v>0.4674285092</v>
      </c>
      <c r="Y39" s="39">
        <f t="shared" si="35"/>
        <v>0.4593639844</v>
      </c>
      <c r="Z39" s="39">
        <f t="shared" si="35"/>
        <v>72.70766846</v>
      </c>
      <c r="AA39" s="39">
        <f t="shared" si="35"/>
        <v>0</v>
      </c>
      <c r="AB39" s="39">
        <f t="shared" si="35"/>
        <v>0</v>
      </c>
      <c r="AC39" s="39">
        <f t="shared" si="35"/>
        <v>0</v>
      </c>
      <c r="AD39" s="39">
        <f t="shared" si="35"/>
        <v>0</v>
      </c>
      <c r="AE39" s="39">
        <f t="shared" si="35"/>
        <v>0</v>
      </c>
      <c r="AF39" s="39">
        <f t="shared" si="35"/>
        <v>0</v>
      </c>
      <c r="AG39" s="39">
        <f t="shared" si="35"/>
        <v>0</v>
      </c>
      <c r="AH39" s="39">
        <f t="shared" si="35"/>
        <v>0</v>
      </c>
      <c r="AI39" s="39">
        <f t="shared" si="35"/>
        <v>0</v>
      </c>
      <c r="AJ39" s="39">
        <f t="shared" si="35"/>
        <v>0</v>
      </c>
      <c r="AK39" s="39">
        <f t="shared" si="35"/>
        <v>0</v>
      </c>
      <c r="AL39" s="39">
        <f t="shared" si="35"/>
        <v>0</v>
      </c>
      <c r="AM39" s="39">
        <f t="shared" si="35"/>
        <v>0</v>
      </c>
      <c r="AN39" s="39">
        <f t="shared" si="35"/>
        <v>0</v>
      </c>
      <c r="AO39" s="39">
        <f t="shared" si="35"/>
        <v>0</v>
      </c>
      <c r="AP39" s="39">
        <f t="shared" si="35"/>
        <v>0</v>
      </c>
      <c r="AQ39" s="39">
        <f t="shared" si="35"/>
        <v>0</v>
      </c>
      <c r="AR39" s="39">
        <f t="shared" si="35"/>
        <v>0</v>
      </c>
      <c r="AS39" s="39">
        <f t="shared" si="35"/>
        <v>0</v>
      </c>
      <c r="AT39" s="39">
        <f t="shared" si="35"/>
        <v>0</v>
      </c>
      <c r="AU39" s="39">
        <f t="shared" si="35"/>
        <v>0</v>
      </c>
      <c r="AV39" s="39">
        <f t="shared" si="35"/>
        <v>0</v>
      </c>
      <c r="AW39" s="39">
        <f t="shared" si="35"/>
        <v>0</v>
      </c>
      <c r="AX39" s="39">
        <f t="shared" si="35"/>
        <v>0</v>
      </c>
      <c r="AY39" s="39">
        <f t="shared" si="35"/>
        <v>0</v>
      </c>
      <c r="AZ39" s="39">
        <f t="shared" si="35"/>
        <v>0</v>
      </c>
      <c r="BA39" s="39">
        <f t="shared" si="35"/>
        <v>0</v>
      </c>
      <c r="BB39" s="39">
        <f t="shared" si="35"/>
        <v>0</v>
      </c>
      <c r="BC39" s="39">
        <f t="shared" si="35"/>
        <v>0</v>
      </c>
      <c r="BD39" s="39">
        <f t="shared" si="35"/>
        <v>0</v>
      </c>
    </row>
    <row r="40" ht="15.75" customHeight="1">
      <c r="A40" s="33">
        <v>48259.0</v>
      </c>
      <c r="B40" s="34">
        <v>1.875</v>
      </c>
      <c r="C40" s="34">
        <v>85.07</v>
      </c>
      <c r="D40" s="35">
        <v>44972.0</v>
      </c>
      <c r="E40" s="36">
        <v>0.04635989011</v>
      </c>
      <c r="F40" s="36">
        <f t="shared" si="5"/>
        <v>85.11635989</v>
      </c>
      <c r="G40" s="37">
        <f t="shared" si="6"/>
        <v>85.05773436</v>
      </c>
      <c r="H40" s="38">
        <v>0.037569821354653234</v>
      </c>
      <c r="I40" s="24">
        <v>31.0</v>
      </c>
      <c r="J40" s="39">
        <f t="shared" ref="J40:BD40" si="36">(IF(J$6 = $A40, 100, 0) + IF(J$6 &lt;= $A40, $B40/2, 0))*J$9</f>
        <v>0.9172939129</v>
      </c>
      <c r="K40" s="39">
        <f t="shared" si="36"/>
        <v>0.8974327848</v>
      </c>
      <c r="L40" s="39">
        <f t="shared" si="36"/>
        <v>0.8786384755</v>
      </c>
      <c r="M40" s="39">
        <f t="shared" si="36"/>
        <v>0.8604432213</v>
      </c>
      <c r="N40" s="39">
        <f t="shared" si="36"/>
        <v>0.8432837593</v>
      </c>
      <c r="O40" s="39">
        <f t="shared" si="36"/>
        <v>0.8265411876</v>
      </c>
      <c r="P40" s="39">
        <f t="shared" si="36"/>
        <v>0.8107143961</v>
      </c>
      <c r="Q40" s="39">
        <f t="shared" si="36"/>
        <v>0.7952324794</v>
      </c>
      <c r="R40" s="39">
        <f t="shared" si="36"/>
        <v>0.7805567155</v>
      </c>
      <c r="S40" s="39">
        <f t="shared" si="36"/>
        <v>0.7661577014</v>
      </c>
      <c r="T40" s="39">
        <f t="shared" si="36"/>
        <v>0.7523900449</v>
      </c>
      <c r="U40" s="39">
        <f t="shared" si="36"/>
        <v>0.7389110167</v>
      </c>
      <c r="V40" s="39">
        <f t="shared" si="36"/>
        <v>0.7260454796</v>
      </c>
      <c r="W40" s="39">
        <f t="shared" si="36"/>
        <v>0.7133296223</v>
      </c>
      <c r="X40" s="39">
        <f t="shared" si="36"/>
        <v>0.7011427638</v>
      </c>
      <c r="Y40" s="39">
        <f t="shared" si="36"/>
        <v>0.6890459766</v>
      </c>
      <c r="Z40" s="39">
        <f t="shared" si="36"/>
        <v>0.6774006379</v>
      </c>
      <c r="AA40" s="39">
        <f t="shared" si="36"/>
        <v>71.68317418</v>
      </c>
      <c r="AB40" s="39">
        <f t="shared" si="36"/>
        <v>0</v>
      </c>
      <c r="AC40" s="39">
        <f t="shared" si="36"/>
        <v>0</v>
      </c>
      <c r="AD40" s="39">
        <f t="shared" si="36"/>
        <v>0</v>
      </c>
      <c r="AE40" s="39">
        <f t="shared" si="36"/>
        <v>0</v>
      </c>
      <c r="AF40" s="39">
        <f t="shared" si="36"/>
        <v>0</v>
      </c>
      <c r="AG40" s="39">
        <f t="shared" si="36"/>
        <v>0</v>
      </c>
      <c r="AH40" s="39">
        <f t="shared" si="36"/>
        <v>0</v>
      </c>
      <c r="AI40" s="39">
        <f t="shared" si="36"/>
        <v>0</v>
      </c>
      <c r="AJ40" s="39">
        <f t="shared" si="36"/>
        <v>0</v>
      </c>
      <c r="AK40" s="39">
        <f t="shared" si="36"/>
        <v>0</v>
      </c>
      <c r="AL40" s="39">
        <f t="shared" si="36"/>
        <v>0</v>
      </c>
      <c r="AM40" s="39">
        <f t="shared" si="36"/>
        <v>0</v>
      </c>
      <c r="AN40" s="39">
        <f t="shared" si="36"/>
        <v>0</v>
      </c>
      <c r="AO40" s="39">
        <f t="shared" si="36"/>
        <v>0</v>
      </c>
      <c r="AP40" s="39">
        <f t="shared" si="36"/>
        <v>0</v>
      </c>
      <c r="AQ40" s="39">
        <f t="shared" si="36"/>
        <v>0</v>
      </c>
      <c r="AR40" s="39">
        <f t="shared" si="36"/>
        <v>0</v>
      </c>
      <c r="AS40" s="39">
        <f t="shared" si="36"/>
        <v>0</v>
      </c>
      <c r="AT40" s="39">
        <f t="shared" si="36"/>
        <v>0</v>
      </c>
      <c r="AU40" s="39">
        <f t="shared" si="36"/>
        <v>0</v>
      </c>
      <c r="AV40" s="39">
        <f t="shared" si="36"/>
        <v>0</v>
      </c>
      <c r="AW40" s="39">
        <f t="shared" si="36"/>
        <v>0</v>
      </c>
      <c r="AX40" s="39">
        <f t="shared" si="36"/>
        <v>0</v>
      </c>
      <c r="AY40" s="39">
        <f t="shared" si="36"/>
        <v>0</v>
      </c>
      <c r="AZ40" s="39">
        <f t="shared" si="36"/>
        <v>0</v>
      </c>
      <c r="BA40" s="39">
        <f t="shared" si="36"/>
        <v>0</v>
      </c>
      <c r="BB40" s="39">
        <f t="shared" si="36"/>
        <v>0</v>
      </c>
      <c r="BC40" s="39">
        <f t="shared" si="36"/>
        <v>0</v>
      </c>
      <c r="BD40" s="39">
        <f t="shared" si="36"/>
        <v>0</v>
      </c>
    </row>
    <row r="41" ht="15.75" customHeight="1">
      <c r="A41" s="33">
        <v>48441.0</v>
      </c>
      <c r="B41" s="34">
        <v>2.75</v>
      </c>
      <c r="C41" s="34">
        <v>91.132</v>
      </c>
      <c r="D41" s="35">
        <v>44972.0</v>
      </c>
      <c r="E41" s="36">
        <v>0.06799450549</v>
      </c>
      <c r="F41" s="36">
        <f t="shared" si="5"/>
        <v>91.19999451</v>
      </c>
      <c r="G41" s="37">
        <f t="shared" si="6"/>
        <v>91.3651481</v>
      </c>
      <c r="H41" s="38">
        <v>0.03774357060651359</v>
      </c>
      <c r="I41" s="24">
        <v>32.0</v>
      </c>
      <c r="J41" s="39">
        <f t="shared" ref="J41:BD41" si="37">(IF(J$6 = $A41, 100, 0) + IF(J$6 &lt;= $A41, $B41/2, 0))*J$9</f>
        <v>1.345364406</v>
      </c>
      <c r="K41" s="39">
        <f t="shared" si="37"/>
        <v>1.316234751</v>
      </c>
      <c r="L41" s="39">
        <f t="shared" si="37"/>
        <v>1.288669764</v>
      </c>
      <c r="M41" s="39">
        <f t="shared" si="37"/>
        <v>1.261983391</v>
      </c>
      <c r="N41" s="39">
        <f t="shared" si="37"/>
        <v>1.23681618</v>
      </c>
      <c r="O41" s="39">
        <f t="shared" si="37"/>
        <v>1.212260408</v>
      </c>
      <c r="P41" s="39">
        <f t="shared" si="37"/>
        <v>1.189047781</v>
      </c>
      <c r="Q41" s="39">
        <f t="shared" si="37"/>
        <v>1.16634097</v>
      </c>
      <c r="R41" s="39">
        <f t="shared" si="37"/>
        <v>1.144816516</v>
      </c>
      <c r="S41" s="39">
        <f t="shared" si="37"/>
        <v>1.123697962</v>
      </c>
      <c r="T41" s="39">
        <f t="shared" si="37"/>
        <v>1.103505399</v>
      </c>
      <c r="U41" s="39">
        <f t="shared" si="37"/>
        <v>1.083736158</v>
      </c>
      <c r="V41" s="39">
        <f t="shared" si="37"/>
        <v>1.064866703</v>
      </c>
      <c r="W41" s="39">
        <f t="shared" si="37"/>
        <v>1.046216779</v>
      </c>
      <c r="X41" s="39">
        <f t="shared" si="37"/>
        <v>1.02834272</v>
      </c>
      <c r="Y41" s="39">
        <f t="shared" si="37"/>
        <v>1.010600766</v>
      </c>
      <c r="Z41" s="39">
        <f t="shared" si="37"/>
        <v>0.9935209355</v>
      </c>
      <c r="AA41" s="39">
        <f t="shared" si="37"/>
        <v>0.9764890601</v>
      </c>
      <c r="AB41" s="39">
        <f t="shared" si="37"/>
        <v>70.77263745</v>
      </c>
      <c r="AC41" s="39">
        <f t="shared" si="37"/>
        <v>0</v>
      </c>
      <c r="AD41" s="39">
        <f t="shared" si="37"/>
        <v>0</v>
      </c>
      <c r="AE41" s="39">
        <f t="shared" si="37"/>
        <v>0</v>
      </c>
      <c r="AF41" s="39">
        <f t="shared" si="37"/>
        <v>0</v>
      </c>
      <c r="AG41" s="39">
        <f t="shared" si="37"/>
        <v>0</v>
      </c>
      <c r="AH41" s="39">
        <f t="shared" si="37"/>
        <v>0</v>
      </c>
      <c r="AI41" s="39">
        <f t="shared" si="37"/>
        <v>0</v>
      </c>
      <c r="AJ41" s="39">
        <f t="shared" si="37"/>
        <v>0</v>
      </c>
      <c r="AK41" s="39">
        <f t="shared" si="37"/>
        <v>0</v>
      </c>
      <c r="AL41" s="39">
        <f t="shared" si="37"/>
        <v>0</v>
      </c>
      <c r="AM41" s="39">
        <f t="shared" si="37"/>
        <v>0</v>
      </c>
      <c r="AN41" s="39">
        <f t="shared" si="37"/>
        <v>0</v>
      </c>
      <c r="AO41" s="39">
        <f t="shared" si="37"/>
        <v>0</v>
      </c>
      <c r="AP41" s="39">
        <f t="shared" si="37"/>
        <v>0</v>
      </c>
      <c r="AQ41" s="39">
        <f t="shared" si="37"/>
        <v>0</v>
      </c>
      <c r="AR41" s="39">
        <f t="shared" si="37"/>
        <v>0</v>
      </c>
      <c r="AS41" s="39">
        <f t="shared" si="37"/>
        <v>0</v>
      </c>
      <c r="AT41" s="39">
        <f t="shared" si="37"/>
        <v>0</v>
      </c>
      <c r="AU41" s="39">
        <f t="shared" si="37"/>
        <v>0</v>
      </c>
      <c r="AV41" s="39">
        <f t="shared" si="37"/>
        <v>0</v>
      </c>
      <c r="AW41" s="39">
        <f t="shared" si="37"/>
        <v>0</v>
      </c>
      <c r="AX41" s="39">
        <f t="shared" si="37"/>
        <v>0</v>
      </c>
      <c r="AY41" s="39">
        <f t="shared" si="37"/>
        <v>0</v>
      </c>
      <c r="AZ41" s="39">
        <f t="shared" si="37"/>
        <v>0</v>
      </c>
      <c r="BA41" s="39">
        <f t="shared" si="37"/>
        <v>0</v>
      </c>
      <c r="BB41" s="39">
        <f t="shared" si="37"/>
        <v>0</v>
      </c>
      <c r="BC41" s="39">
        <f t="shared" si="37"/>
        <v>0</v>
      </c>
      <c r="BD41" s="39">
        <f t="shared" si="37"/>
        <v>0</v>
      </c>
    </row>
    <row r="42" ht="15.75" customHeight="1">
      <c r="A42" s="33">
        <v>48625.0</v>
      </c>
      <c r="B42" s="34">
        <v>3.5</v>
      </c>
      <c r="C42" s="34">
        <v>97.08</v>
      </c>
      <c r="D42" s="35">
        <v>44972.0</v>
      </c>
      <c r="E42" s="36">
        <v>0.08653846154</v>
      </c>
      <c r="F42" s="36">
        <f t="shared" si="5"/>
        <v>97.16653846</v>
      </c>
      <c r="G42" s="37">
        <f t="shared" si="6"/>
        <v>97.24338286</v>
      </c>
      <c r="H42" s="38">
        <v>0.03794717594334493</v>
      </c>
      <c r="I42" s="24">
        <v>33.0</v>
      </c>
      <c r="J42" s="39">
        <f t="shared" ref="J42:BD42" si="38">(IF(J$6 = $A42, 100, 0) + IF(J$6 &lt;= $A42, $B42/2, 0))*J$9</f>
        <v>1.712281971</v>
      </c>
      <c r="K42" s="39">
        <f t="shared" si="38"/>
        <v>1.675207865</v>
      </c>
      <c r="L42" s="39">
        <f t="shared" si="38"/>
        <v>1.640125154</v>
      </c>
      <c r="M42" s="39">
        <f t="shared" si="38"/>
        <v>1.60616068</v>
      </c>
      <c r="N42" s="39">
        <f t="shared" si="38"/>
        <v>1.574129684</v>
      </c>
      <c r="O42" s="39">
        <f t="shared" si="38"/>
        <v>1.542876884</v>
      </c>
      <c r="P42" s="39">
        <f t="shared" si="38"/>
        <v>1.513333539</v>
      </c>
      <c r="Q42" s="39">
        <f t="shared" si="38"/>
        <v>1.484433961</v>
      </c>
      <c r="R42" s="39">
        <f t="shared" si="38"/>
        <v>1.457039202</v>
      </c>
      <c r="S42" s="39">
        <f t="shared" si="38"/>
        <v>1.430161043</v>
      </c>
      <c r="T42" s="39">
        <f t="shared" si="38"/>
        <v>1.404461417</v>
      </c>
      <c r="U42" s="39">
        <f t="shared" si="38"/>
        <v>1.379300565</v>
      </c>
      <c r="V42" s="39">
        <f t="shared" si="38"/>
        <v>1.355284895</v>
      </c>
      <c r="W42" s="39">
        <f t="shared" si="38"/>
        <v>1.331548628</v>
      </c>
      <c r="X42" s="39">
        <f t="shared" si="38"/>
        <v>1.308799826</v>
      </c>
      <c r="Y42" s="39">
        <f t="shared" si="38"/>
        <v>1.286219156</v>
      </c>
      <c r="Z42" s="39">
        <f t="shared" si="38"/>
        <v>1.264481191</v>
      </c>
      <c r="AA42" s="39">
        <f t="shared" si="38"/>
        <v>1.242804258</v>
      </c>
      <c r="AB42" s="39">
        <f t="shared" si="38"/>
        <v>1.221722471</v>
      </c>
      <c r="AC42" s="39">
        <f t="shared" si="38"/>
        <v>69.81301047</v>
      </c>
      <c r="AD42" s="39">
        <f t="shared" si="38"/>
        <v>0</v>
      </c>
      <c r="AE42" s="39">
        <f t="shared" si="38"/>
        <v>0</v>
      </c>
      <c r="AF42" s="39">
        <f t="shared" si="38"/>
        <v>0</v>
      </c>
      <c r="AG42" s="39">
        <f t="shared" si="38"/>
        <v>0</v>
      </c>
      <c r="AH42" s="39">
        <f t="shared" si="38"/>
        <v>0</v>
      </c>
      <c r="AI42" s="39">
        <f t="shared" si="38"/>
        <v>0</v>
      </c>
      <c r="AJ42" s="39">
        <f t="shared" si="38"/>
        <v>0</v>
      </c>
      <c r="AK42" s="39">
        <f t="shared" si="38"/>
        <v>0</v>
      </c>
      <c r="AL42" s="39">
        <f t="shared" si="38"/>
        <v>0</v>
      </c>
      <c r="AM42" s="39">
        <f t="shared" si="38"/>
        <v>0</v>
      </c>
      <c r="AN42" s="39">
        <f t="shared" si="38"/>
        <v>0</v>
      </c>
      <c r="AO42" s="39">
        <f t="shared" si="38"/>
        <v>0</v>
      </c>
      <c r="AP42" s="39">
        <f t="shared" si="38"/>
        <v>0</v>
      </c>
      <c r="AQ42" s="39">
        <f t="shared" si="38"/>
        <v>0</v>
      </c>
      <c r="AR42" s="39">
        <f t="shared" si="38"/>
        <v>0</v>
      </c>
      <c r="AS42" s="39">
        <f t="shared" si="38"/>
        <v>0</v>
      </c>
      <c r="AT42" s="39">
        <f t="shared" si="38"/>
        <v>0</v>
      </c>
      <c r="AU42" s="39">
        <f t="shared" si="38"/>
        <v>0</v>
      </c>
      <c r="AV42" s="39">
        <f t="shared" si="38"/>
        <v>0</v>
      </c>
      <c r="AW42" s="39">
        <f t="shared" si="38"/>
        <v>0</v>
      </c>
      <c r="AX42" s="39">
        <f t="shared" si="38"/>
        <v>0</v>
      </c>
      <c r="AY42" s="39">
        <f t="shared" si="38"/>
        <v>0</v>
      </c>
      <c r="AZ42" s="39">
        <f t="shared" si="38"/>
        <v>0</v>
      </c>
      <c r="BA42" s="39">
        <f t="shared" si="38"/>
        <v>0</v>
      </c>
      <c r="BB42" s="39">
        <f t="shared" si="38"/>
        <v>0</v>
      </c>
      <c r="BC42" s="39">
        <f t="shared" si="38"/>
        <v>0</v>
      </c>
      <c r="BD42" s="39">
        <f t="shared" si="38"/>
        <v>0</v>
      </c>
    </row>
    <row r="43" ht="15.75" customHeight="1">
      <c r="A43" s="33">
        <v>48075.0</v>
      </c>
      <c r="B43" s="34">
        <v>1.25</v>
      </c>
      <c r="C43" s="34">
        <v>85.02</v>
      </c>
      <c r="D43" s="35">
        <v>44972.0</v>
      </c>
      <c r="E43" s="36">
        <v>0.03090659341</v>
      </c>
      <c r="F43" s="36">
        <f t="shared" si="5"/>
        <v>85.05090659</v>
      </c>
      <c r="G43" s="37">
        <f t="shared" si="6"/>
        <v>81.17244149</v>
      </c>
      <c r="H43" s="38">
        <v>0.03818806155766986</v>
      </c>
      <c r="I43" s="24">
        <v>34.0</v>
      </c>
      <c r="J43" s="39">
        <f t="shared" ref="J43:BD43" si="39">(IF(J$6 = $A43, 100, 0) + IF(J$6 &lt;= $A43, $B43/2, 0))*J$9</f>
        <v>0.6115292753</v>
      </c>
      <c r="K43" s="39">
        <f t="shared" si="39"/>
        <v>0.5982885232</v>
      </c>
      <c r="L43" s="39">
        <f t="shared" si="39"/>
        <v>0.5857589837</v>
      </c>
      <c r="M43" s="39">
        <f t="shared" si="39"/>
        <v>0.5736288142</v>
      </c>
      <c r="N43" s="39">
        <f t="shared" si="39"/>
        <v>0.5621891729</v>
      </c>
      <c r="O43" s="39">
        <f t="shared" si="39"/>
        <v>0.5510274584</v>
      </c>
      <c r="P43" s="39">
        <f t="shared" si="39"/>
        <v>0.540476264</v>
      </c>
      <c r="Q43" s="39">
        <f t="shared" si="39"/>
        <v>0.5301549862</v>
      </c>
      <c r="R43" s="39">
        <f t="shared" si="39"/>
        <v>0.5203711437</v>
      </c>
      <c r="S43" s="39">
        <f t="shared" si="39"/>
        <v>0.5107718009</v>
      </c>
      <c r="T43" s="39">
        <f t="shared" si="39"/>
        <v>0.5015933632</v>
      </c>
      <c r="U43" s="39">
        <f t="shared" si="39"/>
        <v>0.4926073445</v>
      </c>
      <c r="V43" s="39">
        <f t="shared" si="39"/>
        <v>0.4840303197</v>
      </c>
      <c r="W43" s="39">
        <f t="shared" si="39"/>
        <v>0.4755530815</v>
      </c>
      <c r="X43" s="39">
        <f t="shared" si="39"/>
        <v>0.4674285092</v>
      </c>
      <c r="Y43" s="39">
        <f t="shared" si="39"/>
        <v>0.4593639844</v>
      </c>
      <c r="Z43" s="39">
        <f t="shared" si="39"/>
        <v>72.70766846</v>
      </c>
      <c r="AA43" s="39">
        <f t="shared" si="39"/>
        <v>0</v>
      </c>
      <c r="AB43" s="39">
        <f t="shared" si="39"/>
        <v>0</v>
      </c>
      <c r="AC43" s="39">
        <f t="shared" si="39"/>
        <v>0</v>
      </c>
      <c r="AD43" s="39">
        <f t="shared" si="39"/>
        <v>0</v>
      </c>
      <c r="AE43" s="39">
        <f t="shared" si="39"/>
        <v>0</v>
      </c>
      <c r="AF43" s="39">
        <f t="shared" si="39"/>
        <v>0</v>
      </c>
      <c r="AG43" s="39">
        <f t="shared" si="39"/>
        <v>0</v>
      </c>
      <c r="AH43" s="39">
        <f t="shared" si="39"/>
        <v>0</v>
      </c>
      <c r="AI43" s="39">
        <f t="shared" si="39"/>
        <v>0</v>
      </c>
      <c r="AJ43" s="39">
        <f t="shared" si="39"/>
        <v>0</v>
      </c>
      <c r="AK43" s="39">
        <f t="shared" si="39"/>
        <v>0</v>
      </c>
      <c r="AL43" s="39">
        <f t="shared" si="39"/>
        <v>0</v>
      </c>
      <c r="AM43" s="39">
        <f t="shared" si="39"/>
        <v>0</v>
      </c>
      <c r="AN43" s="39">
        <f t="shared" si="39"/>
        <v>0</v>
      </c>
      <c r="AO43" s="39">
        <f t="shared" si="39"/>
        <v>0</v>
      </c>
      <c r="AP43" s="39">
        <f t="shared" si="39"/>
        <v>0</v>
      </c>
      <c r="AQ43" s="39">
        <f t="shared" si="39"/>
        <v>0</v>
      </c>
      <c r="AR43" s="39">
        <f t="shared" si="39"/>
        <v>0</v>
      </c>
      <c r="AS43" s="39">
        <f t="shared" si="39"/>
        <v>0</v>
      </c>
      <c r="AT43" s="39">
        <f t="shared" si="39"/>
        <v>0</v>
      </c>
      <c r="AU43" s="39">
        <f t="shared" si="39"/>
        <v>0</v>
      </c>
      <c r="AV43" s="39">
        <f t="shared" si="39"/>
        <v>0</v>
      </c>
      <c r="AW43" s="39">
        <f t="shared" si="39"/>
        <v>0</v>
      </c>
      <c r="AX43" s="39">
        <f t="shared" si="39"/>
        <v>0</v>
      </c>
      <c r="AY43" s="39">
        <f t="shared" si="39"/>
        <v>0</v>
      </c>
      <c r="AZ43" s="39">
        <f t="shared" si="39"/>
        <v>0</v>
      </c>
      <c r="BA43" s="39">
        <f t="shared" si="39"/>
        <v>0</v>
      </c>
      <c r="BB43" s="39">
        <f t="shared" si="39"/>
        <v>0</v>
      </c>
      <c r="BC43" s="39">
        <f t="shared" si="39"/>
        <v>0</v>
      </c>
      <c r="BD43" s="39">
        <f t="shared" si="39"/>
        <v>0</v>
      </c>
    </row>
    <row r="44" ht="15.75" customHeight="1">
      <c r="A44" s="33">
        <v>49720.0</v>
      </c>
      <c r="B44" s="34">
        <v>4.5</v>
      </c>
      <c r="C44" s="34">
        <v>107.22</v>
      </c>
      <c r="D44" s="35">
        <v>44972.0</v>
      </c>
      <c r="E44" s="36">
        <v>0.1112637363</v>
      </c>
      <c r="F44" s="36">
        <f t="shared" si="5"/>
        <v>107.3312637</v>
      </c>
      <c r="G44" s="37">
        <f t="shared" si="6"/>
        <v>107.1913018</v>
      </c>
      <c r="H44" s="38">
        <v>0.03846062469618122</v>
      </c>
      <c r="I44" s="24">
        <v>35.0</v>
      </c>
      <c r="J44" s="39">
        <f t="shared" ref="J44:BD44" si="40">(IF(J$6 = $A44, 100, 0) + IF(J$6 &lt;= $A44, $B44/2, 0))*J$9</f>
        <v>2.201505391</v>
      </c>
      <c r="K44" s="39">
        <f t="shared" si="40"/>
        <v>2.153838683</v>
      </c>
      <c r="L44" s="39">
        <f t="shared" si="40"/>
        <v>2.108732341</v>
      </c>
      <c r="M44" s="39">
        <f t="shared" si="40"/>
        <v>2.065063731</v>
      </c>
      <c r="N44" s="39">
        <f t="shared" si="40"/>
        <v>2.023881022</v>
      </c>
      <c r="O44" s="39">
        <f t="shared" si="40"/>
        <v>1.98369885</v>
      </c>
      <c r="P44" s="39">
        <f t="shared" si="40"/>
        <v>1.945714551</v>
      </c>
      <c r="Q44" s="39">
        <f t="shared" si="40"/>
        <v>1.90855795</v>
      </c>
      <c r="R44" s="39">
        <f t="shared" si="40"/>
        <v>1.873336117</v>
      </c>
      <c r="S44" s="39">
        <f t="shared" si="40"/>
        <v>1.838778483</v>
      </c>
      <c r="T44" s="39">
        <f t="shared" si="40"/>
        <v>1.805736108</v>
      </c>
      <c r="U44" s="39">
        <f t="shared" si="40"/>
        <v>1.77338644</v>
      </c>
      <c r="V44" s="39">
        <f t="shared" si="40"/>
        <v>1.742509151</v>
      </c>
      <c r="W44" s="39">
        <f t="shared" si="40"/>
        <v>1.711991093</v>
      </c>
      <c r="X44" s="39">
        <f t="shared" si="40"/>
        <v>1.682742633</v>
      </c>
      <c r="Y44" s="39">
        <f t="shared" si="40"/>
        <v>1.653710344</v>
      </c>
      <c r="Z44" s="39">
        <f t="shared" si="40"/>
        <v>1.625761531</v>
      </c>
      <c r="AA44" s="39">
        <f t="shared" si="40"/>
        <v>1.597891189</v>
      </c>
      <c r="AB44" s="39">
        <f t="shared" si="40"/>
        <v>1.570786035</v>
      </c>
      <c r="AC44" s="39">
        <f t="shared" si="40"/>
        <v>1.543776644</v>
      </c>
      <c r="AD44" s="39">
        <f t="shared" si="40"/>
        <v>1.517524377</v>
      </c>
      <c r="AE44" s="39">
        <f t="shared" si="40"/>
        <v>1.491090785</v>
      </c>
      <c r="AF44" s="39">
        <f t="shared" si="40"/>
        <v>1.465273688</v>
      </c>
      <c r="AG44" s="39">
        <f t="shared" si="40"/>
        <v>1.439154423</v>
      </c>
      <c r="AH44" s="39">
        <f t="shared" si="40"/>
        <v>1.413525974</v>
      </c>
      <c r="AI44" s="39">
        <f t="shared" si="40"/>
        <v>63.05333429</v>
      </c>
      <c r="AJ44" s="39">
        <f t="shared" si="40"/>
        <v>0</v>
      </c>
      <c r="AK44" s="39">
        <f t="shared" si="40"/>
        <v>0</v>
      </c>
      <c r="AL44" s="39">
        <f t="shared" si="40"/>
        <v>0</v>
      </c>
      <c r="AM44" s="39">
        <f t="shared" si="40"/>
        <v>0</v>
      </c>
      <c r="AN44" s="39">
        <f t="shared" si="40"/>
        <v>0</v>
      </c>
      <c r="AO44" s="39">
        <f t="shared" si="40"/>
        <v>0</v>
      </c>
      <c r="AP44" s="39">
        <f t="shared" si="40"/>
        <v>0</v>
      </c>
      <c r="AQ44" s="39">
        <f t="shared" si="40"/>
        <v>0</v>
      </c>
      <c r="AR44" s="39">
        <f t="shared" si="40"/>
        <v>0</v>
      </c>
      <c r="AS44" s="39">
        <f t="shared" si="40"/>
        <v>0</v>
      </c>
      <c r="AT44" s="39">
        <f t="shared" si="40"/>
        <v>0</v>
      </c>
      <c r="AU44" s="39">
        <f t="shared" si="40"/>
        <v>0</v>
      </c>
      <c r="AV44" s="39">
        <f t="shared" si="40"/>
        <v>0</v>
      </c>
      <c r="AW44" s="39">
        <f t="shared" si="40"/>
        <v>0</v>
      </c>
      <c r="AX44" s="39">
        <f t="shared" si="40"/>
        <v>0</v>
      </c>
      <c r="AY44" s="39">
        <f t="shared" si="40"/>
        <v>0</v>
      </c>
      <c r="AZ44" s="39">
        <f t="shared" si="40"/>
        <v>0</v>
      </c>
      <c r="BA44" s="39">
        <f t="shared" si="40"/>
        <v>0</v>
      </c>
      <c r="BB44" s="39">
        <f t="shared" si="40"/>
        <v>0</v>
      </c>
      <c r="BC44" s="39">
        <f t="shared" si="40"/>
        <v>0</v>
      </c>
      <c r="BD44" s="39">
        <f t="shared" si="40"/>
        <v>0</v>
      </c>
    </row>
    <row r="45" ht="15.75" customHeight="1">
      <c r="A45" s="33">
        <v>50086.0</v>
      </c>
      <c r="B45" s="34">
        <v>4.75</v>
      </c>
      <c r="C45" s="34">
        <v>110.12</v>
      </c>
      <c r="D45" s="35">
        <v>44972.0</v>
      </c>
      <c r="E45" s="36">
        <v>0.1174450549</v>
      </c>
      <c r="F45" s="36">
        <f t="shared" si="5"/>
        <v>110.2374451</v>
      </c>
      <c r="G45" s="37">
        <f t="shared" si="6"/>
        <v>110.256792</v>
      </c>
      <c r="H45" s="38">
        <v>0.038771533683349</v>
      </c>
      <c r="I45" s="24">
        <v>36.0</v>
      </c>
      <c r="J45" s="39">
        <f t="shared" ref="J45:BD45" si="41">(IF(J$6 = $A45, 100, 0) + IF(J$6 &lt;= $A45, $B45/2, 0))*J$9</f>
        <v>2.323811246</v>
      </c>
      <c r="K45" s="39">
        <f t="shared" si="41"/>
        <v>2.273496388</v>
      </c>
      <c r="L45" s="39">
        <f t="shared" si="41"/>
        <v>2.225884138</v>
      </c>
      <c r="M45" s="39">
        <f t="shared" si="41"/>
        <v>2.179789494</v>
      </c>
      <c r="N45" s="39">
        <f t="shared" si="41"/>
        <v>2.136318857</v>
      </c>
      <c r="O45" s="39">
        <f t="shared" si="41"/>
        <v>2.093904342</v>
      </c>
      <c r="P45" s="39">
        <f t="shared" si="41"/>
        <v>2.053809803</v>
      </c>
      <c r="Q45" s="39">
        <f t="shared" si="41"/>
        <v>2.014588948</v>
      </c>
      <c r="R45" s="39">
        <f t="shared" si="41"/>
        <v>1.977410346</v>
      </c>
      <c r="S45" s="39">
        <f t="shared" si="41"/>
        <v>1.940932844</v>
      </c>
      <c r="T45" s="39">
        <f t="shared" si="41"/>
        <v>1.90605478</v>
      </c>
      <c r="U45" s="39">
        <f t="shared" si="41"/>
        <v>1.871907909</v>
      </c>
      <c r="V45" s="39">
        <f t="shared" si="41"/>
        <v>1.839315215</v>
      </c>
      <c r="W45" s="39">
        <f t="shared" si="41"/>
        <v>1.80710171</v>
      </c>
      <c r="X45" s="39">
        <f t="shared" si="41"/>
        <v>1.776228335</v>
      </c>
      <c r="Y45" s="39">
        <f t="shared" si="41"/>
        <v>1.745583141</v>
      </c>
      <c r="Z45" s="39">
        <f t="shared" si="41"/>
        <v>1.716081616</v>
      </c>
      <c r="AA45" s="39">
        <f t="shared" si="41"/>
        <v>1.686662922</v>
      </c>
      <c r="AB45" s="39">
        <f t="shared" si="41"/>
        <v>1.658051925</v>
      </c>
      <c r="AC45" s="39">
        <f t="shared" si="41"/>
        <v>1.629542013</v>
      </c>
      <c r="AD45" s="39">
        <f t="shared" si="41"/>
        <v>1.601831287</v>
      </c>
      <c r="AE45" s="39">
        <f t="shared" si="41"/>
        <v>1.573929162</v>
      </c>
      <c r="AF45" s="39">
        <f t="shared" si="41"/>
        <v>1.546677782</v>
      </c>
      <c r="AG45" s="39">
        <f t="shared" si="41"/>
        <v>1.519107447</v>
      </c>
      <c r="AH45" s="39">
        <f t="shared" si="41"/>
        <v>1.492055195</v>
      </c>
      <c r="AI45" s="39">
        <f t="shared" si="41"/>
        <v>1.464563999</v>
      </c>
      <c r="AJ45" s="39">
        <f t="shared" si="41"/>
        <v>1.437324639</v>
      </c>
      <c r="AK45" s="39">
        <f t="shared" si="41"/>
        <v>60.76482652</v>
      </c>
      <c r="AL45" s="39">
        <f t="shared" si="41"/>
        <v>0</v>
      </c>
      <c r="AM45" s="39">
        <f t="shared" si="41"/>
        <v>0</v>
      </c>
      <c r="AN45" s="39">
        <f t="shared" si="41"/>
        <v>0</v>
      </c>
      <c r="AO45" s="39">
        <f t="shared" si="41"/>
        <v>0</v>
      </c>
      <c r="AP45" s="39">
        <f t="shared" si="41"/>
        <v>0</v>
      </c>
      <c r="AQ45" s="39">
        <f t="shared" si="41"/>
        <v>0</v>
      </c>
      <c r="AR45" s="39">
        <f t="shared" si="41"/>
        <v>0</v>
      </c>
      <c r="AS45" s="39">
        <f t="shared" si="41"/>
        <v>0</v>
      </c>
      <c r="AT45" s="39">
        <f t="shared" si="41"/>
        <v>0</v>
      </c>
      <c r="AU45" s="39">
        <f t="shared" si="41"/>
        <v>0</v>
      </c>
      <c r="AV45" s="39">
        <f t="shared" si="41"/>
        <v>0</v>
      </c>
      <c r="AW45" s="39">
        <f t="shared" si="41"/>
        <v>0</v>
      </c>
      <c r="AX45" s="39">
        <f t="shared" si="41"/>
        <v>0</v>
      </c>
      <c r="AY45" s="39">
        <f t="shared" si="41"/>
        <v>0</v>
      </c>
      <c r="AZ45" s="39">
        <f t="shared" si="41"/>
        <v>0</v>
      </c>
      <c r="BA45" s="39">
        <f t="shared" si="41"/>
        <v>0</v>
      </c>
      <c r="BB45" s="39">
        <f t="shared" si="41"/>
        <v>0</v>
      </c>
      <c r="BC45" s="39">
        <f t="shared" si="41"/>
        <v>0</v>
      </c>
      <c r="BD45" s="39">
        <f t="shared" si="41"/>
        <v>0</v>
      </c>
    </row>
    <row r="46" ht="15.75" customHeight="1">
      <c r="A46" s="33">
        <v>50086.0</v>
      </c>
      <c r="B46" s="34">
        <v>4.75</v>
      </c>
      <c r="C46" s="34">
        <v>119.004</v>
      </c>
      <c r="D46" s="35">
        <v>44972.0</v>
      </c>
      <c r="E46" s="36">
        <v>0.1174450549</v>
      </c>
      <c r="F46" s="36">
        <f t="shared" si="5"/>
        <v>119.1214451</v>
      </c>
      <c r="G46" s="37">
        <f t="shared" si="6"/>
        <v>110.256792</v>
      </c>
      <c r="H46" s="38">
        <v>0.03911271419368072</v>
      </c>
      <c r="I46" s="24">
        <v>37.0</v>
      </c>
      <c r="J46" s="39">
        <f t="shared" ref="J46:BD46" si="42">(IF(J$6 = $A46, 100, 0) + IF(J$6 &lt;= $A46, $B46/2, 0))*J$9</f>
        <v>2.323811246</v>
      </c>
      <c r="K46" s="39">
        <f t="shared" si="42"/>
        <v>2.273496388</v>
      </c>
      <c r="L46" s="39">
        <f t="shared" si="42"/>
        <v>2.225884138</v>
      </c>
      <c r="M46" s="39">
        <f t="shared" si="42"/>
        <v>2.179789494</v>
      </c>
      <c r="N46" s="39">
        <f t="shared" si="42"/>
        <v>2.136318857</v>
      </c>
      <c r="O46" s="39">
        <f t="shared" si="42"/>
        <v>2.093904342</v>
      </c>
      <c r="P46" s="39">
        <f t="shared" si="42"/>
        <v>2.053809803</v>
      </c>
      <c r="Q46" s="39">
        <f t="shared" si="42"/>
        <v>2.014588948</v>
      </c>
      <c r="R46" s="39">
        <f t="shared" si="42"/>
        <v>1.977410346</v>
      </c>
      <c r="S46" s="39">
        <f t="shared" si="42"/>
        <v>1.940932844</v>
      </c>
      <c r="T46" s="39">
        <f t="shared" si="42"/>
        <v>1.90605478</v>
      </c>
      <c r="U46" s="39">
        <f t="shared" si="42"/>
        <v>1.871907909</v>
      </c>
      <c r="V46" s="39">
        <f t="shared" si="42"/>
        <v>1.839315215</v>
      </c>
      <c r="W46" s="39">
        <f t="shared" si="42"/>
        <v>1.80710171</v>
      </c>
      <c r="X46" s="39">
        <f t="shared" si="42"/>
        <v>1.776228335</v>
      </c>
      <c r="Y46" s="39">
        <f t="shared" si="42"/>
        <v>1.745583141</v>
      </c>
      <c r="Z46" s="39">
        <f t="shared" si="42"/>
        <v>1.716081616</v>
      </c>
      <c r="AA46" s="39">
        <f t="shared" si="42"/>
        <v>1.686662922</v>
      </c>
      <c r="AB46" s="39">
        <f t="shared" si="42"/>
        <v>1.658051925</v>
      </c>
      <c r="AC46" s="39">
        <f t="shared" si="42"/>
        <v>1.629542013</v>
      </c>
      <c r="AD46" s="39">
        <f t="shared" si="42"/>
        <v>1.601831287</v>
      </c>
      <c r="AE46" s="39">
        <f t="shared" si="42"/>
        <v>1.573929162</v>
      </c>
      <c r="AF46" s="39">
        <f t="shared" si="42"/>
        <v>1.546677782</v>
      </c>
      <c r="AG46" s="39">
        <f t="shared" si="42"/>
        <v>1.519107447</v>
      </c>
      <c r="AH46" s="39">
        <f t="shared" si="42"/>
        <v>1.492055195</v>
      </c>
      <c r="AI46" s="39">
        <f t="shared" si="42"/>
        <v>1.464563999</v>
      </c>
      <c r="AJ46" s="39">
        <f t="shared" si="42"/>
        <v>1.437324639</v>
      </c>
      <c r="AK46" s="39">
        <f t="shared" si="42"/>
        <v>60.76482652</v>
      </c>
      <c r="AL46" s="39">
        <f t="shared" si="42"/>
        <v>0</v>
      </c>
      <c r="AM46" s="39">
        <f t="shared" si="42"/>
        <v>0</v>
      </c>
      <c r="AN46" s="39">
        <f t="shared" si="42"/>
        <v>0</v>
      </c>
      <c r="AO46" s="39">
        <f t="shared" si="42"/>
        <v>0</v>
      </c>
      <c r="AP46" s="39">
        <f t="shared" si="42"/>
        <v>0</v>
      </c>
      <c r="AQ46" s="39">
        <f t="shared" si="42"/>
        <v>0</v>
      </c>
      <c r="AR46" s="39">
        <f t="shared" si="42"/>
        <v>0</v>
      </c>
      <c r="AS46" s="39">
        <f t="shared" si="42"/>
        <v>0</v>
      </c>
      <c r="AT46" s="39">
        <f t="shared" si="42"/>
        <v>0</v>
      </c>
      <c r="AU46" s="39">
        <f t="shared" si="42"/>
        <v>0</v>
      </c>
      <c r="AV46" s="39">
        <f t="shared" si="42"/>
        <v>0</v>
      </c>
      <c r="AW46" s="39">
        <f t="shared" si="42"/>
        <v>0</v>
      </c>
      <c r="AX46" s="39">
        <f t="shared" si="42"/>
        <v>0</v>
      </c>
      <c r="AY46" s="39">
        <f t="shared" si="42"/>
        <v>0</v>
      </c>
      <c r="AZ46" s="39">
        <f t="shared" si="42"/>
        <v>0</v>
      </c>
      <c r="BA46" s="39">
        <f t="shared" si="42"/>
        <v>0</v>
      </c>
      <c r="BB46" s="39">
        <f t="shared" si="42"/>
        <v>0</v>
      </c>
      <c r="BC46" s="39">
        <f t="shared" si="42"/>
        <v>0</v>
      </c>
      <c r="BD46" s="39">
        <f t="shared" si="42"/>
        <v>0</v>
      </c>
    </row>
    <row r="47" ht="15.75" customHeight="1">
      <c r="A47" s="33">
        <v>50451.0</v>
      </c>
      <c r="B47" s="34">
        <v>4.375</v>
      </c>
      <c r="C47" s="34">
        <v>105.266</v>
      </c>
      <c r="D47" s="35">
        <v>44972.0</v>
      </c>
      <c r="E47" s="36">
        <v>0.1081730769</v>
      </c>
      <c r="F47" s="36">
        <f t="shared" si="5"/>
        <v>105.3741731</v>
      </c>
      <c r="G47" s="37">
        <f t="shared" si="6"/>
        <v>106.429394</v>
      </c>
      <c r="H47" s="38">
        <v>0.039496150922687955</v>
      </c>
      <c r="I47" s="24">
        <v>38.0</v>
      </c>
      <c r="J47" s="39">
        <f t="shared" ref="J47:BD47" si="43">(IF(J$6 = $A47, 100, 0) + IF(J$6 &lt;= $A47, $B47/2, 0))*J$9</f>
        <v>2.140352463</v>
      </c>
      <c r="K47" s="39">
        <f t="shared" si="43"/>
        <v>2.094009831</v>
      </c>
      <c r="L47" s="39">
        <f t="shared" si="43"/>
        <v>2.050156443</v>
      </c>
      <c r="M47" s="39">
        <f t="shared" si="43"/>
        <v>2.00770085</v>
      </c>
      <c r="N47" s="39">
        <f t="shared" si="43"/>
        <v>1.967662105</v>
      </c>
      <c r="O47" s="39">
        <f t="shared" si="43"/>
        <v>1.928596104</v>
      </c>
      <c r="P47" s="39">
        <f t="shared" si="43"/>
        <v>1.891666924</v>
      </c>
      <c r="Q47" s="39">
        <f t="shared" si="43"/>
        <v>1.855542452</v>
      </c>
      <c r="R47" s="39">
        <f t="shared" si="43"/>
        <v>1.821299003</v>
      </c>
      <c r="S47" s="39">
        <f t="shared" si="43"/>
        <v>1.787701303</v>
      </c>
      <c r="T47" s="39">
        <f t="shared" si="43"/>
        <v>1.755576771</v>
      </c>
      <c r="U47" s="39">
        <f t="shared" si="43"/>
        <v>1.724125706</v>
      </c>
      <c r="V47" s="39">
        <f t="shared" si="43"/>
        <v>1.694106119</v>
      </c>
      <c r="W47" s="39">
        <f t="shared" si="43"/>
        <v>1.664435785</v>
      </c>
      <c r="X47" s="39">
        <f t="shared" si="43"/>
        <v>1.635999782</v>
      </c>
      <c r="Y47" s="39">
        <f t="shared" si="43"/>
        <v>1.607773945</v>
      </c>
      <c r="Z47" s="39">
        <f t="shared" si="43"/>
        <v>1.580601488</v>
      </c>
      <c r="AA47" s="39">
        <f t="shared" si="43"/>
        <v>1.553505323</v>
      </c>
      <c r="AB47" s="39">
        <f t="shared" si="43"/>
        <v>1.527153089</v>
      </c>
      <c r="AC47" s="39">
        <f t="shared" si="43"/>
        <v>1.50089396</v>
      </c>
      <c r="AD47" s="39">
        <f t="shared" si="43"/>
        <v>1.475370922</v>
      </c>
      <c r="AE47" s="39">
        <f t="shared" si="43"/>
        <v>1.449671597</v>
      </c>
      <c r="AF47" s="39">
        <f t="shared" si="43"/>
        <v>1.424571642</v>
      </c>
      <c r="AG47" s="39">
        <f t="shared" si="43"/>
        <v>1.399177912</v>
      </c>
      <c r="AH47" s="39">
        <f t="shared" si="43"/>
        <v>1.374261364</v>
      </c>
      <c r="AI47" s="39">
        <f t="shared" si="43"/>
        <v>1.348940526</v>
      </c>
      <c r="AJ47" s="39">
        <f t="shared" si="43"/>
        <v>1.323851642</v>
      </c>
      <c r="AK47" s="39">
        <f t="shared" si="43"/>
        <v>1.298393729</v>
      </c>
      <c r="AL47" s="39">
        <f t="shared" si="43"/>
        <v>1.273214234</v>
      </c>
      <c r="AM47" s="39">
        <f t="shared" si="43"/>
        <v>58.27308101</v>
      </c>
      <c r="AN47" s="39">
        <f t="shared" si="43"/>
        <v>0</v>
      </c>
      <c r="AO47" s="39">
        <f t="shared" si="43"/>
        <v>0</v>
      </c>
      <c r="AP47" s="39">
        <f t="shared" si="43"/>
        <v>0</v>
      </c>
      <c r="AQ47" s="39">
        <f t="shared" si="43"/>
        <v>0</v>
      </c>
      <c r="AR47" s="39">
        <f t="shared" si="43"/>
        <v>0</v>
      </c>
      <c r="AS47" s="39">
        <f t="shared" si="43"/>
        <v>0</v>
      </c>
      <c r="AT47" s="39">
        <f t="shared" si="43"/>
        <v>0</v>
      </c>
      <c r="AU47" s="39">
        <f t="shared" si="43"/>
        <v>0</v>
      </c>
      <c r="AV47" s="39">
        <f t="shared" si="43"/>
        <v>0</v>
      </c>
      <c r="AW47" s="39">
        <f t="shared" si="43"/>
        <v>0</v>
      </c>
      <c r="AX47" s="39">
        <f t="shared" si="43"/>
        <v>0</v>
      </c>
      <c r="AY47" s="39">
        <f t="shared" si="43"/>
        <v>0</v>
      </c>
      <c r="AZ47" s="39">
        <f t="shared" si="43"/>
        <v>0</v>
      </c>
      <c r="BA47" s="39">
        <f t="shared" si="43"/>
        <v>0</v>
      </c>
      <c r="BB47" s="39">
        <f t="shared" si="43"/>
        <v>0</v>
      </c>
      <c r="BC47" s="39">
        <f t="shared" si="43"/>
        <v>0</v>
      </c>
      <c r="BD47" s="39">
        <f t="shared" si="43"/>
        <v>0</v>
      </c>
    </row>
    <row r="48" ht="15.75" customHeight="1">
      <c r="A48" s="33">
        <v>50816.0</v>
      </c>
      <c r="B48" s="34">
        <v>3.5</v>
      </c>
      <c r="C48" s="34">
        <v>95.076</v>
      </c>
      <c r="D48" s="35">
        <v>44972.0</v>
      </c>
      <c r="E48" s="36">
        <v>0.08653846154</v>
      </c>
      <c r="F48" s="36">
        <f t="shared" si="5"/>
        <v>95.16253846</v>
      </c>
      <c r="G48" s="37">
        <f t="shared" si="6"/>
        <v>96.11337138</v>
      </c>
      <c r="H48" s="38">
        <v>0.03991000071266728</v>
      </c>
      <c r="I48" s="24">
        <v>39.0</v>
      </c>
      <c r="J48" s="39">
        <f t="shared" ref="J48:BD48" si="44">(IF(J$6 = $A48, 100, 0) + IF(J$6 &lt;= $A48, $B48/2, 0))*J$9</f>
        <v>1.712281971</v>
      </c>
      <c r="K48" s="39">
        <f t="shared" si="44"/>
        <v>1.675207865</v>
      </c>
      <c r="L48" s="39">
        <f t="shared" si="44"/>
        <v>1.640125154</v>
      </c>
      <c r="M48" s="39">
        <f t="shared" si="44"/>
        <v>1.60616068</v>
      </c>
      <c r="N48" s="39">
        <f t="shared" si="44"/>
        <v>1.574129684</v>
      </c>
      <c r="O48" s="39">
        <f t="shared" si="44"/>
        <v>1.542876884</v>
      </c>
      <c r="P48" s="39">
        <f t="shared" si="44"/>
        <v>1.513333539</v>
      </c>
      <c r="Q48" s="39">
        <f t="shared" si="44"/>
        <v>1.484433961</v>
      </c>
      <c r="R48" s="39">
        <f t="shared" si="44"/>
        <v>1.457039202</v>
      </c>
      <c r="S48" s="39">
        <f t="shared" si="44"/>
        <v>1.430161043</v>
      </c>
      <c r="T48" s="39">
        <f t="shared" si="44"/>
        <v>1.404461417</v>
      </c>
      <c r="U48" s="39">
        <f t="shared" si="44"/>
        <v>1.379300565</v>
      </c>
      <c r="V48" s="39">
        <f t="shared" si="44"/>
        <v>1.355284895</v>
      </c>
      <c r="W48" s="39">
        <f t="shared" si="44"/>
        <v>1.331548628</v>
      </c>
      <c r="X48" s="39">
        <f t="shared" si="44"/>
        <v>1.308799826</v>
      </c>
      <c r="Y48" s="39">
        <f t="shared" si="44"/>
        <v>1.286219156</v>
      </c>
      <c r="Z48" s="39">
        <f t="shared" si="44"/>
        <v>1.264481191</v>
      </c>
      <c r="AA48" s="39">
        <f t="shared" si="44"/>
        <v>1.242804258</v>
      </c>
      <c r="AB48" s="39">
        <f t="shared" si="44"/>
        <v>1.221722471</v>
      </c>
      <c r="AC48" s="39">
        <f t="shared" si="44"/>
        <v>1.200715168</v>
      </c>
      <c r="AD48" s="39">
        <f t="shared" si="44"/>
        <v>1.180296738</v>
      </c>
      <c r="AE48" s="39">
        <f t="shared" si="44"/>
        <v>1.159737277</v>
      </c>
      <c r="AF48" s="39">
        <f t="shared" si="44"/>
        <v>1.139657313</v>
      </c>
      <c r="AG48" s="39">
        <f t="shared" si="44"/>
        <v>1.119342329</v>
      </c>
      <c r="AH48" s="39">
        <f t="shared" si="44"/>
        <v>1.099409091</v>
      </c>
      <c r="AI48" s="39">
        <f t="shared" si="44"/>
        <v>1.079152421</v>
      </c>
      <c r="AJ48" s="39">
        <f t="shared" si="44"/>
        <v>1.059081313</v>
      </c>
      <c r="AK48" s="39">
        <f t="shared" si="44"/>
        <v>1.038714983</v>
      </c>
      <c r="AL48" s="39">
        <f t="shared" si="44"/>
        <v>1.018571387</v>
      </c>
      <c r="AM48" s="39">
        <f t="shared" si="44"/>
        <v>0.9979487879</v>
      </c>
      <c r="AN48" s="39">
        <f t="shared" si="44"/>
        <v>0.9774893243</v>
      </c>
      <c r="AO48" s="39">
        <f t="shared" si="44"/>
        <v>55.61288286</v>
      </c>
      <c r="AP48" s="39">
        <f t="shared" si="44"/>
        <v>0</v>
      </c>
      <c r="AQ48" s="39">
        <f t="shared" si="44"/>
        <v>0</v>
      </c>
      <c r="AR48" s="39">
        <f t="shared" si="44"/>
        <v>0</v>
      </c>
      <c r="AS48" s="39">
        <f t="shared" si="44"/>
        <v>0</v>
      </c>
      <c r="AT48" s="39">
        <f t="shared" si="44"/>
        <v>0</v>
      </c>
      <c r="AU48" s="39">
        <f t="shared" si="44"/>
        <v>0</v>
      </c>
      <c r="AV48" s="39">
        <f t="shared" si="44"/>
        <v>0</v>
      </c>
      <c r="AW48" s="39">
        <f t="shared" si="44"/>
        <v>0</v>
      </c>
      <c r="AX48" s="39">
        <f t="shared" si="44"/>
        <v>0</v>
      </c>
      <c r="AY48" s="39">
        <f t="shared" si="44"/>
        <v>0</v>
      </c>
      <c r="AZ48" s="39">
        <f t="shared" si="44"/>
        <v>0</v>
      </c>
      <c r="BA48" s="39">
        <f t="shared" si="44"/>
        <v>0</v>
      </c>
      <c r="BB48" s="39">
        <f t="shared" si="44"/>
        <v>0</v>
      </c>
      <c r="BC48" s="39">
        <f t="shared" si="44"/>
        <v>0</v>
      </c>
      <c r="BD48" s="39">
        <f t="shared" si="44"/>
        <v>0</v>
      </c>
    </row>
    <row r="49" ht="15.75" customHeight="1">
      <c r="A49" s="33">
        <v>50997.0</v>
      </c>
      <c r="B49" s="34">
        <v>4.5</v>
      </c>
      <c r="C49" s="34">
        <v>107.06</v>
      </c>
      <c r="D49" s="35">
        <v>44972.0</v>
      </c>
      <c r="E49" s="36">
        <v>0.1112637363</v>
      </c>
      <c r="F49" s="36">
        <f t="shared" si="5"/>
        <v>107.1712637</v>
      </c>
      <c r="G49" s="37">
        <f t="shared" si="6"/>
        <v>107.9677417</v>
      </c>
      <c r="H49" s="38">
        <v>0.04036865718552744</v>
      </c>
      <c r="I49" s="24">
        <v>40.0</v>
      </c>
      <c r="J49" s="39">
        <f t="shared" ref="J49:BD49" si="45">(IF(J$6 = $A49, 100, 0) + IF(J$6 &lt;= $A49, $B49/2, 0))*J$9</f>
        <v>2.201505391</v>
      </c>
      <c r="K49" s="39">
        <f t="shared" si="45"/>
        <v>2.153838683</v>
      </c>
      <c r="L49" s="39">
        <f t="shared" si="45"/>
        <v>2.108732341</v>
      </c>
      <c r="M49" s="39">
        <f t="shared" si="45"/>
        <v>2.065063731</v>
      </c>
      <c r="N49" s="39">
        <f t="shared" si="45"/>
        <v>2.023881022</v>
      </c>
      <c r="O49" s="39">
        <f t="shared" si="45"/>
        <v>1.98369885</v>
      </c>
      <c r="P49" s="39">
        <f t="shared" si="45"/>
        <v>1.945714551</v>
      </c>
      <c r="Q49" s="39">
        <f t="shared" si="45"/>
        <v>1.90855795</v>
      </c>
      <c r="R49" s="39">
        <f t="shared" si="45"/>
        <v>1.873336117</v>
      </c>
      <c r="S49" s="39">
        <f t="shared" si="45"/>
        <v>1.838778483</v>
      </c>
      <c r="T49" s="39">
        <f t="shared" si="45"/>
        <v>1.805736108</v>
      </c>
      <c r="U49" s="39">
        <f t="shared" si="45"/>
        <v>1.77338644</v>
      </c>
      <c r="V49" s="39">
        <f t="shared" si="45"/>
        <v>1.742509151</v>
      </c>
      <c r="W49" s="39">
        <f t="shared" si="45"/>
        <v>1.711991093</v>
      </c>
      <c r="X49" s="39">
        <f t="shared" si="45"/>
        <v>1.682742633</v>
      </c>
      <c r="Y49" s="39">
        <f t="shared" si="45"/>
        <v>1.653710344</v>
      </c>
      <c r="Z49" s="39">
        <f t="shared" si="45"/>
        <v>1.625761531</v>
      </c>
      <c r="AA49" s="39">
        <f t="shared" si="45"/>
        <v>1.597891189</v>
      </c>
      <c r="AB49" s="39">
        <f t="shared" si="45"/>
        <v>1.570786035</v>
      </c>
      <c r="AC49" s="39">
        <f t="shared" si="45"/>
        <v>1.543776644</v>
      </c>
      <c r="AD49" s="39">
        <f t="shared" si="45"/>
        <v>1.517524377</v>
      </c>
      <c r="AE49" s="39">
        <f t="shared" si="45"/>
        <v>1.491090785</v>
      </c>
      <c r="AF49" s="39">
        <f t="shared" si="45"/>
        <v>1.465273688</v>
      </c>
      <c r="AG49" s="39">
        <f t="shared" si="45"/>
        <v>1.439154423</v>
      </c>
      <c r="AH49" s="39">
        <f t="shared" si="45"/>
        <v>1.413525974</v>
      </c>
      <c r="AI49" s="39">
        <f t="shared" si="45"/>
        <v>1.387481684</v>
      </c>
      <c r="AJ49" s="39">
        <f t="shared" si="45"/>
        <v>1.361675974</v>
      </c>
      <c r="AK49" s="39">
        <f t="shared" si="45"/>
        <v>1.335490693</v>
      </c>
      <c r="AL49" s="39">
        <f t="shared" si="45"/>
        <v>1.309591783</v>
      </c>
      <c r="AM49" s="39">
        <f t="shared" si="45"/>
        <v>1.283077013</v>
      </c>
      <c r="AN49" s="39">
        <f t="shared" si="45"/>
        <v>1.256771988</v>
      </c>
      <c r="AO49" s="39">
        <f t="shared" si="45"/>
        <v>1.229768908</v>
      </c>
      <c r="AP49" s="39">
        <f t="shared" si="45"/>
        <v>54.66591611</v>
      </c>
      <c r="AQ49" s="39">
        <f t="shared" si="45"/>
        <v>0</v>
      </c>
      <c r="AR49" s="39">
        <f t="shared" si="45"/>
        <v>0</v>
      </c>
      <c r="AS49" s="39">
        <f t="shared" si="45"/>
        <v>0</v>
      </c>
      <c r="AT49" s="39">
        <f t="shared" si="45"/>
        <v>0</v>
      </c>
      <c r="AU49" s="39">
        <f t="shared" si="45"/>
        <v>0</v>
      </c>
      <c r="AV49" s="39">
        <f t="shared" si="45"/>
        <v>0</v>
      </c>
      <c r="AW49" s="39">
        <f t="shared" si="45"/>
        <v>0</v>
      </c>
      <c r="AX49" s="39">
        <f t="shared" si="45"/>
        <v>0</v>
      </c>
      <c r="AY49" s="39">
        <f t="shared" si="45"/>
        <v>0</v>
      </c>
      <c r="AZ49" s="39">
        <f t="shared" si="45"/>
        <v>0</v>
      </c>
      <c r="BA49" s="39">
        <f t="shared" si="45"/>
        <v>0</v>
      </c>
      <c r="BB49" s="39">
        <f t="shared" si="45"/>
        <v>0</v>
      </c>
      <c r="BC49" s="39">
        <f t="shared" si="45"/>
        <v>0</v>
      </c>
      <c r="BD49" s="39">
        <f t="shared" si="45"/>
        <v>0</v>
      </c>
    </row>
    <row r="50" ht="15.75" customHeight="1">
      <c r="A50" s="33">
        <v>51181.0</v>
      </c>
      <c r="B50" s="34">
        <v>4.625</v>
      </c>
      <c r="C50" s="34">
        <v>108.26</v>
      </c>
      <c r="D50" s="35">
        <v>44972.0</v>
      </c>
      <c r="E50" s="36">
        <v>0.1143543956</v>
      </c>
      <c r="F50" s="36">
        <f t="shared" si="5"/>
        <v>108.3743544</v>
      </c>
      <c r="G50" s="37">
        <f t="shared" si="6"/>
        <v>109.4622924</v>
      </c>
      <c r="H50" s="38">
        <v>0.04085782436583066</v>
      </c>
      <c r="I50" s="24">
        <v>41.0</v>
      </c>
      <c r="J50" s="39">
        <f t="shared" ref="J50:BD50" si="46">(IF(J$6 = $A50, 100, 0) + IF(J$6 &lt;= $A50, $B50/2, 0))*J$9</f>
        <v>2.262658319</v>
      </c>
      <c r="K50" s="39">
        <f t="shared" si="46"/>
        <v>2.213667536</v>
      </c>
      <c r="L50" s="39">
        <f t="shared" si="46"/>
        <v>2.16730824</v>
      </c>
      <c r="M50" s="39">
        <f t="shared" si="46"/>
        <v>2.122426613</v>
      </c>
      <c r="N50" s="39">
        <f t="shared" si="46"/>
        <v>2.08009994</v>
      </c>
      <c r="O50" s="39">
        <f t="shared" si="46"/>
        <v>2.038801596</v>
      </c>
      <c r="P50" s="39">
        <f t="shared" si="46"/>
        <v>1.999762177</v>
      </c>
      <c r="Q50" s="39">
        <f t="shared" si="46"/>
        <v>1.961573449</v>
      </c>
      <c r="R50" s="39">
        <f t="shared" si="46"/>
        <v>1.925373232</v>
      </c>
      <c r="S50" s="39">
        <f t="shared" si="46"/>
        <v>1.889855663</v>
      </c>
      <c r="T50" s="39">
        <f t="shared" si="46"/>
        <v>1.855895444</v>
      </c>
      <c r="U50" s="39">
        <f t="shared" si="46"/>
        <v>1.822647175</v>
      </c>
      <c r="V50" s="39">
        <f t="shared" si="46"/>
        <v>1.790912183</v>
      </c>
      <c r="W50" s="39">
        <f t="shared" si="46"/>
        <v>1.759546402</v>
      </c>
      <c r="X50" s="39">
        <f t="shared" si="46"/>
        <v>1.729485484</v>
      </c>
      <c r="Y50" s="39">
        <f t="shared" si="46"/>
        <v>1.699646742</v>
      </c>
      <c r="Z50" s="39">
        <f t="shared" si="46"/>
        <v>1.670921573</v>
      </c>
      <c r="AA50" s="39">
        <f t="shared" si="46"/>
        <v>1.642277056</v>
      </c>
      <c r="AB50" s="39">
        <f t="shared" si="46"/>
        <v>1.61441898</v>
      </c>
      <c r="AC50" s="39">
        <f t="shared" si="46"/>
        <v>1.586659329</v>
      </c>
      <c r="AD50" s="39">
        <f t="shared" si="46"/>
        <v>1.559677832</v>
      </c>
      <c r="AE50" s="39">
        <f t="shared" si="46"/>
        <v>1.532509974</v>
      </c>
      <c r="AF50" s="39">
        <f t="shared" si="46"/>
        <v>1.505975735</v>
      </c>
      <c r="AG50" s="39">
        <f t="shared" si="46"/>
        <v>1.479130935</v>
      </c>
      <c r="AH50" s="39">
        <f t="shared" si="46"/>
        <v>1.452790585</v>
      </c>
      <c r="AI50" s="39">
        <f t="shared" si="46"/>
        <v>1.426022841</v>
      </c>
      <c r="AJ50" s="39">
        <f t="shared" si="46"/>
        <v>1.399500307</v>
      </c>
      <c r="AK50" s="39">
        <f t="shared" si="46"/>
        <v>1.372587656</v>
      </c>
      <c r="AL50" s="39">
        <f t="shared" si="46"/>
        <v>1.345969333</v>
      </c>
      <c r="AM50" s="39">
        <f t="shared" si="46"/>
        <v>1.318718041</v>
      </c>
      <c r="AN50" s="39">
        <f t="shared" si="46"/>
        <v>1.291682321</v>
      </c>
      <c r="AO50" s="39">
        <f t="shared" si="46"/>
        <v>1.263929156</v>
      </c>
      <c r="AP50" s="39">
        <f t="shared" si="46"/>
        <v>1.236331844</v>
      </c>
      <c r="AQ50" s="39">
        <f t="shared" si="46"/>
        <v>53.44352875</v>
      </c>
      <c r="AR50" s="39">
        <f t="shared" si="46"/>
        <v>0</v>
      </c>
      <c r="AS50" s="39">
        <f t="shared" si="46"/>
        <v>0</v>
      </c>
      <c r="AT50" s="39">
        <f t="shared" si="46"/>
        <v>0</v>
      </c>
      <c r="AU50" s="39">
        <f t="shared" si="46"/>
        <v>0</v>
      </c>
      <c r="AV50" s="39">
        <f t="shared" si="46"/>
        <v>0</v>
      </c>
      <c r="AW50" s="39">
        <f t="shared" si="46"/>
        <v>0</v>
      </c>
      <c r="AX50" s="39">
        <f t="shared" si="46"/>
        <v>0</v>
      </c>
      <c r="AY50" s="39">
        <f t="shared" si="46"/>
        <v>0</v>
      </c>
      <c r="AZ50" s="39">
        <f t="shared" si="46"/>
        <v>0</v>
      </c>
      <c r="BA50" s="39">
        <f t="shared" si="46"/>
        <v>0</v>
      </c>
      <c r="BB50" s="39">
        <f t="shared" si="46"/>
        <v>0</v>
      </c>
      <c r="BC50" s="39">
        <f t="shared" si="46"/>
        <v>0</v>
      </c>
      <c r="BD50" s="39">
        <f t="shared" si="46"/>
        <v>0</v>
      </c>
    </row>
    <row r="51" ht="15.75" customHeight="1">
      <c r="A51" s="33">
        <v>51363.0</v>
      </c>
      <c r="B51" s="34">
        <v>1.125</v>
      </c>
      <c r="C51" s="34">
        <v>63.186</v>
      </c>
      <c r="D51" s="35">
        <v>44972.0</v>
      </c>
      <c r="E51" s="36">
        <v>0.02781593407</v>
      </c>
      <c r="F51" s="36">
        <f t="shared" si="5"/>
        <v>63.21381593</v>
      </c>
      <c r="G51" s="37">
        <f t="shared" si="6"/>
        <v>65.21332608</v>
      </c>
      <c r="H51" s="38">
        <v>0.041394392584557196</v>
      </c>
      <c r="I51" s="24">
        <v>42.0</v>
      </c>
      <c r="J51" s="39">
        <f t="shared" ref="J51:BD51" si="47">(IF(J$6 = $A51, 100, 0) + IF(J$6 &lt;= $A51, $B51/2, 0))*J$9</f>
        <v>0.5503763478</v>
      </c>
      <c r="K51" s="39">
        <f t="shared" si="47"/>
        <v>0.5384596709</v>
      </c>
      <c r="L51" s="39">
        <f t="shared" si="47"/>
        <v>0.5271830853</v>
      </c>
      <c r="M51" s="39">
        <f t="shared" si="47"/>
        <v>0.5162659328</v>
      </c>
      <c r="N51" s="39">
        <f t="shared" si="47"/>
        <v>0.5059702556</v>
      </c>
      <c r="O51" s="39">
        <f t="shared" si="47"/>
        <v>0.4959247126</v>
      </c>
      <c r="P51" s="39">
        <f t="shared" si="47"/>
        <v>0.4864286376</v>
      </c>
      <c r="Q51" s="39">
        <f t="shared" si="47"/>
        <v>0.4771394876</v>
      </c>
      <c r="R51" s="39">
        <f t="shared" si="47"/>
        <v>0.4683340293</v>
      </c>
      <c r="S51" s="39">
        <f t="shared" si="47"/>
        <v>0.4596946208</v>
      </c>
      <c r="T51" s="39">
        <f t="shared" si="47"/>
        <v>0.4514340269</v>
      </c>
      <c r="U51" s="39">
        <f t="shared" si="47"/>
        <v>0.44334661</v>
      </c>
      <c r="V51" s="39">
        <f t="shared" si="47"/>
        <v>0.4356272878</v>
      </c>
      <c r="W51" s="39">
        <f t="shared" si="47"/>
        <v>0.4279977734</v>
      </c>
      <c r="X51" s="39">
        <f t="shared" si="47"/>
        <v>0.4206856583</v>
      </c>
      <c r="Y51" s="39">
        <f t="shared" si="47"/>
        <v>0.4134275859</v>
      </c>
      <c r="Z51" s="39">
        <f t="shared" si="47"/>
        <v>0.4064403827</v>
      </c>
      <c r="AA51" s="39">
        <f t="shared" si="47"/>
        <v>0.3994727973</v>
      </c>
      <c r="AB51" s="39">
        <f t="shared" si="47"/>
        <v>0.3926965087</v>
      </c>
      <c r="AC51" s="39">
        <f t="shared" si="47"/>
        <v>0.3859441611</v>
      </c>
      <c r="AD51" s="39">
        <f t="shared" si="47"/>
        <v>0.3793810943</v>
      </c>
      <c r="AE51" s="39">
        <f t="shared" si="47"/>
        <v>0.3727726963</v>
      </c>
      <c r="AF51" s="39">
        <f t="shared" si="47"/>
        <v>0.3663184221</v>
      </c>
      <c r="AG51" s="39">
        <f t="shared" si="47"/>
        <v>0.3597886059</v>
      </c>
      <c r="AH51" s="39">
        <f t="shared" si="47"/>
        <v>0.3533814936</v>
      </c>
      <c r="AI51" s="39">
        <f t="shared" si="47"/>
        <v>0.3468704209</v>
      </c>
      <c r="AJ51" s="39">
        <f t="shared" si="47"/>
        <v>0.3404189936</v>
      </c>
      <c r="AK51" s="39">
        <f t="shared" si="47"/>
        <v>0.3338726732</v>
      </c>
      <c r="AL51" s="39">
        <f t="shared" si="47"/>
        <v>0.3273979458</v>
      </c>
      <c r="AM51" s="39">
        <f t="shared" si="47"/>
        <v>0.3207692533</v>
      </c>
      <c r="AN51" s="39">
        <f t="shared" si="47"/>
        <v>0.3141929971</v>
      </c>
      <c r="AO51" s="39">
        <f t="shared" si="47"/>
        <v>0.3074422271</v>
      </c>
      <c r="AP51" s="39">
        <f t="shared" si="47"/>
        <v>0.3007293674</v>
      </c>
      <c r="AQ51" s="39">
        <f t="shared" si="47"/>
        <v>0.2938251428</v>
      </c>
      <c r="AR51" s="39">
        <f t="shared" si="47"/>
        <v>51.29331518</v>
      </c>
      <c r="AS51" s="39">
        <f t="shared" si="47"/>
        <v>0</v>
      </c>
      <c r="AT51" s="39">
        <f t="shared" si="47"/>
        <v>0</v>
      </c>
      <c r="AU51" s="39">
        <f t="shared" si="47"/>
        <v>0</v>
      </c>
      <c r="AV51" s="39">
        <f t="shared" si="47"/>
        <v>0</v>
      </c>
      <c r="AW51" s="39">
        <f t="shared" si="47"/>
        <v>0</v>
      </c>
      <c r="AX51" s="39">
        <f t="shared" si="47"/>
        <v>0</v>
      </c>
      <c r="AY51" s="39">
        <f t="shared" si="47"/>
        <v>0</v>
      </c>
      <c r="AZ51" s="39">
        <f t="shared" si="47"/>
        <v>0</v>
      </c>
      <c r="BA51" s="39">
        <f t="shared" si="47"/>
        <v>0</v>
      </c>
      <c r="BB51" s="39">
        <f t="shared" si="47"/>
        <v>0</v>
      </c>
      <c r="BC51" s="39">
        <f t="shared" si="47"/>
        <v>0</v>
      </c>
      <c r="BD51" s="39">
        <f t="shared" si="47"/>
        <v>0</v>
      </c>
    </row>
    <row r="52" ht="15.75" customHeight="1">
      <c r="A52" s="33">
        <v>51363.0</v>
      </c>
      <c r="B52" s="34">
        <v>3.875</v>
      </c>
      <c r="C52" s="34">
        <v>99.014</v>
      </c>
      <c r="D52" s="35">
        <v>44972.0</v>
      </c>
      <c r="E52" s="36">
        <v>0.09581043956</v>
      </c>
      <c r="F52" s="36">
        <f t="shared" si="5"/>
        <v>99.10981044</v>
      </c>
      <c r="G52" s="37">
        <f t="shared" si="6"/>
        <v>99.94135746</v>
      </c>
      <c r="H52" s="38">
        <v>0.041964768116308275</v>
      </c>
      <c r="I52" s="24">
        <v>43.0</v>
      </c>
      <c r="J52" s="39">
        <f t="shared" ref="J52:BD52" si="48">(IF(J$6 = $A52, 100, 0) + IF(J$6 &lt;= $A52, $B52/2, 0))*J$9</f>
        <v>1.895740753</v>
      </c>
      <c r="K52" s="39">
        <f t="shared" si="48"/>
        <v>1.854694422</v>
      </c>
      <c r="L52" s="39">
        <f t="shared" si="48"/>
        <v>1.815852849</v>
      </c>
      <c r="M52" s="39">
        <f t="shared" si="48"/>
        <v>1.778249324</v>
      </c>
      <c r="N52" s="39">
        <f t="shared" si="48"/>
        <v>1.742786436</v>
      </c>
      <c r="O52" s="39">
        <f t="shared" si="48"/>
        <v>1.708185121</v>
      </c>
      <c r="P52" s="39">
        <f t="shared" si="48"/>
        <v>1.675476419</v>
      </c>
      <c r="Q52" s="39">
        <f t="shared" si="48"/>
        <v>1.643480457</v>
      </c>
      <c r="R52" s="39">
        <f t="shared" si="48"/>
        <v>1.613150545</v>
      </c>
      <c r="S52" s="39">
        <f t="shared" si="48"/>
        <v>1.583392583</v>
      </c>
      <c r="T52" s="39">
        <f t="shared" si="48"/>
        <v>1.554939426</v>
      </c>
      <c r="U52" s="39">
        <f t="shared" si="48"/>
        <v>1.527082768</v>
      </c>
      <c r="V52" s="39">
        <f t="shared" si="48"/>
        <v>1.500493991</v>
      </c>
      <c r="W52" s="39">
        <f t="shared" si="48"/>
        <v>1.474214553</v>
      </c>
      <c r="X52" s="39">
        <f t="shared" si="48"/>
        <v>1.449028379</v>
      </c>
      <c r="Y52" s="39">
        <f t="shared" si="48"/>
        <v>1.424028352</v>
      </c>
      <c r="Z52" s="39">
        <f t="shared" si="48"/>
        <v>1.399961318</v>
      </c>
      <c r="AA52" s="39">
        <f t="shared" si="48"/>
        <v>1.375961857</v>
      </c>
      <c r="AB52" s="39">
        <f t="shared" si="48"/>
        <v>1.352621308</v>
      </c>
      <c r="AC52" s="39">
        <f t="shared" si="48"/>
        <v>1.329363221</v>
      </c>
      <c r="AD52" s="39">
        <f t="shared" si="48"/>
        <v>1.306757103</v>
      </c>
      <c r="AE52" s="39">
        <f t="shared" si="48"/>
        <v>1.283994843</v>
      </c>
      <c r="AF52" s="39">
        <f t="shared" si="48"/>
        <v>1.261763454</v>
      </c>
      <c r="AG52" s="39">
        <f t="shared" si="48"/>
        <v>1.239271865</v>
      </c>
      <c r="AH52" s="39">
        <f t="shared" si="48"/>
        <v>1.217202922</v>
      </c>
      <c r="AI52" s="39">
        <f t="shared" si="48"/>
        <v>1.194775894</v>
      </c>
      <c r="AJ52" s="39">
        <f t="shared" si="48"/>
        <v>1.172554311</v>
      </c>
      <c r="AK52" s="39">
        <f t="shared" si="48"/>
        <v>1.150005874</v>
      </c>
      <c r="AL52" s="39">
        <f t="shared" si="48"/>
        <v>1.127704036</v>
      </c>
      <c r="AM52" s="39">
        <f t="shared" si="48"/>
        <v>1.104871872</v>
      </c>
      <c r="AN52" s="39">
        <f t="shared" si="48"/>
        <v>1.082220323</v>
      </c>
      <c r="AO52" s="39">
        <f t="shared" si="48"/>
        <v>1.058967671</v>
      </c>
      <c r="AP52" s="39">
        <f t="shared" si="48"/>
        <v>1.035845599</v>
      </c>
      <c r="AQ52" s="39">
        <f t="shared" si="48"/>
        <v>1.012064381</v>
      </c>
      <c r="AR52" s="39">
        <f t="shared" si="48"/>
        <v>51.99465323</v>
      </c>
      <c r="AS52" s="39">
        <f t="shared" si="48"/>
        <v>0</v>
      </c>
      <c r="AT52" s="39">
        <f t="shared" si="48"/>
        <v>0</v>
      </c>
      <c r="AU52" s="39">
        <f t="shared" si="48"/>
        <v>0</v>
      </c>
      <c r="AV52" s="39">
        <f t="shared" si="48"/>
        <v>0</v>
      </c>
      <c r="AW52" s="39">
        <f t="shared" si="48"/>
        <v>0</v>
      </c>
      <c r="AX52" s="39">
        <f t="shared" si="48"/>
        <v>0</v>
      </c>
      <c r="AY52" s="39">
        <f t="shared" si="48"/>
        <v>0</v>
      </c>
      <c r="AZ52" s="39">
        <f t="shared" si="48"/>
        <v>0</v>
      </c>
      <c r="BA52" s="39">
        <f t="shared" si="48"/>
        <v>0</v>
      </c>
      <c r="BB52" s="39">
        <f t="shared" si="48"/>
        <v>0</v>
      </c>
      <c r="BC52" s="39">
        <f t="shared" si="48"/>
        <v>0</v>
      </c>
      <c r="BD52" s="39">
        <f t="shared" si="48"/>
        <v>0</v>
      </c>
    </row>
    <row r="53" ht="15.75" customHeight="1">
      <c r="A53" s="33">
        <v>51547.0</v>
      </c>
      <c r="B53" s="34">
        <v>1.875</v>
      </c>
      <c r="C53" s="34">
        <v>72.046</v>
      </c>
      <c r="D53" s="35">
        <v>44972.0</v>
      </c>
      <c r="E53" s="36">
        <v>0.04635989011</v>
      </c>
      <c r="F53" s="36">
        <f t="shared" si="5"/>
        <v>72.09235989</v>
      </c>
      <c r="G53" s="37">
        <f t="shared" si="6"/>
        <v>73.89227174</v>
      </c>
      <c r="H53" s="38">
        <v>0.042582164612877824</v>
      </c>
      <c r="I53" s="24">
        <v>44.0</v>
      </c>
      <c r="J53" s="39">
        <f t="shared" ref="J53:BD53" si="49">(IF(J$6 = $A53, 100, 0) + IF(J$6 &lt;= $A53, $B53/2, 0))*J$9</f>
        <v>0.9172939129</v>
      </c>
      <c r="K53" s="39">
        <f t="shared" si="49"/>
        <v>0.8974327848</v>
      </c>
      <c r="L53" s="39">
        <f t="shared" si="49"/>
        <v>0.8786384755</v>
      </c>
      <c r="M53" s="39">
        <f t="shared" si="49"/>
        <v>0.8604432213</v>
      </c>
      <c r="N53" s="39">
        <f t="shared" si="49"/>
        <v>0.8432837593</v>
      </c>
      <c r="O53" s="39">
        <f t="shared" si="49"/>
        <v>0.8265411876</v>
      </c>
      <c r="P53" s="39">
        <f t="shared" si="49"/>
        <v>0.8107143961</v>
      </c>
      <c r="Q53" s="39">
        <f t="shared" si="49"/>
        <v>0.7952324794</v>
      </c>
      <c r="R53" s="39">
        <f t="shared" si="49"/>
        <v>0.7805567155</v>
      </c>
      <c r="S53" s="39">
        <f t="shared" si="49"/>
        <v>0.7661577014</v>
      </c>
      <c r="T53" s="39">
        <f t="shared" si="49"/>
        <v>0.7523900449</v>
      </c>
      <c r="U53" s="39">
        <f t="shared" si="49"/>
        <v>0.7389110167</v>
      </c>
      <c r="V53" s="39">
        <f t="shared" si="49"/>
        <v>0.7260454796</v>
      </c>
      <c r="W53" s="39">
        <f t="shared" si="49"/>
        <v>0.7133296223</v>
      </c>
      <c r="X53" s="39">
        <f t="shared" si="49"/>
        <v>0.7011427638</v>
      </c>
      <c r="Y53" s="39">
        <f t="shared" si="49"/>
        <v>0.6890459766</v>
      </c>
      <c r="Z53" s="39">
        <f t="shared" si="49"/>
        <v>0.6774006379</v>
      </c>
      <c r="AA53" s="39">
        <f t="shared" si="49"/>
        <v>0.6657879955</v>
      </c>
      <c r="AB53" s="39">
        <f t="shared" si="49"/>
        <v>0.6544941811</v>
      </c>
      <c r="AC53" s="39">
        <f t="shared" si="49"/>
        <v>0.6432402684</v>
      </c>
      <c r="AD53" s="39">
        <f t="shared" si="49"/>
        <v>0.6323018239</v>
      </c>
      <c r="AE53" s="39">
        <f t="shared" si="49"/>
        <v>0.6212878271</v>
      </c>
      <c r="AF53" s="39">
        <f t="shared" si="49"/>
        <v>0.6105307035</v>
      </c>
      <c r="AG53" s="39">
        <f t="shared" si="49"/>
        <v>0.5996476764</v>
      </c>
      <c r="AH53" s="39">
        <f t="shared" si="49"/>
        <v>0.5889691559</v>
      </c>
      <c r="AI53" s="39">
        <f t="shared" si="49"/>
        <v>0.5781173682</v>
      </c>
      <c r="AJ53" s="39">
        <f t="shared" si="49"/>
        <v>0.5673649893</v>
      </c>
      <c r="AK53" s="39">
        <f t="shared" si="49"/>
        <v>0.5564544553</v>
      </c>
      <c r="AL53" s="39">
        <f t="shared" si="49"/>
        <v>0.545663243</v>
      </c>
      <c r="AM53" s="39">
        <f t="shared" si="49"/>
        <v>0.5346154221</v>
      </c>
      <c r="AN53" s="39">
        <f t="shared" si="49"/>
        <v>0.5236549952</v>
      </c>
      <c r="AO53" s="39">
        <f t="shared" si="49"/>
        <v>0.5124037119</v>
      </c>
      <c r="AP53" s="39">
        <f t="shared" si="49"/>
        <v>0.5012156123</v>
      </c>
      <c r="AQ53" s="39">
        <f t="shared" si="49"/>
        <v>0.4897085713</v>
      </c>
      <c r="AR53" s="39">
        <f t="shared" si="49"/>
        <v>0.4781850389</v>
      </c>
      <c r="AS53" s="39">
        <f t="shared" si="49"/>
        <v>50.21406853</v>
      </c>
      <c r="AT53" s="39">
        <f t="shared" si="49"/>
        <v>0</v>
      </c>
      <c r="AU53" s="39">
        <f t="shared" si="49"/>
        <v>0</v>
      </c>
      <c r="AV53" s="39">
        <f t="shared" si="49"/>
        <v>0</v>
      </c>
      <c r="AW53" s="39">
        <f t="shared" si="49"/>
        <v>0</v>
      </c>
      <c r="AX53" s="39">
        <f t="shared" si="49"/>
        <v>0</v>
      </c>
      <c r="AY53" s="39">
        <f t="shared" si="49"/>
        <v>0</v>
      </c>
      <c r="AZ53" s="39">
        <f t="shared" si="49"/>
        <v>0</v>
      </c>
      <c r="BA53" s="39">
        <f t="shared" si="49"/>
        <v>0</v>
      </c>
      <c r="BB53" s="39">
        <f t="shared" si="49"/>
        <v>0</v>
      </c>
      <c r="BC53" s="39">
        <f t="shared" si="49"/>
        <v>0</v>
      </c>
      <c r="BD53" s="39">
        <f t="shared" si="49"/>
        <v>0</v>
      </c>
    </row>
    <row r="54" ht="15.75" customHeight="1">
      <c r="A54" s="33">
        <v>51547.0</v>
      </c>
      <c r="B54" s="34">
        <v>4.75</v>
      </c>
      <c r="C54" s="34">
        <v>110.162</v>
      </c>
      <c r="D54" s="35">
        <v>44972.0</v>
      </c>
      <c r="E54" s="36">
        <v>0.1174450549</v>
      </c>
      <c r="F54" s="36">
        <f t="shared" si="5"/>
        <v>110.2794451</v>
      </c>
      <c r="G54" s="37">
        <f t="shared" si="6"/>
        <v>110.913973</v>
      </c>
      <c r="H54" s="38">
        <v>0.0432301354025551</v>
      </c>
      <c r="I54" s="24">
        <v>45.0</v>
      </c>
      <c r="J54" s="39">
        <f t="shared" ref="J54:BD54" si="50">(IF(J$6 = $A54, 100, 0) + IF(J$6 &lt;= $A54, $B54/2, 0))*J$9</f>
        <v>2.323811246</v>
      </c>
      <c r="K54" s="39">
        <f t="shared" si="50"/>
        <v>2.273496388</v>
      </c>
      <c r="L54" s="39">
        <f t="shared" si="50"/>
        <v>2.225884138</v>
      </c>
      <c r="M54" s="39">
        <f t="shared" si="50"/>
        <v>2.179789494</v>
      </c>
      <c r="N54" s="39">
        <f t="shared" si="50"/>
        <v>2.136318857</v>
      </c>
      <c r="O54" s="39">
        <f t="shared" si="50"/>
        <v>2.093904342</v>
      </c>
      <c r="P54" s="39">
        <f t="shared" si="50"/>
        <v>2.053809803</v>
      </c>
      <c r="Q54" s="39">
        <f t="shared" si="50"/>
        <v>2.014588948</v>
      </c>
      <c r="R54" s="39">
        <f t="shared" si="50"/>
        <v>1.977410346</v>
      </c>
      <c r="S54" s="39">
        <f t="shared" si="50"/>
        <v>1.940932844</v>
      </c>
      <c r="T54" s="39">
        <f t="shared" si="50"/>
        <v>1.90605478</v>
      </c>
      <c r="U54" s="39">
        <f t="shared" si="50"/>
        <v>1.871907909</v>
      </c>
      <c r="V54" s="39">
        <f t="shared" si="50"/>
        <v>1.839315215</v>
      </c>
      <c r="W54" s="39">
        <f t="shared" si="50"/>
        <v>1.80710171</v>
      </c>
      <c r="X54" s="39">
        <f t="shared" si="50"/>
        <v>1.776228335</v>
      </c>
      <c r="Y54" s="39">
        <f t="shared" si="50"/>
        <v>1.745583141</v>
      </c>
      <c r="Z54" s="39">
        <f t="shared" si="50"/>
        <v>1.716081616</v>
      </c>
      <c r="AA54" s="39">
        <f t="shared" si="50"/>
        <v>1.686662922</v>
      </c>
      <c r="AB54" s="39">
        <f t="shared" si="50"/>
        <v>1.658051925</v>
      </c>
      <c r="AC54" s="39">
        <f t="shared" si="50"/>
        <v>1.629542013</v>
      </c>
      <c r="AD54" s="39">
        <f t="shared" si="50"/>
        <v>1.601831287</v>
      </c>
      <c r="AE54" s="39">
        <f t="shared" si="50"/>
        <v>1.573929162</v>
      </c>
      <c r="AF54" s="39">
        <f t="shared" si="50"/>
        <v>1.546677782</v>
      </c>
      <c r="AG54" s="39">
        <f t="shared" si="50"/>
        <v>1.519107447</v>
      </c>
      <c r="AH54" s="39">
        <f t="shared" si="50"/>
        <v>1.492055195</v>
      </c>
      <c r="AI54" s="39">
        <f t="shared" si="50"/>
        <v>1.464563999</v>
      </c>
      <c r="AJ54" s="39">
        <f t="shared" si="50"/>
        <v>1.437324639</v>
      </c>
      <c r="AK54" s="39">
        <f t="shared" si="50"/>
        <v>1.40968462</v>
      </c>
      <c r="AL54" s="39">
        <f t="shared" si="50"/>
        <v>1.382346882</v>
      </c>
      <c r="AM54" s="39">
        <f t="shared" si="50"/>
        <v>1.354359069</v>
      </c>
      <c r="AN54" s="39">
        <f t="shared" si="50"/>
        <v>1.326592654</v>
      </c>
      <c r="AO54" s="39">
        <f t="shared" si="50"/>
        <v>1.298089403</v>
      </c>
      <c r="AP54" s="39">
        <f t="shared" si="50"/>
        <v>1.269746218</v>
      </c>
      <c r="AQ54" s="39">
        <f t="shared" si="50"/>
        <v>1.240595047</v>
      </c>
      <c r="AR54" s="39">
        <f t="shared" si="50"/>
        <v>1.211402099</v>
      </c>
      <c r="AS54" s="39">
        <f t="shared" si="50"/>
        <v>50.92919148</v>
      </c>
      <c r="AT54" s="39">
        <f t="shared" si="50"/>
        <v>0</v>
      </c>
      <c r="AU54" s="39">
        <f t="shared" si="50"/>
        <v>0</v>
      </c>
      <c r="AV54" s="39">
        <f t="shared" si="50"/>
        <v>0</v>
      </c>
      <c r="AW54" s="39">
        <f t="shared" si="50"/>
        <v>0</v>
      </c>
      <c r="AX54" s="39">
        <f t="shared" si="50"/>
        <v>0</v>
      </c>
      <c r="AY54" s="39">
        <f t="shared" si="50"/>
        <v>0</v>
      </c>
      <c r="AZ54" s="39">
        <f t="shared" si="50"/>
        <v>0</v>
      </c>
      <c r="BA54" s="39">
        <f t="shared" si="50"/>
        <v>0</v>
      </c>
      <c r="BB54" s="39">
        <f t="shared" si="50"/>
        <v>0</v>
      </c>
      <c r="BC54" s="39">
        <f t="shared" si="50"/>
        <v>0</v>
      </c>
      <c r="BD54" s="39">
        <f t="shared" si="50"/>
        <v>0</v>
      </c>
    </row>
    <row r="55" ht="15.75" customHeight="1">
      <c r="A55" s="33">
        <v>51728.0</v>
      </c>
      <c r="B55" s="34">
        <v>3.75</v>
      </c>
      <c r="C55" s="34">
        <v>96.254</v>
      </c>
      <c r="D55" s="35">
        <v>44972.0</v>
      </c>
      <c r="E55" s="36">
        <v>0.09271978022</v>
      </c>
      <c r="F55" s="36">
        <f t="shared" si="5"/>
        <v>96.34671978</v>
      </c>
      <c r="G55" s="37">
        <f t="shared" si="6"/>
        <v>97.69165533</v>
      </c>
      <c r="H55" s="38">
        <v>0.04393083502436593</v>
      </c>
      <c r="I55" s="24">
        <v>46.0</v>
      </c>
      <c r="J55" s="39">
        <f t="shared" ref="J55:BD55" si="51">(IF(J$6 = $A55, 100, 0) + IF(J$6 &lt;= $A55, $B55/2, 0))*J$9</f>
        <v>1.834587826</v>
      </c>
      <c r="K55" s="39">
        <f t="shared" si="51"/>
        <v>1.79486557</v>
      </c>
      <c r="L55" s="39">
        <f t="shared" si="51"/>
        <v>1.757276951</v>
      </c>
      <c r="M55" s="39">
        <f t="shared" si="51"/>
        <v>1.720886443</v>
      </c>
      <c r="N55" s="39">
        <f t="shared" si="51"/>
        <v>1.686567519</v>
      </c>
      <c r="O55" s="39">
        <f t="shared" si="51"/>
        <v>1.653082375</v>
      </c>
      <c r="P55" s="39">
        <f t="shared" si="51"/>
        <v>1.621428792</v>
      </c>
      <c r="Q55" s="39">
        <f t="shared" si="51"/>
        <v>1.590464959</v>
      </c>
      <c r="R55" s="39">
        <f t="shared" si="51"/>
        <v>1.561113431</v>
      </c>
      <c r="S55" s="39">
        <f t="shared" si="51"/>
        <v>1.532315403</v>
      </c>
      <c r="T55" s="39">
        <f t="shared" si="51"/>
        <v>1.50478009</v>
      </c>
      <c r="U55" s="39">
        <f t="shared" si="51"/>
        <v>1.477822033</v>
      </c>
      <c r="V55" s="39">
        <f t="shared" si="51"/>
        <v>1.452090959</v>
      </c>
      <c r="W55" s="39">
        <f t="shared" si="51"/>
        <v>1.426659245</v>
      </c>
      <c r="X55" s="39">
        <f t="shared" si="51"/>
        <v>1.402285528</v>
      </c>
      <c r="Y55" s="39">
        <f t="shared" si="51"/>
        <v>1.378091953</v>
      </c>
      <c r="Z55" s="39">
        <f t="shared" si="51"/>
        <v>1.354801276</v>
      </c>
      <c r="AA55" s="39">
        <f t="shared" si="51"/>
        <v>1.331575991</v>
      </c>
      <c r="AB55" s="39">
        <f t="shared" si="51"/>
        <v>1.308988362</v>
      </c>
      <c r="AC55" s="39">
        <f t="shared" si="51"/>
        <v>1.286480537</v>
      </c>
      <c r="AD55" s="39">
        <f t="shared" si="51"/>
        <v>1.264603648</v>
      </c>
      <c r="AE55" s="39">
        <f t="shared" si="51"/>
        <v>1.242575654</v>
      </c>
      <c r="AF55" s="39">
        <f t="shared" si="51"/>
        <v>1.221061407</v>
      </c>
      <c r="AG55" s="39">
        <f t="shared" si="51"/>
        <v>1.199295353</v>
      </c>
      <c r="AH55" s="39">
        <f t="shared" si="51"/>
        <v>1.177938312</v>
      </c>
      <c r="AI55" s="39">
        <f t="shared" si="51"/>
        <v>1.156234736</v>
      </c>
      <c r="AJ55" s="39">
        <f t="shared" si="51"/>
        <v>1.134729979</v>
      </c>
      <c r="AK55" s="39">
        <f t="shared" si="51"/>
        <v>1.112908911</v>
      </c>
      <c r="AL55" s="39">
        <f t="shared" si="51"/>
        <v>1.091326486</v>
      </c>
      <c r="AM55" s="39">
        <f t="shared" si="51"/>
        <v>1.069230844</v>
      </c>
      <c r="AN55" s="39">
        <f t="shared" si="51"/>
        <v>1.04730999</v>
      </c>
      <c r="AO55" s="39">
        <f t="shared" si="51"/>
        <v>1.024807424</v>
      </c>
      <c r="AP55" s="39">
        <f t="shared" si="51"/>
        <v>1.002431225</v>
      </c>
      <c r="AQ55" s="39">
        <f t="shared" si="51"/>
        <v>0.9794171426</v>
      </c>
      <c r="AR55" s="39">
        <f t="shared" si="51"/>
        <v>0.9563700778</v>
      </c>
      <c r="AS55" s="39">
        <f t="shared" si="51"/>
        <v>0.9327690748</v>
      </c>
      <c r="AT55" s="39">
        <f t="shared" si="51"/>
        <v>49.40247982</v>
      </c>
      <c r="AU55" s="39">
        <f t="shared" si="51"/>
        <v>0</v>
      </c>
      <c r="AV55" s="39">
        <f t="shared" si="51"/>
        <v>0</v>
      </c>
      <c r="AW55" s="39">
        <f t="shared" si="51"/>
        <v>0</v>
      </c>
      <c r="AX55" s="39">
        <f t="shared" si="51"/>
        <v>0</v>
      </c>
      <c r="AY55" s="39">
        <f t="shared" si="51"/>
        <v>0</v>
      </c>
      <c r="AZ55" s="39">
        <f t="shared" si="51"/>
        <v>0</v>
      </c>
      <c r="BA55" s="39">
        <f t="shared" si="51"/>
        <v>0</v>
      </c>
      <c r="BB55" s="39">
        <f t="shared" si="51"/>
        <v>0</v>
      </c>
      <c r="BC55" s="39">
        <f t="shared" si="51"/>
        <v>0</v>
      </c>
      <c r="BD55" s="39">
        <f t="shared" si="51"/>
        <v>0</v>
      </c>
    </row>
    <row r="56" ht="15.75" customHeight="1">
      <c r="A56" s="33">
        <v>51912.0</v>
      </c>
      <c r="B56" s="34">
        <v>3.125</v>
      </c>
      <c r="C56" s="34">
        <v>87.242</v>
      </c>
      <c r="D56" s="35">
        <v>44972.0</v>
      </c>
      <c r="E56" s="36">
        <v>0.07726648352</v>
      </c>
      <c r="F56" s="36">
        <f t="shared" si="5"/>
        <v>87.31926648</v>
      </c>
      <c r="G56" s="37">
        <f t="shared" si="6"/>
        <v>88.9373752</v>
      </c>
      <c r="H56" s="38">
        <v>0.04466207479149368</v>
      </c>
      <c r="I56" s="24">
        <v>47.0</v>
      </c>
      <c r="J56" s="39">
        <f t="shared" ref="J56:BD56" si="52">(IF(J$6 = $A56, 100, 0) + IF(J$6 &lt;= $A56, $B56/2, 0))*J$9</f>
        <v>1.528823188</v>
      </c>
      <c r="K56" s="39">
        <f t="shared" si="52"/>
        <v>1.495721308</v>
      </c>
      <c r="L56" s="39">
        <f t="shared" si="52"/>
        <v>1.464397459</v>
      </c>
      <c r="M56" s="39">
        <f t="shared" si="52"/>
        <v>1.434072035</v>
      </c>
      <c r="N56" s="39">
        <f t="shared" si="52"/>
        <v>1.405472932</v>
      </c>
      <c r="O56" s="39">
        <f t="shared" si="52"/>
        <v>1.377568646</v>
      </c>
      <c r="P56" s="39">
        <f t="shared" si="52"/>
        <v>1.35119066</v>
      </c>
      <c r="Q56" s="39">
        <f t="shared" si="52"/>
        <v>1.325387466</v>
      </c>
      <c r="R56" s="39">
        <f t="shared" si="52"/>
        <v>1.300927859</v>
      </c>
      <c r="S56" s="39">
        <f t="shared" si="52"/>
        <v>1.276929502</v>
      </c>
      <c r="T56" s="39">
        <f t="shared" si="52"/>
        <v>1.253983408</v>
      </c>
      <c r="U56" s="39">
        <f t="shared" si="52"/>
        <v>1.231518361</v>
      </c>
      <c r="V56" s="39">
        <f t="shared" si="52"/>
        <v>1.210075799</v>
      </c>
      <c r="W56" s="39">
        <f t="shared" si="52"/>
        <v>1.188882704</v>
      </c>
      <c r="X56" s="39">
        <f t="shared" si="52"/>
        <v>1.168571273</v>
      </c>
      <c r="Y56" s="39">
        <f t="shared" si="52"/>
        <v>1.148409961</v>
      </c>
      <c r="Z56" s="39">
        <f t="shared" si="52"/>
        <v>1.129001063</v>
      </c>
      <c r="AA56" s="39">
        <f t="shared" si="52"/>
        <v>1.109646659</v>
      </c>
      <c r="AB56" s="39">
        <f t="shared" si="52"/>
        <v>1.090823635</v>
      </c>
      <c r="AC56" s="39">
        <f t="shared" si="52"/>
        <v>1.072067114</v>
      </c>
      <c r="AD56" s="39">
        <f t="shared" si="52"/>
        <v>1.053836373</v>
      </c>
      <c r="AE56" s="39">
        <f t="shared" si="52"/>
        <v>1.035479712</v>
      </c>
      <c r="AF56" s="39">
        <f t="shared" si="52"/>
        <v>1.017551173</v>
      </c>
      <c r="AG56" s="39">
        <f t="shared" si="52"/>
        <v>0.9994127941</v>
      </c>
      <c r="AH56" s="39">
        <f t="shared" si="52"/>
        <v>0.9816152599</v>
      </c>
      <c r="AI56" s="39">
        <f t="shared" si="52"/>
        <v>0.9635289469</v>
      </c>
      <c r="AJ56" s="39">
        <f t="shared" si="52"/>
        <v>0.9456083154</v>
      </c>
      <c r="AK56" s="39">
        <f t="shared" si="52"/>
        <v>0.9274240922</v>
      </c>
      <c r="AL56" s="39">
        <f t="shared" si="52"/>
        <v>0.9094387384</v>
      </c>
      <c r="AM56" s="39">
        <f t="shared" si="52"/>
        <v>0.8910257035</v>
      </c>
      <c r="AN56" s="39">
        <f t="shared" si="52"/>
        <v>0.8727583253</v>
      </c>
      <c r="AO56" s="39">
        <f t="shared" si="52"/>
        <v>0.8540061864</v>
      </c>
      <c r="AP56" s="39">
        <f t="shared" si="52"/>
        <v>0.8353593538</v>
      </c>
      <c r="AQ56" s="39">
        <f t="shared" si="52"/>
        <v>0.8161809522</v>
      </c>
      <c r="AR56" s="39">
        <f t="shared" si="52"/>
        <v>0.7969750649</v>
      </c>
      <c r="AS56" s="39">
        <f t="shared" si="52"/>
        <v>0.7773075623</v>
      </c>
      <c r="AT56" s="39">
        <f t="shared" si="52"/>
        <v>0.7577067458</v>
      </c>
      <c r="AU56" s="39">
        <f t="shared" si="52"/>
        <v>47.93868886</v>
      </c>
      <c r="AV56" s="39">
        <f t="shared" si="52"/>
        <v>0</v>
      </c>
      <c r="AW56" s="39">
        <f t="shared" si="52"/>
        <v>0</v>
      </c>
      <c r="AX56" s="39">
        <f t="shared" si="52"/>
        <v>0</v>
      </c>
      <c r="AY56" s="39">
        <f t="shared" si="52"/>
        <v>0</v>
      </c>
      <c r="AZ56" s="39">
        <f t="shared" si="52"/>
        <v>0</v>
      </c>
      <c r="BA56" s="39">
        <f t="shared" si="52"/>
        <v>0</v>
      </c>
      <c r="BB56" s="39">
        <f t="shared" si="52"/>
        <v>0</v>
      </c>
      <c r="BC56" s="39">
        <f t="shared" si="52"/>
        <v>0</v>
      </c>
      <c r="BD56" s="39">
        <f t="shared" si="52"/>
        <v>0</v>
      </c>
    </row>
    <row r="57" ht="15.75" customHeight="1">
      <c r="A57" s="33">
        <v>52093.0</v>
      </c>
      <c r="B57" s="34">
        <v>3.375</v>
      </c>
      <c r="C57" s="34">
        <v>90.252</v>
      </c>
      <c r="D57" s="35">
        <v>44972.0</v>
      </c>
      <c r="E57" s="36">
        <v>0.0834478022</v>
      </c>
      <c r="F57" s="36">
        <f t="shared" si="5"/>
        <v>90.3354478</v>
      </c>
      <c r="G57" s="37">
        <f t="shared" si="6"/>
        <v>91.76348314</v>
      </c>
      <c r="H57" s="23"/>
      <c r="I57" s="24"/>
      <c r="J57" s="39">
        <f t="shared" ref="J57:BD57" si="53">(IF(J$6 = $A57, 100, 0) + IF(J$6 &lt;= $A57, $B57/2, 0))*J$9</f>
        <v>1.651129043</v>
      </c>
      <c r="K57" s="39">
        <f t="shared" si="53"/>
        <v>1.615379013</v>
      </c>
      <c r="L57" s="39">
        <f t="shared" si="53"/>
        <v>1.581549256</v>
      </c>
      <c r="M57" s="39">
        <f t="shared" si="53"/>
        <v>1.548797798</v>
      </c>
      <c r="N57" s="39">
        <f t="shared" si="53"/>
        <v>1.517910767</v>
      </c>
      <c r="O57" s="39">
        <f t="shared" si="53"/>
        <v>1.487774138</v>
      </c>
      <c r="P57" s="39">
        <f t="shared" si="53"/>
        <v>1.459285913</v>
      </c>
      <c r="Q57" s="39">
        <f t="shared" si="53"/>
        <v>1.431418463</v>
      </c>
      <c r="R57" s="39">
        <f t="shared" si="53"/>
        <v>1.405002088</v>
      </c>
      <c r="S57" s="39">
        <f t="shared" si="53"/>
        <v>1.379083862</v>
      </c>
      <c r="T57" s="39">
        <f t="shared" si="53"/>
        <v>1.354302081</v>
      </c>
      <c r="U57" s="39">
        <f t="shared" si="53"/>
        <v>1.33003983</v>
      </c>
      <c r="V57" s="39">
        <f t="shared" si="53"/>
        <v>1.306881863</v>
      </c>
      <c r="W57" s="39">
        <f t="shared" si="53"/>
        <v>1.28399332</v>
      </c>
      <c r="X57" s="39">
        <f t="shared" si="53"/>
        <v>1.262056975</v>
      </c>
      <c r="Y57" s="39">
        <f t="shared" si="53"/>
        <v>1.240282758</v>
      </c>
      <c r="Z57" s="39">
        <f t="shared" si="53"/>
        <v>1.219321148</v>
      </c>
      <c r="AA57" s="39">
        <f t="shared" si="53"/>
        <v>1.198418392</v>
      </c>
      <c r="AB57" s="39">
        <f t="shared" si="53"/>
        <v>1.178089526</v>
      </c>
      <c r="AC57" s="39">
        <f t="shared" si="53"/>
        <v>1.157832483</v>
      </c>
      <c r="AD57" s="39">
        <f t="shared" si="53"/>
        <v>1.138143283</v>
      </c>
      <c r="AE57" s="39">
        <f t="shared" si="53"/>
        <v>1.118318089</v>
      </c>
      <c r="AF57" s="39">
        <f t="shared" si="53"/>
        <v>1.098955266</v>
      </c>
      <c r="AG57" s="39">
        <f t="shared" si="53"/>
        <v>1.079365818</v>
      </c>
      <c r="AH57" s="39">
        <f t="shared" si="53"/>
        <v>1.060144481</v>
      </c>
      <c r="AI57" s="39">
        <f t="shared" si="53"/>
        <v>1.040611263</v>
      </c>
      <c r="AJ57" s="39">
        <f t="shared" si="53"/>
        <v>1.021256981</v>
      </c>
      <c r="AK57" s="39">
        <f t="shared" si="53"/>
        <v>1.00161802</v>
      </c>
      <c r="AL57" s="39">
        <f t="shared" si="53"/>
        <v>0.9821938374</v>
      </c>
      <c r="AM57" s="39">
        <f t="shared" si="53"/>
        <v>0.9623077598</v>
      </c>
      <c r="AN57" s="39">
        <f t="shared" si="53"/>
        <v>0.9425789913</v>
      </c>
      <c r="AO57" s="39">
        <f t="shared" si="53"/>
        <v>0.9223266813</v>
      </c>
      <c r="AP57" s="39">
        <f t="shared" si="53"/>
        <v>0.9021881021</v>
      </c>
      <c r="AQ57" s="39">
        <f t="shared" si="53"/>
        <v>0.8814754283</v>
      </c>
      <c r="AR57" s="39">
        <f t="shared" si="53"/>
        <v>0.8607330701</v>
      </c>
      <c r="AS57" s="39">
        <f t="shared" si="53"/>
        <v>0.8394921673</v>
      </c>
      <c r="AT57" s="39">
        <f t="shared" si="53"/>
        <v>0.8183232854</v>
      </c>
      <c r="AU57" s="39">
        <f t="shared" si="53"/>
        <v>0.7965197534</v>
      </c>
      <c r="AV57" s="39">
        <f t="shared" si="53"/>
        <v>46.68838214</v>
      </c>
      <c r="AW57" s="39">
        <f t="shared" si="53"/>
        <v>0</v>
      </c>
      <c r="AX57" s="39">
        <f t="shared" si="53"/>
        <v>0</v>
      </c>
      <c r="AY57" s="39">
        <f t="shared" si="53"/>
        <v>0</v>
      </c>
      <c r="AZ57" s="39">
        <f t="shared" si="53"/>
        <v>0</v>
      </c>
      <c r="BA57" s="39">
        <f t="shared" si="53"/>
        <v>0</v>
      </c>
      <c r="BB57" s="39">
        <f t="shared" si="53"/>
        <v>0</v>
      </c>
      <c r="BC57" s="39">
        <f t="shared" si="53"/>
        <v>0</v>
      </c>
      <c r="BD57" s="39">
        <f t="shared" si="53"/>
        <v>0</v>
      </c>
    </row>
    <row r="58" ht="15.75" customHeight="1">
      <c r="A58" s="33">
        <v>52458.0</v>
      </c>
      <c r="B58" s="34">
        <v>3.625</v>
      </c>
      <c r="C58" s="34">
        <v>93.272</v>
      </c>
      <c r="D58" s="35">
        <v>44972.0</v>
      </c>
      <c r="E58" s="36">
        <v>0.08962912088</v>
      </c>
      <c r="F58" s="36">
        <f t="shared" si="5"/>
        <v>93.36162912</v>
      </c>
      <c r="G58" s="37">
        <f t="shared" si="6"/>
        <v>94.10672778</v>
      </c>
      <c r="H58" s="23"/>
      <c r="I58" s="24"/>
      <c r="J58" s="39">
        <f t="shared" ref="J58:BD58" si="54">(IF(J$6 = $A58, 100, 0) + IF(J$6 &lt;= $A58, $B58/2, 0))*J$9</f>
        <v>1.773434898</v>
      </c>
      <c r="K58" s="39">
        <f t="shared" si="54"/>
        <v>1.735036717</v>
      </c>
      <c r="L58" s="39">
        <f t="shared" si="54"/>
        <v>1.698701053</v>
      </c>
      <c r="M58" s="39">
        <f t="shared" si="54"/>
        <v>1.663523561</v>
      </c>
      <c r="N58" s="39">
        <f t="shared" si="54"/>
        <v>1.630348601</v>
      </c>
      <c r="O58" s="39">
        <f t="shared" si="54"/>
        <v>1.597979629</v>
      </c>
      <c r="P58" s="39">
        <f t="shared" si="54"/>
        <v>1.567381166</v>
      </c>
      <c r="Q58" s="39">
        <f t="shared" si="54"/>
        <v>1.53744946</v>
      </c>
      <c r="R58" s="39">
        <f t="shared" si="54"/>
        <v>1.509076317</v>
      </c>
      <c r="S58" s="39">
        <f t="shared" si="54"/>
        <v>1.481238223</v>
      </c>
      <c r="T58" s="39">
        <f t="shared" si="54"/>
        <v>1.454620753</v>
      </c>
      <c r="U58" s="39">
        <f t="shared" si="54"/>
        <v>1.428561299</v>
      </c>
      <c r="V58" s="39">
        <f t="shared" si="54"/>
        <v>1.403687927</v>
      </c>
      <c r="W58" s="39">
        <f t="shared" si="54"/>
        <v>1.379103936</v>
      </c>
      <c r="X58" s="39">
        <f t="shared" si="54"/>
        <v>1.355542677</v>
      </c>
      <c r="Y58" s="39">
        <f t="shared" si="54"/>
        <v>1.332155555</v>
      </c>
      <c r="Z58" s="39">
        <f t="shared" si="54"/>
        <v>1.309641233</v>
      </c>
      <c r="AA58" s="39">
        <f t="shared" si="54"/>
        <v>1.287190125</v>
      </c>
      <c r="AB58" s="39">
        <f t="shared" si="54"/>
        <v>1.265355417</v>
      </c>
      <c r="AC58" s="39">
        <f t="shared" si="54"/>
        <v>1.243597852</v>
      </c>
      <c r="AD58" s="39">
        <f t="shared" si="54"/>
        <v>1.222450193</v>
      </c>
      <c r="AE58" s="39">
        <f t="shared" si="54"/>
        <v>1.201156466</v>
      </c>
      <c r="AF58" s="39">
        <f t="shared" si="54"/>
        <v>1.18035936</v>
      </c>
      <c r="AG58" s="39">
        <f t="shared" si="54"/>
        <v>1.159318841</v>
      </c>
      <c r="AH58" s="39">
        <f t="shared" si="54"/>
        <v>1.138673701</v>
      </c>
      <c r="AI58" s="39">
        <f t="shared" si="54"/>
        <v>1.117693578</v>
      </c>
      <c r="AJ58" s="39">
        <f t="shared" si="54"/>
        <v>1.096905646</v>
      </c>
      <c r="AK58" s="39">
        <f t="shared" si="54"/>
        <v>1.075811947</v>
      </c>
      <c r="AL58" s="39">
        <f t="shared" si="54"/>
        <v>1.054948937</v>
      </c>
      <c r="AM58" s="39">
        <f t="shared" si="54"/>
        <v>1.033589816</v>
      </c>
      <c r="AN58" s="39">
        <f t="shared" si="54"/>
        <v>1.012399657</v>
      </c>
      <c r="AO58" s="39">
        <f t="shared" si="54"/>
        <v>0.9906471763</v>
      </c>
      <c r="AP58" s="39">
        <f t="shared" si="54"/>
        <v>0.9690168504</v>
      </c>
      <c r="AQ58" s="39">
        <f t="shared" si="54"/>
        <v>0.9467699045</v>
      </c>
      <c r="AR58" s="39">
        <f t="shared" si="54"/>
        <v>0.9244910752</v>
      </c>
      <c r="AS58" s="39">
        <f t="shared" si="54"/>
        <v>0.9016767723</v>
      </c>
      <c r="AT58" s="39">
        <f t="shared" si="54"/>
        <v>0.8789398251</v>
      </c>
      <c r="AU58" s="39">
        <f t="shared" si="54"/>
        <v>0.8555212166</v>
      </c>
      <c r="AV58" s="39">
        <f t="shared" si="54"/>
        <v>0.8321838243</v>
      </c>
      <c r="AW58" s="39">
        <f t="shared" si="54"/>
        <v>0.8081578884</v>
      </c>
      <c r="AX58" s="39">
        <f t="shared" si="54"/>
        <v>44.0523887</v>
      </c>
      <c r="AY58" s="39">
        <f t="shared" si="54"/>
        <v>0</v>
      </c>
      <c r="AZ58" s="39">
        <f t="shared" si="54"/>
        <v>0</v>
      </c>
      <c r="BA58" s="39">
        <f t="shared" si="54"/>
        <v>0</v>
      </c>
      <c r="BB58" s="39">
        <f t="shared" si="54"/>
        <v>0</v>
      </c>
      <c r="BC58" s="39">
        <f t="shared" si="54"/>
        <v>0</v>
      </c>
      <c r="BD58" s="39">
        <f t="shared" si="54"/>
        <v>0</v>
      </c>
    </row>
    <row r="59" ht="15.75" customHeight="1">
      <c r="A59" s="33">
        <v>52642.0</v>
      </c>
      <c r="B59" s="34">
        <v>3.625</v>
      </c>
      <c r="C59" s="34">
        <v>93.18</v>
      </c>
      <c r="D59" s="35">
        <v>44972.0</v>
      </c>
      <c r="E59" s="36">
        <v>0.08962912088</v>
      </c>
      <c r="F59" s="36">
        <f t="shared" si="5"/>
        <v>93.26962912</v>
      </c>
      <c r="G59" s="37">
        <f t="shared" si="6"/>
        <v>93.50918527</v>
      </c>
      <c r="H59" s="23"/>
      <c r="I59" s="24"/>
      <c r="J59" s="39">
        <f t="shared" ref="J59:BD59" si="55">(IF(J$6 = $A59, 100, 0) + IF(J$6 &lt;= $A59, $B59/2, 0))*J$9</f>
        <v>1.773434898</v>
      </c>
      <c r="K59" s="39">
        <f t="shared" si="55"/>
        <v>1.735036717</v>
      </c>
      <c r="L59" s="39">
        <f t="shared" si="55"/>
        <v>1.698701053</v>
      </c>
      <c r="M59" s="39">
        <f t="shared" si="55"/>
        <v>1.663523561</v>
      </c>
      <c r="N59" s="39">
        <f t="shared" si="55"/>
        <v>1.630348601</v>
      </c>
      <c r="O59" s="39">
        <f t="shared" si="55"/>
        <v>1.597979629</v>
      </c>
      <c r="P59" s="39">
        <f t="shared" si="55"/>
        <v>1.567381166</v>
      </c>
      <c r="Q59" s="39">
        <f t="shared" si="55"/>
        <v>1.53744946</v>
      </c>
      <c r="R59" s="39">
        <f t="shared" si="55"/>
        <v>1.509076317</v>
      </c>
      <c r="S59" s="39">
        <f t="shared" si="55"/>
        <v>1.481238223</v>
      </c>
      <c r="T59" s="39">
        <f t="shared" si="55"/>
        <v>1.454620753</v>
      </c>
      <c r="U59" s="39">
        <f t="shared" si="55"/>
        <v>1.428561299</v>
      </c>
      <c r="V59" s="39">
        <f t="shared" si="55"/>
        <v>1.403687927</v>
      </c>
      <c r="W59" s="39">
        <f t="shared" si="55"/>
        <v>1.379103936</v>
      </c>
      <c r="X59" s="39">
        <f t="shared" si="55"/>
        <v>1.355542677</v>
      </c>
      <c r="Y59" s="39">
        <f t="shared" si="55"/>
        <v>1.332155555</v>
      </c>
      <c r="Z59" s="39">
        <f t="shared" si="55"/>
        <v>1.309641233</v>
      </c>
      <c r="AA59" s="39">
        <f t="shared" si="55"/>
        <v>1.287190125</v>
      </c>
      <c r="AB59" s="39">
        <f t="shared" si="55"/>
        <v>1.265355417</v>
      </c>
      <c r="AC59" s="39">
        <f t="shared" si="55"/>
        <v>1.243597852</v>
      </c>
      <c r="AD59" s="39">
        <f t="shared" si="55"/>
        <v>1.222450193</v>
      </c>
      <c r="AE59" s="39">
        <f t="shared" si="55"/>
        <v>1.201156466</v>
      </c>
      <c r="AF59" s="39">
        <f t="shared" si="55"/>
        <v>1.18035936</v>
      </c>
      <c r="AG59" s="39">
        <f t="shared" si="55"/>
        <v>1.159318841</v>
      </c>
      <c r="AH59" s="39">
        <f t="shared" si="55"/>
        <v>1.138673701</v>
      </c>
      <c r="AI59" s="39">
        <f t="shared" si="55"/>
        <v>1.117693578</v>
      </c>
      <c r="AJ59" s="39">
        <f t="shared" si="55"/>
        <v>1.096905646</v>
      </c>
      <c r="AK59" s="39">
        <f t="shared" si="55"/>
        <v>1.075811947</v>
      </c>
      <c r="AL59" s="39">
        <f t="shared" si="55"/>
        <v>1.054948937</v>
      </c>
      <c r="AM59" s="39">
        <f t="shared" si="55"/>
        <v>1.033589816</v>
      </c>
      <c r="AN59" s="39">
        <f t="shared" si="55"/>
        <v>1.012399657</v>
      </c>
      <c r="AO59" s="39">
        <f t="shared" si="55"/>
        <v>0.9906471763</v>
      </c>
      <c r="AP59" s="39">
        <f t="shared" si="55"/>
        <v>0.9690168504</v>
      </c>
      <c r="AQ59" s="39">
        <f t="shared" si="55"/>
        <v>0.9467699045</v>
      </c>
      <c r="AR59" s="39">
        <f t="shared" si="55"/>
        <v>0.9244910752</v>
      </c>
      <c r="AS59" s="39">
        <f t="shared" si="55"/>
        <v>0.9016767723</v>
      </c>
      <c r="AT59" s="39">
        <f t="shared" si="55"/>
        <v>0.8789398251</v>
      </c>
      <c r="AU59" s="39">
        <f t="shared" si="55"/>
        <v>0.8555212166</v>
      </c>
      <c r="AV59" s="39">
        <f t="shared" si="55"/>
        <v>0.8321838243</v>
      </c>
      <c r="AW59" s="39">
        <f t="shared" si="55"/>
        <v>0.8081578884</v>
      </c>
      <c r="AX59" s="39">
        <f t="shared" si="55"/>
        <v>0.7842352808</v>
      </c>
      <c r="AY59" s="39">
        <f t="shared" si="55"/>
        <v>42.67061091</v>
      </c>
      <c r="AZ59" s="39">
        <f t="shared" si="55"/>
        <v>0</v>
      </c>
      <c r="BA59" s="39">
        <f t="shared" si="55"/>
        <v>0</v>
      </c>
      <c r="BB59" s="39">
        <f t="shared" si="55"/>
        <v>0</v>
      </c>
      <c r="BC59" s="39">
        <f t="shared" si="55"/>
        <v>0</v>
      </c>
      <c r="BD59" s="39">
        <f t="shared" si="55"/>
        <v>0</v>
      </c>
    </row>
    <row r="60" ht="15.75" customHeight="1">
      <c r="A60" s="33">
        <v>52824.0</v>
      </c>
      <c r="B60" s="34">
        <v>3.125</v>
      </c>
      <c r="C60" s="34">
        <v>86.07</v>
      </c>
      <c r="D60" s="35">
        <v>44972.0</v>
      </c>
      <c r="E60" s="36">
        <v>0.07726648352</v>
      </c>
      <c r="F60" s="36">
        <f t="shared" si="5"/>
        <v>86.14726648</v>
      </c>
      <c r="G60" s="37">
        <f t="shared" si="6"/>
        <v>85.66911223</v>
      </c>
      <c r="H60" s="23"/>
      <c r="I60" s="24"/>
      <c r="J60" s="39">
        <f t="shared" ref="J60:BD60" si="56">(IF(J$6 = $A60, 100, 0) + IF(J$6 &lt;= $A60, $B60/2, 0))*J$9</f>
        <v>1.528823188</v>
      </c>
      <c r="K60" s="39">
        <f t="shared" si="56"/>
        <v>1.495721308</v>
      </c>
      <c r="L60" s="39">
        <f t="shared" si="56"/>
        <v>1.464397459</v>
      </c>
      <c r="M60" s="39">
        <f t="shared" si="56"/>
        <v>1.434072035</v>
      </c>
      <c r="N60" s="39">
        <f t="shared" si="56"/>
        <v>1.405472932</v>
      </c>
      <c r="O60" s="39">
        <f t="shared" si="56"/>
        <v>1.377568646</v>
      </c>
      <c r="P60" s="39">
        <f t="shared" si="56"/>
        <v>1.35119066</v>
      </c>
      <c r="Q60" s="39">
        <f t="shared" si="56"/>
        <v>1.325387466</v>
      </c>
      <c r="R60" s="39">
        <f t="shared" si="56"/>
        <v>1.300927859</v>
      </c>
      <c r="S60" s="39">
        <f t="shared" si="56"/>
        <v>1.276929502</v>
      </c>
      <c r="T60" s="39">
        <f t="shared" si="56"/>
        <v>1.253983408</v>
      </c>
      <c r="U60" s="39">
        <f t="shared" si="56"/>
        <v>1.231518361</v>
      </c>
      <c r="V60" s="39">
        <f t="shared" si="56"/>
        <v>1.210075799</v>
      </c>
      <c r="W60" s="39">
        <f t="shared" si="56"/>
        <v>1.188882704</v>
      </c>
      <c r="X60" s="39">
        <f t="shared" si="56"/>
        <v>1.168571273</v>
      </c>
      <c r="Y60" s="39">
        <f t="shared" si="56"/>
        <v>1.148409961</v>
      </c>
      <c r="Z60" s="39">
        <f t="shared" si="56"/>
        <v>1.129001063</v>
      </c>
      <c r="AA60" s="39">
        <f t="shared" si="56"/>
        <v>1.109646659</v>
      </c>
      <c r="AB60" s="39">
        <f t="shared" si="56"/>
        <v>1.090823635</v>
      </c>
      <c r="AC60" s="39">
        <f t="shared" si="56"/>
        <v>1.072067114</v>
      </c>
      <c r="AD60" s="39">
        <f t="shared" si="56"/>
        <v>1.053836373</v>
      </c>
      <c r="AE60" s="39">
        <f t="shared" si="56"/>
        <v>1.035479712</v>
      </c>
      <c r="AF60" s="39">
        <f t="shared" si="56"/>
        <v>1.017551173</v>
      </c>
      <c r="AG60" s="39">
        <f t="shared" si="56"/>
        <v>0.9994127941</v>
      </c>
      <c r="AH60" s="39">
        <f t="shared" si="56"/>
        <v>0.9816152599</v>
      </c>
      <c r="AI60" s="39">
        <f t="shared" si="56"/>
        <v>0.9635289469</v>
      </c>
      <c r="AJ60" s="39">
        <f t="shared" si="56"/>
        <v>0.9456083154</v>
      </c>
      <c r="AK60" s="39">
        <f t="shared" si="56"/>
        <v>0.9274240922</v>
      </c>
      <c r="AL60" s="39">
        <f t="shared" si="56"/>
        <v>0.9094387384</v>
      </c>
      <c r="AM60" s="39">
        <f t="shared" si="56"/>
        <v>0.8910257035</v>
      </c>
      <c r="AN60" s="39">
        <f t="shared" si="56"/>
        <v>0.8727583253</v>
      </c>
      <c r="AO60" s="39">
        <f t="shared" si="56"/>
        <v>0.8540061864</v>
      </c>
      <c r="AP60" s="39">
        <f t="shared" si="56"/>
        <v>0.8353593538</v>
      </c>
      <c r="AQ60" s="39">
        <f t="shared" si="56"/>
        <v>0.8161809522</v>
      </c>
      <c r="AR60" s="39">
        <f t="shared" si="56"/>
        <v>0.7969750649</v>
      </c>
      <c r="AS60" s="39">
        <f t="shared" si="56"/>
        <v>0.7773075623</v>
      </c>
      <c r="AT60" s="39">
        <f t="shared" si="56"/>
        <v>0.7577067458</v>
      </c>
      <c r="AU60" s="39">
        <f t="shared" si="56"/>
        <v>0.7375182902</v>
      </c>
      <c r="AV60" s="39">
        <f t="shared" si="56"/>
        <v>0.7173998486</v>
      </c>
      <c r="AW60" s="39">
        <f t="shared" si="56"/>
        <v>0.6966878348</v>
      </c>
      <c r="AX60" s="39">
        <f t="shared" si="56"/>
        <v>0.6760648972</v>
      </c>
      <c r="AY60" s="39">
        <f t="shared" si="56"/>
        <v>0.6548589765</v>
      </c>
      <c r="AZ60" s="39">
        <f t="shared" si="56"/>
        <v>41.18789605</v>
      </c>
      <c r="BA60" s="39">
        <f t="shared" si="56"/>
        <v>0</v>
      </c>
      <c r="BB60" s="39">
        <f t="shared" si="56"/>
        <v>0</v>
      </c>
      <c r="BC60" s="39">
        <f t="shared" si="56"/>
        <v>0</v>
      </c>
      <c r="BD60" s="39">
        <f t="shared" si="56"/>
        <v>0</v>
      </c>
    </row>
    <row r="61" ht="15.75" customHeight="1">
      <c r="A61" s="33">
        <v>53008.0</v>
      </c>
      <c r="B61" s="34">
        <v>2.5</v>
      </c>
      <c r="C61" s="34">
        <v>77.002</v>
      </c>
      <c r="D61" s="35">
        <v>44972.0</v>
      </c>
      <c r="E61" s="36">
        <v>0.06181318681</v>
      </c>
      <c r="F61" s="36">
        <f t="shared" si="5"/>
        <v>77.06381319</v>
      </c>
      <c r="G61" s="37">
        <f t="shared" si="6"/>
        <v>75.75092161</v>
      </c>
      <c r="H61" s="23"/>
      <c r="I61" s="24"/>
      <c r="J61" s="39">
        <f t="shared" ref="J61:BD61" si="57">(IF(J$6 = $A61, 100, 0) + IF(J$6 &lt;= $A61, $B61/2, 0))*J$9</f>
        <v>1.223058551</v>
      </c>
      <c r="K61" s="39">
        <f t="shared" si="57"/>
        <v>1.196577046</v>
      </c>
      <c r="L61" s="39">
        <f t="shared" si="57"/>
        <v>1.171517967</v>
      </c>
      <c r="M61" s="39">
        <f t="shared" si="57"/>
        <v>1.147257628</v>
      </c>
      <c r="N61" s="39">
        <f t="shared" si="57"/>
        <v>1.124378346</v>
      </c>
      <c r="O61" s="39">
        <f t="shared" si="57"/>
        <v>1.102054917</v>
      </c>
      <c r="P61" s="39">
        <f t="shared" si="57"/>
        <v>1.080952528</v>
      </c>
      <c r="Q61" s="39">
        <f t="shared" si="57"/>
        <v>1.060309972</v>
      </c>
      <c r="R61" s="39">
        <f t="shared" si="57"/>
        <v>1.040742287</v>
      </c>
      <c r="S61" s="39">
        <f t="shared" si="57"/>
        <v>1.021543602</v>
      </c>
      <c r="T61" s="39">
        <f t="shared" si="57"/>
        <v>1.003186726</v>
      </c>
      <c r="U61" s="39">
        <f t="shared" si="57"/>
        <v>0.9852146889</v>
      </c>
      <c r="V61" s="39">
        <f t="shared" si="57"/>
        <v>0.9680606395</v>
      </c>
      <c r="W61" s="39">
        <f t="shared" si="57"/>
        <v>0.951106163</v>
      </c>
      <c r="X61" s="39">
        <f t="shared" si="57"/>
        <v>0.9348570184</v>
      </c>
      <c r="Y61" s="39">
        <f t="shared" si="57"/>
        <v>0.9187279687</v>
      </c>
      <c r="Z61" s="39">
        <f t="shared" si="57"/>
        <v>0.9032008505</v>
      </c>
      <c r="AA61" s="39">
        <f t="shared" si="57"/>
        <v>0.8877173273</v>
      </c>
      <c r="AB61" s="39">
        <f t="shared" si="57"/>
        <v>0.8726589081</v>
      </c>
      <c r="AC61" s="39">
        <f t="shared" si="57"/>
        <v>0.8576536912</v>
      </c>
      <c r="AD61" s="39">
        <f t="shared" si="57"/>
        <v>0.8430690985</v>
      </c>
      <c r="AE61" s="39">
        <f t="shared" si="57"/>
        <v>0.8283837695</v>
      </c>
      <c r="AF61" s="39">
        <f t="shared" si="57"/>
        <v>0.814040938</v>
      </c>
      <c r="AG61" s="39">
        <f t="shared" si="57"/>
        <v>0.7995302353</v>
      </c>
      <c r="AH61" s="39">
        <f t="shared" si="57"/>
        <v>0.7852922079</v>
      </c>
      <c r="AI61" s="39">
        <f t="shared" si="57"/>
        <v>0.7708231575</v>
      </c>
      <c r="AJ61" s="39">
        <f t="shared" si="57"/>
        <v>0.7564866524</v>
      </c>
      <c r="AK61" s="39">
        <f t="shared" si="57"/>
        <v>0.7419392738</v>
      </c>
      <c r="AL61" s="39">
        <f t="shared" si="57"/>
        <v>0.7275509907</v>
      </c>
      <c r="AM61" s="39">
        <f t="shared" si="57"/>
        <v>0.7128205628</v>
      </c>
      <c r="AN61" s="39">
        <f t="shared" si="57"/>
        <v>0.6982066602</v>
      </c>
      <c r="AO61" s="39">
        <f t="shared" si="57"/>
        <v>0.6832049491</v>
      </c>
      <c r="AP61" s="39">
        <f t="shared" si="57"/>
        <v>0.668287483</v>
      </c>
      <c r="AQ61" s="39">
        <f t="shared" si="57"/>
        <v>0.6529447617</v>
      </c>
      <c r="AR61" s="39">
        <f t="shared" si="57"/>
        <v>0.6375800519</v>
      </c>
      <c r="AS61" s="39">
        <f t="shared" si="57"/>
        <v>0.6218460499</v>
      </c>
      <c r="AT61" s="39">
        <f t="shared" si="57"/>
        <v>0.6061653966</v>
      </c>
      <c r="AU61" s="39">
        <f t="shared" si="57"/>
        <v>0.5900146322</v>
      </c>
      <c r="AV61" s="39">
        <f t="shared" si="57"/>
        <v>0.5739198789</v>
      </c>
      <c r="AW61" s="39">
        <f t="shared" si="57"/>
        <v>0.5573502678</v>
      </c>
      <c r="AX61" s="39">
        <f t="shared" si="57"/>
        <v>0.5408519178</v>
      </c>
      <c r="AY61" s="39">
        <f t="shared" si="57"/>
        <v>0.5238871812</v>
      </c>
      <c r="AZ61" s="39">
        <f t="shared" si="57"/>
        <v>0.5069279514</v>
      </c>
      <c r="BA61" s="39">
        <f t="shared" si="57"/>
        <v>39.65902071</v>
      </c>
      <c r="BB61" s="39">
        <f t="shared" si="57"/>
        <v>0</v>
      </c>
      <c r="BC61" s="39">
        <f t="shared" si="57"/>
        <v>0</v>
      </c>
      <c r="BD61" s="39">
        <f t="shared" si="57"/>
        <v>0</v>
      </c>
    </row>
    <row r="62" ht="15.75" customHeight="1">
      <c r="A62" s="33">
        <v>53189.0</v>
      </c>
      <c r="B62" s="41">
        <v>2.875</v>
      </c>
      <c r="C62" s="41">
        <v>82.066</v>
      </c>
      <c r="D62" s="35">
        <v>44972.0</v>
      </c>
      <c r="E62" s="36">
        <v>0.07108516484</v>
      </c>
      <c r="F62" s="36">
        <f t="shared" si="5"/>
        <v>82.13708516</v>
      </c>
      <c r="G62" s="37">
        <f t="shared" si="6"/>
        <v>80.40778634</v>
      </c>
      <c r="H62" s="23"/>
      <c r="I62" s="24"/>
      <c r="J62" s="39">
        <f t="shared" ref="J62:BD62" si="58">(IF(J$6 = $A62, 100, 0) + IF(J$6 &lt;= $A62, $B62/2, 0))*J$9</f>
        <v>1.406517333</v>
      </c>
      <c r="K62" s="39">
        <f t="shared" si="58"/>
        <v>1.376063603</v>
      </c>
      <c r="L62" s="39">
        <f t="shared" si="58"/>
        <v>1.347245663</v>
      </c>
      <c r="M62" s="39">
        <f t="shared" si="58"/>
        <v>1.319346273</v>
      </c>
      <c r="N62" s="39">
        <f t="shared" si="58"/>
        <v>1.293035098</v>
      </c>
      <c r="O62" s="39">
        <f t="shared" si="58"/>
        <v>1.267363154</v>
      </c>
      <c r="P62" s="39">
        <f t="shared" si="58"/>
        <v>1.243095407</v>
      </c>
      <c r="Q62" s="39">
        <f t="shared" si="58"/>
        <v>1.219356468</v>
      </c>
      <c r="R62" s="39">
        <f t="shared" si="58"/>
        <v>1.19685363</v>
      </c>
      <c r="S62" s="39">
        <f t="shared" si="58"/>
        <v>1.174775142</v>
      </c>
      <c r="T62" s="39">
        <f t="shared" si="58"/>
        <v>1.153664735</v>
      </c>
      <c r="U62" s="39">
        <f t="shared" si="58"/>
        <v>1.132996892</v>
      </c>
      <c r="V62" s="39">
        <f t="shared" si="58"/>
        <v>1.113269735</v>
      </c>
      <c r="W62" s="39">
        <f t="shared" si="58"/>
        <v>1.093772087</v>
      </c>
      <c r="X62" s="39">
        <f t="shared" si="58"/>
        <v>1.075085571</v>
      </c>
      <c r="Y62" s="39">
        <f t="shared" si="58"/>
        <v>1.056537164</v>
      </c>
      <c r="Z62" s="39">
        <f t="shared" si="58"/>
        <v>1.038680978</v>
      </c>
      <c r="AA62" s="39">
        <f t="shared" si="58"/>
        <v>1.020874926</v>
      </c>
      <c r="AB62" s="39">
        <f t="shared" si="58"/>
        <v>1.003557744</v>
      </c>
      <c r="AC62" s="39">
        <f t="shared" si="58"/>
        <v>0.9863017449</v>
      </c>
      <c r="AD62" s="39">
        <f t="shared" si="58"/>
        <v>0.9695294633</v>
      </c>
      <c r="AE62" s="39">
        <f t="shared" si="58"/>
        <v>0.9526413349</v>
      </c>
      <c r="AF62" s="39">
        <f t="shared" si="58"/>
        <v>0.9361470787</v>
      </c>
      <c r="AG62" s="39">
        <f t="shared" si="58"/>
        <v>0.9194597705</v>
      </c>
      <c r="AH62" s="39">
        <f t="shared" si="58"/>
        <v>0.9030860391</v>
      </c>
      <c r="AI62" s="39">
        <f t="shared" si="58"/>
        <v>0.8864466312</v>
      </c>
      <c r="AJ62" s="39">
        <f t="shared" si="58"/>
        <v>0.8699596502</v>
      </c>
      <c r="AK62" s="39">
        <f t="shared" si="58"/>
        <v>0.8532301648</v>
      </c>
      <c r="AL62" s="39">
        <f t="shared" si="58"/>
        <v>0.8366836393</v>
      </c>
      <c r="AM62" s="39">
        <f t="shared" si="58"/>
        <v>0.8197436472</v>
      </c>
      <c r="AN62" s="39">
        <f t="shared" si="58"/>
        <v>0.8029376593</v>
      </c>
      <c r="AO62" s="39">
        <f t="shared" si="58"/>
        <v>0.7856856915</v>
      </c>
      <c r="AP62" s="39">
        <f t="shared" si="58"/>
        <v>0.7685306055</v>
      </c>
      <c r="AQ62" s="39">
        <f t="shared" si="58"/>
        <v>0.750886476</v>
      </c>
      <c r="AR62" s="39">
        <f t="shared" si="58"/>
        <v>0.7332170597</v>
      </c>
      <c r="AS62" s="39">
        <f t="shared" si="58"/>
        <v>0.7151229574</v>
      </c>
      <c r="AT62" s="39">
        <f t="shared" si="58"/>
        <v>0.6970902061</v>
      </c>
      <c r="AU62" s="39">
        <f t="shared" si="58"/>
        <v>0.678516827</v>
      </c>
      <c r="AV62" s="39">
        <f t="shared" si="58"/>
        <v>0.6600078607</v>
      </c>
      <c r="AW62" s="39">
        <f t="shared" si="58"/>
        <v>0.640952808</v>
      </c>
      <c r="AX62" s="39">
        <f t="shared" si="58"/>
        <v>0.6219797054</v>
      </c>
      <c r="AY62" s="39">
        <f t="shared" si="58"/>
        <v>0.6024702584</v>
      </c>
      <c r="AZ62" s="39">
        <f t="shared" si="58"/>
        <v>0.5829671442</v>
      </c>
      <c r="BA62" s="39">
        <f t="shared" si="58"/>
        <v>0.5630601706</v>
      </c>
      <c r="BB62" s="39">
        <f t="shared" si="58"/>
        <v>38.33904014</v>
      </c>
      <c r="BC62" s="39">
        <f t="shared" si="58"/>
        <v>0</v>
      </c>
      <c r="BD62" s="39">
        <f t="shared" si="58"/>
        <v>0</v>
      </c>
    </row>
    <row r="63" ht="15.75" customHeight="1">
      <c r="A63" s="33">
        <v>53373.0</v>
      </c>
      <c r="B63" s="41">
        <v>2.5</v>
      </c>
      <c r="C63" s="41">
        <v>76.17</v>
      </c>
      <c r="D63" s="35">
        <v>44972.0</v>
      </c>
      <c r="E63" s="36">
        <v>0.06181318681</v>
      </c>
      <c r="F63" s="36">
        <f t="shared" si="5"/>
        <v>76.23181319</v>
      </c>
      <c r="G63" s="37">
        <f t="shared" si="6"/>
        <v>73.89830706</v>
      </c>
      <c r="H63" s="23"/>
      <c r="I63" s="24"/>
      <c r="J63" s="39">
        <f t="shared" ref="J63:BD63" si="59">(IF(J$6 = $A63, 100, 0) + IF(J$6 &lt;= $A63, $B63/2, 0))*J$9</f>
        <v>1.223058551</v>
      </c>
      <c r="K63" s="39">
        <f t="shared" si="59"/>
        <v>1.196577046</v>
      </c>
      <c r="L63" s="39">
        <f t="shared" si="59"/>
        <v>1.171517967</v>
      </c>
      <c r="M63" s="39">
        <f t="shared" si="59"/>
        <v>1.147257628</v>
      </c>
      <c r="N63" s="39">
        <f t="shared" si="59"/>
        <v>1.124378346</v>
      </c>
      <c r="O63" s="39">
        <f t="shared" si="59"/>
        <v>1.102054917</v>
      </c>
      <c r="P63" s="39">
        <f t="shared" si="59"/>
        <v>1.080952528</v>
      </c>
      <c r="Q63" s="39">
        <f t="shared" si="59"/>
        <v>1.060309972</v>
      </c>
      <c r="R63" s="39">
        <f t="shared" si="59"/>
        <v>1.040742287</v>
      </c>
      <c r="S63" s="39">
        <f t="shared" si="59"/>
        <v>1.021543602</v>
      </c>
      <c r="T63" s="39">
        <f t="shared" si="59"/>
        <v>1.003186726</v>
      </c>
      <c r="U63" s="39">
        <f t="shared" si="59"/>
        <v>0.9852146889</v>
      </c>
      <c r="V63" s="39">
        <f t="shared" si="59"/>
        <v>0.9680606395</v>
      </c>
      <c r="W63" s="39">
        <f t="shared" si="59"/>
        <v>0.951106163</v>
      </c>
      <c r="X63" s="39">
        <f t="shared" si="59"/>
        <v>0.9348570184</v>
      </c>
      <c r="Y63" s="39">
        <f t="shared" si="59"/>
        <v>0.9187279687</v>
      </c>
      <c r="Z63" s="39">
        <f t="shared" si="59"/>
        <v>0.9032008505</v>
      </c>
      <c r="AA63" s="39">
        <f t="shared" si="59"/>
        <v>0.8877173273</v>
      </c>
      <c r="AB63" s="39">
        <f t="shared" si="59"/>
        <v>0.8726589081</v>
      </c>
      <c r="AC63" s="39">
        <f t="shared" si="59"/>
        <v>0.8576536912</v>
      </c>
      <c r="AD63" s="39">
        <f t="shared" si="59"/>
        <v>0.8430690985</v>
      </c>
      <c r="AE63" s="39">
        <f t="shared" si="59"/>
        <v>0.8283837695</v>
      </c>
      <c r="AF63" s="39">
        <f t="shared" si="59"/>
        <v>0.814040938</v>
      </c>
      <c r="AG63" s="39">
        <f t="shared" si="59"/>
        <v>0.7995302353</v>
      </c>
      <c r="AH63" s="39">
        <f t="shared" si="59"/>
        <v>0.7852922079</v>
      </c>
      <c r="AI63" s="39">
        <f t="shared" si="59"/>
        <v>0.7708231575</v>
      </c>
      <c r="AJ63" s="39">
        <f t="shared" si="59"/>
        <v>0.7564866524</v>
      </c>
      <c r="AK63" s="39">
        <f t="shared" si="59"/>
        <v>0.7419392738</v>
      </c>
      <c r="AL63" s="39">
        <f t="shared" si="59"/>
        <v>0.7275509907</v>
      </c>
      <c r="AM63" s="39">
        <f t="shared" si="59"/>
        <v>0.7128205628</v>
      </c>
      <c r="AN63" s="39">
        <f t="shared" si="59"/>
        <v>0.6982066602</v>
      </c>
      <c r="AO63" s="39">
        <f t="shared" si="59"/>
        <v>0.6832049491</v>
      </c>
      <c r="AP63" s="39">
        <f t="shared" si="59"/>
        <v>0.668287483</v>
      </c>
      <c r="AQ63" s="39">
        <f t="shared" si="59"/>
        <v>0.6529447617</v>
      </c>
      <c r="AR63" s="39">
        <f t="shared" si="59"/>
        <v>0.6375800519</v>
      </c>
      <c r="AS63" s="39">
        <f t="shared" si="59"/>
        <v>0.6218460499</v>
      </c>
      <c r="AT63" s="39">
        <f t="shared" si="59"/>
        <v>0.6061653966</v>
      </c>
      <c r="AU63" s="39">
        <f t="shared" si="59"/>
        <v>0.5900146322</v>
      </c>
      <c r="AV63" s="39">
        <f t="shared" si="59"/>
        <v>0.5739198789</v>
      </c>
      <c r="AW63" s="39">
        <f t="shared" si="59"/>
        <v>0.5573502678</v>
      </c>
      <c r="AX63" s="39">
        <f t="shared" si="59"/>
        <v>0.5408519178</v>
      </c>
      <c r="AY63" s="39">
        <f t="shared" si="59"/>
        <v>0.5238871812</v>
      </c>
      <c r="AZ63" s="39">
        <f t="shared" si="59"/>
        <v>0.5069279514</v>
      </c>
      <c r="BA63" s="39">
        <f t="shared" si="59"/>
        <v>0.4896175396</v>
      </c>
      <c r="BB63" s="39">
        <f t="shared" si="59"/>
        <v>0.4724465822</v>
      </c>
      <c r="BC63" s="39">
        <f t="shared" si="59"/>
        <v>36.84434204</v>
      </c>
      <c r="BD63" s="39">
        <f t="shared" si="59"/>
        <v>0</v>
      </c>
    </row>
    <row r="64" ht="15.75" customHeight="1">
      <c r="A64" s="33">
        <v>53554.0</v>
      </c>
      <c r="B64" s="41">
        <v>2.25</v>
      </c>
      <c r="C64" s="41">
        <v>72.204</v>
      </c>
      <c r="D64" s="35">
        <v>44972.0</v>
      </c>
      <c r="E64" s="36">
        <v>0.05563186813</v>
      </c>
      <c r="F64" s="36">
        <f t="shared" si="5"/>
        <v>72.25963187</v>
      </c>
      <c r="G64" s="37">
        <f t="shared" si="6"/>
        <v>69.15019456</v>
      </c>
      <c r="H64" s="23"/>
      <c r="I64" s="24"/>
      <c r="J64" s="39">
        <f t="shared" ref="J64:BD64" si="60">(IF(J$6 = $A64, 100, 0) + IF(J$6 &lt;= $A64, $B64/2, 0))*J$9</f>
        <v>1.100752696</v>
      </c>
      <c r="K64" s="39">
        <f t="shared" si="60"/>
        <v>1.076919342</v>
      </c>
      <c r="L64" s="39">
        <f t="shared" si="60"/>
        <v>1.054366171</v>
      </c>
      <c r="M64" s="39">
        <f t="shared" si="60"/>
        <v>1.032531866</v>
      </c>
      <c r="N64" s="39">
        <f t="shared" si="60"/>
        <v>1.011940511</v>
      </c>
      <c r="O64" s="39">
        <f t="shared" si="60"/>
        <v>0.9918494251</v>
      </c>
      <c r="P64" s="39">
        <f t="shared" si="60"/>
        <v>0.9728572753</v>
      </c>
      <c r="Q64" s="39">
        <f t="shared" si="60"/>
        <v>0.9542789752</v>
      </c>
      <c r="R64" s="39">
        <f t="shared" si="60"/>
        <v>0.9366680586</v>
      </c>
      <c r="S64" s="39">
        <f t="shared" si="60"/>
        <v>0.9193892417</v>
      </c>
      <c r="T64" s="39">
        <f t="shared" si="60"/>
        <v>0.9028680538</v>
      </c>
      <c r="U64" s="39">
        <f t="shared" si="60"/>
        <v>0.8866932201</v>
      </c>
      <c r="V64" s="39">
        <f t="shared" si="60"/>
        <v>0.8712545755</v>
      </c>
      <c r="W64" s="39">
        <f t="shared" si="60"/>
        <v>0.8559955467</v>
      </c>
      <c r="X64" s="39">
        <f t="shared" si="60"/>
        <v>0.8413713166</v>
      </c>
      <c r="Y64" s="39">
        <f t="shared" si="60"/>
        <v>0.8268551719</v>
      </c>
      <c r="Z64" s="39">
        <f t="shared" si="60"/>
        <v>0.8128807654</v>
      </c>
      <c r="AA64" s="39">
        <f t="shared" si="60"/>
        <v>0.7989455946</v>
      </c>
      <c r="AB64" s="39">
        <f t="shared" si="60"/>
        <v>0.7853930173</v>
      </c>
      <c r="AC64" s="39">
        <f t="shared" si="60"/>
        <v>0.7718883221</v>
      </c>
      <c r="AD64" s="39">
        <f t="shared" si="60"/>
        <v>0.7587621886</v>
      </c>
      <c r="AE64" s="39">
        <f t="shared" si="60"/>
        <v>0.7455453926</v>
      </c>
      <c r="AF64" s="39">
        <f t="shared" si="60"/>
        <v>0.7326368442</v>
      </c>
      <c r="AG64" s="39">
        <f t="shared" si="60"/>
        <v>0.7195772117</v>
      </c>
      <c r="AH64" s="39">
        <f t="shared" si="60"/>
        <v>0.7067629871</v>
      </c>
      <c r="AI64" s="39">
        <f t="shared" si="60"/>
        <v>0.6937408418</v>
      </c>
      <c r="AJ64" s="39">
        <f t="shared" si="60"/>
        <v>0.6808379871</v>
      </c>
      <c r="AK64" s="39">
        <f t="shared" si="60"/>
        <v>0.6677453464</v>
      </c>
      <c r="AL64" s="39">
        <f t="shared" si="60"/>
        <v>0.6547958916</v>
      </c>
      <c r="AM64" s="39">
        <f t="shared" si="60"/>
        <v>0.6415385065</v>
      </c>
      <c r="AN64" s="39">
        <f t="shared" si="60"/>
        <v>0.6283859942</v>
      </c>
      <c r="AO64" s="39">
        <f t="shared" si="60"/>
        <v>0.6148844542</v>
      </c>
      <c r="AP64" s="39">
        <f t="shared" si="60"/>
        <v>0.6014587347</v>
      </c>
      <c r="AQ64" s="39">
        <f t="shared" si="60"/>
        <v>0.5876502856</v>
      </c>
      <c r="AR64" s="39">
        <f t="shared" si="60"/>
        <v>0.5738220467</v>
      </c>
      <c r="AS64" s="39">
        <f t="shared" si="60"/>
        <v>0.5596614449</v>
      </c>
      <c r="AT64" s="39">
        <f t="shared" si="60"/>
        <v>0.5455488569</v>
      </c>
      <c r="AU64" s="39">
        <f t="shared" si="60"/>
        <v>0.5310131689</v>
      </c>
      <c r="AV64" s="39">
        <f t="shared" si="60"/>
        <v>0.516527891</v>
      </c>
      <c r="AW64" s="39">
        <f t="shared" si="60"/>
        <v>0.5016152411</v>
      </c>
      <c r="AX64" s="39">
        <f t="shared" si="60"/>
        <v>0.486766726</v>
      </c>
      <c r="AY64" s="39">
        <f t="shared" si="60"/>
        <v>0.4714984631</v>
      </c>
      <c r="AZ64" s="39">
        <f t="shared" si="60"/>
        <v>0.4562351563</v>
      </c>
      <c r="BA64" s="39">
        <f t="shared" si="60"/>
        <v>0.4406557857</v>
      </c>
      <c r="BB64" s="39">
        <f t="shared" si="60"/>
        <v>0.4252019239</v>
      </c>
      <c r="BC64" s="39">
        <f t="shared" si="60"/>
        <v>0.4093815783</v>
      </c>
      <c r="BD64" s="39">
        <f t="shared" si="60"/>
        <v>35.39224446</v>
      </c>
    </row>
    <row r="65" ht="15.75" customHeight="1">
      <c r="A65" s="42"/>
      <c r="B65" s="42"/>
      <c r="C65" s="42"/>
      <c r="D65" s="5"/>
      <c r="E65" s="5"/>
      <c r="F65" s="5"/>
      <c r="G65" s="5"/>
      <c r="H65" s="43"/>
      <c r="I65" s="4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</row>
    <row r="66" ht="15.75" customHeight="1">
      <c r="A66" s="42"/>
      <c r="B66" s="42"/>
      <c r="C66" s="42"/>
      <c r="D66" s="5"/>
      <c r="E66" s="5"/>
      <c r="F66" s="5"/>
      <c r="G66" s="5"/>
      <c r="H66" s="43"/>
      <c r="I66" s="4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</row>
    <row r="67" ht="15.75" customHeight="1">
      <c r="A67" s="42"/>
      <c r="B67" s="42"/>
      <c r="C67" s="42"/>
      <c r="D67" s="5"/>
      <c r="E67" s="5"/>
      <c r="F67" s="5"/>
      <c r="G67" s="5"/>
      <c r="H67" s="43"/>
      <c r="I67" s="4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</row>
    <row r="68" ht="15.75" customHeight="1">
      <c r="A68" s="42"/>
      <c r="B68" s="42"/>
      <c r="C68" s="42"/>
      <c r="D68" s="5"/>
      <c r="E68" s="5"/>
      <c r="F68" s="5"/>
      <c r="G68" s="5"/>
      <c r="H68" s="43"/>
      <c r="I68" s="4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</row>
    <row r="69" ht="15.75" customHeight="1">
      <c r="A69" s="42"/>
      <c r="B69" s="42"/>
      <c r="C69" s="42"/>
      <c r="D69" s="5"/>
      <c r="E69" s="5"/>
      <c r="F69" s="5"/>
      <c r="G69" s="5"/>
      <c r="H69" s="43"/>
      <c r="I69" s="4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</row>
    <row r="70" ht="15.75" customHeight="1">
      <c r="A70" s="42"/>
      <c r="B70" s="42"/>
      <c r="C70" s="42"/>
      <c r="D70" s="5"/>
      <c r="E70" s="5"/>
      <c r="F70" s="5"/>
      <c r="G70" s="5"/>
      <c r="H70" s="43"/>
      <c r="I70" s="4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</row>
    <row r="71" ht="15.75" customHeight="1">
      <c r="A71" s="42"/>
      <c r="B71" s="42"/>
      <c r="C71" s="42"/>
      <c r="D71" s="5"/>
      <c r="E71" s="5"/>
      <c r="F71" s="5"/>
      <c r="G71" s="5"/>
      <c r="H71" s="43"/>
      <c r="I71" s="4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</row>
    <row r="72" ht="15.75" customHeight="1">
      <c r="A72" s="42"/>
      <c r="B72" s="42"/>
      <c r="C72" s="42"/>
      <c r="D72" s="5"/>
      <c r="E72" s="5"/>
      <c r="F72" s="5"/>
      <c r="G72" s="5"/>
      <c r="H72" s="43"/>
      <c r="I72" s="4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</row>
    <row r="73" ht="15.75" customHeight="1">
      <c r="A73" s="42"/>
      <c r="B73" s="42"/>
      <c r="C73" s="42"/>
      <c r="D73" s="5"/>
      <c r="E73" s="5"/>
      <c r="F73" s="5"/>
      <c r="G73" s="5"/>
      <c r="H73" s="43"/>
      <c r="I73" s="4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</row>
    <row r="74" ht="15.75" customHeight="1">
      <c r="A74" s="42"/>
      <c r="B74" s="42"/>
      <c r="C74" s="42"/>
      <c r="D74" s="5"/>
      <c r="E74" s="5"/>
      <c r="F74" s="5"/>
      <c r="G74" s="5"/>
      <c r="H74" s="43"/>
      <c r="I74" s="4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</row>
    <row r="75" ht="15.75" customHeight="1">
      <c r="A75" s="42"/>
      <c r="B75" s="42"/>
      <c r="C75" s="42"/>
      <c r="D75" s="5"/>
      <c r="E75" s="5"/>
      <c r="F75" s="5"/>
      <c r="G75" s="5"/>
      <c r="H75" s="43"/>
      <c r="I75" s="4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</row>
    <row r="76" ht="15.75" customHeight="1">
      <c r="A76" s="42"/>
      <c r="B76" s="42"/>
      <c r="C76" s="42"/>
      <c r="D76" s="5"/>
      <c r="E76" s="5"/>
      <c r="F76" s="5"/>
      <c r="G76" s="5"/>
      <c r="H76" s="43"/>
      <c r="I76" s="4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</row>
    <row r="77" ht="15.75" customHeight="1">
      <c r="A77" s="42"/>
      <c r="B77" s="42"/>
      <c r="C77" s="42"/>
      <c r="D77" s="5"/>
      <c r="E77" s="5"/>
      <c r="F77" s="5"/>
      <c r="G77" s="5"/>
      <c r="H77" s="43"/>
      <c r="I77" s="4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</row>
    <row r="78" ht="15.75" customHeight="1">
      <c r="A78" s="42"/>
      <c r="B78" s="42"/>
      <c r="C78" s="42"/>
      <c r="D78" s="5"/>
      <c r="E78" s="5"/>
      <c r="F78" s="5"/>
      <c r="G78" s="5"/>
      <c r="H78" s="43"/>
      <c r="I78" s="4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</row>
    <row r="79" ht="15.75" customHeight="1">
      <c r="A79" s="5"/>
      <c r="B79" s="5"/>
      <c r="C79" s="5"/>
      <c r="D79" s="5"/>
      <c r="E79" s="5"/>
      <c r="F79" s="5"/>
      <c r="G79" s="5"/>
      <c r="H79" s="43"/>
      <c r="I79" s="4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</row>
    <row r="80" ht="15.75" customHeight="1">
      <c r="A80" s="5"/>
      <c r="B80" s="5"/>
      <c r="C80" s="5"/>
      <c r="D80" s="5"/>
      <c r="E80" s="5"/>
      <c r="F80" s="5"/>
      <c r="G80" s="5"/>
      <c r="H80" s="43"/>
      <c r="I80" s="4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</row>
    <row r="81" ht="15.75" customHeight="1">
      <c r="A81" s="5"/>
      <c r="B81" s="5"/>
      <c r="C81" s="5"/>
      <c r="D81" s="5"/>
      <c r="E81" s="5"/>
      <c r="F81" s="5"/>
      <c r="G81" s="5"/>
      <c r="H81" s="43"/>
      <c r="I81" s="4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</row>
    <row r="82" ht="15.75" customHeight="1">
      <c r="A82" s="5"/>
      <c r="B82" s="5"/>
      <c r="C82" s="5"/>
      <c r="D82" s="5"/>
      <c r="E82" s="5"/>
      <c r="F82" s="5"/>
      <c r="G82" s="5"/>
      <c r="H82" s="43"/>
      <c r="I82" s="4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</row>
    <row r="83" ht="15.75" customHeight="1">
      <c r="A83" s="5"/>
      <c r="B83" s="5"/>
      <c r="C83" s="5"/>
      <c r="D83" s="5"/>
      <c r="E83" s="5"/>
      <c r="F83" s="5"/>
      <c r="G83" s="5"/>
      <c r="H83" s="43"/>
      <c r="I83" s="4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</row>
    <row r="84" ht="15.75" customHeight="1">
      <c r="A84" s="5"/>
      <c r="B84" s="5"/>
      <c r="C84" s="5"/>
      <c r="D84" s="5"/>
      <c r="E84" s="5"/>
      <c r="F84" s="5"/>
      <c r="G84" s="5"/>
      <c r="H84" s="43"/>
      <c r="I84" s="4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</row>
    <row r="85" ht="15.75" customHeight="1">
      <c r="A85" s="5"/>
      <c r="B85" s="5"/>
      <c r="C85" s="5"/>
      <c r="D85" s="5"/>
      <c r="E85" s="5"/>
      <c r="F85" s="5"/>
      <c r="G85" s="5"/>
      <c r="H85" s="43"/>
      <c r="I85" s="4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</row>
    <row r="86" ht="15.75" customHeight="1">
      <c r="A86" s="5"/>
      <c r="B86" s="5"/>
      <c r="C86" s="5"/>
      <c r="D86" s="5"/>
      <c r="E86" s="5"/>
      <c r="F86" s="5"/>
      <c r="G86" s="5"/>
      <c r="H86" s="43"/>
      <c r="I86" s="4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</row>
    <row r="87" ht="15.75" customHeight="1">
      <c r="A87" s="5"/>
      <c r="B87" s="5"/>
      <c r="C87" s="5"/>
      <c r="D87" s="5"/>
      <c r="E87" s="5"/>
      <c r="F87" s="5"/>
      <c r="G87" s="5"/>
      <c r="H87" s="43"/>
      <c r="I87" s="4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</row>
    <row r="88" ht="15.75" customHeight="1">
      <c r="A88" s="5"/>
      <c r="B88" s="5"/>
      <c r="C88" s="5"/>
      <c r="D88" s="5"/>
      <c r="E88" s="5"/>
      <c r="F88" s="5"/>
      <c r="G88" s="5"/>
      <c r="H88" s="43"/>
      <c r="I88" s="4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</row>
    <row r="89" ht="15.75" customHeight="1">
      <c r="A89" s="5"/>
      <c r="B89" s="5"/>
      <c r="C89" s="5"/>
      <c r="D89" s="5"/>
      <c r="E89" s="5"/>
      <c r="F89" s="5"/>
      <c r="G89" s="5"/>
      <c r="H89" s="43"/>
      <c r="I89" s="4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</row>
    <row r="90" ht="15.75" customHeight="1">
      <c r="A90" s="5"/>
      <c r="B90" s="5"/>
      <c r="C90" s="5"/>
      <c r="D90" s="5"/>
      <c r="E90" s="5"/>
      <c r="F90" s="5"/>
      <c r="G90" s="5"/>
      <c r="H90" s="43"/>
      <c r="I90" s="4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</row>
    <row r="91" ht="15.75" customHeight="1">
      <c r="A91" s="5"/>
      <c r="B91" s="5"/>
      <c r="C91" s="5"/>
      <c r="D91" s="5"/>
      <c r="E91" s="5"/>
      <c r="F91" s="5"/>
      <c r="G91" s="5"/>
      <c r="H91" s="43"/>
      <c r="I91" s="4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</row>
    <row r="92" ht="15.75" customHeight="1">
      <c r="A92" s="5"/>
      <c r="B92" s="5"/>
      <c r="C92" s="5"/>
      <c r="D92" s="5"/>
      <c r="E92" s="5"/>
      <c r="F92" s="5"/>
      <c r="G92" s="5"/>
      <c r="H92" s="43"/>
      <c r="I92" s="4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</row>
    <row r="93" ht="15.75" customHeight="1">
      <c r="A93" s="5"/>
      <c r="B93" s="5"/>
      <c r="C93" s="5"/>
      <c r="D93" s="5"/>
      <c r="E93" s="5"/>
      <c r="F93" s="5"/>
      <c r="G93" s="5"/>
      <c r="H93" s="43"/>
      <c r="I93" s="4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</row>
    <row r="94" ht="15.75" customHeight="1">
      <c r="A94" s="5"/>
      <c r="B94" s="5"/>
      <c r="C94" s="5"/>
      <c r="D94" s="5"/>
      <c r="E94" s="5"/>
      <c r="F94" s="5"/>
      <c r="G94" s="5"/>
      <c r="H94" s="43"/>
      <c r="I94" s="4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</row>
    <row r="95" ht="15.75" customHeight="1">
      <c r="A95" s="5"/>
      <c r="B95" s="5"/>
      <c r="C95" s="5"/>
      <c r="D95" s="5"/>
      <c r="E95" s="5"/>
      <c r="F95" s="5"/>
      <c r="G95" s="5"/>
      <c r="H95" s="43"/>
      <c r="I95" s="4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</row>
    <row r="96" ht="15.75" customHeight="1">
      <c r="A96" s="5"/>
      <c r="B96" s="5"/>
      <c r="C96" s="5"/>
      <c r="D96" s="5"/>
      <c r="E96" s="5"/>
      <c r="F96" s="5"/>
      <c r="G96" s="5"/>
      <c r="H96" s="43"/>
      <c r="I96" s="4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</row>
    <row r="97" ht="15.75" customHeight="1">
      <c r="A97" s="5"/>
      <c r="B97" s="5"/>
      <c r="C97" s="5"/>
      <c r="D97" s="5"/>
      <c r="E97" s="5"/>
      <c r="F97" s="5"/>
      <c r="G97" s="5"/>
      <c r="H97" s="43"/>
      <c r="I97" s="4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</row>
    <row r="98" ht="15.75" customHeight="1">
      <c r="A98" s="5"/>
      <c r="B98" s="5"/>
      <c r="C98" s="5"/>
      <c r="D98" s="5"/>
      <c r="E98" s="5"/>
      <c r="F98" s="5"/>
      <c r="G98" s="5"/>
      <c r="H98" s="43"/>
      <c r="I98" s="4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</row>
    <row r="99" ht="15.75" customHeight="1">
      <c r="A99" s="5"/>
      <c r="B99" s="5"/>
      <c r="C99" s="5"/>
      <c r="D99" s="5"/>
      <c r="E99" s="5"/>
      <c r="F99" s="5"/>
      <c r="G99" s="5"/>
      <c r="H99" s="43"/>
      <c r="I99" s="4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</row>
    <row r="100" ht="15.75" customHeight="1">
      <c r="A100" s="5"/>
      <c r="B100" s="5"/>
      <c r="C100" s="5"/>
      <c r="D100" s="5"/>
      <c r="E100" s="5"/>
      <c r="F100" s="5"/>
      <c r="G100" s="5"/>
      <c r="H100" s="43"/>
      <c r="I100" s="4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</row>
    <row r="101" ht="15.75" customHeight="1">
      <c r="A101" s="5"/>
      <c r="B101" s="5"/>
      <c r="C101" s="5"/>
      <c r="D101" s="5"/>
      <c r="E101" s="5"/>
      <c r="F101" s="5"/>
      <c r="G101" s="5"/>
      <c r="H101" s="43"/>
      <c r="I101" s="4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</row>
    <row r="102" ht="15.75" customHeight="1">
      <c r="A102" s="5"/>
      <c r="B102" s="5"/>
      <c r="C102" s="5"/>
      <c r="D102" s="5"/>
      <c r="E102" s="5"/>
      <c r="F102" s="5"/>
      <c r="G102" s="5"/>
      <c r="H102" s="43"/>
      <c r="I102" s="4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</row>
    <row r="103" ht="15.75" customHeight="1">
      <c r="A103" s="5"/>
      <c r="B103" s="5"/>
      <c r="C103" s="5"/>
      <c r="D103" s="5"/>
      <c r="E103" s="5"/>
      <c r="F103" s="5"/>
      <c r="G103" s="5"/>
      <c r="H103" s="43"/>
      <c r="I103" s="4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</row>
    <row r="104" ht="15.75" customHeight="1">
      <c r="A104" s="5"/>
      <c r="B104" s="5"/>
      <c r="C104" s="5"/>
      <c r="D104" s="5"/>
      <c r="E104" s="5"/>
      <c r="F104" s="5"/>
      <c r="G104" s="5"/>
      <c r="H104" s="43"/>
      <c r="I104" s="4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</row>
    <row r="105" ht="15.75" customHeight="1">
      <c r="A105" s="5"/>
      <c r="B105" s="5"/>
      <c r="C105" s="5"/>
      <c r="D105" s="5"/>
      <c r="E105" s="5"/>
      <c r="F105" s="5"/>
      <c r="G105" s="5"/>
      <c r="H105" s="43"/>
      <c r="I105" s="4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</row>
    <row r="106" ht="15.75" customHeight="1">
      <c r="A106" s="5"/>
      <c r="B106" s="5"/>
      <c r="C106" s="5"/>
      <c r="D106" s="5"/>
      <c r="E106" s="5"/>
      <c r="F106" s="5"/>
      <c r="G106" s="5"/>
      <c r="H106" s="43"/>
      <c r="I106" s="4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</row>
    <row r="107" ht="15.75" customHeight="1">
      <c r="A107" s="5"/>
      <c r="B107" s="5"/>
      <c r="C107" s="5"/>
      <c r="D107" s="5"/>
      <c r="E107" s="5"/>
      <c r="F107" s="5"/>
      <c r="G107" s="5"/>
      <c r="H107" s="43"/>
      <c r="I107" s="4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</row>
    <row r="108" ht="15.75" customHeight="1">
      <c r="A108" s="5"/>
      <c r="B108" s="5"/>
      <c r="C108" s="5"/>
      <c r="D108" s="5"/>
      <c r="E108" s="5"/>
      <c r="F108" s="5"/>
      <c r="G108" s="5"/>
      <c r="H108" s="43"/>
      <c r="I108" s="4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</row>
    <row r="109" ht="15.75" customHeight="1">
      <c r="A109" s="5"/>
      <c r="B109" s="5"/>
      <c r="C109" s="5"/>
      <c r="D109" s="5"/>
      <c r="E109" s="5"/>
      <c r="F109" s="5"/>
      <c r="G109" s="5"/>
      <c r="H109" s="43"/>
      <c r="I109" s="4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</row>
    <row r="110" ht="15.75" customHeight="1">
      <c r="A110" s="5"/>
      <c r="B110" s="5"/>
      <c r="C110" s="5"/>
      <c r="D110" s="5"/>
      <c r="E110" s="5"/>
      <c r="F110" s="5"/>
      <c r="G110" s="5"/>
      <c r="H110" s="43"/>
      <c r="I110" s="4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</row>
    <row r="111" ht="15.75" customHeight="1">
      <c r="A111" s="5"/>
      <c r="B111" s="5"/>
      <c r="C111" s="5"/>
      <c r="D111" s="5"/>
      <c r="E111" s="5"/>
      <c r="F111" s="5"/>
      <c r="G111" s="5"/>
      <c r="H111" s="43"/>
      <c r="I111" s="4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</row>
    <row r="112" ht="15.75" customHeight="1">
      <c r="A112" s="5"/>
      <c r="B112" s="5"/>
      <c r="C112" s="5"/>
      <c r="D112" s="5"/>
      <c r="E112" s="5"/>
      <c r="F112" s="5"/>
      <c r="G112" s="5"/>
      <c r="H112" s="43"/>
      <c r="I112" s="4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</row>
    <row r="113" ht="15.75" customHeight="1">
      <c r="A113" s="5"/>
      <c r="B113" s="5"/>
      <c r="C113" s="5"/>
      <c r="D113" s="5"/>
      <c r="E113" s="5"/>
      <c r="F113" s="5"/>
      <c r="G113" s="5"/>
      <c r="H113" s="43"/>
      <c r="I113" s="4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</row>
    <row r="114" ht="15.75" customHeight="1">
      <c r="A114" s="5"/>
      <c r="B114" s="5"/>
      <c r="C114" s="5"/>
      <c r="D114" s="5"/>
      <c r="E114" s="5"/>
      <c r="F114" s="5"/>
      <c r="G114" s="5"/>
      <c r="H114" s="43"/>
      <c r="I114" s="4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</row>
    <row r="115" ht="15.75" customHeight="1">
      <c r="A115" s="5"/>
      <c r="B115" s="5"/>
      <c r="C115" s="5"/>
      <c r="D115" s="5"/>
      <c r="E115" s="5"/>
      <c r="F115" s="5"/>
      <c r="G115" s="5"/>
      <c r="H115" s="43"/>
      <c r="I115" s="4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</row>
    <row r="116" ht="15.75" customHeight="1">
      <c r="A116" s="5"/>
      <c r="B116" s="5"/>
      <c r="C116" s="5"/>
      <c r="D116" s="5"/>
      <c r="E116" s="5"/>
      <c r="F116" s="5"/>
      <c r="G116" s="5"/>
      <c r="H116" s="43"/>
      <c r="I116" s="4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</row>
    <row r="117" ht="15.75" customHeight="1">
      <c r="A117" s="5"/>
      <c r="B117" s="5"/>
      <c r="C117" s="5"/>
      <c r="D117" s="5"/>
      <c r="E117" s="5"/>
      <c r="F117" s="5"/>
      <c r="G117" s="5"/>
      <c r="H117" s="43"/>
      <c r="I117" s="4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</row>
    <row r="118" ht="15.75" customHeight="1">
      <c r="A118" s="5"/>
      <c r="B118" s="5"/>
      <c r="C118" s="5"/>
      <c r="D118" s="5"/>
      <c r="E118" s="5"/>
      <c r="F118" s="5"/>
      <c r="G118" s="5"/>
      <c r="H118" s="43"/>
      <c r="I118" s="4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</row>
    <row r="119" ht="15.75" customHeight="1">
      <c r="A119" s="5"/>
      <c r="B119" s="5"/>
      <c r="C119" s="5"/>
      <c r="D119" s="5"/>
      <c r="E119" s="5"/>
      <c r="F119" s="5"/>
      <c r="G119" s="5"/>
      <c r="H119" s="43"/>
      <c r="I119" s="4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</row>
    <row r="120" ht="15.75" customHeight="1">
      <c r="A120" s="5"/>
      <c r="B120" s="5"/>
      <c r="C120" s="5"/>
      <c r="D120" s="5"/>
      <c r="E120" s="5"/>
      <c r="F120" s="5"/>
      <c r="G120" s="5"/>
      <c r="H120" s="43"/>
      <c r="I120" s="4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</row>
    <row r="121" ht="15.75" customHeight="1">
      <c r="A121" s="5"/>
      <c r="B121" s="5"/>
      <c r="C121" s="5"/>
      <c r="D121" s="5"/>
      <c r="E121" s="5"/>
      <c r="F121" s="5"/>
      <c r="G121" s="5"/>
      <c r="H121" s="43"/>
      <c r="I121" s="4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</row>
    <row r="122" ht="15.75" customHeight="1">
      <c r="A122" s="5"/>
      <c r="B122" s="5"/>
      <c r="C122" s="5"/>
      <c r="D122" s="5"/>
      <c r="E122" s="5"/>
      <c r="F122" s="5"/>
      <c r="G122" s="5"/>
      <c r="H122" s="43"/>
      <c r="I122" s="4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</row>
    <row r="123" ht="15.75" customHeight="1">
      <c r="A123" s="5"/>
      <c r="B123" s="5"/>
      <c r="C123" s="5"/>
      <c r="D123" s="5"/>
      <c r="E123" s="5"/>
      <c r="F123" s="5"/>
      <c r="G123" s="5"/>
      <c r="H123" s="43"/>
      <c r="I123" s="4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</row>
    <row r="124" ht="15.75" customHeight="1">
      <c r="A124" s="5"/>
      <c r="B124" s="5"/>
      <c r="C124" s="5"/>
      <c r="D124" s="5"/>
      <c r="E124" s="5"/>
      <c r="F124" s="5"/>
      <c r="G124" s="5"/>
      <c r="H124" s="43"/>
      <c r="I124" s="4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</row>
    <row r="125" ht="15.75" customHeight="1">
      <c r="A125" s="5"/>
      <c r="B125" s="5"/>
      <c r="C125" s="5"/>
      <c r="D125" s="5"/>
      <c r="E125" s="5"/>
      <c r="F125" s="5"/>
      <c r="G125" s="5"/>
      <c r="H125" s="43"/>
      <c r="I125" s="4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</row>
    <row r="126" ht="15.75" customHeight="1">
      <c r="A126" s="5"/>
      <c r="B126" s="5"/>
      <c r="C126" s="5"/>
      <c r="D126" s="5"/>
      <c r="E126" s="5"/>
      <c r="F126" s="5"/>
      <c r="G126" s="5"/>
      <c r="H126" s="43"/>
      <c r="I126" s="4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</row>
    <row r="127" ht="15.75" customHeight="1">
      <c r="A127" s="5"/>
      <c r="B127" s="5"/>
      <c r="C127" s="5"/>
      <c r="D127" s="5"/>
      <c r="E127" s="5"/>
      <c r="F127" s="5"/>
      <c r="G127" s="5"/>
      <c r="H127" s="43"/>
      <c r="I127" s="4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</row>
    <row r="128" ht="15.75" customHeight="1">
      <c r="A128" s="5"/>
      <c r="B128" s="5"/>
      <c r="C128" s="5"/>
      <c r="D128" s="5"/>
      <c r="E128" s="5"/>
      <c r="F128" s="5"/>
      <c r="G128" s="5"/>
      <c r="H128" s="43"/>
      <c r="I128" s="4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</row>
    <row r="129" ht="15.75" customHeight="1">
      <c r="A129" s="5"/>
      <c r="B129" s="5"/>
      <c r="C129" s="5"/>
      <c r="D129" s="5"/>
      <c r="E129" s="5"/>
      <c r="F129" s="5"/>
      <c r="G129" s="5"/>
      <c r="H129" s="43"/>
      <c r="I129" s="4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</row>
    <row r="130" ht="15.75" customHeight="1">
      <c r="A130" s="5"/>
      <c r="B130" s="5"/>
      <c r="C130" s="5"/>
      <c r="D130" s="5"/>
      <c r="E130" s="5"/>
      <c r="F130" s="5"/>
      <c r="G130" s="5"/>
      <c r="H130" s="43"/>
      <c r="I130" s="4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</row>
    <row r="131" ht="15.75" customHeight="1">
      <c r="A131" s="5"/>
      <c r="B131" s="5"/>
      <c r="C131" s="5"/>
      <c r="D131" s="5"/>
      <c r="E131" s="5"/>
      <c r="F131" s="5"/>
      <c r="G131" s="5"/>
      <c r="H131" s="43"/>
      <c r="I131" s="4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</row>
    <row r="132" ht="15.75" customHeight="1">
      <c r="A132" s="5"/>
      <c r="B132" s="5"/>
      <c r="C132" s="5"/>
      <c r="D132" s="5"/>
      <c r="E132" s="5"/>
      <c r="F132" s="5"/>
      <c r="G132" s="5"/>
      <c r="H132" s="43"/>
      <c r="I132" s="4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</row>
    <row r="133" ht="15.75" customHeight="1">
      <c r="A133" s="5"/>
      <c r="B133" s="5"/>
      <c r="C133" s="5"/>
      <c r="D133" s="5"/>
      <c r="E133" s="5"/>
      <c r="F133" s="5"/>
      <c r="G133" s="5"/>
      <c r="H133" s="43"/>
      <c r="I133" s="4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</row>
    <row r="134" ht="15.75" customHeight="1">
      <c r="A134" s="5"/>
      <c r="B134" s="5"/>
      <c r="C134" s="5"/>
      <c r="D134" s="5"/>
      <c r="E134" s="5"/>
      <c r="F134" s="5"/>
      <c r="G134" s="5"/>
      <c r="H134" s="43"/>
      <c r="I134" s="4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</row>
    <row r="135" ht="15.75" customHeight="1">
      <c r="A135" s="5"/>
      <c r="B135" s="5"/>
      <c r="C135" s="5"/>
      <c r="D135" s="5"/>
      <c r="E135" s="5"/>
      <c r="F135" s="5"/>
      <c r="G135" s="5"/>
      <c r="H135" s="43"/>
      <c r="I135" s="4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</row>
    <row r="136" ht="15.75" customHeight="1">
      <c r="A136" s="5"/>
      <c r="B136" s="5"/>
      <c r="C136" s="5"/>
      <c r="D136" s="5"/>
      <c r="E136" s="5"/>
      <c r="F136" s="5"/>
      <c r="G136" s="5"/>
      <c r="H136" s="43"/>
      <c r="I136" s="4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</row>
    <row r="137" ht="15.75" customHeight="1">
      <c r="A137" s="5"/>
      <c r="B137" s="5"/>
      <c r="C137" s="5"/>
      <c r="D137" s="5"/>
      <c r="E137" s="5"/>
      <c r="F137" s="5"/>
      <c r="G137" s="5"/>
      <c r="H137" s="43"/>
      <c r="I137" s="4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</row>
    <row r="138" ht="15.75" customHeight="1">
      <c r="A138" s="5"/>
      <c r="B138" s="5"/>
      <c r="C138" s="5"/>
      <c r="D138" s="5"/>
      <c r="E138" s="5"/>
      <c r="F138" s="5"/>
      <c r="G138" s="5"/>
      <c r="H138" s="43"/>
      <c r="I138" s="4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</row>
    <row r="139" ht="15.75" customHeight="1">
      <c r="A139" s="5"/>
      <c r="B139" s="5"/>
      <c r="C139" s="5"/>
      <c r="D139" s="5"/>
      <c r="E139" s="5"/>
      <c r="F139" s="5"/>
      <c r="G139" s="5"/>
      <c r="H139" s="43"/>
      <c r="I139" s="4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</row>
    <row r="140" ht="15.75" customHeight="1">
      <c r="A140" s="5"/>
      <c r="B140" s="5"/>
      <c r="C140" s="5"/>
      <c r="D140" s="5"/>
      <c r="E140" s="5"/>
      <c r="F140" s="5"/>
      <c r="G140" s="5"/>
      <c r="H140" s="43"/>
      <c r="I140" s="4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</row>
    <row r="141" ht="15.75" customHeight="1">
      <c r="A141" s="5"/>
      <c r="B141" s="5"/>
      <c r="C141" s="5"/>
      <c r="D141" s="5"/>
      <c r="E141" s="5"/>
      <c r="F141" s="5"/>
      <c r="G141" s="5"/>
      <c r="H141" s="43"/>
      <c r="I141" s="4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</row>
    <row r="142" ht="15.75" customHeight="1">
      <c r="A142" s="5"/>
      <c r="B142" s="5"/>
      <c r="C142" s="5"/>
      <c r="D142" s="5"/>
      <c r="E142" s="5"/>
      <c r="F142" s="5"/>
      <c r="G142" s="5"/>
      <c r="H142" s="43"/>
      <c r="I142" s="4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</row>
    <row r="143" ht="15.75" customHeight="1">
      <c r="A143" s="5"/>
      <c r="B143" s="5"/>
      <c r="C143" s="5"/>
      <c r="D143" s="5"/>
      <c r="E143" s="5"/>
      <c r="F143" s="5"/>
      <c r="G143" s="5"/>
      <c r="H143" s="43"/>
      <c r="I143" s="4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</row>
    <row r="144" ht="15.75" customHeight="1">
      <c r="A144" s="5"/>
      <c r="B144" s="5"/>
      <c r="C144" s="5"/>
      <c r="D144" s="5"/>
      <c r="E144" s="5"/>
      <c r="F144" s="5"/>
      <c r="G144" s="5"/>
      <c r="H144" s="43"/>
      <c r="I144" s="4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</row>
    <row r="145" ht="15.75" customHeight="1">
      <c r="A145" s="5"/>
      <c r="B145" s="5"/>
      <c r="C145" s="5"/>
      <c r="D145" s="5"/>
      <c r="E145" s="5"/>
      <c r="F145" s="5"/>
      <c r="G145" s="5"/>
      <c r="H145" s="43"/>
      <c r="I145" s="4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</row>
    <row r="146" ht="15.75" customHeight="1">
      <c r="A146" s="5"/>
      <c r="B146" s="5"/>
      <c r="C146" s="5"/>
      <c r="D146" s="5"/>
      <c r="E146" s="5"/>
      <c r="F146" s="5"/>
      <c r="G146" s="5"/>
      <c r="H146" s="43"/>
      <c r="I146" s="4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</row>
    <row r="147" ht="15.75" customHeight="1">
      <c r="A147" s="5"/>
      <c r="B147" s="5"/>
      <c r="C147" s="5"/>
      <c r="D147" s="5"/>
      <c r="E147" s="5"/>
      <c r="F147" s="5"/>
      <c r="G147" s="5"/>
      <c r="H147" s="43"/>
      <c r="I147" s="4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</row>
    <row r="148" ht="15.75" customHeight="1">
      <c r="A148" s="5"/>
      <c r="B148" s="5"/>
      <c r="C148" s="5"/>
      <c r="D148" s="5"/>
      <c r="E148" s="5"/>
      <c r="F148" s="5"/>
      <c r="G148" s="5"/>
      <c r="H148" s="43"/>
      <c r="I148" s="4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</row>
    <row r="149" ht="15.75" customHeight="1">
      <c r="A149" s="5"/>
      <c r="B149" s="5"/>
      <c r="C149" s="5"/>
      <c r="D149" s="5"/>
      <c r="E149" s="5"/>
      <c r="F149" s="5"/>
      <c r="G149" s="5"/>
      <c r="H149" s="43"/>
      <c r="I149" s="4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</row>
    <row r="150" ht="15.75" customHeight="1">
      <c r="A150" s="5"/>
      <c r="B150" s="5"/>
      <c r="C150" s="5"/>
      <c r="D150" s="5"/>
      <c r="E150" s="5"/>
      <c r="F150" s="5"/>
      <c r="G150" s="5"/>
      <c r="H150" s="43"/>
      <c r="I150" s="4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</row>
    <row r="151" ht="15.75" customHeight="1">
      <c r="A151" s="5"/>
      <c r="B151" s="5"/>
      <c r="C151" s="5"/>
      <c r="D151" s="5"/>
      <c r="E151" s="5"/>
      <c r="F151" s="5"/>
      <c r="G151" s="5"/>
      <c r="H151" s="43"/>
      <c r="I151" s="4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</row>
    <row r="152" ht="15.75" customHeight="1">
      <c r="A152" s="5"/>
      <c r="B152" s="5"/>
      <c r="C152" s="5"/>
      <c r="D152" s="5"/>
      <c r="E152" s="5"/>
      <c r="F152" s="5"/>
      <c r="G152" s="5"/>
      <c r="H152" s="43"/>
      <c r="I152" s="4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</row>
    <row r="153" ht="15.75" customHeight="1">
      <c r="A153" s="5"/>
      <c r="B153" s="5"/>
      <c r="C153" s="5"/>
      <c r="D153" s="5"/>
      <c r="E153" s="5"/>
      <c r="F153" s="5"/>
      <c r="G153" s="5"/>
      <c r="H153" s="43"/>
      <c r="I153" s="4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</row>
    <row r="154" ht="15.75" customHeight="1">
      <c r="A154" s="5"/>
      <c r="B154" s="5"/>
      <c r="C154" s="5"/>
      <c r="D154" s="5"/>
      <c r="E154" s="5"/>
      <c r="F154" s="5"/>
      <c r="G154" s="5"/>
      <c r="H154" s="43"/>
      <c r="I154" s="4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</row>
    <row r="155" ht="15.75" customHeight="1">
      <c r="A155" s="5"/>
      <c r="B155" s="5"/>
      <c r="C155" s="5"/>
      <c r="D155" s="5"/>
      <c r="E155" s="5"/>
      <c r="F155" s="5"/>
      <c r="G155" s="5"/>
      <c r="H155" s="43"/>
      <c r="I155" s="4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</row>
    <row r="156" ht="15.75" customHeight="1">
      <c r="A156" s="5"/>
      <c r="B156" s="5"/>
      <c r="C156" s="5"/>
      <c r="D156" s="5"/>
      <c r="E156" s="5"/>
      <c r="F156" s="5"/>
      <c r="G156" s="5"/>
      <c r="H156" s="43"/>
      <c r="I156" s="4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</row>
    <row r="157" ht="15.75" customHeight="1">
      <c r="A157" s="5"/>
      <c r="B157" s="5"/>
      <c r="C157" s="5"/>
      <c r="D157" s="5"/>
      <c r="E157" s="5"/>
      <c r="F157" s="5"/>
      <c r="G157" s="5"/>
      <c r="H157" s="43"/>
      <c r="I157" s="4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</row>
    <row r="158" ht="15.75" customHeight="1">
      <c r="A158" s="5"/>
      <c r="B158" s="5"/>
      <c r="C158" s="5"/>
      <c r="D158" s="5"/>
      <c r="E158" s="5"/>
      <c r="F158" s="5"/>
      <c r="G158" s="5"/>
      <c r="H158" s="43"/>
      <c r="I158" s="4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</row>
    <row r="159" ht="15.75" customHeight="1">
      <c r="A159" s="5"/>
      <c r="B159" s="5"/>
      <c r="C159" s="5"/>
      <c r="D159" s="5"/>
      <c r="E159" s="5"/>
      <c r="F159" s="5"/>
      <c r="G159" s="5"/>
      <c r="H159" s="43"/>
      <c r="I159" s="4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</row>
    <row r="160" ht="15.75" customHeight="1">
      <c r="A160" s="5"/>
      <c r="B160" s="5"/>
      <c r="C160" s="5"/>
      <c r="D160" s="5"/>
      <c r="E160" s="5"/>
      <c r="F160" s="5"/>
      <c r="G160" s="5"/>
      <c r="H160" s="43"/>
      <c r="I160" s="4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</row>
    <row r="161" ht="15.75" customHeight="1">
      <c r="A161" s="5"/>
      <c r="B161" s="5"/>
      <c r="C161" s="5"/>
      <c r="D161" s="5"/>
      <c r="E161" s="5"/>
      <c r="F161" s="5"/>
      <c r="G161" s="5"/>
      <c r="H161" s="43"/>
      <c r="I161" s="4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</row>
    <row r="162" ht="15.75" customHeight="1">
      <c r="A162" s="5"/>
      <c r="B162" s="5"/>
      <c r="C162" s="5"/>
      <c r="D162" s="5"/>
      <c r="E162" s="5"/>
      <c r="F162" s="5"/>
      <c r="G162" s="5"/>
      <c r="H162" s="43"/>
      <c r="I162" s="4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</row>
    <row r="163" ht="15.75" customHeight="1">
      <c r="A163" s="5"/>
      <c r="B163" s="5"/>
      <c r="C163" s="5"/>
      <c r="D163" s="5"/>
      <c r="E163" s="5"/>
      <c r="F163" s="5"/>
      <c r="G163" s="5"/>
      <c r="H163" s="43"/>
      <c r="I163" s="4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</row>
    <row r="164" ht="15.75" customHeight="1">
      <c r="A164" s="5"/>
      <c r="B164" s="5"/>
      <c r="C164" s="5"/>
      <c r="D164" s="5"/>
      <c r="E164" s="5"/>
      <c r="F164" s="5"/>
      <c r="G164" s="5"/>
      <c r="H164" s="43"/>
      <c r="I164" s="4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</row>
    <row r="165" ht="15.75" customHeight="1">
      <c r="A165" s="5"/>
      <c r="B165" s="5"/>
      <c r="C165" s="5"/>
      <c r="D165" s="5"/>
      <c r="E165" s="5"/>
      <c r="F165" s="5"/>
      <c r="G165" s="5"/>
      <c r="H165" s="43"/>
      <c r="I165" s="4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</row>
    <row r="166" ht="15.75" customHeight="1">
      <c r="A166" s="5"/>
      <c r="B166" s="5"/>
      <c r="C166" s="5"/>
      <c r="D166" s="5"/>
      <c r="E166" s="5"/>
      <c r="F166" s="5"/>
      <c r="G166" s="5"/>
      <c r="H166" s="43"/>
      <c r="I166" s="4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</row>
    <row r="167" ht="15.75" customHeight="1">
      <c r="A167" s="5"/>
      <c r="B167" s="5"/>
      <c r="C167" s="5"/>
      <c r="D167" s="5"/>
      <c r="E167" s="5"/>
      <c r="F167" s="5"/>
      <c r="G167" s="5"/>
      <c r="H167" s="43"/>
      <c r="I167" s="4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</row>
    <row r="168" ht="15.75" customHeight="1">
      <c r="A168" s="5"/>
      <c r="B168" s="5"/>
      <c r="C168" s="5"/>
      <c r="D168" s="5"/>
      <c r="E168" s="5"/>
      <c r="F168" s="5"/>
      <c r="G168" s="5"/>
      <c r="H168" s="43"/>
      <c r="I168" s="4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</row>
    <row r="169" ht="15.75" customHeight="1">
      <c r="A169" s="5"/>
      <c r="B169" s="5"/>
      <c r="C169" s="5"/>
      <c r="D169" s="5"/>
      <c r="E169" s="5"/>
      <c r="F169" s="5"/>
      <c r="G169" s="5"/>
      <c r="H169" s="43"/>
      <c r="I169" s="4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</row>
    <row r="170" ht="15.75" customHeight="1">
      <c r="A170" s="5"/>
      <c r="B170" s="5"/>
      <c r="C170" s="5"/>
      <c r="D170" s="5"/>
      <c r="E170" s="5"/>
      <c r="F170" s="5"/>
      <c r="G170" s="5"/>
      <c r="H170" s="43"/>
      <c r="I170" s="4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</row>
    <row r="171" ht="15.75" customHeight="1">
      <c r="A171" s="5"/>
      <c r="B171" s="5"/>
      <c r="C171" s="5"/>
      <c r="D171" s="5"/>
      <c r="E171" s="5"/>
      <c r="F171" s="5"/>
      <c r="G171" s="5"/>
      <c r="H171" s="43"/>
      <c r="I171" s="4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</row>
    <row r="172" ht="15.75" customHeight="1">
      <c r="A172" s="5"/>
      <c r="B172" s="5"/>
      <c r="C172" s="5"/>
      <c r="D172" s="5"/>
      <c r="E172" s="5"/>
      <c r="F172" s="5"/>
      <c r="G172" s="5"/>
      <c r="H172" s="43"/>
      <c r="I172" s="4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</row>
    <row r="173" ht="15.75" customHeight="1">
      <c r="A173" s="5"/>
      <c r="B173" s="5"/>
      <c r="C173" s="5"/>
      <c r="D173" s="5"/>
      <c r="E173" s="5"/>
      <c r="F173" s="5"/>
      <c r="G173" s="5"/>
      <c r="H173" s="43"/>
      <c r="I173" s="4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</row>
    <row r="174" ht="15.75" customHeight="1">
      <c r="A174" s="5"/>
      <c r="B174" s="5"/>
      <c r="C174" s="5"/>
      <c r="D174" s="5"/>
      <c r="E174" s="5"/>
      <c r="F174" s="5"/>
      <c r="G174" s="5"/>
      <c r="H174" s="43"/>
      <c r="I174" s="4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</row>
    <row r="175" ht="15.75" customHeight="1">
      <c r="A175" s="5"/>
      <c r="B175" s="5"/>
      <c r="C175" s="5"/>
      <c r="D175" s="5"/>
      <c r="E175" s="5"/>
      <c r="F175" s="5"/>
      <c r="G175" s="5"/>
      <c r="H175" s="43"/>
      <c r="I175" s="4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</row>
    <row r="176" ht="15.75" customHeight="1">
      <c r="A176" s="5"/>
      <c r="B176" s="5"/>
      <c r="C176" s="5"/>
      <c r="D176" s="5"/>
      <c r="E176" s="5"/>
      <c r="F176" s="5"/>
      <c r="G176" s="5"/>
      <c r="H176" s="43"/>
      <c r="I176" s="4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</row>
    <row r="177" ht="15.75" customHeight="1">
      <c r="A177" s="5"/>
      <c r="B177" s="5"/>
      <c r="C177" s="5"/>
      <c r="D177" s="5"/>
      <c r="E177" s="5"/>
      <c r="F177" s="5"/>
      <c r="G177" s="5"/>
      <c r="H177" s="43"/>
      <c r="I177" s="4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</row>
    <row r="178" ht="15.75" customHeight="1">
      <c r="A178" s="5"/>
      <c r="B178" s="5"/>
      <c r="C178" s="5"/>
      <c r="D178" s="5"/>
      <c r="E178" s="5"/>
      <c r="F178" s="5"/>
      <c r="G178" s="5"/>
      <c r="H178" s="43"/>
      <c r="I178" s="4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</row>
    <row r="179" ht="15.75" customHeight="1">
      <c r="A179" s="5"/>
      <c r="B179" s="5"/>
      <c r="C179" s="5"/>
      <c r="D179" s="5"/>
      <c r="E179" s="5"/>
      <c r="F179" s="5"/>
      <c r="G179" s="5"/>
      <c r="H179" s="43"/>
      <c r="I179" s="4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</row>
    <row r="180" ht="15.75" customHeight="1">
      <c r="A180" s="5"/>
      <c r="B180" s="5"/>
      <c r="C180" s="5"/>
      <c r="D180" s="5"/>
      <c r="E180" s="5"/>
      <c r="F180" s="5"/>
      <c r="G180" s="5"/>
      <c r="H180" s="43"/>
      <c r="I180" s="4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</row>
    <row r="181" ht="15.75" customHeight="1">
      <c r="A181" s="5"/>
      <c r="B181" s="5"/>
      <c r="C181" s="5"/>
      <c r="D181" s="5"/>
      <c r="E181" s="5"/>
      <c r="F181" s="5"/>
      <c r="G181" s="5"/>
      <c r="H181" s="43"/>
      <c r="I181" s="4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</row>
    <row r="182" ht="15.75" customHeight="1">
      <c r="A182" s="5"/>
      <c r="B182" s="5"/>
      <c r="C182" s="5"/>
      <c r="D182" s="5"/>
      <c r="E182" s="5"/>
      <c r="F182" s="5"/>
      <c r="G182" s="5"/>
      <c r="H182" s="43"/>
      <c r="I182" s="4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</row>
    <row r="183" ht="15.75" customHeight="1">
      <c r="A183" s="5"/>
      <c r="B183" s="5"/>
      <c r="C183" s="5"/>
      <c r="D183" s="5"/>
      <c r="E183" s="5"/>
      <c r="F183" s="5"/>
      <c r="G183" s="5"/>
      <c r="H183" s="43"/>
      <c r="I183" s="4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</row>
    <row r="184" ht="15.75" customHeight="1">
      <c r="A184" s="5"/>
      <c r="B184" s="5"/>
      <c r="C184" s="5"/>
      <c r="D184" s="5"/>
      <c r="E184" s="5"/>
      <c r="F184" s="5"/>
      <c r="G184" s="5"/>
      <c r="H184" s="43"/>
      <c r="I184" s="4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</row>
    <row r="185" ht="15.75" customHeight="1">
      <c r="A185" s="5"/>
      <c r="B185" s="5"/>
      <c r="C185" s="5"/>
      <c r="D185" s="5"/>
      <c r="E185" s="5"/>
      <c r="F185" s="5"/>
      <c r="G185" s="5"/>
      <c r="H185" s="43"/>
      <c r="I185" s="4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</row>
    <row r="186" ht="15.75" customHeight="1">
      <c r="A186" s="5"/>
      <c r="B186" s="5"/>
      <c r="C186" s="5"/>
      <c r="D186" s="5"/>
      <c r="E186" s="5"/>
      <c r="F186" s="5"/>
      <c r="G186" s="5"/>
      <c r="H186" s="43"/>
      <c r="I186" s="4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</row>
    <row r="187" ht="15.75" customHeight="1">
      <c r="A187" s="5"/>
      <c r="B187" s="5"/>
      <c r="C187" s="5"/>
      <c r="D187" s="5"/>
      <c r="E187" s="5"/>
      <c r="F187" s="5"/>
      <c r="G187" s="5"/>
      <c r="H187" s="43"/>
      <c r="I187" s="4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</row>
    <row r="188" ht="15.75" customHeight="1">
      <c r="A188" s="5"/>
      <c r="B188" s="5"/>
      <c r="C188" s="5"/>
      <c r="D188" s="5"/>
      <c r="E188" s="5"/>
      <c r="F188" s="5"/>
      <c r="G188" s="5"/>
      <c r="H188" s="43"/>
      <c r="I188" s="4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</row>
    <row r="189" ht="15.75" customHeight="1">
      <c r="A189" s="5"/>
      <c r="B189" s="5"/>
      <c r="C189" s="5"/>
      <c r="D189" s="5"/>
      <c r="E189" s="5"/>
      <c r="F189" s="5"/>
      <c r="G189" s="5"/>
      <c r="H189" s="43"/>
      <c r="I189" s="4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</row>
    <row r="190" ht="15.75" customHeight="1">
      <c r="A190" s="5"/>
      <c r="B190" s="5"/>
      <c r="C190" s="5"/>
      <c r="D190" s="5"/>
      <c r="E190" s="5"/>
      <c r="F190" s="5"/>
      <c r="G190" s="5"/>
      <c r="H190" s="43"/>
      <c r="I190" s="4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</row>
    <row r="191" ht="15.75" customHeight="1">
      <c r="A191" s="5"/>
      <c r="B191" s="5"/>
      <c r="C191" s="5"/>
      <c r="D191" s="5"/>
      <c r="E191" s="5"/>
      <c r="F191" s="5"/>
      <c r="G191" s="5"/>
      <c r="H191" s="43"/>
      <c r="I191" s="4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</row>
    <row r="192" ht="15.75" customHeight="1">
      <c r="A192" s="5"/>
      <c r="B192" s="5"/>
      <c r="C192" s="5"/>
      <c r="D192" s="5"/>
      <c r="E192" s="5"/>
      <c r="F192" s="5"/>
      <c r="G192" s="5"/>
      <c r="H192" s="43"/>
      <c r="I192" s="4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</row>
    <row r="193" ht="15.75" customHeight="1">
      <c r="A193" s="5"/>
      <c r="B193" s="5"/>
      <c r="C193" s="5"/>
      <c r="D193" s="5"/>
      <c r="E193" s="5"/>
      <c r="F193" s="5"/>
      <c r="G193" s="5"/>
      <c r="H193" s="43"/>
      <c r="I193" s="4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</row>
    <row r="194" ht="15.75" customHeight="1">
      <c r="A194" s="5"/>
      <c r="B194" s="5"/>
      <c r="C194" s="5"/>
      <c r="D194" s="5"/>
      <c r="E194" s="5"/>
      <c r="F194" s="5"/>
      <c r="G194" s="5"/>
      <c r="H194" s="43"/>
      <c r="I194" s="4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</row>
    <row r="195" ht="15.75" customHeight="1">
      <c r="A195" s="5"/>
      <c r="B195" s="5"/>
      <c r="C195" s="5"/>
      <c r="D195" s="5"/>
      <c r="E195" s="5"/>
      <c r="F195" s="5"/>
      <c r="G195" s="5"/>
      <c r="H195" s="43"/>
      <c r="I195" s="4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</row>
    <row r="196" ht="15.75" customHeight="1">
      <c r="A196" s="5"/>
      <c r="B196" s="5"/>
      <c r="C196" s="5"/>
      <c r="D196" s="5"/>
      <c r="E196" s="5"/>
      <c r="F196" s="5"/>
      <c r="G196" s="5"/>
      <c r="H196" s="43"/>
      <c r="I196" s="4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</row>
    <row r="197" ht="15.75" customHeight="1">
      <c r="A197" s="5"/>
      <c r="B197" s="5"/>
      <c r="C197" s="5"/>
      <c r="D197" s="5"/>
      <c r="E197" s="5"/>
      <c r="F197" s="5"/>
      <c r="G197" s="5"/>
      <c r="H197" s="43"/>
      <c r="I197" s="4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</row>
    <row r="198" ht="15.75" customHeight="1">
      <c r="A198" s="5"/>
      <c r="B198" s="5"/>
      <c r="C198" s="5"/>
      <c r="D198" s="5"/>
      <c r="E198" s="5"/>
      <c r="F198" s="5"/>
      <c r="G198" s="5"/>
      <c r="H198" s="43"/>
      <c r="I198" s="4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</row>
    <row r="199" ht="15.75" customHeight="1">
      <c r="A199" s="5"/>
      <c r="B199" s="5"/>
      <c r="C199" s="5"/>
      <c r="D199" s="5"/>
      <c r="E199" s="5"/>
      <c r="F199" s="5"/>
      <c r="G199" s="5"/>
      <c r="H199" s="43"/>
      <c r="I199" s="4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</row>
    <row r="200" ht="15.75" customHeight="1">
      <c r="A200" s="5"/>
      <c r="B200" s="5"/>
      <c r="C200" s="5"/>
      <c r="D200" s="5"/>
      <c r="E200" s="5"/>
      <c r="F200" s="5"/>
      <c r="G200" s="5"/>
      <c r="H200" s="43"/>
      <c r="I200" s="4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</row>
    <row r="201" ht="15.75" customHeight="1">
      <c r="A201" s="5"/>
      <c r="B201" s="5"/>
      <c r="C201" s="5"/>
      <c r="D201" s="5"/>
      <c r="E201" s="5"/>
      <c r="F201" s="5"/>
      <c r="G201" s="5"/>
      <c r="H201" s="43"/>
      <c r="I201" s="4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</row>
    <row r="202" ht="15.75" customHeight="1">
      <c r="A202" s="5"/>
      <c r="B202" s="5"/>
      <c r="C202" s="5"/>
      <c r="D202" s="5"/>
      <c r="E202" s="5"/>
      <c r="F202" s="5"/>
      <c r="G202" s="5"/>
      <c r="H202" s="43"/>
      <c r="I202" s="4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</row>
    <row r="203" ht="15.75" customHeight="1">
      <c r="A203" s="5"/>
      <c r="B203" s="5"/>
      <c r="C203" s="5"/>
      <c r="D203" s="5"/>
      <c r="E203" s="5"/>
      <c r="F203" s="5"/>
      <c r="G203" s="5"/>
      <c r="H203" s="43"/>
      <c r="I203" s="4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</row>
    <row r="204" ht="15.75" customHeight="1">
      <c r="A204" s="5"/>
      <c r="B204" s="5"/>
      <c r="C204" s="5"/>
      <c r="D204" s="5"/>
      <c r="E204" s="5"/>
      <c r="F204" s="5"/>
      <c r="G204" s="5"/>
      <c r="H204" s="43"/>
      <c r="I204" s="4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</row>
    <row r="205" ht="15.75" customHeight="1">
      <c r="A205" s="5"/>
      <c r="B205" s="5"/>
      <c r="C205" s="5"/>
      <c r="D205" s="5"/>
      <c r="E205" s="5"/>
      <c r="F205" s="5"/>
      <c r="G205" s="5"/>
      <c r="H205" s="43"/>
      <c r="I205" s="4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</row>
    <row r="206" ht="15.75" customHeight="1">
      <c r="A206" s="5"/>
      <c r="B206" s="5"/>
      <c r="C206" s="5"/>
      <c r="D206" s="5"/>
      <c r="E206" s="5"/>
      <c r="F206" s="5"/>
      <c r="G206" s="5"/>
      <c r="H206" s="43"/>
      <c r="I206" s="4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</row>
    <row r="207" ht="15.75" customHeight="1">
      <c r="A207" s="5"/>
      <c r="B207" s="5"/>
      <c r="C207" s="5"/>
      <c r="D207" s="5"/>
      <c r="E207" s="5"/>
      <c r="F207" s="5"/>
      <c r="G207" s="5"/>
      <c r="H207" s="43"/>
      <c r="I207" s="4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</row>
    <row r="208" ht="15.75" customHeight="1">
      <c r="A208" s="5"/>
      <c r="B208" s="5"/>
      <c r="C208" s="5"/>
      <c r="D208" s="5"/>
      <c r="E208" s="5"/>
      <c r="F208" s="5"/>
      <c r="G208" s="5"/>
      <c r="H208" s="43"/>
      <c r="I208" s="4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</row>
    <row r="209" ht="15.75" customHeight="1">
      <c r="A209" s="5"/>
      <c r="B209" s="5"/>
      <c r="C209" s="5"/>
      <c r="D209" s="5"/>
      <c r="E209" s="5"/>
      <c r="F209" s="5"/>
      <c r="G209" s="5"/>
      <c r="H209" s="43"/>
      <c r="I209" s="4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</row>
    <row r="210" ht="15.75" customHeight="1">
      <c r="A210" s="5"/>
      <c r="B210" s="5"/>
      <c r="C210" s="5"/>
      <c r="D210" s="5"/>
      <c r="E210" s="5"/>
      <c r="F210" s="5"/>
      <c r="G210" s="5"/>
      <c r="H210" s="43"/>
      <c r="I210" s="4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</row>
    <row r="211" ht="15.75" customHeight="1">
      <c r="A211" s="5"/>
      <c r="B211" s="5"/>
      <c r="C211" s="5"/>
      <c r="D211" s="5"/>
      <c r="E211" s="5"/>
      <c r="F211" s="5"/>
      <c r="G211" s="5"/>
      <c r="H211" s="43"/>
      <c r="I211" s="4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</row>
    <row r="212" ht="15.75" customHeight="1">
      <c r="A212" s="5"/>
      <c r="B212" s="5"/>
      <c r="C212" s="5"/>
      <c r="D212" s="5"/>
      <c r="E212" s="5"/>
      <c r="F212" s="5"/>
      <c r="G212" s="5"/>
      <c r="H212" s="43"/>
      <c r="I212" s="4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</row>
    <row r="213" ht="15.75" customHeight="1">
      <c r="A213" s="5"/>
      <c r="B213" s="5"/>
      <c r="C213" s="5"/>
      <c r="D213" s="5"/>
      <c r="E213" s="5"/>
      <c r="F213" s="5"/>
      <c r="G213" s="5"/>
      <c r="H213" s="43"/>
      <c r="I213" s="4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</row>
    <row r="214" ht="15.75" customHeight="1">
      <c r="A214" s="5"/>
      <c r="B214" s="5"/>
      <c r="C214" s="5"/>
      <c r="D214" s="5"/>
      <c r="E214" s="5"/>
      <c r="F214" s="5"/>
      <c r="G214" s="5"/>
      <c r="H214" s="43"/>
      <c r="I214" s="4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</row>
    <row r="215" ht="15.75" customHeight="1">
      <c r="A215" s="5"/>
      <c r="B215" s="5"/>
      <c r="C215" s="5"/>
      <c r="D215" s="5"/>
      <c r="E215" s="5"/>
      <c r="F215" s="5"/>
      <c r="G215" s="5"/>
      <c r="H215" s="43"/>
      <c r="I215" s="4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</row>
    <row r="216" ht="15.75" customHeight="1">
      <c r="A216" s="5"/>
      <c r="B216" s="5"/>
      <c r="C216" s="5"/>
      <c r="D216" s="5"/>
      <c r="E216" s="5"/>
      <c r="F216" s="5"/>
      <c r="G216" s="5"/>
      <c r="H216" s="43"/>
      <c r="I216" s="4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</row>
    <row r="217" ht="15.75" customHeight="1">
      <c r="A217" s="5"/>
      <c r="B217" s="5"/>
      <c r="C217" s="5"/>
      <c r="D217" s="5"/>
      <c r="E217" s="5"/>
      <c r="F217" s="5"/>
      <c r="G217" s="5"/>
      <c r="H217" s="43"/>
      <c r="I217" s="4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</row>
    <row r="218" ht="15.75" customHeight="1">
      <c r="A218" s="5"/>
      <c r="B218" s="5"/>
      <c r="C218" s="5"/>
      <c r="D218" s="5"/>
      <c r="E218" s="5"/>
      <c r="F218" s="5"/>
      <c r="G218" s="5"/>
      <c r="H218" s="43"/>
      <c r="I218" s="4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</row>
    <row r="219" ht="15.75" customHeight="1">
      <c r="A219" s="5"/>
      <c r="B219" s="5"/>
      <c r="C219" s="5"/>
      <c r="D219" s="5"/>
      <c r="E219" s="5"/>
      <c r="F219" s="5"/>
      <c r="G219" s="5"/>
      <c r="H219" s="43"/>
      <c r="I219" s="4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</row>
    <row r="220" ht="15.75" customHeight="1">
      <c r="A220" s="5"/>
      <c r="B220" s="5"/>
      <c r="C220" s="5"/>
      <c r="D220" s="5"/>
      <c r="E220" s="5"/>
      <c r="F220" s="5"/>
      <c r="G220" s="5"/>
      <c r="H220" s="43"/>
      <c r="I220" s="4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</row>
    <row r="221" ht="15.75" customHeight="1">
      <c r="A221" s="5"/>
      <c r="B221" s="5"/>
      <c r="C221" s="5"/>
      <c r="D221" s="5"/>
      <c r="E221" s="5"/>
      <c r="F221" s="5"/>
      <c r="G221" s="5"/>
      <c r="H221" s="43"/>
      <c r="I221" s="4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</row>
    <row r="222" ht="15.75" customHeight="1">
      <c r="A222" s="5"/>
      <c r="B222" s="5"/>
      <c r="C222" s="5"/>
      <c r="D222" s="5"/>
      <c r="E222" s="5"/>
      <c r="F222" s="5"/>
      <c r="G222" s="5"/>
      <c r="H222" s="43"/>
      <c r="I222" s="4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</row>
    <row r="223" ht="15.75" customHeight="1">
      <c r="A223" s="5"/>
      <c r="B223" s="5"/>
      <c r="C223" s="5"/>
      <c r="D223" s="5"/>
      <c r="E223" s="5"/>
      <c r="F223" s="5"/>
      <c r="G223" s="5"/>
      <c r="H223" s="43"/>
      <c r="I223" s="4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</row>
    <row r="224" ht="15.75" customHeight="1">
      <c r="A224" s="5"/>
      <c r="B224" s="5"/>
      <c r="C224" s="5"/>
      <c r="D224" s="5"/>
      <c r="E224" s="5"/>
      <c r="F224" s="5"/>
      <c r="G224" s="5"/>
      <c r="H224" s="43"/>
      <c r="I224" s="4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</row>
    <row r="225" ht="15.75" customHeight="1">
      <c r="A225" s="5"/>
      <c r="B225" s="5"/>
      <c r="C225" s="5"/>
      <c r="D225" s="5"/>
      <c r="E225" s="5"/>
      <c r="F225" s="5"/>
      <c r="G225" s="5"/>
      <c r="H225" s="43"/>
      <c r="I225" s="4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</row>
    <row r="226" ht="15.75" customHeight="1">
      <c r="A226" s="5"/>
      <c r="B226" s="5"/>
      <c r="C226" s="5"/>
      <c r="D226" s="5"/>
      <c r="E226" s="5"/>
      <c r="F226" s="5"/>
      <c r="G226" s="5"/>
      <c r="H226" s="43"/>
      <c r="I226" s="4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</row>
    <row r="227" ht="15.75" customHeight="1">
      <c r="A227" s="5"/>
      <c r="B227" s="5"/>
      <c r="C227" s="5"/>
      <c r="D227" s="5"/>
      <c r="E227" s="5"/>
      <c r="F227" s="5"/>
      <c r="G227" s="5"/>
      <c r="H227" s="43"/>
      <c r="I227" s="4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</row>
    <row r="228" ht="15.75" customHeight="1">
      <c r="A228" s="5"/>
      <c r="B228" s="5"/>
      <c r="C228" s="5"/>
      <c r="D228" s="5"/>
      <c r="E228" s="5"/>
      <c r="F228" s="5"/>
      <c r="G228" s="5"/>
      <c r="H228" s="43"/>
      <c r="I228" s="4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</row>
    <row r="229" ht="15.75" customHeight="1">
      <c r="A229" s="5"/>
      <c r="B229" s="5"/>
      <c r="C229" s="5"/>
      <c r="D229" s="5"/>
      <c r="E229" s="5"/>
      <c r="F229" s="5"/>
      <c r="G229" s="5"/>
      <c r="H229" s="43"/>
      <c r="I229" s="4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</row>
    <row r="230" ht="15.75" customHeight="1">
      <c r="A230" s="5"/>
      <c r="B230" s="5"/>
      <c r="C230" s="5"/>
      <c r="D230" s="5"/>
      <c r="E230" s="5"/>
      <c r="F230" s="5"/>
      <c r="G230" s="5"/>
      <c r="H230" s="43"/>
      <c r="I230" s="4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</row>
    <row r="231" ht="15.75" customHeight="1">
      <c r="A231" s="5"/>
      <c r="B231" s="5"/>
      <c r="C231" s="5"/>
      <c r="D231" s="5"/>
      <c r="E231" s="5"/>
      <c r="F231" s="5"/>
      <c r="G231" s="5"/>
      <c r="H231" s="43"/>
      <c r="I231" s="4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</row>
    <row r="232" ht="15.75" customHeight="1">
      <c r="A232" s="5"/>
      <c r="B232" s="5"/>
      <c r="C232" s="5"/>
      <c r="D232" s="5"/>
      <c r="E232" s="5"/>
      <c r="F232" s="5"/>
      <c r="G232" s="5"/>
      <c r="H232" s="43"/>
      <c r="I232" s="4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</row>
    <row r="233" ht="15.75" customHeight="1">
      <c r="A233" s="5"/>
      <c r="B233" s="5"/>
      <c r="C233" s="5"/>
      <c r="D233" s="5"/>
      <c r="E233" s="5"/>
      <c r="F233" s="5"/>
      <c r="G233" s="5"/>
      <c r="H233" s="43"/>
      <c r="I233" s="4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</row>
    <row r="234" ht="15.75" customHeight="1">
      <c r="A234" s="5"/>
      <c r="B234" s="5"/>
      <c r="C234" s="5"/>
      <c r="D234" s="5"/>
      <c r="E234" s="5"/>
      <c r="F234" s="5"/>
      <c r="G234" s="5"/>
      <c r="H234" s="43"/>
      <c r="I234" s="4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</row>
    <row r="235" ht="15.75" customHeight="1">
      <c r="A235" s="5"/>
      <c r="B235" s="5"/>
      <c r="C235" s="5"/>
      <c r="D235" s="5"/>
      <c r="E235" s="5"/>
      <c r="F235" s="5"/>
      <c r="G235" s="5"/>
      <c r="H235" s="43"/>
      <c r="I235" s="4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</row>
    <row r="236" ht="15.75" customHeight="1">
      <c r="A236" s="5"/>
      <c r="B236" s="5"/>
      <c r="C236" s="5"/>
      <c r="D236" s="5"/>
      <c r="E236" s="5"/>
      <c r="F236" s="5"/>
      <c r="G236" s="5"/>
      <c r="H236" s="43"/>
      <c r="I236" s="4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</row>
    <row r="237" ht="15.75" customHeight="1">
      <c r="A237" s="5"/>
      <c r="B237" s="5"/>
      <c r="C237" s="5"/>
      <c r="D237" s="5"/>
      <c r="E237" s="5"/>
      <c r="F237" s="5"/>
      <c r="G237" s="5"/>
      <c r="H237" s="43"/>
      <c r="I237" s="4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</row>
    <row r="238" ht="15.75" customHeight="1">
      <c r="A238" s="5"/>
      <c r="B238" s="5"/>
      <c r="C238" s="5"/>
      <c r="D238" s="5"/>
      <c r="E238" s="5"/>
      <c r="F238" s="5"/>
      <c r="G238" s="5"/>
      <c r="H238" s="43"/>
      <c r="I238" s="4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</row>
    <row r="239" ht="15.75" customHeight="1">
      <c r="A239" s="5"/>
      <c r="B239" s="5"/>
      <c r="C239" s="5"/>
      <c r="D239" s="5"/>
      <c r="E239" s="5"/>
      <c r="F239" s="5"/>
      <c r="G239" s="5"/>
      <c r="H239" s="43"/>
      <c r="I239" s="4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</row>
    <row r="240" ht="15.75" customHeight="1">
      <c r="A240" s="5"/>
      <c r="B240" s="5"/>
      <c r="C240" s="5"/>
      <c r="D240" s="5"/>
      <c r="E240" s="5"/>
      <c r="F240" s="5"/>
      <c r="G240" s="5"/>
      <c r="H240" s="43"/>
      <c r="I240" s="4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</row>
    <row r="241" ht="15.75" customHeight="1">
      <c r="A241" s="5"/>
      <c r="B241" s="5"/>
      <c r="C241" s="5"/>
      <c r="D241" s="5"/>
      <c r="E241" s="5"/>
      <c r="F241" s="5"/>
      <c r="G241" s="5"/>
      <c r="H241" s="43"/>
      <c r="I241" s="4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</row>
    <row r="242" ht="15.75" customHeight="1">
      <c r="A242" s="5"/>
      <c r="B242" s="5"/>
      <c r="C242" s="5"/>
      <c r="D242" s="5"/>
      <c r="E242" s="5"/>
      <c r="F242" s="5"/>
      <c r="G242" s="5"/>
      <c r="H242" s="43"/>
      <c r="I242" s="4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</row>
    <row r="243" ht="15.75" customHeight="1">
      <c r="A243" s="5"/>
      <c r="B243" s="5"/>
      <c r="C243" s="5"/>
      <c r="D243" s="5"/>
      <c r="E243" s="5"/>
      <c r="F243" s="5"/>
      <c r="G243" s="5"/>
      <c r="H243" s="43"/>
      <c r="I243" s="4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</row>
    <row r="244" ht="15.75" customHeight="1">
      <c r="A244" s="5"/>
      <c r="B244" s="5"/>
      <c r="C244" s="5"/>
      <c r="D244" s="5"/>
      <c r="E244" s="5"/>
      <c r="F244" s="5"/>
      <c r="G244" s="5"/>
      <c r="H244" s="43"/>
      <c r="I244" s="4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</row>
    <row r="245" ht="15.75" customHeight="1">
      <c r="A245" s="5"/>
      <c r="B245" s="5"/>
      <c r="C245" s="5"/>
      <c r="D245" s="5"/>
      <c r="E245" s="5"/>
      <c r="F245" s="5"/>
      <c r="G245" s="5"/>
      <c r="H245" s="43"/>
      <c r="I245" s="4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</row>
    <row r="246" ht="15.75" customHeight="1">
      <c r="A246" s="5"/>
      <c r="B246" s="5"/>
      <c r="C246" s="5"/>
      <c r="D246" s="5"/>
      <c r="E246" s="5"/>
      <c r="F246" s="5"/>
      <c r="G246" s="5"/>
      <c r="H246" s="43"/>
      <c r="I246" s="4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</row>
    <row r="247" ht="15.75" customHeight="1">
      <c r="A247" s="5"/>
      <c r="B247" s="5"/>
      <c r="C247" s="5"/>
      <c r="D247" s="5"/>
      <c r="E247" s="5"/>
      <c r="F247" s="5"/>
      <c r="G247" s="5"/>
      <c r="H247" s="43"/>
      <c r="I247" s="4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</row>
    <row r="248" ht="15.75" customHeight="1">
      <c r="A248" s="5"/>
      <c r="B248" s="5"/>
      <c r="C248" s="5"/>
      <c r="D248" s="5"/>
      <c r="E248" s="5"/>
      <c r="F248" s="5"/>
      <c r="G248" s="5"/>
      <c r="H248" s="43"/>
      <c r="I248" s="4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</row>
    <row r="249" ht="15.75" customHeight="1">
      <c r="A249" s="5"/>
      <c r="B249" s="5"/>
      <c r="C249" s="5"/>
      <c r="D249" s="5"/>
      <c r="E249" s="5"/>
      <c r="F249" s="5"/>
      <c r="G249" s="5"/>
      <c r="H249" s="43"/>
      <c r="I249" s="4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</row>
    <row r="250" ht="15.75" customHeight="1">
      <c r="A250" s="5"/>
      <c r="B250" s="5"/>
      <c r="C250" s="5"/>
      <c r="D250" s="5"/>
      <c r="E250" s="5"/>
      <c r="F250" s="5"/>
      <c r="G250" s="5"/>
      <c r="H250" s="43"/>
      <c r="I250" s="4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</row>
    <row r="251" ht="15.75" customHeight="1">
      <c r="A251" s="5"/>
      <c r="B251" s="5"/>
      <c r="C251" s="5"/>
      <c r="D251" s="5"/>
      <c r="E251" s="5"/>
      <c r="F251" s="5"/>
      <c r="G251" s="5"/>
      <c r="H251" s="43"/>
      <c r="I251" s="4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</row>
    <row r="252" ht="15.75" customHeight="1">
      <c r="A252" s="5"/>
      <c r="B252" s="5"/>
      <c r="C252" s="5"/>
      <c r="D252" s="5"/>
      <c r="E252" s="5"/>
      <c r="F252" s="5"/>
      <c r="G252" s="5"/>
      <c r="H252" s="43"/>
      <c r="I252" s="4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</row>
    <row r="253" ht="15.75" customHeight="1">
      <c r="A253" s="5"/>
      <c r="B253" s="5"/>
      <c r="C253" s="5"/>
      <c r="D253" s="5"/>
      <c r="E253" s="5"/>
      <c r="F253" s="5"/>
      <c r="G253" s="5"/>
      <c r="H253" s="43"/>
      <c r="I253" s="4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</row>
    <row r="254" ht="15.75" customHeight="1">
      <c r="A254" s="5"/>
      <c r="B254" s="5"/>
      <c r="C254" s="5"/>
      <c r="D254" s="5"/>
      <c r="E254" s="5"/>
      <c r="F254" s="5"/>
      <c r="G254" s="5"/>
      <c r="H254" s="43"/>
      <c r="I254" s="4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</row>
    <row r="255" ht="15.75" customHeight="1">
      <c r="A255" s="5"/>
      <c r="B255" s="5"/>
      <c r="C255" s="5"/>
      <c r="D255" s="5"/>
      <c r="E255" s="5"/>
      <c r="F255" s="5"/>
      <c r="G255" s="5"/>
      <c r="H255" s="43"/>
      <c r="I255" s="4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</row>
    <row r="256" ht="15.75" customHeight="1">
      <c r="A256" s="5"/>
      <c r="B256" s="5"/>
      <c r="C256" s="5"/>
      <c r="D256" s="5"/>
      <c r="E256" s="5"/>
      <c r="F256" s="5"/>
      <c r="G256" s="5"/>
      <c r="H256" s="43"/>
      <c r="I256" s="4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</row>
    <row r="257" ht="15.75" customHeight="1">
      <c r="A257" s="5"/>
      <c r="B257" s="5"/>
      <c r="C257" s="5"/>
      <c r="D257" s="5"/>
      <c r="E257" s="5"/>
      <c r="F257" s="5"/>
      <c r="G257" s="5"/>
      <c r="H257" s="43"/>
      <c r="I257" s="4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</row>
    <row r="258" ht="15.75" customHeight="1">
      <c r="A258" s="5"/>
      <c r="B258" s="5"/>
      <c r="C258" s="5"/>
      <c r="D258" s="5"/>
      <c r="E258" s="5"/>
      <c r="F258" s="5"/>
      <c r="G258" s="5"/>
      <c r="H258" s="43"/>
      <c r="I258" s="4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</row>
    <row r="259" ht="15.75" customHeight="1">
      <c r="A259" s="5"/>
      <c r="B259" s="5"/>
      <c r="C259" s="5"/>
      <c r="D259" s="5"/>
      <c r="E259" s="5"/>
      <c r="F259" s="5"/>
      <c r="G259" s="5"/>
      <c r="H259" s="43"/>
      <c r="I259" s="4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</row>
    <row r="260" ht="15.75" customHeight="1">
      <c r="A260" s="5"/>
      <c r="B260" s="5"/>
      <c r="C260" s="5"/>
      <c r="D260" s="5"/>
      <c r="E260" s="5"/>
      <c r="F260" s="5"/>
      <c r="G260" s="5"/>
      <c r="H260" s="43"/>
      <c r="I260" s="4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</row>
    <row r="261" ht="15.75" customHeight="1">
      <c r="A261" s="5"/>
      <c r="B261" s="5"/>
      <c r="C261" s="5"/>
      <c r="D261" s="5"/>
      <c r="E261" s="5"/>
      <c r="F261" s="5"/>
      <c r="G261" s="5"/>
      <c r="H261" s="43"/>
      <c r="I261" s="4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</row>
    <row r="262" ht="15.75" customHeight="1">
      <c r="A262" s="5"/>
      <c r="B262" s="5"/>
      <c r="C262" s="5"/>
      <c r="D262" s="5"/>
      <c r="E262" s="5"/>
      <c r="F262" s="5"/>
      <c r="G262" s="5"/>
      <c r="H262" s="43"/>
      <c r="I262" s="4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</row>
    <row r="263" ht="15.75" customHeight="1">
      <c r="A263" s="5"/>
      <c r="B263" s="5"/>
      <c r="C263" s="5"/>
      <c r="D263" s="5"/>
      <c r="E263" s="5"/>
      <c r="F263" s="5"/>
      <c r="G263" s="5"/>
      <c r="H263" s="43"/>
      <c r="I263" s="4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</row>
    <row r="264" ht="15.75" customHeight="1">
      <c r="A264" s="5"/>
      <c r="B264" s="5"/>
      <c r="C264" s="5"/>
      <c r="D264" s="5"/>
      <c r="E264" s="5"/>
      <c r="F264" s="5"/>
      <c r="G264" s="5"/>
      <c r="H264" s="43"/>
      <c r="I264" s="4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</row>
    <row r="265" ht="15.75" customHeight="1">
      <c r="H265" s="38"/>
      <c r="I265" s="45"/>
    </row>
    <row r="266" ht="15.75" customHeight="1">
      <c r="H266" s="38"/>
      <c r="I266" s="45"/>
    </row>
    <row r="267" ht="15.75" customHeight="1">
      <c r="H267" s="38"/>
      <c r="I267" s="45"/>
    </row>
    <row r="268" ht="15.75" customHeight="1">
      <c r="H268" s="38"/>
      <c r="I268" s="45"/>
    </row>
    <row r="269" ht="15.75" customHeight="1">
      <c r="H269" s="38"/>
      <c r="I269" s="45"/>
    </row>
    <row r="270" ht="15.75" customHeight="1">
      <c r="H270" s="38"/>
      <c r="I270" s="45"/>
    </row>
    <row r="271" ht="15.75" customHeight="1">
      <c r="H271" s="38"/>
      <c r="I271" s="45"/>
    </row>
    <row r="272" ht="15.75" customHeight="1">
      <c r="H272" s="38"/>
      <c r="I272" s="45"/>
    </row>
    <row r="273" ht="15.75" customHeight="1">
      <c r="H273" s="38"/>
      <c r="I273" s="45"/>
    </row>
    <row r="274" ht="15.75" customHeight="1">
      <c r="H274" s="38"/>
      <c r="I274" s="45"/>
    </row>
    <row r="275" ht="15.75" customHeight="1">
      <c r="H275" s="38"/>
      <c r="I275" s="45"/>
    </row>
    <row r="276" ht="15.75" customHeight="1">
      <c r="H276" s="38"/>
      <c r="I276" s="45"/>
    </row>
    <row r="277" ht="15.75" customHeight="1">
      <c r="H277" s="38"/>
      <c r="I277" s="45"/>
    </row>
    <row r="278" ht="15.75" customHeight="1">
      <c r="H278" s="38"/>
      <c r="I278" s="45"/>
    </row>
    <row r="279" ht="15.75" customHeight="1">
      <c r="H279" s="38"/>
      <c r="I279" s="45"/>
    </row>
    <row r="280" ht="15.75" customHeight="1">
      <c r="H280" s="38"/>
      <c r="I280" s="45"/>
    </row>
    <row r="281" ht="15.75" customHeight="1">
      <c r="H281" s="38"/>
      <c r="I281" s="45"/>
    </row>
    <row r="282" ht="15.75" customHeight="1">
      <c r="H282" s="38"/>
      <c r="I282" s="45"/>
    </row>
    <row r="283" ht="15.75" customHeight="1">
      <c r="H283" s="38"/>
      <c r="I283" s="45"/>
    </row>
    <row r="284" ht="15.75" customHeight="1">
      <c r="H284" s="38"/>
      <c r="I284" s="45"/>
    </row>
    <row r="285" ht="15.75" customHeight="1">
      <c r="H285" s="38"/>
      <c r="I285" s="45"/>
    </row>
    <row r="286" ht="15.75" customHeight="1">
      <c r="H286" s="38"/>
      <c r="I286" s="45"/>
    </row>
    <row r="287" ht="15.75" customHeight="1">
      <c r="H287" s="38"/>
      <c r="I287" s="45"/>
    </row>
    <row r="288" ht="15.75" customHeight="1">
      <c r="H288" s="38"/>
      <c r="I288" s="45"/>
    </row>
    <row r="289" ht="15.75" customHeight="1">
      <c r="H289" s="38"/>
      <c r="I289" s="45"/>
    </row>
    <row r="290" ht="15.75" customHeight="1">
      <c r="H290" s="38"/>
      <c r="I290" s="45"/>
    </row>
    <row r="291" ht="15.75" customHeight="1">
      <c r="H291" s="38"/>
      <c r="I291" s="45"/>
    </row>
    <row r="292" ht="15.75" customHeight="1">
      <c r="H292" s="38"/>
      <c r="I292" s="45"/>
    </row>
    <row r="293" ht="15.75" customHeight="1">
      <c r="H293" s="38"/>
      <c r="I293" s="45"/>
    </row>
    <row r="294" ht="15.75" customHeight="1">
      <c r="H294" s="38"/>
      <c r="I294" s="45"/>
    </row>
    <row r="295" ht="15.75" customHeight="1">
      <c r="H295" s="38"/>
      <c r="I295" s="45"/>
    </row>
    <row r="296" ht="15.75" customHeight="1">
      <c r="H296" s="38"/>
      <c r="I296" s="45"/>
    </row>
    <row r="297" ht="15.75" customHeight="1">
      <c r="H297" s="38"/>
      <c r="I297" s="45"/>
    </row>
    <row r="298" ht="15.75" customHeight="1">
      <c r="H298" s="38"/>
      <c r="I298" s="45"/>
    </row>
    <row r="299" ht="15.75" customHeight="1">
      <c r="H299" s="38"/>
      <c r="I299" s="45"/>
    </row>
    <row r="300" ht="15.75" customHeight="1">
      <c r="H300" s="38"/>
      <c r="I300" s="45"/>
    </row>
    <row r="301" ht="15.75" customHeight="1">
      <c r="H301" s="38"/>
      <c r="I301" s="45"/>
    </row>
    <row r="302" ht="15.75" customHeight="1">
      <c r="H302" s="38"/>
      <c r="I302" s="45"/>
    </row>
    <row r="303" ht="15.75" customHeight="1">
      <c r="H303" s="38"/>
      <c r="I303" s="45"/>
    </row>
    <row r="304" ht="15.75" customHeight="1">
      <c r="H304" s="38"/>
      <c r="I304" s="45"/>
    </row>
    <row r="305" ht="15.75" customHeight="1">
      <c r="H305" s="38"/>
      <c r="I305" s="45"/>
    </row>
    <row r="306" ht="15.75" customHeight="1">
      <c r="H306" s="38"/>
      <c r="I306" s="45"/>
    </row>
    <row r="307" ht="15.75" customHeight="1">
      <c r="H307" s="38"/>
      <c r="I307" s="45"/>
    </row>
    <row r="308" ht="15.75" customHeight="1">
      <c r="H308" s="38"/>
      <c r="I308" s="45"/>
    </row>
    <row r="309" ht="15.75" customHeight="1">
      <c r="H309" s="38"/>
      <c r="I309" s="45"/>
    </row>
    <row r="310" ht="15.75" customHeight="1">
      <c r="H310" s="38"/>
      <c r="I310" s="45"/>
    </row>
    <row r="311" ht="15.75" customHeight="1">
      <c r="H311" s="38"/>
      <c r="I311" s="45"/>
    </row>
    <row r="312" ht="15.75" customHeight="1">
      <c r="H312" s="38"/>
      <c r="I312" s="45"/>
    </row>
    <row r="313" ht="15.75" customHeight="1">
      <c r="H313" s="38"/>
      <c r="I313" s="45"/>
    </row>
    <row r="314" ht="15.75" customHeight="1">
      <c r="H314" s="38"/>
      <c r="I314" s="45"/>
    </row>
    <row r="315" ht="15.75" customHeight="1">
      <c r="H315" s="38"/>
      <c r="I315" s="45"/>
    </row>
    <row r="316" ht="15.75" customHeight="1">
      <c r="H316" s="38"/>
      <c r="I316" s="45"/>
    </row>
    <row r="317" ht="15.75" customHeight="1">
      <c r="H317" s="38"/>
      <c r="I317" s="45"/>
    </row>
    <row r="318" ht="15.75" customHeight="1">
      <c r="H318" s="38"/>
      <c r="I318" s="45"/>
    </row>
    <row r="319" ht="15.75" customHeight="1">
      <c r="H319" s="38"/>
      <c r="I319" s="45"/>
    </row>
    <row r="320" ht="15.75" customHeight="1">
      <c r="H320" s="38"/>
      <c r="I320" s="45"/>
    </row>
    <row r="321" ht="15.75" customHeight="1">
      <c r="H321" s="38"/>
      <c r="I321" s="45"/>
    </row>
    <row r="322" ht="15.75" customHeight="1">
      <c r="H322" s="38"/>
      <c r="I322" s="45"/>
    </row>
    <row r="323" ht="15.75" customHeight="1">
      <c r="H323" s="38"/>
      <c r="I323" s="45"/>
    </row>
    <row r="324" ht="15.75" customHeight="1">
      <c r="H324" s="38"/>
      <c r="I324" s="45"/>
    </row>
    <row r="325" ht="15.75" customHeight="1">
      <c r="H325" s="38"/>
      <c r="I325" s="45"/>
    </row>
    <row r="326" ht="15.75" customHeight="1">
      <c r="H326" s="38"/>
      <c r="I326" s="45"/>
    </row>
    <row r="327" ht="15.75" customHeight="1">
      <c r="H327" s="38"/>
      <c r="I327" s="45"/>
    </row>
    <row r="328" ht="15.75" customHeight="1">
      <c r="H328" s="38"/>
      <c r="I328" s="45"/>
    </row>
    <row r="329" ht="15.75" customHeight="1">
      <c r="H329" s="38"/>
      <c r="I329" s="45"/>
    </row>
    <row r="330" ht="15.75" customHeight="1">
      <c r="H330" s="38"/>
      <c r="I330" s="45"/>
    </row>
    <row r="331" ht="15.75" customHeight="1">
      <c r="H331" s="38"/>
      <c r="I331" s="45"/>
    </row>
    <row r="332" ht="15.75" customHeight="1">
      <c r="H332" s="38"/>
      <c r="I332" s="45"/>
    </row>
    <row r="333" ht="15.75" customHeight="1">
      <c r="H333" s="38"/>
      <c r="I333" s="45"/>
    </row>
    <row r="334" ht="15.75" customHeight="1">
      <c r="H334" s="38"/>
      <c r="I334" s="45"/>
    </row>
    <row r="335" ht="15.75" customHeight="1">
      <c r="H335" s="38"/>
      <c r="I335" s="45"/>
    </row>
    <row r="336" ht="15.75" customHeight="1">
      <c r="H336" s="38"/>
      <c r="I336" s="45"/>
    </row>
    <row r="337" ht="15.75" customHeight="1">
      <c r="H337" s="38"/>
      <c r="I337" s="45"/>
    </row>
    <row r="338" ht="15.75" customHeight="1">
      <c r="H338" s="38"/>
      <c r="I338" s="45"/>
    </row>
    <row r="339" ht="15.75" customHeight="1">
      <c r="H339" s="38"/>
      <c r="I339" s="45"/>
    </row>
    <row r="340" ht="15.75" customHeight="1">
      <c r="H340" s="38"/>
      <c r="I340" s="45"/>
    </row>
    <row r="341" ht="15.75" customHeight="1">
      <c r="H341" s="38"/>
      <c r="I341" s="45"/>
    </row>
    <row r="342" ht="15.75" customHeight="1">
      <c r="H342" s="38"/>
      <c r="I342" s="45"/>
    </row>
    <row r="343" ht="15.75" customHeight="1">
      <c r="H343" s="38"/>
      <c r="I343" s="45"/>
    </row>
    <row r="344" ht="15.75" customHeight="1">
      <c r="H344" s="38"/>
      <c r="I344" s="45"/>
    </row>
    <row r="345" ht="15.75" customHeight="1">
      <c r="H345" s="38"/>
      <c r="I345" s="45"/>
    </row>
    <row r="346" ht="15.75" customHeight="1">
      <c r="H346" s="38"/>
      <c r="I346" s="45"/>
    </row>
    <row r="347" ht="15.75" customHeight="1">
      <c r="H347" s="38"/>
      <c r="I347" s="45"/>
    </row>
    <row r="348" ht="15.75" customHeight="1">
      <c r="H348" s="38"/>
      <c r="I348" s="45"/>
    </row>
    <row r="349" ht="15.75" customHeight="1">
      <c r="H349" s="38"/>
      <c r="I349" s="45"/>
    </row>
    <row r="350" ht="15.75" customHeight="1">
      <c r="H350" s="38"/>
      <c r="I350" s="45"/>
    </row>
    <row r="351" ht="15.75" customHeight="1">
      <c r="H351" s="38"/>
      <c r="I351" s="45"/>
    </row>
    <row r="352" ht="15.75" customHeight="1">
      <c r="H352" s="38"/>
      <c r="I352" s="45"/>
    </row>
    <row r="353" ht="15.75" customHeight="1">
      <c r="H353" s="38"/>
      <c r="I353" s="45"/>
    </row>
    <row r="354" ht="15.75" customHeight="1">
      <c r="H354" s="38"/>
      <c r="I354" s="45"/>
    </row>
    <row r="355" ht="15.75" customHeight="1">
      <c r="H355" s="38"/>
      <c r="I355" s="45"/>
    </row>
    <row r="356" ht="15.75" customHeight="1">
      <c r="H356" s="38"/>
      <c r="I356" s="45"/>
    </row>
    <row r="357" ht="15.75" customHeight="1">
      <c r="H357" s="38"/>
      <c r="I357" s="45"/>
    </row>
    <row r="358" ht="15.75" customHeight="1">
      <c r="H358" s="38"/>
      <c r="I358" s="45"/>
    </row>
    <row r="359" ht="15.75" customHeight="1">
      <c r="H359" s="38"/>
      <c r="I359" s="45"/>
    </row>
    <row r="360" ht="15.75" customHeight="1">
      <c r="H360" s="38"/>
      <c r="I360" s="45"/>
    </row>
    <row r="361" ht="15.75" customHeight="1">
      <c r="H361" s="38"/>
      <c r="I361" s="45"/>
    </row>
    <row r="362" ht="15.75" customHeight="1">
      <c r="H362" s="38"/>
      <c r="I362" s="45"/>
    </row>
    <row r="363" ht="15.75" customHeight="1">
      <c r="H363" s="38"/>
      <c r="I363" s="45"/>
    </row>
    <row r="364" ht="15.75" customHeight="1">
      <c r="H364" s="38"/>
      <c r="I364" s="45"/>
    </row>
    <row r="365" ht="15.75" customHeight="1">
      <c r="H365" s="38"/>
      <c r="I365" s="45"/>
    </row>
    <row r="366" ht="15.75" customHeight="1">
      <c r="H366" s="38"/>
      <c r="I366" s="45"/>
    </row>
    <row r="367" ht="15.75" customHeight="1">
      <c r="H367" s="38"/>
      <c r="I367" s="45"/>
    </row>
    <row r="368" ht="15.75" customHeight="1">
      <c r="H368" s="38"/>
      <c r="I368" s="45"/>
    </row>
    <row r="369" ht="15.75" customHeight="1">
      <c r="H369" s="38"/>
      <c r="I369" s="45"/>
    </row>
    <row r="370" ht="15.75" customHeight="1">
      <c r="H370" s="38"/>
      <c r="I370" s="45"/>
    </row>
    <row r="371" ht="15.75" customHeight="1">
      <c r="H371" s="38"/>
      <c r="I371" s="45"/>
    </row>
    <row r="372" ht="15.75" customHeight="1">
      <c r="H372" s="38"/>
      <c r="I372" s="45"/>
    </row>
    <row r="373" ht="15.75" customHeight="1">
      <c r="H373" s="38"/>
      <c r="I373" s="45"/>
    </row>
    <row r="374" ht="15.75" customHeight="1">
      <c r="H374" s="38"/>
      <c r="I374" s="45"/>
    </row>
    <row r="375" ht="15.75" customHeight="1">
      <c r="H375" s="38"/>
      <c r="I375" s="45"/>
    </row>
    <row r="376" ht="15.75" customHeight="1">
      <c r="H376" s="38"/>
      <c r="I376" s="45"/>
    </row>
    <row r="377" ht="15.75" customHeight="1">
      <c r="H377" s="38"/>
      <c r="I377" s="45"/>
    </row>
    <row r="378" ht="15.75" customHeight="1">
      <c r="H378" s="38"/>
      <c r="I378" s="45"/>
    </row>
    <row r="379" ht="15.75" customHeight="1">
      <c r="H379" s="38"/>
      <c r="I379" s="45"/>
    </row>
    <row r="380" ht="15.75" customHeight="1">
      <c r="H380" s="38"/>
      <c r="I380" s="45"/>
    </row>
    <row r="381" ht="15.75" customHeight="1">
      <c r="H381" s="38"/>
      <c r="I381" s="45"/>
    </row>
    <row r="382" ht="15.75" customHeight="1">
      <c r="H382" s="38"/>
      <c r="I382" s="45"/>
    </row>
    <row r="383" ht="15.75" customHeight="1">
      <c r="H383" s="38"/>
      <c r="I383" s="45"/>
    </row>
    <row r="384" ht="15.75" customHeight="1">
      <c r="H384" s="38"/>
      <c r="I384" s="45"/>
    </row>
    <row r="385" ht="15.75" customHeight="1">
      <c r="H385" s="38"/>
      <c r="I385" s="45"/>
    </row>
    <row r="386" ht="15.75" customHeight="1">
      <c r="H386" s="38"/>
      <c r="I386" s="45"/>
    </row>
    <row r="387" ht="15.75" customHeight="1">
      <c r="H387" s="38"/>
      <c r="I387" s="45"/>
    </row>
    <row r="388" ht="15.75" customHeight="1">
      <c r="H388" s="38"/>
      <c r="I388" s="45"/>
    </row>
    <row r="389" ht="15.75" customHeight="1">
      <c r="H389" s="38"/>
      <c r="I389" s="45"/>
    </row>
    <row r="390" ht="15.75" customHeight="1">
      <c r="H390" s="38"/>
      <c r="I390" s="45"/>
    </row>
    <row r="391" ht="15.75" customHeight="1">
      <c r="H391" s="38"/>
      <c r="I391" s="45"/>
    </row>
    <row r="392" ht="15.75" customHeight="1">
      <c r="H392" s="38"/>
      <c r="I392" s="45"/>
    </row>
    <row r="393" ht="15.75" customHeight="1">
      <c r="H393" s="38"/>
      <c r="I393" s="45"/>
    </row>
    <row r="394" ht="15.75" customHeight="1">
      <c r="H394" s="38"/>
      <c r="I394" s="45"/>
    </row>
    <row r="395" ht="15.75" customHeight="1">
      <c r="H395" s="38"/>
      <c r="I395" s="45"/>
    </row>
    <row r="396" ht="15.75" customHeight="1">
      <c r="H396" s="38"/>
      <c r="I396" s="45"/>
    </row>
    <row r="397" ht="15.75" customHeight="1">
      <c r="H397" s="38"/>
      <c r="I397" s="45"/>
    </row>
    <row r="398" ht="15.75" customHeight="1">
      <c r="H398" s="38"/>
      <c r="I398" s="45"/>
    </row>
    <row r="399" ht="15.75" customHeight="1">
      <c r="H399" s="38"/>
      <c r="I399" s="45"/>
    </row>
    <row r="400" ht="15.75" customHeight="1">
      <c r="H400" s="38"/>
      <c r="I400" s="45"/>
    </row>
    <row r="401" ht="15.75" customHeight="1">
      <c r="H401" s="38"/>
      <c r="I401" s="45"/>
    </row>
    <row r="402" ht="15.75" customHeight="1">
      <c r="H402" s="38"/>
      <c r="I402" s="45"/>
    </row>
    <row r="403" ht="15.75" customHeight="1">
      <c r="H403" s="38"/>
      <c r="I403" s="45"/>
    </row>
    <row r="404" ht="15.75" customHeight="1">
      <c r="H404" s="38"/>
      <c r="I404" s="45"/>
    </row>
    <row r="405" ht="15.75" customHeight="1">
      <c r="H405" s="38"/>
      <c r="I405" s="45"/>
    </row>
    <row r="406" ht="15.75" customHeight="1">
      <c r="H406" s="38"/>
      <c r="I406" s="45"/>
    </row>
    <row r="407" ht="15.75" customHeight="1">
      <c r="H407" s="38"/>
      <c r="I407" s="45"/>
    </row>
    <row r="408" ht="15.75" customHeight="1">
      <c r="H408" s="38"/>
      <c r="I408" s="45"/>
    </row>
    <row r="409" ht="15.75" customHeight="1">
      <c r="H409" s="38"/>
      <c r="I409" s="45"/>
    </row>
    <row r="410" ht="15.75" customHeight="1">
      <c r="H410" s="38"/>
      <c r="I410" s="45"/>
    </row>
    <row r="411" ht="15.75" customHeight="1">
      <c r="H411" s="38"/>
      <c r="I411" s="45"/>
    </row>
    <row r="412" ht="15.75" customHeight="1">
      <c r="H412" s="38"/>
      <c r="I412" s="45"/>
    </row>
    <row r="413" ht="15.75" customHeight="1">
      <c r="H413" s="38"/>
      <c r="I413" s="45"/>
    </row>
    <row r="414" ht="15.75" customHeight="1">
      <c r="H414" s="38"/>
      <c r="I414" s="45"/>
    </row>
    <row r="415" ht="15.75" customHeight="1">
      <c r="H415" s="38"/>
      <c r="I415" s="45"/>
    </row>
    <row r="416" ht="15.75" customHeight="1">
      <c r="H416" s="38"/>
      <c r="I416" s="45"/>
    </row>
    <row r="417" ht="15.75" customHeight="1">
      <c r="H417" s="38"/>
      <c r="I417" s="45"/>
    </row>
    <row r="418" ht="15.75" customHeight="1">
      <c r="H418" s="38"/>
      <c r="I418" s="45"/>
    </row>
    <row r="419" ht="15.75" customHeight="1">
      <c r="H419" s="38"/>
      <c r="I419" s="45"/>
    </row>
    <row r="420" ht="15.75" customHeight="1">
      <c r="H420" s="38"/>
      <c r="I420" s="45"/>
    </row>
    <row r="421" ht="15.75" customHeight="1">
      <c r="H421" s="38"/>
      <c r="I421" s="45"/>
    </row>
    <row r="422" ht="15.75" customHeight="1">
      <c r="H422" s="38"/>
      <c r="I422" s="45"/>
    </row>
    <row r="423" ht="15.75" customHeight="1">
      <c r="H423" s="38"/>
      <c r="I423" s="45"/>
    </row>
    <row r="424" ht="15.75" customHeight="1">
      <c r="H424" s="38"/>
      <c r="I424" s="45"/>
    </row>
    <row r="425" ht="15.75" customHeight="1">
      <c r="H425" s="38"/>
      <c r="I425" s="45"/>
    </row>
    <row r="426" ht="15.75" customHeight="1">
      <c r="H426" s="38"/>
      <c r="I426" s="45"/>
    </row>
    <row r="427" ht="15.75" customHeight="1">
      <c r="H427" s="38"/>
      <c r="I427" s="45"/>
    </row>
    <row r="428" ht="15.75" customHeight="1">
      <c r="H428" s="38"/>
      <c r="I428" s="45"/>
    </row>
    <row r="429" ht="15.75" customHeight="1">
      <c r="H429" s="38"/>
      <c r="I429" s="45"/>
    </row>
    <row r="430" ht="15.75" customHeight="1">
      <c r="H430" s="38"/>
      <c r="I430" s="45"/>
    </row>
    <row r="431" ht="15.75" customHeight="1">
      <c r="H431" s="38"/>
      <c r="I431" s="45"/>
    </row>
    <row r="432" ht="15.75" customHeight="1">
      <c r="H432" s="38"/>
      <c r="I432" s="45"/>
    </row>
    <row r="433" ht="15.75" customHeight="1">
      <c r="H433" s="38"/>
      <c r="I433" s="45"/>
    </row>
    <row r="434" ht="15.75" customHeight="1">
      <c r="H434" s="38"/>
      <c r="I434" s="45"/>
    </row>
    <row r="435" ht="15.75" customHeight="1">
      <c r="H435" s="38"/>
      <c r="I435" s="45"/>
    </row>
    <row r="436" ht="15.75" customHeight="1">
      <c r="H436" s="38"/>
      <c r="I436" s="45"/>
    </row>
    <row r="437" ht="15.75" customHeight="1">
      <c r="H437" s="38"/>
      <c r="I437" s="45"/>
    </row>
    <row r="438" ht="15.75" customHeight="1">
      <c r="H438" s="38"/>
      <c r="I438" s="45"/>
    </row>
    <row r="439" ht="15.75" customHeight="1">
      <c r="H439" s="38"/>
      <c r="I439" s="45"/>
    </row>
    <row r="440" ht="15.75" customHeight="1">
      <c r="H440" s="38"/>
      <c r="I440" s="45"/>
    </row>
    <row r="441" ht="15.75" customHeight="1">
      <c r="H441" s="38"/>
      <c r="I441" s="45"/>
    </row>
    <row r="442" ht="15.75" customHeight="1">
      <c r="H442" s="38"/>
      <c r="I442" s="45"/>
    </row>
    <row r="443" ht="15.75" customHeight="1">
      <c r="H443" s="38"/>
      <c r="I443" s="45"/>
    </row>
    <row r="444" ht="15.75" customHeight="1">
      <c r="H444" s="38"/>
      <c r="I444" s="45"/>
    </row>
    <row r="445" ht="15.75" customHeight="1">
      <c r="H445" s="38"/>
      <c r="I445" s="45"/>
    </row>
    <row r="446" ht="15.75" customHeight="1">
      <c r="H446" s="38"/>
      <c r="I446" s="45"/>
    </row>
    <row r="447" ht="15.75" customHeight="1">
      <c r="H447" s="38"/>
      <c r="I447" s="45"/>
    </row>
    <row r="448" ht="15.75" customHeight="1">
      <c r="H448" s="38"/>
      <c r="I448" s="45"/>
    </row>
    <row r="449" ht="15.75" customHeight="1">
      <c r="H449" s="38"/>
      <c r="I449" s="45"/>
    </row>
    <row r="450" ht="15.75" customHeight="1">
      <c r="H450" s="38"/>
      <c r="I450" s="45"/>
    </row>
    <row r="451" ht="15.75" customHeight="1">
      <c r="H451" s="38"/>
      <c r="I451" s="45"/>
    </row>
    <row r="452" ht="15.75" customHeight="1">
      <c r="H452" s="38"/>
      <c r="I452" s="45"/>
    </row>
    <row r="453" ht="15.75" customHeight="1">
      <c r="H453" s="38"/>
      <c r="I453" s="45"/>
    </row>
    <row r="454" ht="15.75" customHeight="1">
      <c r="H454" s="38"/>
      <c r="I454" s="45"/>
    </row>
    <row r="455" ht="15.75" customHeight="1">
      <c r="H455" s="38"/>
      <c r="I455" s="45"/>
    </row>
    <row r="456" ht="15.75" customHeight="1">
      <c r="H456" s="38"/>
      <c r="I456" s="45"/>
    </row>
    <row r="457" ht="15.75" customHeight="1">
      <c r="H457" s="38"/>
      <c r="I457" s="45"/>
    </row>
    <row r="458" ht="15.75" customHeight="1">
      <c r="H458" s="38"/>
      <c r="I458" s="45"/>
    </row>
    <row r="459" ht="15.75" customHeight="1">
      <c r="H459" s="38"/>
      <c r="I459" s="45"/>
    </row>
    <row r="460" ht="15.75" customHeight="1">
      <c r="H460" s="38"/>
      <c r="I460" s="45"/>
    </row>
    <row r="461" ht="15.75" customHeight="1">
      <c r="H461" s="38"/>
      <c r="I461" s="45"/>
    </row>
    <row r="462" ht="15.75" customHeight="1">
      <c r="H462" s="38"/>
      <c r="I462" s="45"/>
    </row>
    <row r="463" ht="15.75" customHeight="1">
      <c r="H463" s="38"/>
      <c r="I463" s="45"/>
    </row>
    <row r="464" ht="15.75" customHeight="1">
      <c r="H464" s="38"/>
      <c r="I464" s="45"/>
    </row>
    <row r="465" ht="15.75" customHeight="1">
      <c r="H465" s="38"/>
      <c r="I465" s="45"/>
    </row>
    <row r="466" ht="15.75" customHeight="1">
      <c r="H466" s="38"/>
      <c r="I466" s="45"/>
    </row>
    <row r="467" ht="15.75" customHeight="1">
      <c r="H467" s="38"/>
      <c r="I467" s="45"/>
    </row>
    <row r="468" ht="15.75" customHeight="1">
      <c r="H468" s="38"/>
      <c r="I468" s="45"/>
    </row>
    <row r="469" ht="15.75" customHeight="1">
      <c r="H469" s="38"/>
      <c r="I469" s="45"/>
    </row>
    <row r="470" ht="15.75" customHeight="1">
      <c r="H470" s="38"/>
      <c r="I470" s="45"/>
    </row>
    <row r="471" ht="15.75" customHeight="1">
      <c r="H471" s="38"/>
      <c r="I471" s="45"/>
    </row>
    <row r="472" ht="15.75" customHeight="1">
      <c r="H472" s="38"/>
      <c r="I472" s="45"/>
    </row>
    <row r="473" ht="15.75" customHeight="1">
      <c r="H473" s="38"/>
      <c r="I473" s="45"/>
    </row>
    <row r="474" ht="15.75" customHeight="1">
      <c r="H474" s="38"/>
      <c r="I474" s="45"/>
    </row>
    <row r="475" ht="15.75" customHeight="1">
      <c r="H475" s="38"/>
      <c r="I475" s="45"/>
    </row>
    <row r="476" ht="15.75" customHeight="1">
      <c r="H476" s="38"/>
      <c r="I476" s="45"/>
    </row>
    <row r="477" ht="15.75" customHeight="1">
      <c r="H477" s="38"/>
      <c r="I477" s="45"/>
    </row>
    <row r="478" ht="15.75" customHeight="1">
      <c r="H478" s="38"/>
      <c r="I478" s="45"/>
    </row>
    <row r="479" ht="15.75" customHeight="1">
      <c r="H479" s="38"/>
      <c r="I479" s="45"/>
    </row>
    <row r="480" ht="15.75" customHeight="1">
      <c r="H480" s="38"/>
      <c r="I480" s="45"/>
    </row>
    <row r="481" ht="15.75" customHeight="1">
      <c r="H481" s="38"/>
      <c r="I481" s="45"/>
    </row>
    <row r="482" ht="15.75" customHeight="1">
      <c r="H482" s="38"/>
      <c r="I482" s="45"/>
    </row>
    <row r="483" ht="15.75" customHeight="1">
      <c r="H483" s="38"/>
      <c r="I483" s="45"/>
    </row>
    <row r="484" ht="15.75" customHeight="1">
      <c r="H484" s="38"/>
      <c r="I484" s="45"/>
    </row>
    <row r="485" ht="15.75" customHeight="1">
      <c r="H485" s="38"/>
      <c r="I485" s="45"/>
    </row>
    <row r="486" ht="15.75" customHeight="1">
      <c r="H486" s="38"/>
      <c r="I486" s="45"/>
    </row>
    <row r="487" ht="15.75" customHeight="1">
      <c r="H487" s="38"/>
      <c r="I487" s="45"/>
    </row>
    <row r="488" ht="15.75" customHeight="1">
      <c r="H488" s="38"/>
      <c r="I488" s="45"/>
    </row>
    <row r="489" ht="15.75" customHeight="1">
      <c r="H489" s="38"/>
      <c r="I489" s="45"/>
    </row>
    <row r="490" ht="15.75" customHeight="1">
      <c r="H490" s="38"/>
      <c r="I490" s="45"/>
    </row>
    <row r="491" ht="15.75" customHeight="1">
      <c r="H491" s="38"/>
      <c r="I491" s="45"/>
    </row>
    <row r="492" ht="15.75" customHeight="1">
      <c r="H492" s="38"/>
      <c r="I492" s="45"/>
    </row>
    <row r="493" ht="15.75" customHeight="1">
      <c r="H493" s="38"/>
      <c r="I493" s="45"/>
    </row>
    <row r="494" ht="15.75" customHeight="1">
      <c r="H494" s="38"/>
      <c r="I494" s="45"/>
    </row>
    <row r="495" ht="15.75" customHeight="1">
      <c r="H495" s="38"/>
      <c r="I495" s="45"/>
    </row>
    <row r="496" ht="15.75" customHeight="1">
      <c r="H496" s="38"/>
      <c r="I496" s="45"/>
    </row>
    <row r="497" ht="15.75" customHeight="1">
      <c r="H497" s="38"/>
      <c r="I497" s="45"/>
    </row>
    <row r="498" ht="15.75" customHeight="1">
      <c r="H498" s="38"/>
      <c r="I498" s="45"/>
    </row>
    <row r="499" ht="15.75" customHeight="1">
      <c r="H499" s="38"/>
      <c r="I499" s="45"/>
    </row>
    <row r="500" ht="15.75" customHeight="1">
      <c r="H500" s="38"/>
      <c r="I500" s="45"/>
    </row>
    <row r="501" ht="15.75" customHeight="1">
      <c r="H501" s="38"/>
      <c r="I501" s="45"/>
    </row>
    <row r="502" ht="15.75" customHeight="1">
      <c r="H502" s="38"/>
      <c r="I502" s="45"/>
    </row>
    <row r="503" ht="15.75" customHeight="1">
      <c r="H503" s="38"/>
      <c r="I503" s="45"/>
    </row>
    <row r="504" ht="15.75" customHeight="1">
      <c r="H504" s="38"/>
      <c r="I504" s="45"/>
    </row>
    <row r="505" ht="15.75" customHeight="1">
      <c r="H505" s="38"/>
      <c r="I505" s="45"/>
    </row>
    <row r="506" ht="15.75" customHeight="1">
      <c r="H506" s="38"/>
      <c r="I506" s="45"/>
    </row>
    <row r="507" ht="15.75" customHeight="1">
      <c r="H507" s="38"/>
      <c r="I507" s="45"/>
    </row>
    <row r="508" ht="15.75" customHeight="1">
      <c r="H508" s="38"/>
      <c r="I508" s="45"/>
    </row>
    <row r="509" ht="15.75" customHeight="1">
      <c r="H509" s="38"/>
      <c r="I509" s="45"/>
    </row>
    <row r="510" ht="15.75" customHeight="1">
      <c r="H510" s="38"/>
      <c r="I510" s="45"/>
    </row>
    <row r="511" ht="15.75" customHeight="1">
      <c r="H511" s="38"/>
      <c r="I511" s="45"/>
    </row>
    <row r="512" ht="15.75" customHeight="1">
      <c r="H512" s="38"/>
      <c r="I512" s="45"/>
    </row>
    <row r="513" ht="15.75" customHeight="1">
      <c r="H513" s="38"/>
      <c r="I513" s="45"/>
    </row>
    <row r="514" ht="15.75" customHeight="1">
      <c r="H514" s="38"/>
      <c r="I514" s="45"/>
    </row>
    <row r="515" ht="15.75" customHeight="1">
      <c r="H515" s="38"/>
      <c r="I515" s="45"/>
    </row>
    <row r="516" ht="15.75" customHeight="1">
      <c r="H516" s="38"/>
      <c r="I516" s="45"/>
    </row>
    <row r="517" ht="15.75" customHeight="1">
      <c r="H517" s="38"/>
      <c r="I517" s="45"/>
    </row>
    <row r="518" ht="15.75" customHeight="1">
      <c r="H518" s="38"/>
      <c r="I518" s="45"/>
    </row>
    <row r="519" ht="15.75" customHeight="1">
      <c r="H519" s="38"/>
      <c r="I519" s="45"/>
    </row>
    <row r="520" ht="15.75" customHeight="1">
      <c r="H520" s="38"/>
      <c r="I520" s="45"/>
    </row>
    <row r="521" ht="15.75" customHeight="1">
      <c r="H521" s="38"/>
      <c r="I521" s="45"/>
    </row>
    <row r="522" ht="15.75" customHeight="1">
      <c r="H522" s="38"/>
      <c r="I522" s="45"/>
    </row>
    <row r="523" ht="15.75" customHeight="1">
      <c r="H523" s="38"/>
      <c r="I523" s="45"/>
    </row>
    <row r="524" ht="15.75" customHeight="1">
      <c r="H524" s="38"/>
      <c r="I524" s="45"/>
    </row>
    <row r="525" ht="15.75" customHeight="1">
      <c r="H525" s="38"/>
      <c r="I525" s="45"/>
    </row>
    <row r="526" ht="15.75" customHeight="1">
      <c r="H526" s="38"/>
      <c r="I526" s="45"/>
    </row>
    <row r="527" ht="15.75" customHeight="1">
      <c r="H527" s="38"/>
      <c r="I527" s="45"/>
    </row>
    <row r="528" ht="15.75" customHeight="1">
      <c r="H528" s="38"/>
      <c r="I528" s="45"/>
    </row>
    <row r="529" ht="15.75" customHeight="1">
      <c r="H529" s="38"/>
      <c r="I529" s="45"/>
    </row>
    <row r="530" ht="15.75" customHeight="1">
      <c r="H530" s="38"/>
      <c r="I530" s="45"/>
    </row>
    <row r="531" ht="15.75" customHeight="1">
      <c r="H531" s="38"/>
      <c r="I531" s="45"/>
    </row>
    <row r="532" ht="15.75" customHeight="1">
      <c r="H532" s="38"/>
      <c r="I532" s="45"/>
    </row>
    <row r="533" ht="15.75" customHeight="1">
      <c r="H533" s="38"/>
      <c r="I533" s="45"/>
    </row>
    <row r="534" ht="15.75" customHeight="1">
      <c r="H534" s="38"/>
      <c r="I534" s="45"/>
    </row>
    <row r="535" ht="15.75" customHeight="1">
      <c r="H535" s="38"/>
      <c r="I535" s="45"/>
    </row>
    <row r="536" ht="15.75" customHeight="1">
      <c r="H536" s="38"/>
      <c r="I536" s="45"/>
    </row>
    <row r="537" ht="15.75" customHeight="1">
      <c r="H537" s="38"/>
      <c r="I537" s="45"/>
    </row>
    <row r="538" ht="15.75" customHeight="1">
      <c r="H538" s="38"/>
      <c r="I538" s="45"/>
    </row>
    <row r="539" ht="15.75" customHeight="1">
      <c r="H539" s="38"/>
      <c r="I539" s="45"/>
    </row>
    <row r="540" ht="15.75" customHeight="1">
      <c r="H540" s="38"/>
      <c r="I540" s="45"/>
    </row>
    <row r="541" ht="15.75" customHeight="1">
      <c r="H541" s="38"/>
      <c r="I541" s="45"/>
    </row>
    <row r="542" ht="15.75" customHeight="1">
      <c r="H542" s="38"/>
      <c r="I542" s="45"/>
    </row>
    <row r="543" ht="15.75" customHeight="1">
      <c r="H543" s="38"/>
      <c r="I543" s="45"/>
    </row>
    <row r="544" ht="15.75" customHeight="1">
      <c r="H544" s="38"/>
      <c r="I544" s="45"/>
    </row>
    <row r="545" ht="15.75" customHeight="1">
      <c r="H545" s="38"/>
      <c r="I545" s="45"/>
    </row>
    <row r="546" ht="15.75" customHeight="1">
      <c r="H546" s="38"/>
      <c r="I546" s="45"/>
    </row>
    <row r="547" ht="15.75" customHeight="1">
      <c r="H547" s="38"/>
      <c r="I547" s="45"/>
    </row>
    <row r="548" ht="15.75" customHeight="1">
      <c r="H548" s="38"/>
      <c r="I548" s="45"/>
    </row>
    <row r="549" ht="15.75" customHeight="1">
      <c r="H549" s="38"/>
      <c r="I549" s="45"/>
    </row>
    <row r="550" ht="15.75" customHeight="1">
      <c r="H550" s="38"/>
      <c r="I550" s="45"/>
    </row>
    <row r="551" ht="15.75" customHeight="1">
      <c r="H551" s="38"/>
      <c r="I551" s="45"/>
    </row>
    <row r="552" ht="15.75" customHeight="1">
      <c r="H552" s="38"/>
      <c r="I552" s="45"/>
    </row>
    <row r="553" ht="15.75" customHeight="1">
      <c r="H553" s="38"/>
      <c r="I553" s="45"/>
    </row>
    <row r="554" ht="15.75" customHeight="1">
      <c r="H554" s="38"/>
      <c r="I554" s="45"/>
    </row>
    <row r="555" ht="15.75" customHeight="1">
      <c r="H555" s="38"/>
      <c r="I555" s="45"/>
    </row>
    <row r="556" ht="15.75" customHeight="1">
      <c r="H556" s="38"/>
      <c r="I556" s="45"/>
    </row>
    <row r="557" ht="15.75" customHeight="1">
      <c r="H557" s="38"/>
      <c r="I557" s="45"/>
    </row>
    <row r="558" ht="15.75" customHeight="1">
      <c r="H558" s="38"/>
      <c r="I558" s="45"/>
    </row>
    <row r="559" ht="15.75" customHeight="1">
      <c r="H559" s="38"/>
      <c r="I559" s="45"/>
    </row>
    <row r="560" ht="15.75" customHeight="1">
      <c r="H560" s="38"/>
      <c r="I560" s="45"/>
    </row>
    <row r="561" ht="15.75" customHeight="1">
      <c r="H561" s="38"/>
      <c r="I561" s="45"/>
    </row>
    <row r="562" ht="15.75" customHeight="1">
      <c r="H562" s="38"/>
      <c r="I562" s="45"/>
    </row>
    <row r="563" ht="15.75" customHeight="1">
      <c r="H563" s="38"/>
      <c r="I563" s="45"/>
    </row>
    <row r="564" ht="15.75" customHeight="1">
      <c r="H564" s="38"/>
      <c r="I564" s="45"/>
    </row>
    <row r="565" ht="15.75" customHeight="1">
      <c r="H565" s="38"/>
      <c r="I565" s="45"/>
    </row>
    <row r="566" ht="15.75" customHeight="1">
      <c r="H566" s="38"/>
      <c r="I566" s="45"/>
    </row>
    <row r="567" ht="15.75" customHeight="1">
      <c r="H567" s="38"/>
      <c r="I567" s="45"/>
    </row>
    <row r="568" ht="15.75" customHeight="1">
      <c r="H568" s="38"/>
      <c r="I568" s="45"/>
    </row>
    <row r="569" ht="15.75" customHeight="1">
      <c r="H569" s="38"/>
      <c r="I569" s="45"/>
    </row>
    <row r="570" ht="15.75" customHeight="1">
      <c r="H570" s="38"/>
      <c r="I570" s="45"/>
    </row>
    <row r="571" ht="15.75" customHeight="1">
      <c r="H571" s="38"/>
      <c r="I571" s="45"/>
    </row>
    <row r="572" ht="15.75" customHeight="1">
      <c r="H572" s="38"/>
      <c r="I572" s="45"/>
    </row>
    <row r="573" ht="15.75" customHeight="1">
      <c r="H573" s="38"/>
      <c r="I573" s="45"/>
    </row>
    <row r="574" ht="15.75" customHeight="1">
      <c r="H574" s="38"/>
      <c r="I574" s="45"/>
    </row>
    <row r="575" ht="15.75" customHeight="1">
      <c r="H575" s="38"/>
      <c r="I575" s="45"/>
    </row>
    <row r="576" ht="15.75" customHeight="1">
      <c r="H576" s="38"/>
      <c r="I576" s="45"/>
    </row>
    <row r="577" ht="15.75" customHeight="1">
      <c r="H577" s="38"/>
      <c r="I577" s="45"/>
    </row>
    <row r="578" ht="15.75" customHeight="1">
      <c r="H578" s="38"/>
      <c r="I578" s="45"/>
    </row>
    <row r="579" ht="15.75" customHeight="1">
      <c r="H579" s="38"/>
      <c r="I579" s="45"/>
    </row>
    <row r="580" ht="15.75" customHeight="1">
      <c r="H580" s="38"/>
      <c r="I580" s="45"/>
    </row>
    <row r="581" ht="15.75" customHeight="1">
      <c r="H581" s="38"/>
      <c r="I581" s="45"/>
    </row>
    <row r="582" ht="15.75" customHeight="1">
      <c r="H582" s="38"/>
      <c r="I582" s="45"/>
    </row>
    <row r="583" ht="15.75" customHeight="1">
      <c r="H583" s="38"/>
      <c r="I583" s="45"/>
    </row>
    <row r="584" ht="15.75" customHeight="1">
      <c r="H584" s="38"/>
      <c r="I584" s="45"/>
    </row>
    <row r="585" ht="15.75" customHeight="1">
      <c r="H585" s="38"/>
      <c r="I585" s="45"/>
    </row>
    <row r="586" ht="15.75" customHeight="1">
      <c r="H586" s="38"/>
      <c r="I586" s="45"/>
    </row>
    <row r="587" ht="15.75" customHeight="1">
      <c r="H587" s="38"/>
      <c r="I587" s="45"/>
    </row>
    <row r="588" ht="15.75" customHeight="1">
      <c r="H588" s="38"/>
      <c r="I588" s="45"/>
    </row>
    <row r="589" ht="15.75" customHeight="1">
      <c r="H589" s="38"/>
      <c r="I589" s="45"/>
    </row>
    <row r="590" ht="15.75" customHeight="1">
      <c r="H590" s="38"/>
      <c r="I590" s="45"/>
    </row>
    <row r="591" ht="15.75" customHeight="1">
      <c r="H591" s="38"/>
      <c r="I591" s="45"/>
    </row>
    <row r="592" ht="15.75" customHeight="1">
      <c r="H592" s="38"/>
      <c r="I592" s="45"/>
    </row>
    <row r="593" ht="15.75" customHeight="1">
      <c r="H593" s="38"/>
      <c r="I593" s="45"/>
    </row>
    <row r="594" ht="15.75" customHeight="1">
      <c r="H594" s="38"/>
      <c r="I594" s="45"/>
    </row>
    <row r="595" ht="15.75" customHeight="1">
      <c r="H595" s="38"/>
      <c r="I595" s="45"/>
    </row>
    <row r="596" ht="15.75" customHeight="1">
      <c r="H596" s="38"/>
      <c r="I596" s="45"/>
    </row>
    <row r="597" ht="15.75" customHeight="1">
      <c r="H597" s="38"/>
      <c r="I597" s="45"/>
    </row>
    <row r="598" ht="15.75" customHeight="1">
      <c r="H598" s="38"/>
      <c r="I598" s="45"/>
    </row>
    <row r="599" ht="15.75" customHeight="1">
      <c r="H599" s="38"/>
      <c r="I599" s="45"/>
    </row>
    <row r="600" ht="15.75" customHeight="1">
      <c r="H600" s="38"/>
      <c r="I600" s="45"/>
    </row>
    <row r="601" ht="15.75" customHeight="1">
      <c r="H601" s="38"/>
      <c r="I601" s="45"/>
    </row>
    <row r="602" ht="15.75" customHeight="1">
      <c r="H602" s="38"/>
      <c r="I602" s="45"/>
    </row>
    <row r="603" ht="15.75" customHeight="1">
      <c r="H603" s="38"/>
      <c r="I603" s="45"/>
    </row>
    <row r="604" ht="15.75" customHeight="1">
      <c r="H604" s="38"/>
      <c r="I604" s="45"/>
    </row>
    <row r="605" ht="15.75" customHeight="1">
      <c r="H605" s="38"/>
      <c r="I605" s="45"/>
    </row>
    <row r="606" ht="15.75" customHeight="1">
      <c r="H606" s="38"/>
      <c r="I606" s="45"/>
    </row>
    <row r="607" ht="15.75" customHeight="1">
      <c r="H607" s="38"/>
      <c r="I607" s="45"/>
    </row>
    <row r="608" ht="15.75" customHeight="1">
      <c r="H608" s="38"/>
      <c r="I608" s="45"/>
    </row>
    <row r="609" ht="15.75" customHeight="1">
      <c r="H609" s="38"/>
      <c r="I609" s="45"/>
    </row>
    <row r="610" ht="15.75" customHeight="1">
      <c r="H610" s="38"/>
      <c r="I610" s="45"/>
    </row>
    <row r="611" ht="15.75" customHeight="1">
      <c r="H611" s="38"/>
      <c r="I611" s="45"/>
    </row>
    <row r="612" ht="15.75" customHeight="1">
      <c r="H612" s="38"/>
      <c r="I612" s="45"/>
    </row>
    <row r="613" ht="15.75" customHeight="1">
      <c r="H613" s="38"/>
      <c r="I613" s="45"/>
    </row>
    <row r="614" ht="15.75" customHeight="1">
      <c r="H614" s="38"/>
      <c r="I614" s="45"/>
    </row>
    <row r="615" ht="15.75" customHeight="1">
      <c r="H615" s="38"/>
      <c r="I615" s="45"/>
    </row>
    <row r="616" ht="15.75" customHeight="1">
      <c r="H616" s="38"/>
      <c r="I616" s="45"/>
    </row>
    <row r="617" ht="15.75" customHeight="1">
      <c r="H617" s="38"/>
      <c r="I617" s="45"/>
    </row>
    <row r="618" ht="15.75" customHeight="1">
      <c r="H618" s="38"/>
      <c r="I618" s="45"/>
    </row>
    <row r="619" ht="15.75" customHeight="1">
      <c r="H619" s="38"/>
      <c r="I619" s="45"/>
    </row>
    <row r="620" ht="15.75" customHeight="1">
      <c r="H620" s="38"/>
      <c r="I620" s="45"/>
    </row>
    <row r="621" ht="15.75" customHeight="1">
      <c r="H621" s="38"/>
      <c r="I621" s="45"/>
    </row>
    <row r="622" ht="15.75" customHeight="1">
      <c r="H622" s="38"/>
      <c r="I622" s="45"/>
    </row>
    <row r="623" ht="15.75" customHeight="1">
      <c r="H623" s="38"/>
      <c r="I623" s="45"/>
    </row>
    <row r="624" ht="15.75" customHeight="1">
      <c r="H624" s="38"/>
      <c r="I624" s="45"/>
    </row>
    <row r="625" ht="15.75" customHeight="1">
      <c r="H625" s="38"/>
      <c r="I625" s="45"/>
    </row>
    <row r="626" ht="15.75" customHeight="1">
      <c r="H626" s="38"/>
      <c r="I626" s="45"/>
    </row>
    <row r="627" ht="15.75" customHeight="1">
      <c r="H627" s="38"/>
      <c r="I627" s="45"/>
    </row>
    <row r="628" ht="15.75" customHeight="1">
      <c r="H628" s="38"/>
      <c r="I628" s="45"/>
    </row>
    <row r="629" ht="15.75" customHeight="1">
      <c r="H629" s="38"/>
      <c r="I629" s="45"/>
    </row>
    <row r="630" ht="15.75" customHeight="1">
      <c r="H630" s="38"/>
      <c r="I630" s="45"/>
    </row>
    <row r="631" ht="15.75" customHeight="1">
      <c r="H631" s="38"/>
      <c r="I631" s="45"/>
    </row>
    <row r="632" ht="15.75" customHeight="1">
      <c r="H632" s="38"/>
      <c r="I632" s="45"/>
    </row>
    <row r="633" ht="15.75" customHeight="1">
      <c r="H633" s="38"/>
      <c r="I633" s="45"/>
    </row>
    <row r="634" ht="15.75" customHeight="1">
      <c r="H634" s="38"/>
      <c r="I634" s="45"/>
    </row>
    <row r="635" ht="15.75" customHeight="1">
      <c r="H635" s="38"/>
      <c r="I635" s="45"/>
    </row>
    <row r="636" ht="15.75" customHeight="1">
      <c r="H636" s="38"/>
      <c r="I636" s="45"/>
    </row>
    <row r="637" ht="15.75" customHeight="1">
      <c r="H637" s="38"/>
      <c r="I637" s="45"/>
    </row>
    <row r="638" ht="15.75" customHeight="1">
      <c r="H638" s="38"/>
      <c r="I638" s="45"/>
    </row>
    <row r="639" ht="15.75" customHeight="1">
      <c r="H639" s="38"/>
      <c r="I639" s="45"/>
    </row>
    <row r="640" ht="15.75" customHeight="1">
      <c r="H640" s="38"/>
      <c r="I640" s="45"/>
    </row>
    <row r="641" ht="15.75" customHeight="1">
      <c r="H641" s="38"/>
      <c r="I641" s="45"/>
    </row>
    <row r="642" ht="15.75" customHeight="1">
      <c r="H642" s="38"/>
      <c r="I642" s="45"/>
    </row>
    <row r="643" ht="15.75" customHeight="1">
      <c r="H643" s="38"/>
      <c r="I643" s="45"/>
    </row>
    <row r="644" ht="15.75" customHeight="1">
      <c r="H644" s="38"/>
      <c r="I644" s="45"/>
    </row>
    <row r="645" ht="15.75" customHeight="1">
      <c r="H645" s="38"/>
      <c r="I645" s="45"/>
    </row>
    <row r="646" ht="15.75" customHeight="1">
      <c r="H646" s="38"/>
      <c r="I646" s="45"/>
    </row>
    <row r="647" ht="15.75" customHeight="1">
      <c r="H647" s="38"/>
      <c r="I647" s="45"/>
    </row>
    <row r="648" ht="15.75" customHeight="1">
      <c r="H648" s="38"/>
      <c r="I648" s="45"/>
    </row>
    <row r="649" ht="15.75" customHeight="1">
      <c r="H649" s="38"/>
      <c r="I649" s="45"/>
    </row>
    <row r="650" ht="15.75" customHeight="1">
      <c r="H650" s="38"/>
      <c r="I650" s="45"/>
    </row>
    <row r="651" ht="15.75" customHeight="1">
      <c r="H651" s="38"/>
      <c r="I651" s="45"/>
    </row>
    <row r="652" ht="15.75" customHeight="1">
      <c r="H652" s="38"/>
      <c r="I652" s="45"/>
    </row>
    <row r="653" ht="15.75" customHeight="1">
      <c r="H653" s="38"/>
      <c r="I653" s="45"/>
    </row>
    <row r="654" ht="15.75" customHeight="1">
      <c r="H654" s="38"/>
      <c r="I654" s="45"/>
    </row>
    <row r="655" ht="15.75" customHeight="1">
      <c r="H655" s="38"/>
      <c r="I655" s="45"/>
    </row>
    <row r="656" ht="15.75" customHeight="1">
      <c r="H656" s="38"/>
      <c r="I656" s="45"/>
    </row>
    <row r="657" ht="15.75" customHeight="1">
      <c r="H657" s="38"/>
      <c r="I657" s="45"/>
    </row>
    <row r="658" ht="15.75" customHeight="1">
      <c r="H658" s="38"/>
      <c r="I658" s="45"/>
    </row>
    <row r="659" ht="15.75" customHeight="1">
      <c r="H659" s="38"/>
      <c r="I659" s="45"/>
    </row>
    <row r="660" ht="15.75" customHeight="1">
      <c r="H660" s="38"/>
      <c r="I660" s="45"/>
    </row>
    <row r="661" ht="15.75" customHeight="1">
      <c r="H661" s="38"/>
      <c r="I661" s="45"/>
    </row>
    <row r="662" ht="15.75" customHeight="1">
      <c r="H662" s="38"/>
      <c r="I662" s="45"/>
    </row>
    <row r="663" ht="15.75" customHeight="1">
      <c r="H663" s="38"/>
      <c r="I663" s="45"/>
    </row>
    <row r="664" ht="15.75" customHeight="1">
      <c r="H664" s="38"/>
      <c r="I664" s="45"/>
    </row>
    <row r="665" ht="15.75" customHeight="1">
      <c r="H665" s="38"/>
      <c r="I665" s="45"/>
    </row>
    <row r="666" ht="15.75" customHeight="1">
      <c r="H666" s="38"/>
      <c r="I666" s="45"/>
    </row>
    <row r="667" ht="15.75" customHeight="1">
      <c r="H667" s="38"/>
      <c r="I667" s="45"/>
    </row>
    <row r="668" ht="15.75" customHeight="1">
      <c r="H668" s="38"/>
      <c r="I668" s="45"/>
    </row>
    <row r="669" ht="15.75" customHeight="1">
      <c r="H669" s="38"/>
      <c r="I669" s="45"/>
    </row>
    <row r="670" ht="15.75" customHeight="1">
      <c r="H670" s="38"/>
      <c r="I670" s="45"/>
    </row>
    <row r="671" ht="15.75" customHeight="1">
      <c r="H671" s="38"/>
      <c r="I671" s="45"/>
    </row>
    <row r="672" ht="15.75" customHeight="1">
      <c r="H672" s="38"/>
      <c r="I672" s="45"/>
    </row>
    <row r="673" ht="15.75" customHeight="1">
      <c r="H673" s="38"/>
      <c r="I673" s="45"/>
    </row>
    <row r="674" ht="15.75" customHeight="1">
      <c r="H674" s="38"/>
      <c r="I674" s="45"/>
    </row>
    <row r="675" ht="15.75" customHeight="1">
      <c r="H675" s="38"/>
      <c r="I675" s="45"/>
    </row>
    <row r="676" ht="15.75" customHeight="1">
      <c r="H676" s="38"/>
      <c r="I676" s="45"/>
    </row>
    <row r="677" ht="15.75" customHeight="1">
      <c r="H677" s="38"/>
      <c r="I677" s="45"/>
    </row>
    <row r="678" ht="15.75" customHeight="1">
      <c r="H678" s="38"/>
      <c r="I678" s="45"/>
    </row>
    <row r="679" ht="15.75" customHeight="1">
      <c r="H679" s="38"/>
      <c r="I679" s="45"/>
    </row>
    <row r="680" ht="15.75" customHeight="1">
      <c r="H680" s="38"/>
      <c r="I680" s="45"/>
    </row>
    <row r="681" ht="15.75" customHeight="1">
      <c r="H681" s="38"/>
      <c r="I681" s="45"/>
    </row>
    <row r="682" ht="15.75" customHeight="1">
      <c r="H682" s="38"/>
      <c r="I682" s="45"/>
    </row>
    <row r="683" ht="15.75" customHeight="1">
      <c r="H683" s="38"/>
      <c r="I683" s="45"/>
    </row>
    <row r="684" ht="15.75" customHeight="1">
      <c r="H684" s="38"/>
      <c r="I684" s="45"/>
    </row>
    <row r="685" ht="15.75" customHeight="1">
      <c r="H685" s="38"/>
      <c r="I685" s="45"/>
    </row>
    <row r="686" ht="15.75" customHeight="1">
      <c r="H686" s="38"/>
      <c r="I686" s="45"/>
    </row>
    <row r="687" ht="15.75" customHeight="1">
      <c r="H687" s="38"/>
      <c r="I687" s="45"/>
    </row>
    <row r="688" ht="15.75" customHeight="1">
      <c r="H688" s="38"/>
      <c r="I688" s="45"/>
    </row>
    <row r="689" ht="15.75" customHeight="1">
      <c r="H689" s="38"/>
      <c r="I689" s="45"/>
    </row>
    <row r="690" ht="15.75" customHeight="1">
      <c r="H690" s="38"/>
      <c r="I690" s="45"/>
    </row>
    <row r="691" ht="15.75" customHeight="1">
      <c r="H691" s="38"/>
      <c r="I691" s="45"/>
    </row>
    <row r="692" ht="15.75" customHeight="1">
      <c r="H692" s="38"/>
      <c r="I692" s="45"/>
    </row>
    <row r="693" ht="15.75" customHeight="1">
      <c r="H693" s="38"/>
      <c r="I693" s="45"/>
    </row>
    <row r="694" ht="15.75" customHeight="1">
      <c r="H694" s="38"/>
      <c r="I694" s="45"/>
    </row>
    <row r="695" ht="15.75" customHeight="1">
      <c r="H695" s="38"/>
      <c r="I695" s="45"/>
    </row>
    <row r="696" ht="15.75" customHeight="1">
      <c r="H696" s="38"/>
      <c r="I696" s="45"/>
    </row>
    <row r="697" ht="15.75" customHeight="1">
      <c r="H697" s="38"/>
      <c r="I697" s="45"/>
    </row>
    <row r="698" ht="15.75" customHeight="1">
      <c r="H698" s="38"/>
      <c r="I698" s="45"/>
    </row>
    <row r="699" ht="15.75" customHeight="1">
      <c r="H699" s="38"/>
      <c r="I699" s="45"/>
    </row>
    <row r="700" ht="15.75" customHeight="1">
      <c r="H700" s="38"/>
      <c r="I700" s="45"/>
    </row>
    <row r="701" ht="15.75" customHeight="1">
      <c r="H701" s="38"/>
      <c r="I701" s="45"/>
    </row>
    <row r="702" ht="15.75" customHeight="1">
      <c r="H702" s="38"/>
      <c r="I702" s="45"/>
    </row>
    <row r="703" ht="15.75" customHeight="1">
      <c r="H703" s="38"/>
      <c r="I703" s="45"/>
    </row>
    <row r="704" ht="15.75" customHeight="1">
      <c r="H704" s="38"/>
      <c r="I704" s="45"/>
    </row>
    <row r="705" ht="15.75" customHeight="1">
      <c r="H705" s="38"/>
      <c r="I705" s="45"/>
    </row>
    <row r="706" ht="15.75" customHeight="1">
      <c r="H706" s="38"/>
      <c r="I706" s="45"/>
    </row>
    <row r="707" ht="15.75" customHeight="1">
      <c r="H707" s="38"/>
      <c r="I707" s="45"/>
    </row>
    <row r="708" ht="15.75" customHeight="1">
      <c r="H708" s="38"/>
      <c r="I708" s="45"/>
    </row>
    <row r="709" ht="15.75" customHeight="1">
      <c r="H709" s="38"/>
      <c r="I709" s="45"/>
    </row>
    <row r="710" ht="15.75" customHeight="1">
      <c r="H710" s="38"/>
      <c r="I710" s="45"/>
    </row>
    <row r="711" ht="15.75" customHeight="1">
      <c r="H711" s="38"/>
      <c r="I711" s="45"/>
    </row>
    <row r="712" ht="15.75" customHeight="1">
      <c r="H712" s="38"/>
      <c r="I712" s="45"/>
    </row>
    <row r="713" ht="15.75" customHeight="1">
      <c r="H713" s="38"/>
      <c r="I713" s="45"/>
    </row>
    <row r="714" ht="15.75" customHeight="1">
      <c r="H714" s="38"/>
      <c r="I714" s="45"/>
    </row>
    <row r="715" ht="15.75" customHeight="1">
      <c r="H715" s="38"/>
      <c r="I715" s="45"/>
    </row>
    <row r="716" ht="15.75" customHeight="1">
      <c r="H716" s="38"/>
      <c r="I716" s="45"/>
    </row>
    <row r="717" ht="15.75" customHeight="1">
      <c r="H717" s="38"/>
      <c r="I717" s="45"/>
    </row>
    <row r="718" ht="15.75" customHeight="1">
      <c r="H718" s="38"/>
      <c r="I718" s="45"/>
    </row>
    <row r="719" ht="15.75" customHeight="1">
      <c r="H719" s="38"/>
      <c r="I719" s="45"/>
    </row>
    <row r="720" ht="15.75" customHeight="1">
      <c r="H720" s="38"/>
      <c r="I720" s="45"/>
    </row>
    <row r="721" ht="15.75" customHeight="1">
      <c r="H721" s="38"/>
      <c r="I721" s="45"/>
    </row>
    <row r="722" ht="15.75" customHeight="1">
      <c r="H722" s="38"/>
      <c r="I722" s="45"/>
    </row>
    <row r="723" ht="15.75" customHeight="1">
      <c r="H723" s="38"/>
      <c r="I723" s="45"/>
    </row>
    <row r="724" ht="15.75" customHeight="1">
      <c r="H724" s="38"/>
      <c r="I724" s="45"/>
    </row>
    <row r="725" ht="15.75" customHeight="1">
      <c r="H725" s="38"/>
      <c r="I725" s="45"/>
    </row>
    <row r="726" ht="15.75" customHeight="1">
      <c r="H726" s="38"/>
      <c r="I726" s="45"/>
    </row>
    <row r="727" ht="15.75" customHeight="1">
      <c r="H727" s="38"/>
      <c r="I727" s="45"/>
    </row>
    <row r="728" ht="15.75" customHeight="1">
      <c r="H728" s="38"/>
      <c r="I728" s="45"/>
    </row>
    <row r="729" ht="15.75" customHeight="1">
      <c r="H729" s="38"/>
      <c r="I729" s="45"/>
    </row>
    <row r="730" ht="15.75" customHeight="1">
      <c r="H730" s="38"/>
      <c r="I730" s="45"/>
    </row>
    <row r="731" ht="15.75" customHeight="1">
      <c r="H731" s="38"/>
      <c r="I731" s="45"/>
    </row>
    <row r="732" ht="15.75" customHeight="1">
      <c r="H732" s="38"/>
      <c r="I732" s="45"/>
    </row>
    <row r="733" ht="15.75" customHeight="1">
      <c r="H733" s="38"/>
      <c r="I733" s="45"/>
    </row>
    <row r="734" ht="15.75" customHeight="1">
      <c r="H734" s="38"/>
      <c r="I734" s="45"/>
    </row>
    <row r="735" ht="15.75" customHeight="1">
      <c r="H735" s="38"/>
      <c r="I735" s="45"/>
    </row>
    <row r="736" ht="15.75" customHeight="1">
      <c r="H736" s="38"/>
      <c r="I736" s="45"/>
    </row>
    <row r="737" ht="15.75" customHeight="1">
      <c r="H737" s="38"/>
      <c r="I737" s="45"/>
    </row>
    <row r="738" ht="15.75" customHeight="1">
      <c r="H738" s="38"/>
      <c r="I738" s="45"/>
    </row>
    <row r="739" ht="15.75" customHeight="1">
      <c r="H739" s="38"/>
      <c r="I739" s="45"/>
    </row>
    <row r="740" ht="15.75" customHeight="1">
      <c r="H740" s="38"/>
      <c r="I740" s="45"/>
    </row>
    <row r="741" ht="15.75" customHeight="1">
      <c r="H741" s="38"/>
      <c r="I741" s="45"/>
    </row>
    <row r="742" ht="15.75" customHeight="1">
      <c r="H742" s="38"/>
      <c r="I742" s="45"/>
    </row>
    <row r="743" ht="15.75" customHeight="1">
      <c r="H743" s="38"/>
      <c r="I743" s="45"/>
    </row>
    <row r="744" ht="15.75" customHeight="1">
      <c r="H744" s="38"/>
      <c r="I744" s="45"/>
    </row>
    <row r="745" ht="15.75" customHeight="1">
      <c r="H745" s="38"/>
      <c r="I745" s="45"/>
    </row>
    <row r="746" ht="15.75" customHeight="1">
      <c r="H746" s="38"/>
      <c r="I746" s="45"/>
    </row>
    <row r="747" ht="15.75" customHeight="1">
      <c r="H747" s="38"/>
      <c r="I747" s="45"/>
    </row>
    <row r="748" ht="15.75" customHeight="1">
      <c r="H748" s="38"/>
      <c r="I748" s="45"/>
    </row>
    <row r="749" ht="15.75" customHeight="1">
      <c r="H749" s="38"/>
      <c r="I749" s="45"/>
    </row>
    <row r="750" ht="15.75" customHeight="1">
      <c r="H750" s="38"/>
      <c r="I750" s="45"/>
    </row>
    <row r="751" ht="15.75" customHeight="1">
      <c r="H751" s="38"/>
      <c r="I751" s="45"/>
    </row>
    <row r="752" ht="15.75" customHeight="1">
      <c r="H752" s="38"/>
      <c r="I752" s="45"/>
    </row>
    <row r="753" ht="15.75" customHeight="1">
      <c r="H753" s="38"/>
      <c r="I753" s="45"/>
    </row>
    <row r="754" ht="15.75" customHeight="1">
      <c r="H754" s="38"/>
      <c r="I754" s="45"/>
    </row>
    <row r="755" ht="15.75" customHeight="1">
      <c r="H755" s="38"/>
      <c r="I755" s="45"/>
    </row>
    <row r="756" ht="15.75" customHeight="1">
      <c r="H756" s="38"/>
      <c r="I756" s="45"/>
    </row>
    <row r="757" ht="15.75" customHeight="1">
      <c r="H757" s="38"/>
      <c r="I757" s="45"/>
    </row>
    <row r="758" ht="15.75" customHeight="1">
      <c r="H758" s="38"/>
      <c r="I758" s="45"/>
    </row>
    <row r="759" ht="15.75" customHeight="1">
      <c r="H759" s="38"/>
      <c r="I759" s="45"/>
    </row>
    <row r="760" ht="15.75" customHeight="1">
      <c r="H760" s="38"/>
      <c r="I760" s="45"/>
    </row>
    <row r="761" ht="15.75" customHeight="1">
      <c r="H761" s="38"/>
      <c r="I761" s="45"/>
    </row>
    <row r="762" ht="15.75" customHeight="1">
      <c r="H762" s="38"/>
      <c r="I762" s="45"/>
    </row>
    <row r="763" ht="15.75" customHeight="1">
      <c r="H763" s="38"/>
      <c r="I763" s="45"/>
    </row>
    <row r="764" ht="15.75" customHeight="1">
      <c r="H764" s="38"/>
      <c r="I764" s="45"/>
    </row>
    <row r="765" ht="15.75" customHeight="1">
      <c r="H765" s="38"/>
      <c r="I765" s="45"/>
    </row>
    <row r="766" ht="15.75" customHeight="1">
      <c r="H766" s="38"/>
      <c r="I766" s="45"/>
    </row>
    <row r="767" ht="15.75" customHeight="1">
      <c r="H767" s="38"/>
      <c r="I767" s="45"/>
    </row>
    <row r="768" ht="15.75" customHeight="1">
      <c r="H768" s="38"/>
      <c r="I768" s="45"/>
    </row>
    <row r="769" ht="15.75" customHeight="1">
      <c r="H769" s="38"/>
      <c r="I769" s="45"/>
    </row>
    <row r="770" ht="15.75" customHeight="1">
      <c r="H770" s="38"/>
      <c r="I770" s="45"/>
    </row>
    <row r="771" ht="15.75" customHeight="1">
      <c r="H771" s="38"/>
      <c r="I771" s="45"/>
    </row>
    <row r="772" ht="15.75" customHeight="1">
      <c r="H772" s="38"/>
      <c r="I772" s="45"/>
    </row>
    <row r="773" ht="15.75" customHeight="1">
      <c r="H773" s="38"/>
      <c r="I773" s="45"/>
    </row>
    <row r="774" ht="15.75" customHeight="1">
      <c r="H774" s="38"/>
      <c r="I774" s="45"/>
    </row>
    <row r="775" ht="15.75" customHeight="1">
      <c r="H775" s="38"/>
      <c r="I775" s="45"/>
    </row>
    <row r="776" ht="15.75" customHeight="1">
      <c r="H776" s="38"/>
      <c r="I776" s="45"/>
    </row>
    <row r="777" ht="15.75" customHeight="1">
      <c r="H777" s="38"/>
      <c r="I777" s="45"/>
    </row>
    <row r="778" ht="15.75" customHeight="1">
      <c r="H778" s="38"/>
      <c r="I778" s="45"/>
    </row>
    <row r="779" ht="15.75" customHeight="1">
      <c r="H779" s="38"/>
      <c r="I779" s="45"/>
    </row>
    <row r="780" ht="15.75" customHeight="1">
      <c r="H780" s="38"/>
      <c r="I780" s="45"/>
    </row>
    <row r="781" ht="15.75" customHeight="1">
      <c r="H781" s="38"/>
      <c r="I781" s="45"/>
    </row>
    <row r="782" ht="15.75" customHeight="1">
      <c r="H782" s="38"/>
      <c r="I782" s="45"/>
    </row>
    <row r="783" ht="15.75" customHeight="1">
      <c r="H783" s="38"/>
      <c r="I783" s="45"/>
    </row>
    <row r="784" ht="15.75" customHeight="1">
      <c r="H784" s="38"/>
      <c r="I784" s="45"/>
    </row>
    <row r="785" ht="15.75" customHeight="1">
      <c r="H785" s="38"/>
      <c r="I785" s="45"/>
    </row>
    <row r="786" ht="15.75" customHeight="1">
      <c r="H786" s="38"/>
      <c r="I786" s="45"/>
    </row>
    <row r="787" ht="15.75" customHeight="1">
      <c r="H787" s="38"/>
      <c r="I787" s="45"/>
    </row>
    <row r="788" ht="15.75" customHeight="1">
      <c r="H788" s="38"/>
      <c r="I788" s="45"/>
    </row>
    <row r="789" ht="15.75" customHeight="1">
      <c r="H789" s="38"/>
      <c r="I789" s="45"/>
    </row>
    <row r="790" ht="15.75" customHeight="1">
      <c r="H790" s="38"/>
      <c r="I790" s="45"/>
    </row>
    <row r="791" ht="15.75" customHeight="1">
      <c r="H791" s="38"/>
      <c r="I791" s="45"/>
    </row>
    <row r="792" ht="15.75" customHeight="1">
      <c r="H792" s="38"/>
      <c r="I792" s="45"/>
    </row>
    <row r="793" ht="15.75" customHeight="1">
      <c r="H793" s="38"/>
      <c r="I793" s="45"/>
    </row>
    <row r="794" ht="15.75" customHeight="1">
      <c r="H794" s="38"/>
      <c r="I794" s="45"/>
    </row>
    <row r="795" ht="15.75" customHeight="1">
      <c r="H795" s="38"/>
      <c r="I795" s="45"/>
    </row>
    <row r="796" ht="15.75" customHeight="1">
      <c r="H796" s="38"/>
      <c r="I796" s="45"/>
    </row>
    <row r="797" ht="15.75" customHeight="1">
      <c r="H797" s="38"/>
      <c r="I797" s="45"/>
    </row>
    <row r="798" ht="15.75" customHeight="1">
      <c r="H798" s="38"/>
      <c r="I798" s="45"/>
    </row>
    <row r="799" ht="15.75" customHeight="1">
      <c r="H799" s="38"/>
      <c r="I799" s="45"/>
    </row>
    <row r="800" ht="15.75" customHeight="1">
      <c r="H800" s="38"/>
      <c r="I800" s="45"/>
    </row>
    <row r="801" ht="15.75" customHeight="1">
      <c r="H801" s="38"/>
      <c r="I801" s="45"/>
    </row>
    <row r="802" ht="15.75" customHeight="1">
      <c r="H802" s="38"/>
      <c r="I802" s="45"/>
    </row>
    <row r="803" ht="15.75" customHeight="1">
      <c r="H803" s="38"/>
      <c r="I803" s="45"/>
    </row>
    <row r="804" ht="15.75" customHeight="1">
      <c r="H804" s="38"/>
      <c r="I804" s="45"/>
    </row>
    <row r="805" ht="15.75" customHeight="1">
      <c r="H805" s="38"/>
      <c r="I805" s="45"/>
    </row>
    <row r="806" ht="15.75" customHeight="1">
      <c r="H806" s="38"/>
      <c r="I806" s="45"/>
    </row>
    <row r="807" ht="15.75" customHeight="1">
      <c r="H807" s="38"/>
      <c r="I807" s="45"/>
    </row>
    <row r="808" ht="15.75" customHeight="1">
      <c r="H808" s="38"/>
      <c r="I808" s="45"/>
    </row>
    <row r="809" ht="15.75" customHeight="1">
      <c r="H809" s="38"/>
      <c r="I809" s="45"/>
    </row>
    <row r="810" ht="15.75" customHeight="1">
      <c r="H810" s="38"/>
      <c r="I810" s="45"/>
    </row>
    <row r="811" ht="15.75" customHeight="1">
      <c r="H811" s="38"/>
      <c r="I811" s="45"/>
    </row>
    <row r="812" ht="15.75" customHeight="1">
      <c r="H812" s="38"/>
      <c r="I812" s="45"/>
    </row>
    <row r="813" ht="15.75" customHeight="1">
      <c r="H813" s="38"/>
      <c r="I813" s="45"/>
    </row>
    <row r="814" ht="15.75" customHeight="1">
      <c r="H814" s="38"/>
      <c r="I814" s="45"/>
    </row>
    <row r="815" ht="15.75" customHeight="1">
      <c r="H815" s="38"/>
      <c r="I815" s="45"/>
    </row>
    <row r="816" ht="15.75" customHeight="1">
      <c r="H816" s="38"/>
      <c r="I816" s="45"/>
    </row>
    <row r="817" ht="15.75" customHeight="1">
      <c r="H817" s="38"/>
      <c r="I817" s="45"/>
    </row>
    <row r="818" ht="15.75" customHeight="1">
      <c r="H818" s="38"/>
      <c r="I818" s="45"/>
    </row>
    <row r="819" ht="15.75" customHeight="1">
      <c r="H819" s="38"/>
      <c r="I819" s="45"/>
    </row>
    <row r="820" ht="15.75" customHeight="1">
      <c r="H820" s="38"/>
      <c r="I820" s="45"/>
    </row>
    <row r="821" ht="15.75" customHeight="1">
      <c r="H821" s="38"/>
      <c r="I821" s="45"/>
    </row>
    <row r="822" ht="15.75" customHeight="1">
      <c r="H822" s="38"/>
      <c r="I822" s="45"/>
    </row>
    <row r="823" ht="15.75" customHeight="1">
      <c r="H823" s="38"/>
      <c r="I823" s="45"/>
    </row>
    <row r="824" ht="15.75" customHeight="1">
      <c r="H824" s="38"/>
      <c r="I824" s="45"/>
    </row>
    <row r="825" ht="15.75" customHeight="1">
      <c r="H825" s="38"/>
      <c r="I825" s="45"/>
    </row>
    <row r="826" ht="15.75" customHeight="1">
      <c r="H826" s="38"/>
      <c r="I826" s="45"/>
    </row>
    <row r="827" ht="15.75" customHeight="1">
      <c r="H827" s="38"/>
      <c r="I827" s="45"/>
    </row>
    <row r="828" ht="15.75" customHeight="1">
      <c r="H828" s="38"/>
      <c r="I828" s="45"/>
    </row>
    <row r="829" ht="15.75" customHeight="1">
      <c r="H829" s="38"/>
      <c r="I829" s="45"/>
    </row>
    <row r="830" ht="15.75" customHeight="1">
      <c r="H830" s="38"/>
      <c r="I830" s="45"/>
    </row>
    <row r="831" ht="15.75" customHeight="1">
      <c r="H831" s="38"/>
      <c r="I831" s="45"/>
    </row>
    <row r="832" ht="15.75" customHeight="1">
      <c r="H832" s="38"/>
      <c r="I832" s="45"/>
    </row>
    <row r="833" ht="15.75" customHeight="1">
      <c r="H833" s="38"/>
      <c r="I833" s="45"/>
    </row>
    <row r="834" ht="15.75" customHeight="1">
      <c r="H834" s="38"/>
      <c r="I834" s="45"/>
    </row>
    <row r="835" ht="15.75" customHeight="1">
      <c r="H835" s="38"/>
      <c r="I835" s="45"/>
    </row>
    <row r="836" ht="15.75" customHeight="1">
      <c r="H836" s="38"/>
      <c r="I836" s="45"/>
    </row>
    <row r="837" ht="15.75" customHeight="1">
      <c r="H837" s="38"/>
      <c r="I837" s="45"/>
    </row>
    <row r="838" ht="15.75" customHeight="1">
      <c r="H838" s="38"/>
      <c r="I838" s="45"/>
    </row>
    <row r="839" ht="15.75" customHeight="1">
      <c r="H839" s="38"/>
      <c r="I839" s="45"/>
    </row>
    <row r="840" ht="15.75" customHeight="1">
      <c r="H840" s="38"/>
      <c r="I840" s="45"/>
    </row>
    <row r="841" ht="15.75" customHeight="1">
      <c r="H841" s="38"/>
      <c r="I841" s="45"/>
    </row>
    <row r="842" ht="15.75" customHeight="1">
      <c r="H842" s="38"/>
      <c r="I842" s="45"/>
    </row>
    <row r="843" ht="15.75" customHeight="1">
      <c r="H843" s="38"/>
      <c r="I843" s="45"/>
    </row>
    <row r="844" ht="15.75" customHeight="1">
      <c r="H844" s="38"/>
      <c r="I844" s="45"/>
    </row>
    <row r="845" ht="15.75" customHeight="1">
      <c r="H845" s="38"/>
      <c r="I845" s="45"/>
    </row>
    <row r="846" ht="15.75" customHeight="1">
      <c r="H846" s="38"/>
      <c r="I846" s="45"/>
    </row>
    <row r="847" ht="15.75" customHeight="1">
      <c r="H847" s="38"/>
      <c r="I847" s="45"/>
    </row>
    <row r="848" ht="15.75" customHeight="1">
      <c r="H848" s="38"/>
      <c r="I848" s="45"/>
    </row>
    <row r="849" ht="15.75" customHeight="1">
      <c r="H849" s="38"/>
      <c r="I849" s="45"/>
    </row>
    <row r="850" ht="15.75" customHeight="1">
      <c r="H850" s="38"/>
      <c r="I850" s="45"/>
    </row>
    <row r="851" ht="15.75" customHeight="1">
      <c r="H851" s="38"/>
      <c r="I851" s="45"/>
    </row>
    <row r="852" ht="15.75" customHeight="1">
      <c r="H852" s="38"/>
      <c r="I852" s="45"/>
    </row>
    <row r="853" ht="15.75" customHeight="1">
      <c r="H853" s="38"/>
      <c r="I853" s="45"/>
    </row>
    <row r="854" ht="15.75" customHeight="1">
      <c r="H854" s="38"/>
      <c r="I854" s="45"/>
    </row>
    <row r="855" ht="15.75" customHeight="1">
      <c r="H855" s="38"/>
      <c r="I855" s="45"/>
    </row>
    <row r="856" ht="15.75" customHeight="1">
      <c r="H856" s="38"/>
      <c r="I856" s="45"/>
    </row>
    <row r="857" ht="15.75" customHeight="1">
      <c r="H857" s="38"/>
      <c r="I857" s="45"/>
    </row>
    <row r="858" ht="15.75" customHeight="1">
      <c r="H858" s="38"/>
      <c r="I858" s="45"/>
    </row>
    <row r="859" ht="15.75" customHeight="1">
      <c r="H859" s="38"/>
      <c r="I859" s="45"/>
    </row>
    <row r="860" ht="15.75" customHeight="1">
      <c r="H860" s="38"/>
      <c r="I860" s="45"/>
    </row>
    <row r="861" ht="15.75" customHeight="1">
      <c r="H861" s="38"/>
      <c r="I861" s="45"/>
    </row>
    <row r="862" ht="15.75" customHeight="1">
      <c r="H862" s="38"/>
      <c r="I862" s="45"/>
    </row>
    <row r="863" ht="15.75" customHeight="1">
      <c r="H863" s="38"/>
      <c r="I863" s="45"/>
    </row>
    <row r="864" ht="15.75" customHeight="1">
      <c r="H864" s="38"/>
      <c r="I864" s="45"/>
    </row>
    <row r="865" ht="15.75" customHeight="1">
      <c r="H865" s="38"/>
      <c r="I865" s="45"/>
    </row>
    <row r="866" ht="15.75" customHeight="1">
      <c r="H866" s="38"/>
      <c r="I866" s="45"/>
    </row>
    <row r="867" ht="15.75" customHeight="1">
      <c r="H867" s="38"/>
      <c r="I867" s="45"/>
    </row>
    <row r="868" ht="15.75" customHeight="1">
      <c r="H868" s="38"/>
      <c r="I868" s="45"/>
    </row>
    <row r="869" ht="15.75" customHeight="1">
      <c r="H869" s="38"/>
      <c r="I869" s="45"/>
    </row>
    <row r="870" ht="15.75" customHeight="1">
      <c r="H870" s="38"/>
      <c r="I870" s="45"/>
    </row>
    <row r="871" ht="15.75" customHeight="1">
      <c r="H871" s="38"/>
      <c r="I871" s="45"/>
    </row>
    <row r="872" ht="15.75" customHeight="1">
      <c r="H872" s="38"/>
      <c r="I872" s="45"/>
    </row>
    <row r="873" ht="15.75" customHeight="1">
      <c r="H873" s="38"/>
      <c r="I873" s="45"/>
    </row>
    <row r="874" ht="15.75" customHeight="1">
      <c r="H874" s="38"/>
      <c r="I874" s="45"/>
    </row>
    <row r="875" ht="15.75" customHeight="1">
      <c r="H875" s="38"/>
      <c r="I875" s="45"/>
    </row>
    <row r="876" ht="15.75" customHeight="1">
      <c r="H876" s="38"/>
      <c r="I876" s="45"/>
    </row>
    <row r="877" ht="15.75" customHeight="1">
      <c r="H877" s="38"/>
      <c r="I877" s="45"/>
    </row>
    <row r="878" ht="15.75" customHeight="1">
      <c r="H878" s="38"/>
      <c r="I878" s="45"/>
    </row>
    <row r="879" ht="15.75" customHeight="1">
      <c r="H879" s="38"/>
      <c r="I879" s="45"/>
    </row>
    <row r="880" ht="15.75" customHeight="1">
      <c r="H880" s="38"/>
      <c r="I880" s="45"/>
    </row>
    <row r="881" ht="15.75" customHeight="1">
      <c r="H881" s="38"/>
      <c r="I881" s="45"/>
    </row>
    <row r="882" ht="15.75" customHeight="1">
      <c r="H882" s="38"/>
      <c r="I882" s="45"/>
    </row>
    <row r="883" ht="15.75" customHeight="1">
      <c r="H883" s="38"/>
      <c r="I883" s="45"/>
    </row>
    <row r="884" ht="15.75" customHeight="1">
      <c r="H884" s="38"/>
      <c r="I884" s="45"/>
    </row>
    <row r="885" ht="15.75" customHeight="1">
      <c r="H885" s="38"/>
      <c r="I885" s="45"/>
    </row>
    <row r="886" ht="15.75" customHeight="1">
      <c r="H886" s="38"/>
      <c r="I886" s="45"/>
    </row>
    <row r="887" ht="15.75" customHeight="1">
      <c r="H887" s="38"/>
      <c r="I887" s="45"/>
    </row>
    <row r="888" ht="15.75" customHeight="1">
      <c r="H888" s="38"/>
      <c r="I888" s="45"/>
    </row>
    <row r="889" ht="15.75" customHeight="1">
      <c r="H889" s="38"/>
      <c r="I889" s="45"/>
    </row>
    <row r="890" ht="15.75" customHeight="1">
      <c r="H890" s="38"/>
      <c r="I890" s="45"/>
    </row>
    <row r="891" ht="15.75" customHeight="1">
      <c r="H891" s="38"/>
      <c r="I891" s="45"/>
    </row>
    <row r="892" ht="15.75" customHeight="1">
      <c r="H892" s="38"/>
      <c r="I892" s="45"/>
    </row>
    <row r="893" ht="15.75" customHeight="1">
      <c r="H893" s="38"/>
      <c r="I893" s="45"/>
    </row>
    <row r="894" ht="15.75" customHeight="1">
      <c r="H894" s="38"/>
      <c r="I894" s="45"/>
    </row>
    <row r="895" ht="15.75" customHeight="1">
      <c r="H895" s="38"/>
      <c r="I895" s="45"/>
    </row>
    <row r="896" ht="15.75" customHeight="1">
      <c r="H896" s="38"/>
      <c r="I896" s="45"/>
    </row>
    <row r="897" ht="15.75" customHeight="1">
      <c r="H897" s="38"/>
      <c r="I897" s="45"/>
    </row>
    <row r="898" ht="15.75" customHeight="1">
      <c r="H898" s="38"/>
      <c r="I898" s="45"/>
    </row>
    <row r="899" ht="15.75" customHeight="1">
      <c r="H899" s="38"/>
      <c r="I899" s="45"/>
    </row>
    <row r="900" ht="15.75" customHeight="1">
      <c r="H900" s="38"/>
      <c r="I900" s="45"/>
    </row>
    <row r="901" ht="15.75" customHeight="1">
      <c r="H901" s="38"/>
      <c r="I901" s="45"/>
    </row>
    <row r="902" ht="15.75" customHeight="1">
      <c r="H902" s="38"/>
      <c r="I902" s="45"/>
    </row>
    <row r="903" ht="15.75" customHeight="1">
      <c r="H903" s="38"/>
      <c r="I903" s="45"/>
    </row>
    <row r="904" ht="15.75" customHeight="1">
      <c r="H904" s="38"/>
      <c r="I904" s="45"/>
    </row>
    <row r="905" ht="15.75" customHeight="1">
      <c r="H905" s="38"/>
      <c r="I905" s="45"/>
    </row>
    <row r="906" ht="15.75" customHeight="1">
      <c r="H906" s="38"/>
      <c r="I906" s="45"/>
    </row>
    <row r="907" ht="15.75" customHeight="1">
      <c r="H907" s="38"/>
      <c r="I907" s="45"/>
    </row>
    <row r="908" ht="15.75" customHeight="1">
      <c r="H908" s="38"/>
      <c r="I908" s="45"/>
    </row>
    <row r="909" ht="15.75" customHeight="1">
      <c r="H909" s="38"/>
      <c r="I909" s="45"/>
    </row>
    <row r="910" ht="15.75" customHeight="1">
      <c r="H910" s="38"/>
      <c r="I910" s="45"/>
    </row>
    <row r="911" ht="15.75" customHeight="1">
      <c r="H911" s="38"/>
      <c r="I911" s="45"/>
    </row>
    <row r="912" ht="15.75" customHeight="1">
      <c r="H912" s="38"/>
      <c r="I912" s="45"/>
    </row>
    <row r="913" ht="15.75" customHeight="1">
      <c r="H913" s="38"/>
      <c r="I913" s="45"/>
    </row>
    <row r="914" ht="15.75" customHeight="1">
      <c r="H914" s="38"/>
      <c r="I914" s="45"/>
    </row>
    <row r="915" ht="15.75" customHeight="1">
      <c r="H915" s="38"/>
      <c r="I915" s="45"/>
    </row>
    <row r="916" ht="15.75" customHeight="1">
      <c r="H916" s="38"/>
      <c r="I916" s="45"/>
    </row>
    <row r="917" ht="15.75" customHeight="1">
      <c r="H917" s="38"/>
      <c r="I917" s="45"/>
    </row>
    <row r="918" ht="15.75" customHeight="1">
      <c r="H918" s="38"/>
      <c r="I918" s="45"/>
    </row>
    <row r="919" ht="15.75" customHeight="1">
      <c r="H919" s="38"/>
      <c r="I919" s="45"/>
    </row>
    <row r="920" ht="15.75" customHeight="1">
      <c r="H920" s="38"/>
      <c r="I920" s="45"/>
    </row>
    <row r="921" ht="15.75" customHeight="1">
      <c r="H921" s="38"/>
      <c r="I921" s="45"/>
    </row>
    <row r="922" ht="15.75" customHeight="1">
      <c r="H922" s="38"/>
      <c r="I922" s="45"/>
    </row>
    <row r="923" ht="15.75" customHeight="1">
      <c r="H923" s="38"/>
      <c r="I923" s="45"/>
    </row>
    <row r="924" ht="15.75" customHeight="1">
      <c r="H924" s="38"/>
      <c r="I924" s="45"/>
    </row>
    <row r="925" ht="15.75" customHeight="1">
      <c r="H925" s="38"/>
      <c r="I925" s="45"/>
    </row>
    <row r="926" ht="15.75" customHeight="1">
      <c r="H926" s="38"/>
      <c r="I926" s="45"/>
    </row>
    <row r="927" ht="15.75" customHeight="1">
      <c r="H927" s="38"/>
      <c r="I927" s="45"/>
    </row>
    <row r="928" ht="15.75" customHeight="1">
      <c r="H928" s="38"/>
      <c r="I928" s="45"/>
    </row>
    <row r="929" ht="15.75" customHeight="1">
      <c r="H929" s="38"/>
      <c r="I929" s="45"/>
    </row>
    <row r="930" ht="15.75" customHeight="1">
      <c r="H930" s="38"/>
      <c r="I930" s="45"/>
    </row>
    <row r="931" ht="15.75" customHeight="1">
      <c r="H931" s="38"/>
      <c r="I931" s="45"/>
    </row>
    <row r="932" ht="15.75" customHeight="1">
      <c r="H932" s="38"/>
      <c r="I932" s="45"/>
    </row>
    <row r="933" ht="15.75" customHeight="1">
      <c r="H933" s="38"/>
      <c r="I933" s="45"/>
    </row>
    <row r="934" ht="15.75" customHeight="1">
      <c r="H934" s="38"/>
      <c r="I934" s="45"/>
    </row>
    <row r="935" ht="15.75" customHeight="1">
      <c r="H935" s="38"/>
      <c r="I935" s="45"/>
    </row>
    <row r="936" ht="15.75" customHeight="1">
      <c r="H936" s="38"/>
      <c r="I936" s="45"/>
    </row>
    <row r="937" ht="15.75" customHeight="1">
      <c r="H937" s="38"/>
      <c r="I937" s="45"/>
    </row>
    <row r="938" ht="15.75" customHeight="1">
      <c r="H938" s="38"/>
      <c r="I938" s="45"/>
    </row>
    <row r="939" ht="15.75" customHeight="1">
      <c r="H939" s="38"/>
      <c r="I939" s="45"/>
    </row>
    <row r="940" ht="15.75" customHeight="1">
      <c r="H940" s="38"/>
      <c r="I940" s="45"/>
    </row>
    <row r="941" ht="15.75" customHeight="1">
      <c r="H941" s="38"/>
      <c r="I941" s="45"/>
    </row>
    <row r="942" ht="15.75" customHeight="1">
      <c r="H942" s="38"/>
      <c r="I942" s="45"/>
    </row>
    <row r="943" ht="15.75" customHeight="1">
      <c r="H943" s="38"/>
      <c r="I943" s="45"/>
    </row>
    <row r="944" ht="15.75" customHeight="1">
      <c r="H944" s="38"/>
      <c r="I944" s="45"/>
    </row>
    <row r="945" ht="15.75" customHeight="1">
      <c r="H945" s="38"/>
      <c r="I945" s="45"/>
    </row>
    <row r="946" ht="15.75" customHeight="1">
      <c r="H946" s="38"/>
      <c r="I946" s="45"/>
    </row>
    <row r="947" ht="15.75" customHeight="1">
      <c r="H947" s="38"/>
      <c r="I947" s="45"/>
    </row>
    <row r="948" ht="15.75" customHeight="1">
      <c r="H948" s="38"/>
      <c r="I948" s="45"/>
    </row>
    <row r="949" ht="15.75" customHeight="1">
      <c r="H949" s="38"/>
      <c r="I949" s="45"/>
    </row>
    <row r="950" ht="15.75" customHeight="1">
      <c r="H950" s="38"/>
      <c r="I950" s="45"/>
    </row>
    <row r="951" ht="15.75" customHeight="1">
      <c r="H951" s="38"/>
      <c r="I951" s="45"/>
    </row>
    <row r="952" ht="15.75" customHeight="1">
      <c r="H952" s="38"/>
      <c r="I952" s="45"/>
    </row>
    <row r="953" ht="15.75" customHeight="1">
      <c r="H953" s="38"/>
      <c r="I953" s="45"/>
    </row>
    <row r="954" ht="15.75" customHeight="1">
      <c r="H954" s="38"/>
      <c r="I954" s="45"/>
    </row>
    <row r="955" ht="15.75" customHeight="1">
      <c r="H955" s="38"/>
      <c r="I955" s="45"/>
    </row>
    <row r="956" ht="15.75" customHeight="1">
      <c r="H956" s="38"/>
      <c r="I956" s="45"/>
    </row>
    <row r="957" ht="15.75" customHeight="1">
      <c r="H957" s="38"/>
      <c r="I957" s="45"/>
    </row>
    <row r="958" ht="15.75" customHeight="1">
      <c r="H958" s="38"/>
      <c r="I958" s="45"/>
    </row>
    <row r="959" ht="15.75" customHeight="1">
      <c r="H959" s="38"/>
      <c r="I959" s="45"/>
    </row>
    <row r="960" ht="15.75" customHeight="1">
      <c r="H960" s="38"/>
      <c r="I960" s="45"/>
    </row>
    <row r="961" ht="15.75" customHeight="1">
      <c r="H961" s="38"/>
      <c r="I961" s="45"/>
    </row>
    <row r="962" ht="15.75" customHeight="1">
      <c r="H962" s="38"/>
      <c r="I962" s="45"/>
    </row>
    <row r="963" ht="15.75" customHeight="1">
      <c r="H963" s="38"/>
      <c r="I963" s="45"/>
    </row>
    <row r="964" ht="15.75" customHeight="1">
      <c r="H964" s="38"/>
      <c r="I964" s="45"/>
    </row>
    <row r="965" ht="15.75" customHeight="1">
      <c r="H965" s="38"/>
      <c r="I965" s="45"/>
    </row>
    <row r="966" ht="15.75" customHeight="1">
      <c r="H966" s="38"/>
      <c r="I966" s="45"/>
    </row>
    <row r="967" ht="15.75" customHeight="1">
      <c r="H967" s="38"/>
      <c r="I967" s="45"/>
    </row>
    <row r="968" ht="15.75" customHeight="1">
      <c r="H968" s="38"/>
      <c r="I968" s="45"/>
    </row>
    <row r="969" ht="15.75" customHeight="1">
      <c r="H969" s="38"/>
      <c r="I969" s="45"/>
    </row>
    <row r="970" ht="15.75" customHeight="1">
      <c r="H970" s="38"/>
      <c r="I970" s="45"/>
    </row>
    <row r="971" ht="15.75" customHeight="1">
      <c r="H971" s="38"/>
      <c r="I971" s="45"/>
    </row>
    <row r="972" ht="15.75" customHeight="1">
      <c r="H972" s="38"/>
      <c r="I972" s="45"/>
    </row>
    <row r="973" ht="15.75" customHeight="1">
      <c r="H973" s="38"/>
      <c r="I973" s="45"/>
    </row>
    <row r="974" ht="15.75" customHeight="1">
      <c r="H974" s="38"/>
      <c r="I974" s="45"/>
    </row>
    <row r="975" ht="15.75" customHeight="1">
      <c r="H975" s="38"/>
      <c r="I975" s="45"/>
    </row>
    <row r="976" ht="15.75" customHeight="1">
      <c r="H976" s="38"/>
      <c r="I976" s="45"/>
    </row>
    <row r="977" ht="15.75" customHeight="1">
      <c r="H977" s="38"/>
      <c r="I977" s="45"/>
    </row>
    <row r="978" ht="15.75" customHeight="1">
      <c r="H978" s="38"/>
      <c r="I978" s="45"/>
    </row>
    <row r="979" ht="15.75" customHeight="1">
      <c r="H979" s="38"/>
      <c r="I979" s="45"/>
    </row>
    <row r="980" ht="15.75" customHeight="1">
      <c r="H980" s="38"/>
      <c r="I980" s="45"/>
    </row>
    <row r="981" ht="15.75" customHeight="1">
      <c r="H981" s="38"/>
      <c r="I981" s="45"/>
    </row>
    <row r="982" ht="15.75" customHeight="1">
      <c r="H982" s="38"/>
      <c r="I982" s="45"/>
    </row>
    <row r="983" ht="15.75" customHeight="1">
      <c r="H983" s="38"/>
      <c r="I983" s="45"/>
    </row>
    <row r="984" ht="15.75" customHeight="1">
      <c r="H984" s="38"/>
      <c r="I984" s="45"/>
    </row>
    <row r="985" ht="15.75" customHeight="1">
      <c r="H985" s="38"/>
      <c r="I985" s="45"/>
    </row>
    <row r="986" ht="15.75" customHeight="1">
      <c r="H986" s="38"/>
      <c r="I986" s="45"/>
    </row>
    <row r="987" ht="15.75" customHeight="1">
      <c r="H987" s="38"/>
      <c r="I987" s="45"/>
    </row>
    <row r="988" ht="15.75" customHeight="1">
      <c r="H988" s="38"/>
      <c r="I988" s="45"/>
    </row>
    <row r="989" ht="15.75" customHeight="1">
      <c r="H989" s="38"/>
      <c r="I989" s="45"/>
    </row>
    <row r="990" ht="15.75" customHeight="1">
      <c r="H990" s="38"/>
      <c r="I990" s="45"/>
    </row>
    <row r="991" ht="15.75" customHeight="1">
      <c r="H991" s="38"/>
      <c r="I991" s="45"/>
    </row>
    <row r="992" ht="15.75" customHeight="1">
      <c r="H992" s="38"/>
      <c r="I992" s="45"/>
    </row>
    <row r="993" ht="15.75" customHeight="1">
      <c r="H993" s="38"/>
      <c r="I993" s="45"/>
    </row>
    <row r="994" ht="15.75" customHeight="1">
      <c r="H994" s="38"/>
      <c r="I994" s="45"/>
    </row>
    <row r="995" ht="15.75" customHeight="1">
      <c r="H995" s="38"/>
      <c r="I995" s="45"/>
    </row>
    <row r="996" ht="15.75" customHeight="1">
      <c r="H996" s="38"/>
      <c r="I996" s="45"/>
    </row>
    <row r="997" ht="15.75" customHeight="1">
      <c r="H997" s="38"/>
      <c r="I997" s="45"/>
    </row>
    <row r="998" ht="15.75" customHeight="1">
      <c r="H998" s="38"/>
      <c r="I998" s="45"/>
    </row>
    <row r="999" ht="15.75" customHeight="1">
      <c r="H999" s="38"/>
      <c r="I999" s="45"/>
    </row>
    <row r="1000" ht="15.75" customHeight="1">
      <c r="H1000" s="38"/>
      <c r="I1000" s="45"/>
    </row>
  </sheetData>
  <mergeCells count="2">
    <mergeCell ref="I3:J3"/>
    <mergeCell ref="I4:J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8.42" defaultRowHeight="15.0"/>
  <cols>
    <col customWidth="1" min="1" max="1" width="6.42"/>
    <col customWidth="1" min="2" max="3" width="5.08"/>
    <col customWidth="1" min="4" max="4" width="6.42"/>
    <col customWidth="1" min="5" max="5" width="9.75"/>
    <col customWidth="1" min="6" max="6" width="7.75"/>
    <col customWidth="1" min="7" max="7" width="5.58"/>
    <col customWidth="1" min="8" max="8" width="7.5"/>
    <col customWidth="1" min="9" max="9" width="6.42"/>
    <col customWidth="1" min="10" max="10" width="8.42"/>
    <col customWidth="1" min="11" max="11" width="10.17"/>
    <col customWidth="1" min="12" max="12" width="11.08"/>
    <col customWidth="1" min="13" max="13" width="12.42"/>
    <col customWidth="1" min="14" max="55" width="6.42"/>
  </cols>
  <sheetData>
    <row r="1">
      <c r="A1" s="5"/>
      <c r="B1" s="5"/>
      <c r="C1" s="5"/>
      <c r="D1" s="5"/>
      <c r="E1" s="5"/>
      <c r="F1" s="5"/>
      <c r="G1" s="6"/>
      <c r="H1" s="9"/>
      <c r="I1" s="9"/>
      <c r="J1" s="9" t="s">
        <v>14</v>
      </c>
      <c r="K1" s="9" t="s">
        <v>15</v>
      </c>
      <c r="L1" s="9" t="s">
        <v>16</v>
      </c>
      <c r="M1" s="9" t="s">
        <v>17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>
      <c r="A2" s="5"/>
      <c r="B2" s="5"/>
      <c r="C2" s="5"/>
      <c r="D2" s="5"/>
      <c r="E2" s="5"/>
      <c r="F2" s="5"/>
      <c r="G2" s="6"/>
      <c r="H2" s="12"/>
      <c r="I2" s="12" t="s">
        <v>18</v>
      </c>
      <c r="J2" s="13">
        <v>0.04493833590103814</v>
      </c>
      <c r="K2" s="13">
        <v>-0.0010487107841439796</v>
      </c>
      <c r="L2" s="13">
        <v>2.319149552918354E-5</v>
      </c>
      <c r="M2" s="13">
        <v>8.900187816227224E-7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33.75" customHeight="1">
      <c r="A3" s="5"/>
      <c r="B3" s="5"/>
      <c r="C3" s="5"/>
      <c r="D3" s="5"/>
      <c r="E3" s="16" t="s">
        <v>20</v>
      </c>
      <c r="F3" s="17">
        <f t="array" ref="F3">SQRT(SUMPRODUCT(F10:F63 - G10:G63, F10:F63 - G10:G63))</f>
        <v>11.4594592</v>
      </c>
      <c r="G3" s="6"/>
      <c r="H3" s="46" t="s">
        <v>21</v>
      </c>
      <c r="I3" s="20"/>
      <c r="J3" s="21">
        <v>0.05</v>
      </c>
      <c r="K3" s="21">
        <v>0.01</v>
      </c>
      <c r="L3" s="21">
        <v>0.001</v>
      </c>
      <c r="M3" s="21">
        <v>1.0E-6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>
      <c r="A4" s="5"/>
      <c r="B4" s="5"/>
      <c r="C4" s="5"/>
      <c r="D4" s="5"/>
      <c r="E4" s="5"/>
      <c r="F4" s="5"/>
      <c r="G4" s="6"/>
      <c r="H4" s="46" t="s">
        <v>23</v>
      </c>
      <c r="I4" s="20"/>
      <c r="J4" s="21">
        <v>-0.05</v>
      </c>
      <c r="K4" s="21">
        <v>-0.01</v>
      </c>
      <c r="L4" s="21">
        <v>-0.001</v>
      </c>
      <c r="M4" s="21">
        <v>-1.0E-6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A6" s="5"/>
      <c r="B6" s="5"/>
      <c r="C6" s="5"/>
      <c r="D6" s="5"/>
      <c r="E6" s="5"/>
      <c r="F6" s="5"/>
      <c r="G6" s="5"/>
      <c r="H6" s="47" t="s">
        <v>25</v>
      </c>
      <c r="I6" s="27">
        <v>45153.0</v>
      </c>
      <c r="J6" s="27">
        <v>45337.0</v>
      </c>
      <c r="K6" s="27">
        <v>45519.0</v>
      </c>
      <c r="L6" s="27">
        <v>45703.0</v>
      </c>
      <c r="M6" s="27">
        <v>45884.0</v>
      </c>
      <c r="N6" s="27">
        <v>46068.0</v>
      </c>
      <c r="O6" s="27">
        <v>46249.0</v>
      </c>
      <c r="P6" s="27">
        <v>46433.0</v>
      </c>
      <c r="Q6" s="27">
        <v>46614.0</v>
      </c>
      <c r="R6" s="27">
        <v>46798.0</v>
      </c>
      <c r="S6" s="27">
        <v>46980.0</v>
      </c>
      <c r="T6" s="27">
        <v>47164.0</v>
      </c>
      <c r="U6" s="27">
        <v>47345.0</v>
      </c>
      <c r="V6" s="27">
        <v>47529.0</v>
      </c>
      <c r="W6" s="27">
        <v>47710.0</v>
      </c>
      <c r="X6" s="27">
        <v>47894.0</v>
      </c>
      <c r="Y6" s="27">
        <v>48075.0</v>
      </c>
      <c r="Z6" s="27">
        <v>48259.0</v>
      </c>
      <c r="AA6" s="27">
        <v>48441.0</v>
      </c>
      <c r="AB6" s="27">
        <v>48625.0</v>
      </c>
      <c r="AC6" s="27">
        <v>48806.0</v>
      </c>
      <c r="AD6" s="27">
        <v>48990.0</v>
      </c>
      <c r="AE6" s="27">
        <v>49171.0</v>
      </c>
      <c r="AF6" s="27">
        <v>49355.0</v>
      </c>
      <c r="AG6" s="27">
        <v>49536.0</v>
      </c>
      <c r="AH6" s="27">
        <v>49720.0</v>
      </c>
      <c r="AI6" s="27">
        <v>49902.0</v>
      </c>
      <c r="AJ6" s="27">
        <v>50086.0</v>
      </c>
      <c r="AK6" s="27">
        <v>50267.0</v>
      </c>
      <c r="AL6" s="27">
        <v>50451.0</v>
      </c>
      <c r="AM6" s="27">
        <v>50632.0</v>
      </c>
      <c r="AN6" s="27">
        <v>50816.0</v>
      </c>
      <c r="AO6" s="27">
        <v>50997.0</v>
      </c>
      <c r="AP6" s="27">
        <v>51181.0</v>
      </c>
      <c r="AQ6" s="27">
        <v>51363.0</v>
      </c>
      <c r="AR6" s="27">
        <v>51547.0</v>
      </c>
      <c r="AS6" s="27">
        <v>51728.0</v>
      </c>
      <c r="AT6" s="27">
        <v>51912.0</v>
      </c>
      <c r="AU6" s="27">
        <v>52093.0</v>
      </c>
      <c r="AV6" s="27">
        <v>52277.0</v>
      </c>
      <c r="AW6" s="27">
        <v>52458.0</v>
      </c>
      <c r="AX6" s="27">
        <v>52642.0</v>
      </c>
      <c r="AY6" s="27">
        <v>52824.0</v>
      </c>
      <c r="AZ6" s="27">
        <v>53008.0</v>
      </c>
      <c r="BA6" s="27">
        <v>53189.0</v>
      </c>
      <c r="BB6" s="27">
        <v>53373.0</v>
      </c>
      <c r="BC6" s="27">
        <v>53554.0</v>
      </c>
    </row>
    <row r="7">
      <c r="A7" s="5"/>
      <c r="B7" s="5"/>
      <c r="C7" s="5"/>
      <c r="D7" s="5"/>
      <c r="E7" s="5"/>
      <c r="F7" s="5"/>
      <c r="G7" s="5"/>
      <c r="H7" s="47" t="s">
        <v>27</v>
      </c>
      <c r="I7" s="28">
        <f t="shared" ref="I7:BC7" si="1">(I$6 - DATE(2023, 2, 17))/365</f>
        <v>0.4904109589</v>
      </c>
      <c r="J7" s="28">
        <f t="shared" si="1"/>
        <v>0.9945205479</v>
      </c>
      <c r="K7" s="28">
        <f t="shared" si="1"/>
        <v>1.493150685</v>
      </c>
      <c r="L7" s="28">
        <f t="shared" si="1"/>
        <v>1.997260274</v>
      </c>
      <c r="M7" s="28">
        <f t="shared" si="1"/>
        <v>2.493150685</v>
      </c>
      <c r="N7" s="28">
        <f t="shared" si="1"/>
        <v>2.997260274</v>
      </c>
      <c r="O7" s="28">
        <f t="shared" si="1"/>
        <v>3.493150685</v>
      </c>
      <c r="P7" s="28">
        <f t="shared" si="1"/>
        <v>3.997260274</v>
      </c>
      <c r="Q7" s="28">
        <f t="shared" si="1"/>
        <v>4.493150685</v>
      </c>
      <c r="R7" s="28">
        <f t="shared" si="1"/>
        <v>4.997260274</v>
      </c>
      <c r="S7" s="28">
        <f t="shared" si="1"/>
        <v>5.495890411</v>
      </c>
      <c r="T7" s="28">
        <f t="shared" si="1"/>
        <v>6</v>
      </c>
      <c r="U7" s="28">
        <f t="shared" si="1"/>
        <v>6.495890411</v>
      </c>
      <c r="V7" s="28">
        <f t="shared" si="1"/>
        <v>7</v>
      </c>
      <c r="W7" s="28">
        <f t="shared" si="1"/>
        <v>7.495890411</v>
      </c>
      <c r="X7" s="28">
        <f t="shared" si="1"/>
        <v>8</v>
      </c>
      <c r="Y7" s="28">
        <f t="shared" si="1"/>
        <v>8.495890411</v>
      </c>
      <c r="Z7" s="28">
        <f t="shared" si="1"/>
        <v>9</v>
      </c>
      <c r="AA7" s="28">
        <f t="shared" si="1"/>
        <v>9.498630137</v>
      </c>
      <c r="AB7" s="28">
        <f t="shared" si="1"/>
        <v>10.00273973</v>
      </c>
      <c r="AC7" s="28">
        <f t="shared" si="1"/>
        <v>10.49863014</v>
      </c>
      <c r="AD7" s="28">
        <f t="shared" si="1"/>
        <v>11.00273973</v>
      </c>
      <c r="AE7" s="28">
        <f t="shared" si="1"/>
        <v>11.49863014</v>
      </c>
      <c r="AF7" s="28">
        <f t="shared" si="1"/>
        <v>12.00273973</v>
      </c>
      <c r="AG7" s="28">
        <f t="shared" si="1"/>
        <v>12.49863014</v>
      </c>
      <c r="AH7" s="28">
        <f t="shared" si="1"/>
        <v>13.00273973</v>
      </c>
      <c r="AI7" s="28">
        <f t="shared" si="1"/>
        <v>13.50136986</v>
      </c>
      <c r="AJ7" s="28">
        <f t="shared" si="1"/>
        <v>14.00547945</v>
      </c>
      <c r="AK7" s="28">
        <f t="shared" si="1"/>
        <v>14.50136986</v>
      </c>
      <c r="AL7" s="28">
        <f t="shared" si="1"/>
        <v>15.00547945</v>
      </c>
      <c r="AM7" s="28">
        <f t="shared" si="1"/>
        <v>15.50136986</v>
      </c>
      <c r="AN7" s="28">
        <f t="shared" si="1"/>
        <v>16.00547945</v>
      </c>
      <c r="AO7" s="28">
        <f t="shared" si="1"/>
        <v>16.50136986</v>
      </c>
      <c r="AP7" s="28">
        <f t="shared" si="1"/>
        <v>17.00547945</v>
      </c>
      <c r="AQ7" s="28">
        <f t="shared" si="1"/>
        <v>17.50410959</v>
      </c>
      <c r="AR7" s="28">
        <f t="shared" si="1"/>
        <v>18.00821918</v>
      </c>
      <c r="AS7" s="28">
        <f t="shared" si="1"/>
        <v>18.50410959</v>
      </c>
      <c r="AT7" s="28">
        <f t="shared" si="1"/>
        <v>19.00821918</v>
      </c>
      <c r="AU7" s="28">
        <f t="shared" si="1"/>
        <v>19.50410959</v>
      </c>
      <c r="AV7" s="28">
        <f t="shared" si="1"/>
        <v>20.00821918</v>
      </c>
      <c r="AW7" s="28">
        <f t="shared" si="1"/>
        <v>20.50410959</v>
      </c>
      <c r="AX7" s="28">
        <f t="shared" si="1"/>
        <v>21.00821918</v>
      </c>
      <c r="AY7" s="28">
        <f t="shared" si="1"/>
        <v>21.50684932</v>
      </c>
      <c r="AZ7" s="28">
        <f t="shared" si="1"/>
        <v>22.0109589</v>
      </c>
      <c r="BA7" s="28">
        <f t="shared" si="1"/>
        <v>22.50684932</v>
      </c>
      <c r="BB7" s="28">
        <f t="shared" si="1"/>
        <v>23.0109589</v>
      </c>
      <c r="BC7" s="28">
        <f t="shared" si="1"/>
        <v>23.50684932</v>
      </c>
    </row>
    <row r="8">
      <c r="A8" s="5"/>
      <c r="B8" s="5"/>
      <c r="C8" s="5"/>
      <c r="D8" s="5"/>
      <c r="E8" s="5"/>
      <c r="F8" s="5"/>
      <c r="G8" s="5"/>
      <c r="H8" s="47" t="s">
        <v>28</v>
      </c>
      <c r="I8" s="29">
        <f t="shared" ref="I8:BC8" si="2">$J$2 + $K$2*I7 + $L$2*I7^2 + $M$2*I7^3</f>
        <v>0.04442971924</v>
      </c>
      <c r="J8" s="29">
        <f t="shared" si="2"/>
        <v>0.04391918498</v>
      </c>
      <c r="K8" s="29">
        <f t="shared" si="2"/>
        <v>0.04342712094</v>
      </c>
      <c r="L8" s="29">
        <f t="shared" si="2"/>
        <v>0.04294339045</v>
      </c>
      <c r="M8" s="29">
        <f t="shared" si="2"/>
        <v>0.04248168815</v>
      </c>
      <c r="N8" s="29">
        <f t="shared" si="2"/>
        <v>0.04202738386</v>
      </c>
      <c r="O8" s="29">
        <f t="shared" si="2"/>
        <v>0.04159595206</v>
      </c>
      <c r="P8" s="29">
        <f t="shared" si="2"/>
        <v>0.04117376598</v>
      </c>
      <c r="Q8" s="29">
        <f t="shared" si="2"/>
        <v>0.04077525277</v>
      </c>
      <c r="R8" s="29">
        <f t="shared" si="2"/>
        <v>0.04038787691</v>
      </c>
      <c r="S8" s="29">
        <f t="shared" si="2"/>
        <v>0.0400229763</v>
      </c>
      <c r="T8" s="29">
        <f t="shared" si="2"/>
        <v>0.03967320909</v>
      </c>
      <c r="U8" s="29">
        <f t="shared" si="2"/>
        <v>0.03934858575</v>
      </c>
      <c r="V8" s="29">
        <f t="shared" si="2"/>
        <v>0.03903902014</v>
      </c>
      <c r="W8" s="29">
        <f t="shared" si="2"/>
        <v>0.03875526698</v>
      </c>
      <c r="X8" s="29">
        <f t="shared" si="2"/>
        <v>0.03848859496</v>
      </c>
      <c r="Y8" s="29">
        <f t="shared" si="2"/>
        <v>0.0382483601</v>
      </c>
      <c r="Z8" s="29">
        <f t="shared" si="2"/>
        <v>0.03802727367</v>
      </c>
      <c r="AA8" s="29">
        <f t="shared" si="2"/>
        <v>0.03783219874</v>
      </c>
      <c r="AB8" s="29">
        <f t="shared" si="2"/>
        <v>0.03765952588</v>
      </c>
      <c r="AC8" s="29">
        <f t="shared" si="2"/>
        <v>0.03751440932</v>
      </c>
      <c r="AD8" s="29">
        <f t="shared" si="2"/>
        <v>0.03739271343</v>
      </c>
      <c r="AE8" s="29">
        <f t="shared" si="2"/>
        <v>0.03729906676</v>
      </c>
      <c r="AF8" s="29">
        <f t="shared" si="2"/>
        <v>0.03723103985</v>
      </c>
      <c r="AG8" s="29">
        <f t="shared" si="2"/>
        <v>0.03719151117</v>
      </c>
      <c r="AH8" s="29">
        <f t="shared" si="2"/>
        <v>0.03717984524</v>
      </c>
      <c r="AI8" s="29">
        <f t="shared" si="2"/>
        <v>0.03719725822</v>
      </c>
      <c r="AJ8" s="29">
        <f t="shared" si="2"/>
        <v>0.03724481076</v>
      </c>
      <c r="AK8" s="29">
        <f t="shared" si="2"/>
        <v>0.03732162882</v>
      </c>
      <c r="AL8" s="29">
        <f t="shared" si="2"/>
        <v>0.03743093371</v>
      </c>
      <c r="AM8" s="29">
        <f t="shared" si="2"/>
        <v>0.03756982135</v>
      </c>
      <c r="AN8" s="29">
        <f t="shared" si="2"/>
        <v>0.03774357061</v>
      </c>
      <c r="AO8" s="29">
        <f t="shared" si="2"/>
        <v>0.03794717594</v>
      </c>
      <c r="AP8" s="29">
        <f t="shared" si="2"/>
        <v>0.03818806156</v>
      </c>
      <c r="AQ8" s="29">
        <f t="shared" si="2"/>
        <v>0.0384606247</v>
      </c>
      <c r="AR8" s="29">
        <f t="shared" si="2"/>
        <v>0.03877153368</v>
      </c>
      <c r="AS8" s="29">
        <f t="shared" si="2"/>
        <v>0.03911271419</v>
      </c>
      <c r="AT8" s="29">
        <f t="shared" si="2"/>
        <v>0.03949615092</v>
      </c>
      <c r="AU8" s="29">
        <f t="shared" si="2"/>
        <v>0.03991000071</v>
      </c>
      <c r="AV8" s="29">
        <f t="shared" si="2"/>
        <v>0.04036865719</v>
      </c>
      <c r="AW8" s="29">
        <f t="shared" si="2"/>
        <v>0.04085782437</v>
      </c>
      <c r="AX8" s="29">
        <f t="shared" si="2"/>
        <v>0.04139439258</v>
      </c>
      <c r="AY8" s="29">
        <f t="shared" si="2"/>
        <v>0.04196476812</v>
      </c>
      <c r="AZ8" s="29">
        <f t="shared" si="2"/>
        <v>0.04258216461</v>
      </c>
      <c r="BA8" s="29">
        <f t="shared" si="2"/>
        <v>0.0432301354</v>
      </c>
      <c r="BB8" s="29">
        <f t="shared" si="2"/>
        <v>0.04393083502</v>
      </c>
      <c r="BC8" s="29">
        <f t="shared" si="2"/>
        <v>0.04466207479</v>
      </c>
    </row>
    <row r="9">
      <c r="A9" s="30" t="s">
        <v>29</v>
      </c>
      <c r="B9" s="30" t="s">
        <v>30</v>
      </c>
      <c r="C9" s="30" t="s">
        <v>31</v>
      </c>
      <c r="D9" s="31" t="s">
        <v>32</v>
      </c>
      <c r="E9" s="31" t="s">
        <v>33</v>
      </c>
      <c r="F9" s="31" t="s">
        <v>34</v>
      </c>
      <c r="G9" s="31" t="s">
        <v>35</v>
      </c>
      <c r="H9" s="47" t="s">
        <v>36</v>
      </c>
      <c r="I9" s="29">
        <f t="shared" ref="I9:BC9" si="3">1*EXP(-I$8*I$7)</f>
        <v>0.9784468405</v>
      </c>
      <c r="J9" s="29">
        <f t="shared" si="3"/>
        <v>0.9572616371</v>
      </c>
      <c r="K9" s="29">
        <f t="shared" si="3"/>
        <v>0.9372143739</v>
      </c>
      <c r="L9" s="29">
        <f t="shared" si="3"/>
        <v>0.9178061027</v>
      </c>
      <c r="M9" s="29">
        <f t="shared" si="3"/>
        <v>0.8995026766</v>
      </c>
      <c r="N9" s="29">
        <f t="shared" si="3"/>
        <v>0.8816439334</v>
      </c>
      <c r="O9" s="29">
        <f t="shared" si="3"/>
        <v>0.8647620225</v>
      </c>
      <c r="P9" s="29">
        <f t="shared" si="3"/>
        <v>0.848247978</v>
      </c>
      <c r="Q9" s="29">
        <f t="shared" si="3"/>
        <v>0.8325938299</v>
      </c>
      <c r="R9" s="29">
        <f t="shared" si="3"/>
        <v>0.8172348815</v>
      </c>
      <c r="S9" s="29">
        <f t="shared" si="3"/>
        <v>0.8025493812</v>
      </c>
      <c r="T9" s="29">
        <f t="shared" si="3"/>
        <v>0.7881717512</v>
      </c>
      <c r="U9" s="29">
        <f t="shared" si="3"/>
        <v>0.7744485116</v>
      </c>
      <c r="V9" s="29">
        <f t="shared" si="3"/>
        <v>0.7608849304</v>
      </c>
      <c r="W9" s="29">
        <f t="shared" si="3"/>
        <v>0.7478856148</v>
      </c>
      <c r="X9" s="29">
        <f t="shared" si="3"/>
        <v>0.734982375</v>
      </c>
      <c r="Y9" s="29">
        <f t="shared" si="3"/>
        <v>0.7225606804</v>
      </c>
      <c r="Z9" s="29">
        <f t="shared" si="3"/>
        <v>0.7101738619</v>
      </c>
      <c r="AA9" s="29">
        <f t="shared" si="3"/>
        <v>0.6981271265</v>
      </c>
      <c r="AB9" s="29">
        <f t="shared" si="3"/>
        <v>0.686122953</v>
      </c>
      <c r="AC9" s="29">
        <f t="shared" si="3"/>
        <v>0.6744552788</v>
      </c>
      <c r="AD9" s="29">
        <f t="shared" si="3"/>
        <v>0.6627070156</v>
      </c>
      <c r="AE9" s="29">
        <f t="shared" si="3"/>
        <v>0.6512327504</v>
      </c>
      <c r="AF9" s="29">
        <f t="shared" si="3"/>
        <v>0.6396241882</v>
      </c>
      <c r="AG9" s="29">
        <f t="shared" si="3"/>
        <v>0.6282337663</v>
      </c>
      <c r="AH9" s="29">
        <f t="shared" si="3"/>
        <v>0.616658526</v>
      </c>
      <c r="AI9" s="29">
        <f t="shared" si="3"/>
        <v>0.6051893219</v>
      </c>
      <c r="AJ9" s="29">
        <f t="shared" si="3"/>
        <v>0.593551419</v>
      </c>
      <c r="AK9" s="29">
        <f t="shared" si="3"/>
        <v>0.5820407926</v>
      </c>
      <c r="AL9" s="29">
        <f t="shared" si="3"/>
        <v>0.5702564502</v>
      </c>
      <c r="AM9" s="29">
        <f t="shared" si="3"/>
        <v>0.5585653282</v>
      </c>
      <c r="AN9" s="29">
        <f t="shared" si="3"/>
        <v>0.5465639593</v>
      </c>
      <c r="AO9" s="29">
        <f t="shared" si="3"/>
        <v>0.5346299864</v>
      </c>
      <c r="AP9" s="29">
        <f t="shared" si="3"/>
        <v>0.5223558094</v>
      </c>
      <c r="AQ9" s="29">
        <f t="shared" si="3"/>
        <v>0.5100640415</v>
      </c>
      <c r="AR9" s="29">
        <f t="shared" si="3"/>
        <v>0.4974768399</v>
      </c>
      <c r="AS9" s="29">
        <f t="shared" si="3"/>
        <v>0.4849323173</v>
      </c>
      <c r="AT9" s="29">
        <f t="shared" si="3"/>
        <v>0.4720117057</v>
      </c>
      <c r="AU9" s="29">
        <f t="shared" si="3"/>
        <v>0.4591359031</v>
      </c>
      <c r="AV9" s="29">
        <f t="shared" si="3"/>
        <v>0.4458802143</v>
      </c>
      <c r="AW9" s="29">
        <f t="shared" si="3"/>
        <v>0.4326815342</v>
      </c>
      <c r="AX9" s="29">
        <f t="shared" si="3"/>
        <v>0.419109745</v>
      </c>
      <c r="AY9" s="29">
        <f t="shared" si="3"/>
        <v>0.4055423612</v>
      </c>
      <c r="AZ9" s="29">
        <f t="shared" si="3"/>
        <v>0.3916940317</v>
      </c>
      <c r="BA9" s="29">
        <f t="shared" si="3"/>
        <v>0.3779572657</v>
      </c>
      <c r="BB9" s="29">
        <f t="shared" si="3"/>
        <v>0.3638947362</v>
      </c>
      <c r="BC9" s="29">
        <f t="shared" si="3"/>
        <v>0.3499851121</v>
      </c>
    </row>
    <row r="10">
      <c r="A10" s="33">
        <v>45153.0</v>
      </c>
      <c r="B10" s="34">
        <v>0.125</v>
      </c>
      <c r="C10" s="34">
        <v>97.212</v>
      </c>
      <c r="D10" s="35">
        <v>44972.0</v>
      </c>
      <c r="E10" s="36">
        <v>0.003090659341</v>
      </c>
      <c r="F10" s="36">
        <f t="shared" ref="F10:F64" si="5">$C10 + $E10</f>
        <v>97.21509066</v>
      </c>
      <c r="G10" s="37">
        <f t="shared" ref="G10:G64" si="6">SUM($I10:$BC10)</f>
        <v>97.90583697</v>
      </c>
      <c r="H10" s="48" t="s">
        <v>37</v>
      </c>
      <c r="I10" s="39">
        <f t="shared" ref="I10:BC10" si="4">(IF(I$6 = $A10, 100, 0) + IF(I$6 &lt;= $A10, $B10/2, 0))*I$9</f>
        <v>97.90583697</v>
      </c>
      <c r="J10" s="39">
        <f t="shared" si="4"/>
        <v>0</v>
      </c>
      <c r="K10" s="39">
        <f t="shared" si="4"/>
        <v>0</v>
      </c>
      <c r="L10" s="39">
        <f t="shared" si="4"/>
        <v>0</v>
      </c>
      <c r="M10" s="39">
        <f t="shared" si="4"/>
        <v>0</v>
      </c>
      <c r="N10" s="39">
        <f t="shared" si="4"/>
        <v>0</v>
      </c>
      <c r="O10" s="39">
        <f t="shared" si="4"/>
        <v>0</v>
      </c>
      <c r="P10" s="39">
        <f t="shared" si="4"/>
        <v>0</v>
      </c>
      <c r="Q10" s="39">
        <f t="shared" si="4"/>
        <v>0</v>
      </c>
      <c r="R10" s="39">
        <f t="shared" si="4"/>
        <v>0</v>
      </c>
      <c r="S10" s="39">
        <f t="shared" si="4"/>
        <v>0</v>
      </c>
      <c r="T10" s="39">
        <f t="shared" si="4"/>
        <v>0</v>
      </c>
      <c r="U10" s="39">
        <f t="shared" si="4"/>
        <v>0</v>
      </c>
      <c r="V10" s="39">
        <f t="shared" si="4"/>
        <v>0</v>
      </c>
      <c r="W10" s="39">
        <f t="shared" si="4"/>
        <v>0</v>
      </c>
      <c r="X10" s="39">
        <f t="shared" si="4"/>
        <v>0</v>
      </c>
      <c r="Y10" s="39">
        <f t="shared" si="4"/>
        <v>0</v>
      </c>
      <c r="Z10" s="39">
        <f t="shared" si="4"/>
        <v>0</v>
      </c>
      <c r="AA10" s="39">
        <f t="shared" si="4"/>
        <v>0</v>
      </c>
      <c r="AB10" s="39">
        <f t="shared" si="4"/>
        <v>0</v>
      </c>
      <c r="AC10" s="39">
        <f t="shared" si="4"/>
        <v>0</v>
      </c>
      <c r="AD10" s="39">
        <f t="shared" si="4"/>
        <v>0</v>
      </c>
      <c r="AE10" s="39">
        <f t="shared" si="4"/>
        <v>0</v>
      </c>
      <c r="AF10" s="39">
        <f t="shared" si="4"/>
        <v>0</v>
      </c>
      <c r="AG10" s="39">
        <f t="shared" si="4"/>
        <v>0</v>
      </c>
      <c r="AH10" s="39">
        <f t="shared" si="4"/>
        <v>0</v>
      </c>
      <c r="AI10" s="39">
        <f t="shared" si="4"/>
        <v>0</v>
      </c>
      <c r="AJ10" s="39">
        <f t="shared" si="4"/>
        <v>0</v>
      </c>
      <c r="AK10" s="39">
        <f t="shared" si="4"/>
        <v>0</v>
      </c>
      <c r="AL10" s="39">
        <f t="shared" si="4"/>
        <v>0</v>
      </c>
      <c r="AM10" s="39">
        <f t="shared" si="4"/>
        <v>0</v>
      </c>
      <c r="AN10" s="39">
        <f t="shared" si="4"/>
        <v>0</v>
      </c>
      <c r="AO10" s="39">
        <f t="shared" si="4"/>
        <v>0</v>
      </c>
      <c r="AP10" s="39">
        <f t="shared" si="4"/>
        <v>0</v>
      </c>
      <c r="AQ10" s="39">
        <f t="shared" si="4"/>
        <v>0</v>
      </c>
      <c r="AR10" s="39">
        <f t="shared" si="4"/>
        <v>0</v>
      </c>
      <c r="AS10" s="39">
        <f t="shared" si="4"/>
        <v>0</v>
      </c>
      <c r="AT10" s="39">
        <f t="shared" si="4"/>
        <v>0</v>
      </c>
      <c r="AU10" s="39">
        <f t="shared" si="4"/>
        <v>0</v>
      </c>
      <c r="AV10" s="39">
        <f t="shared" si="4"/>
        <v>0</v>
      </c>
      <c r="AW10" s="39">
        <f t="shared" si="4"/>
        <v>0</v>
      </c>
      <c r="AX10" s="39">
        <f t="shared" si="4"/>
        <v>0</v>
      </c>
      <c r="AY10" s="39">
        <f t="shared" si="4"/>
        <v>0</v>
      </c>
      <c r="AZ10" s="39">
        <f t="shared" si="4"/>
        <v>0</v>
      </c>
      <c r="BA10" s="39">
        <f t="shared" si="4"/>
        <v>0</v>
      </c>
      <c r="BB10" s="39">
        <f t="shared" si="4"/>
        <v>0</v>
      </c>
      <c r="BC10" s="39">
        <f t="shared" si="4"/>
        <v>0</v>
      </c>
    </row>
    <row r="11">
      <c r="A11" s="33">
        <v>45153.0</v>
      </c>
      <c r="B11" s="34">
        <v>2.5</v>
      </c>
      <c r="C11" s="34">
        <v>98.262</v>
      </c>
      <c r="D11" s="35">
        <v>44972.0</v>
      </c>
      <c r="E11" s="36">
        <v>0.06181318681</v>
      </c>
      <c r="F11" s="36">
        <f t="shared" si="5"/>
        <v>98.32381319</v>
      </c>
      <c r="G11" s="37">
        <f t="shared" si="6"/>
        <v>99.0677426</v>
      </c>
      <c r="H11" s="48" t="s">
        <v>37</v>
      </c>
      <c r="I11" s="39">
        <f t="shared" ref="I11:BC11" si="7">(IF(I$6 = $A11, 100, 0) + IF(I$6 &lt;= $A11, $B11/2, 0))*I$9</f>
        <v>99.0677426</v>
      </c>
      <c r="J11" s="39">
        <f t="shared" si="7"/>
        <v>0</v>
      </c>
      <c r="K11" s="39">
        <f t="shared" si="7"/>
        <v>0</v>
      </c>
      <c r="L11" s="39">
        <f t="shared" si="7"/>
        <v>0</v>
      </c>
      <c r="M11" s="39">
        <f t="shared" si="7"/>
        <v>0</v>
      </c>
      <c r="N11" s="39">
        <f t="shared" si="7"/>
        <v>0</v>
      </c>
      <c r="O11" s="39">
        <f t="shared" si="7"/>
        <v>0</v>
      </c>
      <c r="P11" s="39">
        <f t="shared" si="7"/>
        <v>0</v>
      </c>
      <c r="Q11" s="39">
        <f t="shared" si="7"/>
        <v>0</v>
      </c>
      <c r="R11" s="39">
        <f t="shared" si="7"/>
        <v>0</v>
      </c>
      <c r="S11" s="39">
        <f t="shared" si="7"/>
        <v>0</v>
      </c>
      <c r="T11" s="39">
        <f t="shared" si="7"/>
        <v>0</v>
      </c>
      <c r="U11" s="39">
        <f t="shared" si="7"/>
        <v>0</v>
      </c>
      <c r="V11" s="39">
        <f t="shared" si="7"/>
        <v>0</v>
      </c>
      <c r="W11" s="39">
        <f t="shared" si="7"/>
        <v>0</v>
      </c>
      <c r="X11" s="39">
        <f t="shared" si="7"/>
        <v>0</v>
      </c>
      <c r="Y11" s="39">
        <f t="shared" si="7"/>
        <v>0</v>
      </c>
      <c r="Z11" s="39">
        <f t="shared" si="7"/>
        <v>0</v>
      </c>
      <c r="AA11" s="39">
        <f t="shared" si="7"/>
        <v>0</v>
      </c>
      <c r="AB11" s="39">
        <f t="shared" si="7"/>
        <v>0</v>
      </c>
      <c r="AC11" s="39">
        <f t="shared" si="7"/>
        <v>0</v>
      </c>
      <c r="AD11" s="39">
        <f t="shared" si="7"/>
        <v>0</v>
      </c>
      <c r="AE11" s="39">
        <f t="shared" si="7"/>
        <v>0</v>
      </c>
      <c r="AF11" s="39">
        <f t="shared" si="7"/>
        <v>0</v>
      </c>
      <c r="AG11" s="39">
        <f t="shared" si="7"/>
        <v>0</v>
      </c>
      <c r="AH11" s="39">
        <f t="shared" si="7"/>
        <v>0</v>
      </c>
      <c r="AI11" s="39">
        <f t="shared" si="7"/>
        <v>0</v>
      </c>
      <c r="AJ11" s="39">
        <f t="shared" si="7"/>
        <v>0</v>
      </c>
      <c r="AK11" s="39">
        <f t="shared" si="7"/>
        <v>0</v>
      </c>
      <c r="AL11" s="39">
        <f t="shared" si="7"/>
        <v>0</v>
      </c>
      <c r="AM11" s="39">
        <f t="shared" si="7"/>
        <v>0</v>
      </c>
      <c r="AN11" s="39">
        <f t="shared" si="7"/>
        <v>0</v>
      </c>
      <c r="AO11" s="39">
        <f t="shared" si="7"/>
        <v>0</v>
      </c>
      <c r="AP11" s="39">
        <f t="shared" si="7"/>
        <v>0</v>
      </c>
      <c r="AQ11" s="39">
        <f t="shared" si="7"/>
        <v>0</v>
      </c>
      <c r="AR11" s="39">
        <f t="shared" si="7"/>
        <v>0</v>
      </c>
      <c r="AS11" s="39">
        <f t="shared" si="7"/>
        <v>0</v>
      </c>
      <c r="AT11" s="39">
        <f t="shared" si="7"/>
        <v>0</v>
      </c>
      <c r="AU11" s="39">
        <f t="shared" si="7"/>
        <v>0</v>
      </c>
      <c r="AV11" s="39">
        <f t="shared" si="7"/>
        <v>0</v>
      </c>
      <c r="AW11" s="39">
        <f t="shared" si="7"/>
        <v>0</v>
      </c>
      <c r="AX11" s="39">
        <f t="shared" si="7"/>
        <v>0</v>
      </c>
      <c r="AY11" s="39">
        <f t="shared" si="7"/>
        <v>0</v>
      </c>
      <c r="AZ11" s="39">
        <f t="shared" si="7"/>
        <v>0</v>
      </c>
      <c r="BA11" s="39">
        <f t="shared" si="7"/>
        <v>0</v>
      </c>
      <c r="BB11" s="39">
        <f t="shared" si="7"/>
        <v>0</v>
      </c>
      <c r="BC11" s="39">
        <f t="shared" si="7"/>
        <v>0</v>
      </c>
    </row>
    <row r="12">
      <c r="A12" s="33">
        <v>45337.0</v>
      </c>
      <c r="B12" s="34">
        <v>0.125</v>
      </c>
      <c r="C12" s="34">
        <v>95.096</v>
      </c>
      <c r="D12" s="35">
        <v>44972.0</v>
      </c>
      <c r="E12" s="36">
        <v>0.003090659341</v>
      </c>
      <c r="F12" s="36">
        <f t="shared" si="5"/>
        <v>95.09909066</v>
      </c>
      <c r="G12" s="37">
        <f t="shared" si="6"/>
        <v>95.84714549</v>
      </c>
      <c r="H12" s="48" t="s">
        <v>37</v>
      </c>
      <c r="I12" s="39">
        <f t="shared" ref="I12:BC12" si="8">(IF(I$6 = $A12, 100, 0) + IF(I$6 &lt;= $A12, $B12/2, 0))*I$9</f>
        <v>0.06115292753</v>
      </c>
      <c r="J12" s="39">
        <f t="shared" si="8"/>
        <v>95.78599256</v>
      </c>
      <c r="K12" s="39">
        <f t="shared" si="8"/>
        <v>0</v>
      </c>
      <c r="L12" s="39">
        <f t="shared" si="8"/>
        <v>0</v>
      </c>
      <c r="M12" s="39">
        <f t="shared" si="8"/>
        <v>0</v>
      </c>
      <c r="N12" s="39">
        <f t="shared" si="8"/>
        <v>0</v>
      </c>
      <c r="O12" s="39">
        <f t="shared" si="8"/>
        <v>0</v>
      </c>
      <c r="P12" s="39">
        <f t="shared" si="8"/>
        <v>0</v>
      </c>
      <c r="Q12" s="39">
        <f t="shared" si="8"/>
        <v>0</v>
      </c>
      <c r="R12" s="39">
        <f t="shared" si="8"/>
        <v>0</v>
      </c>
      <c r="S12" s="39">
        <f t="shared" si="8"/>
        <v>0</v>
      </c>
      <c r="T12" s="39">
        <f t="shared" si="8"/>
        <v>0</v>
      </c>
      <c r="U12" s="39">
        <f t="shared" si="8"/>
        <v>0</v>
      </c>
      <c r="V12" s="39">
        <f t="shared" si="8"/>
        <v>0</v>
      </c>
      <c r="W12" s="39">
        <f t="shared" si="8"/>
        <v>0</v>
      </c>
      <c r="X12" s="39">
        <f t="shared" si="8"/>
        <v>0</v>
      </c>
      <c r="Y12" s="39">
        <f t="shared" si="8"/>
        <v>0</v>
      </c>
      <c r="Z12" s="39">
        <f t="shared" si="8"/>
        <v>0</v>
      </c>
      <c r="AA12" s="39">
        <f t="shared" si="8"/>
        <v>0</v>
      </c>
      <c r="AB12" s="39">
        <f t="shared" si="8"/>
        <v>0</v>
      </c>
      <c r="AC12" s="39">
        <f t="shared" si="8"/>
        <v>0</v>
      </c>
      <c r="AD12" s="39">
        <f t="shared" si="8"/>
        <v>0</v>
      </c>
      <c r="AE12" s="39">
        <f t="shared" si="8"/>
        <v>0</v>
      </c>
      <c r="AF12" s="39">
        <f t="shared" si="8"/>
        <v>0</v>
      </c>
      <c r="AG12" s="39">
        <f t="shared" si="8"/>
        <v>0</v>
      </c>
      <c r="AH12" s="39">
        <f t="shared" si="8"/>
        <v>0</v>
      </c>
      <c r="AI12" s="39">
        <f t="shared" si="8"/>
        <v>0</v>
      </c>
      <c r="AJ12" s="39">
        <f t="shared" si="8"/>
        <v>0</v>
      </c>
      <c r="AK12" s="39">
        <f t="shared" si="8"/>
        <v>0</v>
      </c>
      <c r="AL12" s="39">
        <f t="shared" si="8"/>
        <v>0</v>
      </c>
      <c r="AM12" s="39">
        <f t="shared" si="8"/>
        <v>0</v>
      </c>
      <c r="AN12" s="39">
        <f t="shared" si="8"/>
        <v>0</v>
      </c>
      <c r="AO12" s="39">
        <f t="shared" si="8"/>
        <v>0</v>
      </c>
      <c r="AP12" s="39">
        <f t="shared" si="8"/>
        <v>0</v>
      </c>
      <c r="AQ12" s="39">
        <f t="shared" si="8"/>
        <v>0</v>
      </c>
      <c r="AR12" s="39">
        <f t="shared" si="8"/>
        <v>0</v>
      </c>
      <c r="AS12" s="39">
        <f t="shared" si="8"/>
        <v>0</v>
      </c>
      <c r="AT12" s="39">
        <f t="shared" si="8"/>
        <v>0</v>
      </c>
      <c r="AU12" s="39">
        <f t="shared" si="8"/>
        <v>0</v>
      </c>
      <c r="AV12" s="39">
        <f t="shared" si="8"/>
        <v>0</v>
      </c>
      <c r="AW12" s="39">
        <f t="shared" si="8"/>
        <v>0</v>
      </c>
      <c r="AX12" s="39">
        <f t="shared" si="8"/>
        <v>0</v>
      </c>
      <c r="AY12" s="39">
        <f t="shared" si="8"/>
        <v>0</v>
      </c>
      <c r="AZ12" s="39">
        <f t="shared" si="8"/>
        <v>0</v>
      </c>
      <c r="BA12" s="39">
        <f t="shared" si="8"/>
        <v>0</v>
      </c>
      <c r="BB12" s="39">
        <f t="shared" si="8"/>
        <v>0</v>
      </c>
      <c r="BC12" s="39">
        <f t="shared" si="8"/>
        <v>0</v>
      </c>
    </row>
    <row r="13">
      <c r="A13" s="33">
        <v>45337.0</v>
      </c>
      <c r="B13" s="34">
        <v>2.75</v>
      </c>
      <c r="C13" s="34">
        <v>97.26</v>
      </c>
      <c r="D13" s="35">
        <v>44972.0</v>
      </c>
      <c r="E13" s="36">
        <v>0.06799450549</v>
      </c>
      <c r="F13" s="36">
        <f t="shared" si="5"/>
        <v>97.32799451</v>
      </c>
      <c r="G13" s="37">
        <f t="shared" si="6"/>
        <v>98.38776286</v>
      </c>
      <c r="H13" s="48" t="s">
        <v>37</v>
      </c>
      <c r="I13" s="39">
        <f t="shared" ref="I13:BC13" si="9">(IF(I$6 = $A13, 100, 0) + IF(I$6 &lt;= $A13, $B13/2, 0))*I$9</f>
        <v>1.345364406</v>
      </c>
      <c r="J13" s="39">
        <f t="shared" si="9"/>
        <v>97.04239846</v>
      </c>
      <c r="K13" s="39">
        <f t="shared" si="9"/>
        <v>0</v>
      </c>
      <c r="L13" s="39">
        <f t="shared" si="9"/>
        <v>0</v>
      </c>
      <c r="M13" s="39">
        <f t="shared" si="9"/>
        <v>0</v>
      </c>
      <c r="N13" s="39">
        <f t="shared" si="9"/>
        <v>0</v>
      </c>
      <c r="O13" s="39">
        <f t="shared" si="9"/>
        <v>0</v>
      </c>
      <c r="P13" s="39">
        <f t="shared" si="9"/>
        <v>0</v>
      </c>
      <c r="Q13" s="39">
        <f t="shared" si="9"/>
        <v>0</v>
      </c>
      <c r="R13" s="39">
        <f t="shared" si="9"/>
        <v>0</v>
      </c>
      <c r="S13" s="39">
        <f t="shared" si="9"/>
        <v>0</v>
      </c>
      <c r="T13" s="39">
        <f t="shared" si="9"/>
        <v>0</v>
      </c>
      <c r="U13" s="39">
        <f t="shared" si="9"/>
        <v>0</v>
      </c>
      <c r="V13" s="39">
        <f t="shared" si="9"/>
        <v>0</v>
      </c>
      <c r="W13" s="39">
        <f t="shared" si="9"/>
        <v>0</v>
      </c>
      <c r="X13" s="39">
        <f t="shared" si="9"/>
        <v>0</v>
      </c>
      <c r="Y13" s="39">
        <f t="shared" si="9"/>
        <v>0</v>
      </c>
      <c r="Z13" s="39">
        <f t="shared" si="9"/>
        <v>0</v>
      </c>
      <c r="AA13" s="39">
        <f t="shared" si="9"/>
        <v>0</v>
      </c>
      <c r="AB13" s="39">
        <f t="shared" si="9"/>
        <v>0</v>
      </c>
      <c r="AC13" s="39">
        <f t="shared" si="9"/>
        <v>0</v>
      </c>
      <c r="AD13" s="39">
        <f t="shared" si="9"/>
        <v>0</v>
      </c>
      <c r="AE13" s="39">
        <f t="shared" si="9"/>
        <v>0</v>
      </c>
      <c r="AF13" s="39">
        <f t="shared" si="9"/>
        <v>0</v>
      </c>
      <c r="AG13" s="39">
        <f t="shared" si="9"/>
        <v>0</v>
      </c>
      <c r="AH13" s="39">
        <f t="shared" si="9"/>
        <v>0</v>
      </c>
      <c r="AI13" s="39">
        <f t="shared" si="9"/>
        <v>0</v>
      </c>
      <c r="AJ13" s="39">
        <f t="shared" si="9"/>
        <v>0</v>
      </c>
      <c r="AK13" s="39">
        <f t="shared" si="9"/>
        <v>0</v>
      </c>
      <c r="AL13" s="39">
        <f t="shared" si="9"/>
        <v>0</v>
      </c>
      <c r="AM13" s="39">
        <f t="shared" si="9"/>
        <v>0</v>
      </c>
      <c r="AN13" s="39">
        <f t="shared" si="9"/>
        <v>0</v>
      </c>
      <c r="AO13" s="39">
        <f t="shared" si="9"/>
        <v>0</v>
      </c>
      <c r="AP13" s="39">
        <f t="shared" si="9"/>
        <v>0</v>
      </c>
      <c r="AQ13" s="39">
        <f t="shared" si="9"/>
        <v>0</v>
      </c>
      <c r="AR13" s="39">
        <f t="shared" si="9"/>
        <v>0</v>
      </c>
      <c r="AS13" s="39">
        <f t="shared" si="9"/>
        <v>0</v>
      </c>
      <c r="AT13" s="39">
        <f t="shared" si="9"/>
        <v>0</v>
      </c>
      <c r="AU13" s="39">
        <f t="shared" si="9"/>
        <v>0</v>
      </c>
      <c r="AV13" s="39">
        <f t="shared" si="9"/>
        <v>0</v>
      </c>
      <c r="AW13" s="39">
        <f t="shared" si="9"/>
        <v>0</v>
      </c>
      <c r="AX13" s="39">
        <f t="shared" si="9"/>
        <v>0</v>
      </c>
      <c r="AY13" s="39">
        <f t="shared" si="9"/>
        <v>0</v>
      </c>
      <c r="AZ13" s="39">
        <f t="shared" si="9"/>
        <v>0</v>
      </c>
      <c r="BA13" s="39">
        <f t="shared" si="9"/>
        <v>0</v>
      </c>
      <c r="BB13" s="39">
        <f t="shared" si="9"/>
        <v>0</v>
      </c>
      <c r="BC13" s="39">
        <f t="shared" si="9"/>
        <v>0</v>
      </c>
    </row>
    <row r="14">
      <c r="A14" s="33">
        <v>45519.0</v>
      </c>
      <c r="B14" s="34">
        <v>0.375</v>
      </c>
      <c r="C14" s="34">
        <v>93.184</v>
      </c>
      <c r="D14" s="35">
        <v>44972.0</v>
      </c>
      <c r="E14" s="36">
        <v>0.009271978022</v>
      </c>
      <c r="F14" s="36">
        <f t="shared" si="5"/>
        <v>93.19327198</v>
      </c>
      <c r="G14" s="37">
        <f t="shared" si="6"/>
        <v>94.26011043</v>
      </c>
      <c r="H14" s="48" t="s">
        <v>37</v>
      </c>
      <c r="I14" s="39">
        <f t="shared" ref="I14:BC14" si="10">(IF(I$6 = $A14, 100, 0) + IF(I$6 &lt;= $A14, $B14/2, 0))*I$9</f>
        <v>0.1834587826</v>
      </c>
      <c r="J14" s="39">
        <f t="shared" si="10"/>
        <v>0.179486557</v>
      </c>
      <c r="K14" s="39">
        <f t="shared" si="10"/>
        <v>93.89716509</v>
      </c>
      <c r="L14" s="39">
        <f t="shared" si="10"/>
        <v>0</v>
      </c>
      <c r="M14" s="39">
        <f t="shared" si="10"/>
        <v>0</v>
      </c>
      <c r="N14" s="39">
        <f t="shared" si="10"/>
        <v>0</v>
      </c>
      <c r="O14" s="39">
        <f t="shared" si="10"/>
        <v>0</v>
      </c>
      <c r="P14" s="39">
        <f t="shared" si="10"/>
        <v>0</v>
      </c>
      <c r="Q14" s="39">
        <f t="shared" si="10"/>
        <v>0</v>
      </c>
      <c r="R14" s="39">
        <f t="shared" si="10"/>
        <v>0</v>
      </c>
      <c r="S14" s="39">
        <f t="shared" si="10"/>
        <v>0</v>
      </c>
      <c r="T14" s="39">
        <f t="shared" si="10"/>
        <v>0</v>
      </c>
      <c r="U14" s="39">
        <f t="shared" si="10"/>
        <v>0</v>
      </c>
      <c r="V14" s="39">
        <f t="shared" si="10"/>
        <v>0</v>
      </c>
      <c r="W14" s="39">
        <f t="shared" si="10"/>
        <v>0</v>
      </c>
      <c r="X14" s="39">
        <f t="shared" si="10"/>
        <v>0</v>
      </c>
      <c r="Y14" s="39">
        <f t="shared" si="10"/>
        <v>0</v>
      </c>
      <c r="Z14" s="39">
        <f t="shared" si="10"/>
        <v>0</v>
      </c>
      <c r="AA14" s="39">
        <f t="shared" si="10"/>
        <v>0</v>
      </c>
      <c r="AB14" s="39">
        <f t="shared" si="10"/>
        <v>0</v>
      </c>
      <c r="AC14" s="39">
        <f t="shared" si="10"/>
        <v>0</v>
      </c>
      <c r="AD14" s="39">
        <f t="shared" si="10"/>
        <v>0</v>
      </c>
      <c r="AE14" s="39">
        <f t="shared" si="10"/>
        <v>0</v>
      </c>
      <c r="AF14" s="39">
        <f t="shared" si="10"/>
        <v>0</v>
      </c>
      <c r="AG14" s="39">
        <f t="shared" si="10"/>
        <v>0</v>
      </c>
      <c r="AH14" s="39">
        <f t="shared" si="10"/>
        <v>0</v>
      </c>
      <c r="AI14" s="39">
        <f t="shared" si="10"/>
        <v>0</v>
      </c>
      <c r="AJ14" s="39">
        <f t="shared" si="10"/>
        <v>0</v>
      </c>
      <c r="AK14" s="39">
        <f t="shared" si="10"/>
        <v>0</v>
      </c>
      <c r="AL14" s="39">
        <f t="shared" si="10"/>
        <v>0</v>
      </c>
      <c r="AM14" s="39">
        <f t="shared" si="10"/>
        <v>0</v>
      </c>
      <c r="AN14" s="39">
        <f t="shared" si="10"/>
        <v>0</v>
      </c>
      <c r="AO14" s="39">
        <f t="shared" si="10"/>
        <v>0</v>
      </c>
      <c r="AP14" s="39">
        <f t="shared" si="10"/>
        <v>0</v>
      </c>
      <c r="AQ14" s="39">
        <f t="shared" si="10"/>
        <v>0</v>
      </c>
      <c r="AR14" s="39">
        <f t="shared" si="10"/>
        <v>0</v>
      </c>
      <c r="AS14" s="39">
        <f t="shared" si="10"/>
        <v>0</v>
      </c>
      <c r="AT14" s="39">
        <f t="shared" si="10"/>
        <v>0</v>
      </c>
      <c r="AU14" s="39">
        <f t="shared" si="10"/>
        <v>0</v>
      </c>
      <c r="AV14" s="39">
        <f t="shared" si="10"/>
        <v>0</v>
      </c>
      <c r="AW14" s="39">
        <f t="shared" si="10"/>
        <v>0</v>
      </c>
      <c r="AX14" s="39">
        <f t="shared" si="10"/>
        <v>0</v>
      </c>
      <c r="AY14" s="39">
        <f t="shared" si="10"/>
        <v>0</v>
      </c>
      <c r="AZ14" s="39">
        <f t="shared" si="10"/>
        <v>0</v>
      </c>
      <c r="BA14" s="39">
        <f t="shared" si="10"/>
        <v>0</v>
      </c>
      <c r="BB14" s="39">
        <f t="shared" si="10"/>
        <v>0</v>
      </c>
      <c r="BC14" s="39">
        <f t="shared" si="10"/>
        <v>0</v>
      </c>
    </row>
    <row r="15">
      <c r="A15" s="33">
        <v>45519.0</v>
      </c>
      <c r="B15" s="34">
        <v>2.375</v>
      </c>
      <c r="C15" s="34">
        <v>96.126</v>
      </c>
      <c r="D15" s="35">
        <v>44972.0</v>
      </c>
      <c r="E15" s="36">
        <v>0.05872252747</v>
      </c>
      <c r="F15" s="36">
        <f t="shared" si="5"/>
        <v>96.18472253</v>
      </c>
      <c r="G15" s="37">
        <f t="shared" si="6"/>
        <v>97.13303328</v>
      </c>
      <c r="H15" s="48" t="s">
        <v>37</v>
      </c>
      <c r="I15" s="39">
        <f t="shared" ref="I15:BC15" si="11">(IF(I$6 = $A15, 100, 0) + IF(I$6 &lt;= $A15, $B15/2, 0))*I$9</f>
        <v>1.161905623</v>
      </c>
      <c r="J15" s="39">
        <f t="shared" si="11"/>
        <v>1.136748194</v>
      </c>
      <c r="K15" s="39">
        <f t="shared" si="11"/>
        <v>94.83437946</v>
      </c>
      <c r="L15" s="39">
        <f t="shared" si="11"/>
        <v>0</v>
      </c>
      <c r="M15" s="39">
        <f t="shared" si="11"/>
        <v>0</v>
      </c>
      <c r="N15" s="39">
        <f t="shared" si="11"/>
        <v>0</v>
      </c>
      <c r="O15" s="39">
        <f t="shared" si="11"/>
        <v>0</v>
      </c>
      <c r="P15" s="39">
        <f t="shared" si="11"/>
        <v>0</v>
      </c>
      <c r="Q15" s="39">
        <f t="shared" si="11"/>
        <v>0</v>
      </c>
      <c r="R15" s="39">
        <f t="shared" si="11"/>
        <v>0</v>
      </c>
      <c r="S15" s="39">
        <f t="shared" si="11"/>
        <v>0</v>
      </c>
      <c r="T15" s="39">
        <f t="shared" si="11"/>
        <v>0</v>
      </c>
      <c r="U15" s="39">
        <f t="shared" si="11"/>
        <v>0</v>
      </c>
      <c r="V15" s="39">
        <f t="shared" si="11"/>
        <v>0</v>
      </c>
      <c r="W15" s="39">
        <f t="shared" si="11"/>
        <v>0</v>
      </c>
      <c r="X15" s="39">
        <f t="shared" si="11"/>
        <v>0</v>
      </c>
      <c r="Y15" s="39">
        <f t="shared" si="11"/>
        <v>0</v>
      </c>
      <c r="Z15" s="39">
        <f t="shared" si="11"/>
        <v>0</v>
      </c>
      <c r="AA15" s="39">
        <f t="shared" si="11"/>
        <v>0</v>
      </c>
      <c r="AB15" s="39">
        <f t="shared" si="11"/>
        <v>0</v>
      </c>
      <c r="AC15" s="39">
        <f t="shared" si="11"/>
        <v>0</v>
      </c>
      <c r="AD15" s="39">
        <f t="shared" si="11"/>
        <v>0</v>
      </c>
      <c r="AE15" s="39">
        <f t="shared" si="11"/>
        <v>0</v>
      </c>
      <c r="AF15" s="39">
        <f t="shared" si="11"/>
        <v>0</v>
      </c>
      <c r="AG15" s="39">
        <f t="shared" si="11"/>
        <v>0</v>
      </c>
      <c r="AH15" s="39">
        <f t="shared" si="11"/>
        <v>0</v>
      </c>
      <c r="AI15" s="39">
        <f t="shared" si="11"/>
        <v>0</v>
      </c>
      <c r="AJ15" s="39">
        <f t="shared" si="11"/>
        <v>0</v>
      </c>
      <c r="AK15" s="39">
        <f t="shared" si="11"/>
        <v>0</v>
      </c>
      <c r="AL15" s="39">
        <f t="shared" si="11"/>
        <v>0</v>
      </c>
      <c r="AM15" s="39">
        <f t="shared" si="11"/>
        <v>0</v>
      </c>
      <c r="AN15" s="39">
        <f t="shared" si="11"/>
        <v>0</v>
      </c>
      <c r="AO15" s="39">
        <f t="shared" si="11"/>
        <v>0</v>
      </c>
      <c r="AP15" s="39">
        <f t="shared" si="11"/>
        <v>0</v>
      </c>
      <c r="AQ15" s="39">
        <f t="shared" si="11"/>
        <v>0</v>
      </c>
      <c r="AR15" s="39">
        <f t="shared" si="11"/>
        <v>0</v>
      </c>
      <c r="AS15" s="39">
        <f t="shared" si="11"/>
        <v>0</v>
      </c>
      <c r="AT15" s="39">
        <f t="shared" si="11"/>
        <v>0</v>
      </c>
      <c r="AU15" s="39">
        <f t="shared" si="11"/>
        <v>0</v>
      </c>
      <c r="AV15" s="39">
        <f t="shared" si="11"/>
        <v>0</v>
      </c>
      <c r="AW15" s="39">
        <f t="shared" si="11"/>
        <v>0</v>
      </c>
      <c r="AX15" s="39">
        <f t="shared" si="11"/>
        <v>0</v>
      </c>
      <c r="AY15" s="39">
        <f t="shared" si="11"/>
        <v>0</v>
      </c>
      <c r="AZ15" s="39">
        <f t="shared" si="11"/>
        <v>0</v>
      </c>
      <c r="BA15" s="39">
        <f t="shared" si="11"/>
        <v>0</v>
      </c>
      <c r="BB15" s="39">
        <f t="shared" si="11"/>
        <v>0</v>
      </c>
      <c r="BC15" s="39">
        <f t="shared" si="11"/>
        <v>0</v>
      </c>
    </row>
    <row r="16">
      <c r="A16" s="33">
        <v>45703.0</v>
      </c>
      <c r="B16" s="34">
        <v>1.5</v>
      </c>
      <c r="C16" s="34">
        <v>94.03</v>
      </c>
      <c r="D16" s="35">
        <v>44972.0</v>
      </c>
      <c r="E16" s="36">
        <v>0.03708791209</v>
      </c>
      <c r="F16" s="36">
        <f t="shared" si="5"/>
        <v>94.06708791</v>
      </c>
      <c r="G16" s="37">
        <f t="shared" si="6"/>
        <v>94.62365699</v>
      </c>
      <c r="H16" s="48" t="s">
        <v>37</v>
      </c>
      <c r="I16" s="39">
        <f t="shared" ref="I16:BC16" si="12">(IF(I$6 = $A16, 100, 0) + IF(I$6 &lt;= $A16, $B16/2, 0))*I$9</f>
        <v>0.7338351303</v>
      </c>
      <c r="J16" s="39">
        <f t="shared" si="12"/>
        <v>0.7179462278</v>
      </c>
      <c r="K16" s="39">
        <f t="shared" si="12"/>
        <v>0.7029107804</v>
      </c>
      <c r="L16" s="39">
        <f t="shared" si="12"/>
        <v>92.46896485</v>
      </c>
      <c r="M16" s="39">
        <f t="shared" si="12"/>
        <v>0</v>
      </c>
      <c r="N16" s="39">
        <f t="shared" si="12"/>
        <v>0</v>
      </c>
      <c r="O16" s="39">
        <f t="shared" si="12"/>
        <v>0</v>
      </c>
      <c r="P16" s="39">
        <f t="shared" si="12"/>
        <v>0</v>
      </c>
      <c r="Q16" s="39">
        <f t="shared" si="12"/>
        <v>0</v>
      </c>
      <c r="R16" s="39">
        <f t="shared" si="12"/>
        <v>0</v>
      </c>
      <c r="S16" s="39">
        <f t="shared" si="12"/>
        <v>0</v>
      </c>
      <c r="T16" s="39">
        <f t="shared" si="12"/>
        <v>0</v>
      </c>
      <c r="U16" s="39">
        <f t="shared" si="12"/>
        <v>0</v>
      </c>
      <c r="V16" s="39">
        <f t="shared" si="12"/>
        <v>0</v>
      </c>
      <c r="W16" s="39">
        <f t="shared" si="12"/>
        <v>0</v>
      </c>
      <c r="X16" s="39">
        <f t="shared" si="12"/>
        <v>0</v>
      </c>
      <c r="Y16" s="39">
        <f t="shared" si="12"/>
        <v>0</v>
      </c>
      <c r="Z16" s="39">
        <f t="shared" si="12"/>
        <v>0</v>
      </c>
      <c r="AA16" s="39">
        <f t="shared" si="12"/>
        <v>0</v>
      </c>
      <c r="AB16" s="39">
        <f t="shared" si="12"/>
        <v>0</v>
      </c>
      <c r="AC16" s="39">
        <f t="shared" si="12"/>
        <v>0</v>
      </c>
      <c r="AD16" s="39">
        <f t="shared" si="12"/>
        <v>0</v>
      </c>
      <c r="AE16" s="39">
        <f t="shared" si="12"/>
        <v>0</v>
      </c>
      <c r="AF16" s="39">
        <f t="shared" si="12"/>
        <v>0</v>
      </c>
      <c r="AG16" s="39">
        <f t="shared" si="12"/>
        <v>0</v>
      </c>
      <c r="AH16" s="39">
        <f t="shared" si="12"/>
        <v>0</v>
      </c>
      <c r="AI16" s="39">
        <f t="shared" si="12"/>
        <v>0</v>
      </c>
      <c r="AJ16" s="39">
        <f t="shared" si="12"/>
        <v>0</v>
      </c>
      <c r="AK16" s="39">
        <f t="shared" si="12"/>
        <v>0</v>
      </c>
      <c r="AL16" s="39">
        <f t="shared" si="12"/>
        <v>0</v>
      </c>
      <c r="AM16" s="39">
        <f t="shared" si="12"/>
        <v>0</v>
      </c>
      <c r="AN16" s="39">
        <f t="shared" si="12"/>
        <v>0</v>
      </c>
      <c r="AO16" s="39">
        <f t="shared" si="12"/>
        <v>0</v>
      </c>
      <c r="AP16" s="39">
        <f t="shared" si="12"/>
        <v>0</v>
      </c>
      <c r="AQ16" s="39">
        <f t="shared" si="12"/>
        <v>0</v>
      </c>
      <c r="AR16" s="39">
        <f t="shared" si="12"/>
        <v>0</v>
      </c>
      <c r="AS16" s="39">
        <f t="shared" si="12"/>
        <v>0</v>
      </c>
      <c r="AT16" s="39">
        <f t="shared" si="12"/>
        <v>0</v>
      </c>
      <c r="AU16" s="39">
        <f t="shared" si="12"/>
        <v>0</v>
      </c>
      <c r="AV16" s="39">
        <f t="shared" si="12"/>
        <v>0</v>
      </c>
      <c r="AW16" s="39">
        <f t="shared" si="12"/>
        <v>0</v>
      </c>
      <c r="AX16" s="39">
        <f t="shared" si="12"/>
        <v>0</v>
      </c>
      <c r="AY16" s="39">
        <f t="shared" si="12"/>
        <v>0</v>
      </c>
      <c r="AZ16" s="39">
        <f t="shared" si="12"/>
        <v>0</v>
      </c>
      <c r="BA16" s="39">
        <f t="shared" si="12"/>
        <v>0</v>
      </c>
      <c r="BB16" s="39">
        <f t="shared" si="12"/>
        <v>0</v>
      </c>
      <c r="BC16" s="39">
        <f t="shared" si="12"/>
        <v>0</v>
      </c>
    </row>
    <row r="17">
      <c r="A17" s="33">
        <v>45703.0</v>
      </c>
      <c r="B17" s="34">
        <v>2.0</v>
      </c>
      <c r="C17" s="34">
        <v>95.02</v>
      </c>
      <c r="D17" s="35">
        <v>44972.0</v>
      </c>
      <c r="E17" s="36">
        <v>0.04945054945</v>
      </c>
      <c r="F17" s="36">
        <f t="shared" si="5"/>
        <v>95.06945055</v>
      </c>
      <c r="G17" s="37">
        <f t="shared" si="6"/>
        <v>95.57133922</v>
      </c>
      <c r="H17" s="48" t="s">
        <v>37</v>
      </c>
      <c r="I17" s="39">
        <f t="shared" ref="I17:BC17" si="13">(IF(I$6 = $A17, 100, 0) + IF(I$6 &lt;= $A17, $B17/2, 0))*I$9</f>
        <v>0.9784468405</v>
      </c>
      <c r="J17" s="39">
        <f t="shared" si="13"/>
        <v>0.9572616371</v>
      </c>
      <c r="K17" s="39">
        <f t="shared" si="13"/>
        <v>0.9372143739</v>
      </c>
      <c r="L17" s="39">
        <f t="shared" si="13"/>
        <v>92.69841637</v>
      </c>
      <c r="M17" s="39">
        <f t="shared" si="13"/>
        <v>0</v>
      </c>
      <c r="N17" s="39">
        <f t="shared" si="13"/>
        <v>0</v>
      </c>
      <c r="O17" s="39">
        <f t="shared" si="13"/>
        <v>0</v>
      </c>
      <c r="P17" s="39">
        <f t="shared" si="13"/>
        <v>0</v>
      </c>
      <c r="Q17" s="39">
        <f t="shared" si="13"/>
        <v>0</v>
      </c>
      <c r="R17" s="39">
        <f t="shared" si="13"/>
        <v>0</v>
      </c>
      <c r="S17" s="39">
        <f t="shared" si="13"/>
        <v>0</v>
      </c>
      <c r="T17" s="39">
        <f t="shared" si="13"/>
        <v>0</v>
      </c>
      <c r="U17" s="39">
        <f t="shared" si="13"/>
        <v>0</v>
      </c>
      <c r="V17" s="39">
        <f t="shared" si="13"/>
        <v>0</v>
      </c>
      <c r="W17" s="39">
        <f t="shared" si="13"/>
        <v>0</v>
      </c>
      <c r="X17" s="39">
        <f t="shared" si="13"/>
        <v>0</v>
      </c>
      <c r="Y17" s="39">
        <f t="shared" si="13"/>
        <v>0</v>
      </c>
      <c r="Z17" s="39">
        <f t="shared" si="13"/>
        <v>0</v>
      </c>
      <c r="AA17" s="39">
        <f t="shared" si="13"/>
        <v>0</v>
      </c>
      <c r="AB17" s="39">
        <f t="shared" si="13"/>
        <v>0</v>
      </c>
      <c r="AC17" s="39">
        <f t="shared" si="13"/>
        <v>0</v>
      </c>
      <c r="AD17" s="39">
        <f t="shared" si="13"/>
        <v>0</v>
      </c>
      <c r="AE17" s="39">
        <f t="shared" si="13"/>
        <v>0</v>
      </c>
      <c r="AF17" s="39">
        <f t="shared" si="13"/>
        <v>0</v>
      </c>
      <c r="AG17" s="39">
        <f t="shared" si="13"/>
        <v>0</v>
      </c>
      <c r="AH17" s="39">
        <f t="shared" si="13"/>
        <v>0</v>
      </c>
      <c r="AI17" s="39">
        <f t="shared" si="13"/>
        <v>0</v>
      </c>
      <c r="AJ17" s="39">
        <f t="shared" si="13"/>
        <v>0</v>
      </c>
      <c r="AK17" s="39">
        <f t="shared" si="13"/>
        <v>0</v>
      </c>
      <c r="AL17" s="39">
        <f t="shared" si="13"/>
        <v>0</v>
      </c>
      <c r="AM17" s="39">
        <f t="shared" si="13"/>
        <v>0</v>
      </c>
      <c r="AN17" s="39">
        <f t="shared" si="13"/>
        <v>0</v>
      </c>
      <c r="AO17" s="39">
        <f t="shared" si="13"/>
        <v>0</v>
      </c>
      <c r="AP17" s="39">
        <f t="shared" si="13"/>
        <v>0</v>
      </c>
      <c r="AQ17" s="39">
        <f t="shared" si="13"/>
        <v>0</v>
      </c>
      <c r="AR17" s="39">
        <f t="shared" si="13"/>
        <v>0</v>
      </c>
      <c r="AS17" s="39">
        <f t="shared" si="13"/>
        <v>0</v>
      </c>
      <c r="AT17" s="39">
        <f t="shared" si="13"/>
        <v>0</v>
      </c>
      <c r="AU17" s="39">
        <f t="shared" si="13"/>
        <v>0</v>
      </c>
      <c r="AV17" s="39">
        <f t="shared" si="13"/>
        <v>0</v>
      </c>
      <c r="AW17" s="39">
        <f t="shared" si="13"/>
        <v>0</v>
      </c>
      <c r="AX17" s="39">
        <f t="shared" si="13"/>
        <v>0</v>
      </c>
      <c r="AY17" s="39">
        <f t="shared" si="13"/>
        <v>0</v>
      </c>
      <c r="AZ17" s="39">
        <f t="shared" si="13"/>
        <v>0</v>
      </c>
      <c r="BA17" s="39">
        <f t="shared" si="13"/>
        <v>0</v>
      </c>
      <c r="BB17" s="39">
        <f t="shared" si="13"/>
        <v>0</v>
      </c>
      <c r="BC17" s="39">
        <f t="shared" si="13"/>
        <v>0</v>
      </c>
    </row>
    <row r="18">
      <c r="A18" s="33">
        <v>45884.0</v>
      </c>
      <c r="B18" s="34">
        <v>2.0</v>
      </c>
      <c r="C18" s="34">
        <v>94.096</v>
      </c>
      <c r="D18" s="35">
        <v>44972.0</v>
      </c>
      <c r="E18" s="36">
        <v>0.04945054945</v>
      </c>
      <c r="F18" s="36">
        <f t="shared" si="5"/>
        <v>94.14545055</v>
      </c>
      <c r="G18" s="37">
        <f t="shared" si="6"/>
        <v>94.64049929</v>
      </c>
      <c r="H18" s="48" t="s">
        <v>37</v>
      </c>
      <c r="I18" s="39">
        <f t="shared" ref="I18:BC18" si="14">(IF(I$6 = $A18, 100, 0) + IF(I$6 &lt;= $A18, $B18/2, 0))*I$9</f>
        <v>0.9784468405</v>
      </c>
      <c r="J18" s="39">
        <f t="shared" si="14"/>
        <v>0.9572616371</v>
      </c>
      <c r="K18" s="39">
        <f t="shared" si="14"/>
        <v>0.9372143739</v>
      </c>
      <c r="L18" s="39">
        <f t="shared" si="14"/>
        <v>0.9178061027</v>
      </c>
      <c r="M18" s="39">
        <f t="shared" si="14"/>
        <v>90.84977034</v>
      </c>
      <c r="N18" s="39">
        <f t="shared" si="14"/>
        <v>0</v>
      </c>
      <c r="O18" s="39">
        <f t="shared" si="14"/>
        <v>0</v>
      </c>
      <c r="P18" s="39">
        <f t="shared" si="14"/>
        <v>0</v>
      </c>
      <c r="Q18" s="39">
        <f t="shared" si="14"/>
        <v>0</v>
      </c>
      <c r="R18" s="39">
        <f t="shared" si="14"/>
        <v>0</v>
      </c>
      <c r="S18" s="39">
        <f t="shared" si="14"/>
        <v>0</v>
      </c>
      <c r="T18" s="39">
        <f t="shared" si="14"/>
        <v>0</v>
      </c>
      <c r="U18" s="39">
        <f t="shared" si="14"/>
        <v>0</v>
      </c>
      <c r="V18" s="39">
        <f t="shared" si="14"/>
        <v>0</v>
      </c>
      <c r="W18" s="39">
        <f t="shared" si="14"/>
        <v>0</v>
      </c>
      <c r="X18" s="39">
        <f t="shared" si="14"/>
        <v>0</v>
      </c>
      <c r="Y18" s="39">
        <f t="shared" si="14"/>
        <v>0</v>
      </c>
      <c r="Z18" s="39">
        <f t="shared" si="14"/>
        <v>0</v>
      </c>
      <c r="AA18" s="39">
        <f t="shared" si="14"/>
        <v>0</v>
      </c>
      <c r="AB18" s="39">
        <f t="shared" si="14"/>
        <v>0</v>
      </c>
      <c r="AC18" s="39">
        <f t="shared" si="14"/>
        <v>0</v>
      </c>
      <c r="AD18" s="39">
        <f t="shared" si="14"/>
        <v>0</v>
      </c>
      <c r="AE18" s="39">
        <f t="shared" si="14"/>
        <v>0</v>
      </c>
      <c r="AF18" s="39">
        <f t="shared" si="14"/>
        <v>0</v>
      </c>
      <c r="AG18" s="39">
        <f t="shared" si="14"/>
        <v>0</v>
      </c>
      <c r="AH18" s="39">
        <f t="shared" si="14"/>
        <v>0</v>
      </c>
      <c r="AI18" s="39">
        <f t="shared" si="14"/>
        <v>0</v>
      </c>
      <c r="AJ18" s="39">
        <f t="shared" si="14"/>
        <v>0</v>
      </c>
      <c r="AK18" s="39">
        <f t="shared" si="14"/>
        <v>0</v>
      </c>
      <c r="AL18" s="39">
        <f t="shared" si="14"/>
        <v>0</v>
      </c>
      <c r="AM18" s="39">
        <f t="shared" si="14"/>
        <v>0</v>
      </c>
      <c r="AN18" s="39">
        <f t="shared" si="14"/>
        <v>0</v>
      </c>
      <c r="AO18" s="39">
        <f t="shared" si="14"/>
        <v>0</v>
      </c>
      <c r="AP18" s="39">
        <f t="shared" si="14"/>
        <v>0</v>
      </c>
      <c r="AQ18" s="39">
        <f t="shared" si="14"/>
        <v>0</v>
      </c>
      <c r="AR18" s="39">
        <f t="shared" si="14"/>
        <v>0</v>
      </c>
      <c r="AS18" s="39">
        <f t="shared" si="14"/>
        <v>0</v>
      </c>
      <c r="AT18" s="39">
        <f t="shared" si="14"/>
        <v>0</v>
      </c>
      <c r="AU18" s="39">
        <f t="shared" si="14"/>
        <v>0</v>
      </c>
      <c r="AV18" s="39">
        <f t="shared" si="14"/>
        <v>0</v>
      </c>
      <c r="AW18" s="39">
        <f t="shared" si="14"/>
        <v>0</v>
      </c>
      <c r="AX18" s="39">
        <f t="shared" si="14"/>
        <v>0</v>
      </c>
      <c r="AY18" s="39">
        <f t="shared" si="14"/>
        <v>0</v>
      </c>
      <c r="AZ18" s="39">
        <f t="shared" si="14"/>
        <v>0</v>
      </c>
      <c r="BA18" s="39">
        <f t="shared" si="14"/>
        <v>0</v>
      </c>
      <c r="BB18" s="39">
        <f t="shared" si="14"/>
        <v>0</v>
      </c>
      <c r="BC18" s="39">
        <f t="shared" si="14"/>
        <v>0</v>
      </c>
    </row>
    <row r="19">
      <c r="A19" s="33">
        <v>45884.0</v>
      </c>
      <c r="B19" s="34">
        <v>3.125</v>
      </c>
      <c r="C19" s="34">
        <v>96.294</v>
      </c>
      <c r="D19" s="35">
        <v>44972.0</v>
      </c>
      <c r="E19" s="36">
        <v>0.07726648352</v>
      </c>
      <c r="F19" s="36">
        <f t="shared" si="5"/>
        <v>96.37126648</v>
      </c>
      <c r="G19" s="37">
        <f t="shared" si="6"/>
        <v>97.27875459</v>
      </c>
      <c r="H19" s="48" t="s">
        <v>37</v>
      </c>
      <c r="I19" s="39">
        <f t="shared" ref="I19:BC19" si="15">(IF(I$6 = $A19, 100, 0) + IF(I$6 &lt;= $A19, $B19/2, 0))*I$9</f>
        <v>1.528823188</v>
      </c>
      <c r="J19" s="39">
        <f t="shared" si="15"/>
        <v>1.495721308</v>
      </c>
      <c r="K19" s="39">
        <f t="shared" si="15"/>
        <v>1.464397459</v>
      </c>
      <c r="L19" s="39">
        <f t="shared" si="15"/>
        <v>1.434072035</v>
      </c>
      <c r="M19" s="39">
        <f t="shared" si="15"/>
        <v>91.35574059</v>
      </c>
      <c r="N19" s="39">
        <f t="shared" si="15"/>
        <v>0</v>
      </c>
      <c r="O19" s="39">
        <f t="shared" si="15"/>
        <v>0</v>
      </c>
      <c r="P19" s="39">
        <f t="shared" si="15"/>
        <v>0</v>
      </c>
      <c r="Q19" s="39">
        <f t="shared" si="15"/>
        <v>0</v>
      </c>
      <c r="R19" s="39">
        <f t="shared" si="15"/>
        <v>0</v>
      </c>
      <c r="S19" s="39">
        <f t="shared" si="15"/>
        <v>0</v>
      </c>
      <c r="T19" s="39">
        <f t="shared" si="15"/>
        <v>0</v>
      </c>
      <c r="U19" s="39">
        <f t="shared" si="15"/>
        <v>0</v>
      </c>
      <c r="V19" s="39">
        <f t="shared" si="15"/>
        <v>0</v>
      </c>
      <c r="W19" s="39">
        <f t="shared" si="15"/>
        <v>0</v>
      </c>
      <c r="X19" s="39">
        <f t="shared" si="15"/>
        <v>0</v>
      </c>
      <c r="Y19" s="39">
        <f t="shared" si="15"/>
        <v>0</v>
      </c>
      <c r="Z19" s="39">
        <f t="shared" si="15"/>
        <v>0</v>
      </c>
      <c r="AA19" s="39">
        <f t="shared" si="15"/>
        <v>0</v>
      </c>
      <c r="AB19" s="39">
        <f t="shared" si="15"/>
        <v>0</v>
      </c>
      <c r="AC19" s="39">
        <f t="shared" si="15"/>
        <v>0</v>
      </c>
      <c r="AD19" s="39">
        <f t="shared" si="15"/>
        <v>0</v>
      </c>
      <c r="AE19" s="39">
        <f t="shared" si="15"/>
        <v>0</v>
      </c>
      <c r="AF19" s="39">
        <f t="shared" si="15"/>
        <v>0</v>
      </c>
      <c r="AG19" s="39">
        <f t="shared" si="15"/>
        <v>0</v>
      </c>
      <c r="AH19" s="39">
        <f t="shared" si="15"/>
        <v>0</v>
      </c>
      <c r="AI19" s="39">
        <f t="shared" si="15"/>
        <v>0</v>
      </c>
      <c r="AJ19" s="39">
        <f t="shared" si="15"/>
        <v>0</v>
      </c>
      <c r="AK19" s="39">
        <f t="shared" si="15"/>
        <v>0</v>
      </c>
      <c r="AL19" s="39">
        <f t="shared" si="15"/>
        <v>0</v>
      </c>
      <c r="AM19" s="39">
        <f t="shared" si="15"/>
        <v>0</v>
      </c>
      <c r="AN19" s="39">
        <f t="shared" si="15"/>
        <v>0</v>
      </c>
      <c r="AO19" s="39">
        <f t="shared" si="15"/>
        <v>0</v>
      </c>
      <c r="AP19" s="39">
        <f t="shared" si="15"/>
        <v>0</v>
      </c>
      <c r="AQ19" s="39">
        <f t="shared" si="15"/>
        <v>0</v>
      </c>
      <c r="AR19" s="39">
        <f t="shared" si="15"/>
        <v>0</v>
      </c>
      <c r="AS19" s="39">
        <f t="shared" si="15"/>
        <v>0</v>
      </c>
      <c r="AT19" s="39">
        <f t="shared" si="15"/>
        <v>0</v>
      </c>
      <c r="AU19" s="39">
        <f t="shared" si="15"/>
        <v>0</v>
      </c>
      <c r="AV19" s="39">
        <f t="shared" si="15"/>
        <v>0</v>
      </c>
      <c r="AW19" s="39">
        <f t="shared" si="15"/>
        <v>0</v>
      </c>
      <c r="AX19" s="39">
        <f t="shared" si="15"/>
        <v>0</v>
      </c>
      <c r="AY19" s="39">
        <f t="shared" si="15"/>
        <v>0</v>
      </c>
      <c r="AZ19" s="39">
        <f t="shared" si="15"/>
        <v>0</v>
      </c>
      <c r="BA19" s="39">
        <f t="shared" si="15"/>
        <v>0</v>
      </c>
      <c r="BB19" s="39">
        <f t="shared" si="15"/>
        <v>0</v>
      </c>
      <c r="BC19" s="39">
        <f t="shared" si="15"/>
        <v>0</v>
      </c>
    </row>
    <row r="20">
      <c r="A20" s="33">
        <v>46068.0</v>
      </c>
      <c r="B20" s="34">
        <v>1.625</v>
      </c>
      <c r="C20" s="34">
        <v>92.152</v>
      </c>
      <c r="D20" s="35">
        <v>44972.0</v>
      </c>
      <c r="E20" s="36">
        <v>0.04017857143</v>
      </c>
      <c r="F20" s="36">
        <f t="shared" si="5"/>
        <v>92.19217857</v>
      </c>
      <c r="G20" s="37">
        <f t="shared" si="6"/>
        <v>92.69154224</v>
      </c>
      <c r="H20" s="48" t="s">
        <v>37</v>
      </c>
      <c r="I20" s="39">
        <f t="shared" ref="I20:BC20" si="16">(IF(I$6 = $A20, 100, 0) + IF(I$6 &lt;= $A20, $B20/2, 0))*I$9</f>
        <v>0.7949880579</v>
      </c>
      <c r="J20" s="39">
        <f t="shared" si="16"/>
        <v>0.7777750801</v>
      </c>
      <c r="K20" s="39">
        <f t="shared" si="16"/>
        <v>0.7614866788</v>
      </c>
      <c r="L20" s="39">
        <f t="shared" si="16"/>
        <v>0.7457174584</v>
      </c>
      <c r="M20" s="39">
        <f t="shared" si="16"/>
        <v>0.7308459248</v>
      </c>
      <c r="N20" s="39">
        <f t="shared" si="16"/>
        <v>88.88072904</v>
      </c>
      <c r="O20" s="39">
        <f t="shared" si="16"/>
        <v>0</v>
      </c>
      <c r="P20" s="39">
        <f t="shared" si="16"/>
        <v>0</v>
      </c>
      <c r="Q20" s="39">
        <f t="shared" si="16"/>
        <v>0</v>
      </c>
      <c r="R20" s="39">
        <f t="shared" si="16"/>
        <v>0</v>
      </c>
      <c r="S20" s="39">
        <f t="shared" si="16"/>
        <v>0</v>
      </c>
      <c r="T20" s="39">
        <f t="shared" si="16"/>
        <v>0</v>
      </c>
      <c r="U20" s="39">
        <f t="shared" si="16"/>
        <v>0</v>
      </c>
      <c r="V20" s="39">
        <f t="shared" si="16"/>
        <v>0</v>
      </c>
      <c r="W20" s="39">
        <f t="shared" si="16"/>
        <v>0</v>
      </c>
      <c r="X20" s="39">
        <f t="shared" si="16"/>
        <v>0</v>
      </c>
      <c r="Y20" s="39">
        <f t="shared" si="16"/>
        <v>0</v>
      </c>
      <c r="Z20" s="39">
        <f t="shared" si="16"/>
        <v>0</v>
      </c>
      <c r="AA20" s="39">
        <f t="shared" si="16"/>
        <v>0</v>
      </c>
      <c r="AB20" s="39">
        <f t="shared" si="16"/>
        <v>0</v>
      </c>
      <c r="AC20" s="39">
        <f t="shared" si="16"/>
        <v>0</v>
      </c>
      <c r="AD20" s="39">
        <f t="shared" si="16"/>
        <v>0</v>
      </c>
      <c r="AE20" s="39">
        <f t="shared" si="16"/>
        <v>0</v>
      </c>
      <c r="AF20" s="39">
        <f t="shared" si="16"/>
        <v>0</v>
      </c>
      <c r="AG20" s="39">
        <f t="shared" si="16"/>
        <v>0</v>
      </c>
      <c r="AH20" s="39">
        <f t="shared" si="16"/>
        <v>0</v>
      </c>
      <c r="AI20" s="39">
        <f t="shared" si="16"/>
        <v>0</v>
      </c>
      <c r="AJ20" s="39">
        <f t="shared" si="16"/>
        <v>0</v>
      </c>
      <c r="AK20" s="39">
        <f t="shared" si="16"/>
        <v>0</v>
      </c>
      <c r="AL20" s="39">
        <f t="shared" si="16"/>
        <v>0</v>
      </c>
      <c r="AM20" s="39">
        <f t="shared" si="16"/>
        <v>0</v>
      </c>
      <c r="AN20" s="39">
        <f t="shared" si="16"/>
        <v>0</v>
      </c>
      <c r="AO20" s="39">
        <f t="shared" si="16"/>
        <v>0</v>
      </c>
      <c r="AP20" s="39">
        <f t="shared" si="16"/>
        <v>0</v>
      </c>
      <c r="AQ20" s="39">
        <f t="shared" si="16"/>
        <v>0</v>
      </c>
      <c r="AR20" s="39">
        <f t="shared" si="16"/>
        <v>0</v>
      </c>
      <c r="AS20" s="39">
        <f t="shared" si="16"/>
        <v>0</v>
      </c>
      <c r="AT20" s="39">
        <f t="shared" si="16"/>
        <v>0</v>
      </c>
      <c r="AU20" s="39">
        <f t="shared" si="16"/>
        <v>0</v>
      </c>
      <c r="AV20" s="39">
        <f t="shared" si="16"/>
        <v>0</v>
      </c>
      <c r="AW20" s="39">
        <f t="shared" si="16"/>
        <v>0</v>
      </c>
      <c r="AX20" s="39">
        <f t="shared" si="16"/>
        <v>0</v>
      </c>
      <c r="AY20" s="39">
        <f t="shared" si="16"/>
        <v>0</v>
      </c>
      <c r="AZ20" s="39">
        <f t="shared" si="16"/>
        <v>0</v>
      </c>
      <c r="BA20" s="39">
        <f t="shared" si="16"/>
        <v>0</v>
      </c>
      <c r="BB20" s="39">
        <f t="shared" si="16"/>
        <v>0</v>
      </c>
      <c r="BC20" s="39">
        <f t="shared" si="16"/>
        <v>0</v>
      </c>
    </row>
    <row r="21" ht="15.75" customHeight="1">
      <c r="A21" s="33">
        <v>46068.0</v>
      </c>
      <c r="B21" s="34">
        <v>4.0</v>
      </c>
      <c r="C21" s="34">
        <v>99.022</v>
      </c>
      <c r="D21" s="35">
        <v>44972.0</v>
      </c>
      <c r="E21" s="36">
        <v>0.0989010989</v>
      </c>
      <c r="F21" s="36">
        <f t="shared" si="5"/>
        <v>99.1209011</v>
      </c>
      <c r="G21" s="37">
        <f t="shared" si="6"/>
        <v>99.30814447</v>
      </c>
      <c r="H21" s="48" t="s">
        <v>37</v>
      </c>
      <c r="I21" s="39">
        <f t="shared" ref="I21:BC21" si="17">(IF(I$6 = $A21, 100, 0) + IF(I$6 &lt;= $A21, $B21/2, 0))*I$9</f>
        <v>1.956893681</v>
      </c>
      <c r="J21" s="39">
        <f t="shared" si="17"/>
        <v>1.914523274</v>
      </c>
      <c r="K21" s="39">
        <f t="shared" si="17"/>
        <v>1.874428748</v>
      </c>
      <c r="L21" s="39">
        <f t="shared" si="17"/>
        <v>1.835612205</v>
      </c>
      <c r="M21" s="39">
        <f t="shared" si="17"/>
        <v>1.799005353</v>
      </c>
      <c r="N21" s="39">
        <f t="shared" si="17"/>
        <v>89.92768121</v>
      </c>
      <c r="O21" s="39">
        <f t="shared" si="17"/>
        <v>0</v>
      </c>
      <c r="P21" s="39">
        <f t="shared" si="17"/>
        <v>0</v>
      </c>
      <c r="Q21" s="39">
        <f t="shared" si="17"/>
        <v>0</v>
      </c>
      <c r="R21" s="39">
        <f t="shared" si="17"/>
        <v>0</v>
      </c>
      <c r="S21" s="39">
        <f t="shared" si="17"/>
        <v>0</v>
      </c>
      <c r="T21" s="39">
        <f t="shared" si="17"/>
        <v>0</v>
      </c>
      <c r="U21" s="39">
        <f t="shared" si="17"/>
        <v>0</v>
      </c>
      <c r="V21" s="39">
        <f t="shared" si="17"/>
        <v>0</v>
      </c>
      <c r="W21" s="39">
        <f t="shared" si="17"/>
        <v>0</v>
      </c>
      <c r="X21" s="39">
        <f t="shared" si="17"/>
        <v>0</v>
      </c>
      <c r="Y21" s="39">
        <f t="shared" si="17"/>
        <v>0</v>
      </c>
      <c r="Z21" s="39">
        <f t="shared" si="17"/>
        <v>0</v>
      </c>
      <c r="AA21" s="39">
        <f t="shared" si="17"/>
        <v>0</v>
      </c>
      <c r="AB21" s="39">
        <f t="shared" si="17"/>
        <v>0</v>
      </c>
      <c r="AC21" s="39">
        <f t="shared" si="17"/>
        <v>0</v>
      </c>
      <c r="AD21" s="39">
        <f t="shared" si="17"/>
        <v>0</v>
      </c>
      <c r="AE21" s="39">
        <f t="shared" si="17"/>
        <v>0</v>
      </c>
      <c r="AF21" s="39">
        <f t="shared" si="17"/>
        <v>0</v>
      </c>
      <c r="AG21" s="39">
        <f t="shared" si="17"/>
        <v>0</v>
      </c>
      <c r="AH21" s="39">
        <f t="shared" si="17"/>
        <v>0</v>
      </c>
      <c r="AI21" s="39">
        <f t="shared" si="17"/>
        <v>0</v>
      </c>
      <c r="AJ21" s="39">
        <f t="shared" si="17"/>
        <v>0</v>
      </c>
      <c r="AK21" s="39">
        <f t="shared" si="17"/>
        <v>0</v>
      </c>
      <c r="AL21" s="39">
        <f t="shared" si="17"/>
        <v>0</v>
      </c>
      <c r="AM21" s="39">
        <f t="shared" si="17"/>
        <v>0</v>
      </c>
      <c r="AN21" s="39">
        <f t="shared" si="17"/>
        <v>0</v>
      </c>
      <c r="AO21" s="39">
        <f t="shared" si="17"/>
        <v>0</v>
      </c>
      <c r="AP21" s="39">
        <f t="shared" si="17"/>
        <v>0</v>
      </c>
      <c r="AQ21" s="39">
        <f t="shared" si="17"/>
        <v>0</v>
      </c>
      <c r="AR21" s="39">
        <f t="shared" si="17"/>
        <v>0</v>
      </c>
      <c r="AS21" s="39">
        <f t="shared" si="17"/>
        <v>0</v>
      </c>
      <c r="AT21" s="39">
        <f t="shared" si="17"/>
        <v>0</v>
      </c>
      <c r="AU21" s="39">
        <f t="shared" si="17"/>
        <v>0</v>
      </c>
      <c r="AV21" s="39">
        <f t="shared" si="17"/>
        <v>0</v>
      </c>
      <c r="AW21" s="39">
        <f t="shared" si="17"/>
        <v>0</v>
      </c>
      <c r="AX21" s="39">
        <f t="shared" si="17"/>
        <v>0</v>
      </c>
      <c r="AY21" s="39">
        <f t="shared" si="17"/>
        <v>0</v>
      </c>
      <c r="AZ21" s="39">
        <f t="shared" si="17"/>
        <v>0</v>
      </c>
      <c r="BA21" s="39">
        <f t="shared" si="17"/>
        <v>0</v>
      </c>
      <c r="BB21" s="39">
        <f t="shared" si="17"/>
        <v>0</v>
      </c>
      <c r="BC21" s="39">
        <f t="shared" si="17"/>
        <v>0</v>
      </c>
    </row>
    <row r="22" ht="15.75" customHeight="1">
      <c r="A22" s="33">
        <v>46249.0</v>
      </c>
      <c r="B22" s="34">
        <v>1.5</v>
      </c>
      <c r="C22" s="34">
        <v>91.062</v>
      </c>
      <c r="D22" s="35">
        <v>44972.0</v>
      </c>
      <c r="E22" s="36">
        <v>0.03708791209</v>
      </c>
      <c r="F22" s="36">
        <f t="shared" si="5"/>
        <v>91.09908791</v>
      </c>
      <c r="G22" s="37">
        <f t="shared" si="6"/>
        <v>91.30368044</v>
      </c>
      <c r="H22" s="48" t="s">
        <v>37</v>
      </c>
      <c r="I22" s="39">
        <f t="shared" ref="I22:BC22" si="18">(IF(I$6 = $A22, 100, 0) + IF(I$6 &lt;= $A22, $B22/2, 0))*I$9</f>
        <v>0.7338351303</v>
      </c>
      <c r="J22" s="39">
        <f t="shared" si="18"/>
        <v>0.7179462278</v>
      </c>
      <c r="K22" s="39">
        <f t="shared" si="18"/>
        <v>0.7029107804</v>
      </c>
      <c r="L22" s="39">
        <f t="shared" si="18"/>
        <v>0.688354577</v>
      </c>
      <c r="M22" s="39">
        <f t="shared" si="18"/>
        <v>0.6746270075</v>
      </c>
      <c r="N22" s="39">
        <f t="shared" si="18"/>
        <v>0.6612329501</v>
      </c>
      <c r="O22" s="39">
        <f t="shared" si="18"/>
        <v>87.12477376</v>
      </c>
      <c r="P22" s="39">
        <f t="shared" si="18"/>
        <v>0</v>
      </c>
      <c r="Q22" s="39">
        <f t="shared" si="18"/>
        <v>0</v>
      </c>
      <c r="R22" s="39">
        <f t="shared" si="18"/>
        <v>0</v>
      </c>
      <c r="S22" s="39">
        <f t="shared" si="18"/>
        <v>0</v>
      </c>
      <c r="T22" s="39">
        <f t="shared" si="18"/>
        <v>0</v>
      </c>
      <c r="U22" s="39">
        <f t="shared" si="18"/>
        <v>0</v>
      </c>
      <c r="V22" s="39">
        <f t="shared" si="18"/>
        <v>0</v>
      </c>
      <c r="W22" s="39">
        <f t="shared" si="18"/>
        <v>0</v>
      </c>
      <c r="X22" s="39">
        <f t="shared" si="18"/>
        <v>0</v>
      </c>
      <c r="Y22" s="39">
        <f t="shared" si="18"/>
        <v>0</v>
      </c>
      <c r="Z22" s="39">
        <f t="shared" si="18"/>
        <v>0</v>
      </c>
      <c r="AA22" s="39">
        <f t="shared" si="18"/>
        <v>0</v>
      </c>
      <c r="AB22" s="39">
        <f t="shared" si="18"/>
        <v>0</v>
      </c>
      <c r="AC22" s="39">
        <f t="shared" si="18"/>
        <v>0</v>
      </c>
      <c r="AD22" s="39">
        <f t="shared" si="18"/>
        <v>0</v>
      </c>
      <c r="AE22" s="39">
        <f t="shared" si="18"/>
        <v>0</v>
      </c>
      <c r="AF22" s="39">
        <f t="shared" si="18"/>
        <v>0</v>
      </c>
      <c r="AG22" s="39">
        <f t="shared" si="18"/>
        <v>0</v>
      </c>
      <c r="AH22" s="39">
        <f t="shared" si="18"/>
        <v>0</v>
      </c>
      <c r="AI22" s="39">
        <f t="shared" si="18"/>
        <v>0</v>
      </c>
      <c r="AJ22" s="39">
        <f t="shared" si="18"/>
        <v>0</v>
      </c>
      <c r="AK22" s="39">
        <f t="shared" si="18"/>
        <v>0</v>
      </c>
      <c r="AL22" s="39">
        <f t="shared" si="18"/>
        <v>0</v>
      </c>
      <c r="AM22" s="39">
        <f t="shared" si="18"/>
        <v>0</v>
      </c>
      <c r="AN22" s="39">
        <f t="shared" si="18"/>
        <v>0</v>
      </c>
      <c r="AO22" s="39">
        <f t="shared" si="18"/>
        <v>0</v>
      </c>
      <c r="AP22" s="39">
        <f t="shared" si="18"/>
        <v>0</v>
      </c>
      <c r="AQ22" s="39">
        <f t="shared" si="18"/>
        <v>0</v>
      </c>
      <c r="AR22" s="39">
        <f t="shared" si="18"/>
        <v>0</v>
      </c>
      <c r="AS22" s="39">
        <f t="shared" si="18"/>
        <v>0</v>
      </c>
      <c r="AT22" s="39">
        <f t="shared" si="18"/>
        <v>0</v>
      </c>
      <c r="AU22" s="39">
        <f t="shared" si="18"/>
        <v>0</v>
      </c>
      <c r="AV22" s="39">
        <f t="shared" si="18"/>
        <v>0</v>
      </c>
      <c r="AW22" s="39">
        <f t="shared" si="18"/>
        <v>0</v>
      </c>
      <c r="AX22" s="39">
        <f t="shared" si="18"/>
        <v>0</v>
      </c>
      <c r="AY22" s="39">
        <f t="shared" si="18"/>
        <v>0</v>
      </c>
      <c r="AZ22" s="39">
        <f t="shared" si="18"/>
        <v>0</v>
      </c>
      <c r="BA22" s="39">
        <f t="shared" si="18"/>
        <v>0</v>
      </c>
      <c r="BB22" s="39">
        <f t="shared" si="18"/>
        <v>0</v>
      </c>
      <c r="BC22" s="39">
        <f t="shared" si="18"/>
        <v>0</v>
      </c>
    </row>
    <row r="23" ht="15.75" customHeight="1">
      <c r="A23" s="33">
        <v>46249.0</v>
      </c>
      <c r="B23" s="34">
        <v>6.75</v>
      </c>
      <c r="C23" s="34">
        <v>108.026</v>
      </c>
      <c r="D23" s="35">
        <v>44972.0</v>
      </c>
      <c r="E23" s="36">
        <v>0.1668956044</v>
      </c>
      <c r="F23" s="36">
        <f t="shared" si="5"/>
        <v>108.1928956</v>
      </c>
      <c r="G23" s="37">
        <f t="shared" si="6"/>
        <v>108.1998541</v>
      </c>
      <c r="H23" s="48" t="s">
        <v>37</v>
      </c>
      <c r="I23" s="39">
        <f t="shared" ref="I23:BC23" si="19">(IF(I$6 = $A23, 100, 0) + IF(I$6 &lt;= $A23, $B23/2, 0))*I$9</f>
        <v>3.302258087</v>
      </c>
      <c r="J23" s="39">
        <f t="shared" si="19"/>
        <v>3.230758025</v>
      </c>
      <c r="K23" s="39">
        <f t="shared" si="19"/>
        <v>3.163098512</v>
      </c>
      <c r="L23" s="39">
        <f t="shared" si="19"/>
        <v>3.097595597</v>
      </c>
      <c r="M23" s="39">
        <f t="shared" si="19"/>
        <v>3.035821534</v>
      </c>
      <c r="N23" s="39">
        <f t="shared" si="19"/>
        <v>2.975548275</v>
      </c>
      <c r="O23" s="39">
        <f t="shared" si="19"/>
        <v>89.39477407</v>
      </c>
      <c r="P23" s="39">
        <f t="shared" si="19"/>
        <v>0</v>
      </c>
      <c r="Q23" s="39">
        <f t="shared" si="19"/>
        <v>0</v>
      </c>
      <c r="R23" s="39">
        <f t="shared" si="19"/>
        <v>0</v>
      </c>
      <c r="S23" s="39">
        <f t="shared" si="19"/>
        <v>0</v>
      </c>
      <c r="T23" s="39">
        <f t="shared" si="19"/>
        <v>0</v>
      </c>
      <c r="U23" s="39">
        <f t="shared" si="19"/>
        <v>0</v>
      </c>
      <c r="V23" s="39">
        <f t="shared" si="19"/>
        <v>0</v>
      </c>
      <c r="W23" s="39">
        <f t="shared" si="19"/>
        <v>0</v>
      </c>
      <c r="X23" s="39">
        <f t="shared" si="19"/>
        <v>0</v>
      </c>
      <c r="Y23" s="39">
        <f t="shared" si="19"/>
        <v>0</v>
      </c>
      <c r="Z23" s="39">
        <f t="shared" si="19"/>
        <v>0</v>
      </c>
      <c r="AA23" s="39">
        <f t="shared" si="19"/>
        <v>0</v>
      </c>
      <c r="AB23" s="39">
        <f t="shared" si="19"/>
        <v>0</v>
      </c>
      <c r="AC23" s="39">
        <f t="shared" si="19"/>
        <v>0</v>
      </c>
      <c r="AD23" s="39">
        <f t="shared" si="19"/>
        <v>0</v>
      </c>
      <c r="AE23" s="39">
        <f t="shared" si="19"/>
        <v>0</v>
      </c>
      <c r="AF23" s="39">
        <f t="shared" si="19"/>
        <v>0</v>
      </c>
      <c r="AG23" s="39">
        <f t="shared" si="19"/>
        <v>0</v>
      </c>
      <c r="AH23" s="39">
        <f t="shared" si="19"/>
        <v>0</v>
      </c>
      <c r="AI23" s="39">
        <f t="shared" si="19"/>
        <v>0</v>
      </c>
      <c r="AJ23" s="39">
        <f t="shared" si="19"/>
        <v>0</v>
      </c>
      <c r="AK23" s="39">
        <f t="shared" si="19"/>
        <v>0</v>
      </c>
      <c r="AL23" s="39">
        <f t="shared" si="19"/>
        <v>0</v>
      </c>
      <c r="AM23" s="39">
        <f t="shared" si="19"/>
        <v>0</v>
      </c>
      <c r="AN23" s="39">
        <f t="shared" si="19"/>
        <v>0</v>
      </c>
      <c r="AO23" s="39">
        <f t="shared" si="19"/>
        <v>0</v>
      </c>
      <c r="AP23" s="39">
        <f t="shared" si="19"/>
        <v>0</v>
      </c>
      <c r="AQ23" s="39">
        <f t="shared" si="19"/>
        <v>0</v>
      </c>
      <c r="AR23" s="39">
        <f t="shared" si="19"/>
        <v>0</v>
      </c>
      <c r="AS23" s="39">
        <f t="shared" si="19"/>
        <v>0</v>
      </c>
      <c r="AT23" s="39">
        <f t="shared" si="19"/>
        <v>0</v>
      </c>
      <c r="AU23" s="39">
        <f t="shared" si="19"/>
        <v>0</v>
      </c>
      <c r="AV23" s="39">
        <f t="shared" si="19"/>
        <v>0</v>
      </c>
      <c r="AW23" s="39">
        <f t="shared" si="19"/>
        <v>0</v>
      </c>
      <c r="AX23" s="39">
        <f t="shared" si="19"/>
        <v>0</v>
      </c>
      <c r="AY23" s="39">
        <f t="shared" si="19"/>
        <v>0</v>
      </c>
      <c r="AZ23" s="39">
        <f t="shared" si="19"/>
        <v>0</v>
      </c>
      <c r="BA23" s="39">
        <f t="shared" si="19"/>
        <v>0</v>
      </c>
      <c r="BB23" s="39">
        <f t="shared" si="19"/>
        <v>0</v>
      </c>
      <c r="BC23" s="39">
        <f t="shared" si="19"/>
        <v>0</v>
      </c>
    </row>
    <row r="24" ht="15.75" customHeight="1">
      <c r="A24" s="33">
        <v>46433.0</v>
      </c>
      <c r="B24" s="34">
        <v>2.25</v>
      </c>
      <c r="C24" s="34">
        <v>93.012</v>
      </c>
      <c r="D24" s="35">
        <v>44972.0</v>
      </c>
      <c r="E24" s="36">
        <v>0.05563186813</v>
      </c>
      <c r="F24" s="36">
        <f t="shared" si="5"/>
        <v>93.06763187</v>
      </c>
      <c r="G24" s="37">
        <f t="shared" si="6"/>
        <v>93.02029406</v>
      </c>
      <c r="H24" s="48" t="s">
        <v>38</v>
      </c>
      <c r="I24" s="39">
        <f t="shared" ref="I24:BC24" si="20">(IF(I$6 = $A24, 100, 0) + IF(I$6 &lt;= $A24, $B24/2, 0))*I$9</f>
        <v>1.100752696</v>
      </c>
      <c r="J24" s="39">
        <f t="shared" si="20"/>
        <v>1.076919342</v>
      </c>
      <c r="K24" s="39">
        <f t="shared" si="20"/>
        <v>1.054366171</v>
      </c>
      <c r="L24" s="39">
        <f t="shared" si="20"/>
        <v>1.032531866</v>
      </c>
      <c r="M24" s="39">
        <f t="shared" si="20"/>
        <v>1.011940511</v>
      </c>
      <c r="N24" s="39">
        <f t="shared" si="20"/>
        <v>0.9918494251</v>
      </c>
      <c r="O24" s="39">
        <f t="shared" si="20"/>
        <v>0.9728572753</v>
      </c>
      <c r="P24" s="39">
        <f t="shared" si="20"/>
        <v>85.77907677</v>
      </c>
      <c r="Q24" s="39">
        <f t="shared" si="20"/>
        <v>0</v>
      </c>
      <c r="R24" s="39">
        <f t="shared" si="20"/>
        <v>0</v>
      </c>
      <c r="S24" s="39">
        <f t="shared" si="20"/>
        <v>0</v>
      </c>
      <c r="T24" s="39">
        <f t="shared" si="20"/>
        <v>0</v>
      </c>
      <c r="U24" s="39">
        <f t="shared" si="20"/>
        <v>0</v>
      </c>
      <c r="V24" s="39">
        <f t="shared" si="20"/>
        <v>0</v>
      </c>
      <c r="W24" s="39">
        <f t="shared" si="20"/>
        <v>0</v>
      </c>
      <c r="X24" s="39">
        <f t="shared" si="20"/>
        <v>0</v>
      </c>
      <c r="Y24" s="39">
        <f t="shared" si="20"/>
        <v>0</v>
      </c>
      <c r="Z24" s="39">
        <f t="shared" si="20"/>
        <v>0</v>
      </c>
      <c r="AA24" s="39">
        <f t="shared" si="20"/>
        <v>0</v>
      </c>
      <c r="AB24" s="39">
        <f t="shared" si="20"/>
        <v>0</v>
      </c>
      <c r="AC24" s="39">
        <f t="shared" si="20"/>
        <v>0</v>
      </c>
      <c r="AD24" s="39">
        <f t="shared" si="20"/>
        <v>0</v>
      </c>
      <c r="AE24" s="39">
        <f t="shared" si="20"/>
        <v>0</v>
      </c>
      <c r="AF24" s="39">
        <f t="shared" si="20"/>
        <v>0</v>
      </c>
      <c r="AG24" s="39">
        <f t="shared" si="20"/>
        <v>0</v>
      </c>
      <c r="AH24" s="39">
        <f t="shared" si="20"/>
        <v>0</v>
      </c>
      <c r="AI24" s="39">
        <f t="shared" si="20"/>
        <v>0</v>
      </c>
      <c r="AJ24" s="39">
        <f t="shared" si="20"/>
        <v>0</v>
      </c>
      <c r="AK24" s="39">
        <f t="shared" si="20"/>
        <v>0</v>
      </c>
      <c r="AL24" s="39">
        <f t="shared" si="20"/>
        <v>0</v>
      </c>
      <c r="AM24" s="39">
        <f t="shared" si="20"/>
        <v>0</v>
      </c>
      <c r="AN24" s="39">
        <f t="shared" si="20"/>
        <v>0</v>
      </c>
      <c r="AO24" s="39">
        <f t="shared" si="20"/>
        <v>0</v>
      </c>
      <c r="AP24" s="39">
        <f t="shared" si="20"/>
        <v>0</v>
      </c>
      <c r="AQ24" s="39">
        <f t="shared" si="20"/>
        <v>0</v>
      </c>
      <c r="AR24" s="39">
        <f t="shared" si="20"/>
        <v>0</v>
      </c>
      <c r="AS24" s="39">
        <f t="shared" si="20"/>
        <v>0</v>
      </c>
      <c r="AT24" s="39">
        <f t="shared" si="20"/>
        <v>0</v>
      </c>
      <c r="AU24" s="39">
        <f t="shared" si="20"/>
        <v>0</v>
      </c>
      <c r="AV24" s="39">
        <f t="shared" si="20"/>
        <v>0</v>
      </c>
      <c r="AW24" s="39">
        <f t="shared" si="20"/>
        <v>0</v>
      </c>
      <c r="AX24" s="39">
        <f t="shared" si="20"/>
        <v>0</v>
      </c>
      <c r="AY24" s="39">
        <f t="shared" si="20"/>
        <v>0</v>
      </c>
      <c r="AZ24" s="39">
        <f t="shared" si="20"/>
        <v>0</v>
      </c>
      <c r="BA24" s="39">
        <f t="shared" si="20"/>
        <v>0</v>
      </c>
      <c r="BB24" s="39">
        <f t="shared" si="20"/>
        <v>0</v>
      </c>
      <c r="BC24" s="39">
        <f t="shared" si="20"/>
        <v>0</v>
      </c>
    </row>
    <row r="25" ht="15.75" customHeight="1">
      <c r="A25" s="33">
        <v>46433.0</v>
      </c>
      <c r="B25" s="34">
        <v>6.625</v>
      </c>
      <c r="C25" s="34">
        <v>108.304</v>
      </c>
      <c r="D25" s="35">
        <v>44972.0</v>
      </c>
      <c r="E25" s="36">
        <v>0.1638049451</v>
      </c>
      <c r="F25" s="36">
        <f t="shared" si="5"/>
        <v>108.4678049</v>
      </c>
      <c r="G25" s="37">
        <f t="shared" si="6"/>
        <v>108.9559812</v>
      </c>
      <c r="H25" s="48" t="s">
        <v>37</v>
      </c>
      <c r="I25" s="39">
        <f t="shared" ref="I25:BC25" si="21">(IF(I$6 = $A25, 100, 0) + IF(I$6 &lt;= $A25, $B25/2, 0))*I$9</f>
        <v>3.241105159</v>
      </c>
      <c r="J25" s="39">
        <f t="shared" si="21"/>
        <v>3.170929173</v>
      </c>
      <c r="K25" s="39">
        <f t="shared" si="21"/>
        <v>3.104522614</v>
      </c>
      <c r="L25" s="39">
        <f t="shared" si="21"/>
        <v>3.040232715</v>
      </c>
      <c r="M25" s="39">
        <f t="shared" si="21"/>
        <v>2.979602616</v>
      </c>
      <c r="N25" s="39">
        <f t="shared" si="21"/>
        <v>2.92044553</v>
      </c>
      <c r="O25" s="39">
        <f t="shared" si="21"/>
        <v>2.864524199</v>
      </c>
      <c r="P25" s="39">
        <f t="shared" si="21"/>
        <v>87.63461922</v>
      </c>
      <c r="Q25" s="39">
        <f t="shared" si="21"/>
        <v>0</v>
      </c>
      <c r="R25" s="39">
        <f t="shared" si="21"/>
        <v>0</v>
      </c>
      <c r="S25" s="39">
        <f t="shared" si="21"/>
        <v>0</v>
      </c>
      <c r="T25" s="39">
        <f t="shared" si="21"/>
        <v>0</v>
      </c>
      <c r="U25" s="39">
        <f t="shared" si="21"/>
        <v>0</v>
      </c>
      <c r="V25" s="39">
        <f t="shared" si="21"/>
        <v>0</v>
      </c>
      <c r="W25" s="39">
        <f t="shared" si="21"/>
        <v>0</v>
      </c>
      <c r="X25" s="39">
        <f t="shared" si="21"/>
        <v>0</v>
      </c>
      <c r="Y25" s="39">
        <f t="shared" si="21"/>
        <v>0</v>
      </c>
      <c r="Z25" s="39">
        <f t="shared" si="21"/>
        <v>0</v>
      </c>
      <c r="AA25" s="39">
        <f t="shared" si="21"/>
        <v>0</v>
      </c>
      <c r="AB25" s="39">
        <f t="shared" si="21"/>
        <v>0</v>
      </c>
      <c r="AC25" s="39">
        <f t="shared" si="21"/>
        <v>0</v>
      </c>
      <c r="AD25" s="39">
        <f t="shared" si="21"/>
        <v>0</v>
      </c>
      <c r="AE25" s="39">
        <f t="shared" si="21"/>
        <v>0</v>
      </c>
      <c r="AF25" s="39">
        <f t="shared" si="21"/>
        <v>0</v>
      </c>
      <c r="AG25" s="39">
        <f t="shared" si="21"/>
        <v>0</v>
      </c>
      <c r="AH25" s="39">
        <f t="shared" si="21"/>
        <v>0</v>
      </c>
      <c r="AI25" s="39">
        <f t="shared" si="21"/>
        <v>0</v>
      </c>
      <c r="AJ25" s="39">
        <f t="shared" si="21"/>
        <v>0</v>
      </c>
      <c r="AK25" s="39">
        <f t="shared" si="21"/>
        <v>0</v>
      </c>
      <c r="AL25" s="39">
        <f t="shared" si="21"/>
        <v>0</v>
      </c>
      <c r="AM25" s="39">
        <f t="shared" si="21"/>
        <v>0</v>
      </c>
      <c r="AN25" s="39">
        <f t="shared" si="21"/>
        <v>0</v>
      </c>
      <c r="AO25" s="39">
        <f t="shared" si="21"/>
        <v>0</v>
      </c>
      <c r="AP25" s="39">
        <f t="shared" si="21"/>
        <v>0</v>
      </c>
      <c r="AQ25" s="39">
        <f t="shared" si="21"/>
        <v>0</v>
      </c>
      <c r="AR25" s="39">
        <f t="shared" si="21"/>
        <v>0</v>
      </c>
      <c r="AS25" s="39">
        <f t="shared" si="21"/>
        <v>0</v>
      </c>
      <c r="AT25" s="39">
        <f t="shared" si="21"/>
        <v>0</v>
      </c>
      <c r="AU25" s="39">
        <f t="shared" si="21"/>
        <v>0</v>
      </c>
      <c r="AV25" s="39">
        <f t="shared" si="21"/>
        <v>0</v>
      </c>
      <c r="AW25" s="39">
        <f t="shared" si="21"/>
        <v>0</v>
      </c>
      <c r="AX25" s="39">
        <f t="shared" si="21"/>
        <v>0</v>
      </c>
      <c r="AY25" s="39">
        <f t="shared" si="21"/>
        <v>0</v>
      </c>
      <c r="AZ25" s="39">
        <f t="shared" si="21"/>
        <v>0</v>
      </c>
      <c r="BA25" s="39">
        <f t="shared" si="21"/>
        <v>0</v>
      </c>
      <c r="BB25" s="39">
        <f t="shared" si="21"/>
        <v>0</v>
      </c>
      <c r="BC25" s="39">
        <f t="shared" si="21"/>
        <v>0</v>
      </c>
    </row>
    <row r="26" ht="15.75" customHeight="1">
      <c r="A26" s="33">
        <v>46614.0</v>
      </c>
      <c r="B26" s="34">
        <v>2.25</v>
      </c>
      <c r="C26" s="34">
        <v>92.152</v>
      </c>
      <c r="D26" s="35">
        <v>44972.0</v>
      </c>
      <c r="E26" s="36">
        <v>0.05563186813</v>
      </c>
      <c r="F26" s="36">
        <f t="shared" si="5"/>
        <v>92.20763187</v>
      </c>
      <c r="G26" s="37">
        <f t="shared" si="6"/>
        <v>92.39154731</v>
      </c>
      <c r="H26" s="48" t="s">
        <v>37</v>
      </c>
      <c r="I26" s="39">
        <f t="shared" ref="I26:BC26" si="22">(IF(I$6 = $A26, 100, 0) + IF(I$6 &lt;= $A26, $B26/2, 0))*I$9</f>
        <v>1.100752696</v>
      </c>
      <c r="J26" s="39">
        <f t="shared" si="22"/>
        <v>1.076919342</v>
      </c>
      <c r="K26" s="39">
        <f t="shared" si="22"/>
        <v>1.054366171</v>
      </c>
      <c r="L26" s="39">
        <f t="shared" si="22"/>
        <v>1.032531866</v>
      </c>
      <c r="M26" s="39">
        <f t="shared" si="22"/>
        <v>1.011940511</v>
      </c>
      <c r="N26" s="39">
        <f t="shared" si="22"/>
        <v>0.9918494251</v>
      </c>
      <c r="O26" s="39">
        <f t="shared" si="22"/>
        <v>0.9728572753</v>
      </c>
      <c r="P26" s="39">
        <f t="shared" si="22"/>
        <v>0.9542789752</v>
      </c>
      <c r="Q26" s="39">
        <f t="shared" si="22"/>
        <v>84.19605105</v>
      </c>
      <c r="R26" s="39">
        <f t="shared" si="22"/>
        <v>0</v>
      </c>
      <c r="S26" s="39">
        <f t="shared" si="22"/>
        <v>0</v>
      </c>
      <c r="T26" s="39">
        <f t="shared" si="22"/>
        <v>0</v>
      </c>
      <c r="U26" s="39">
        <f t="shared" si="22"/>
        <v>0</v>
      </c>
      <c r="V26" s="39">
        <f t="shared" si="22"/>
        <v>0</v>
      </c>
      <c r="W26" s="39">
        <f t="shared" si="22"/>
        <v>0</v>
      </c>
      <c r="X26" s="39">
        <f t="shared" si="22"/>
        <v>0</v>
      </c>
      <c r="Y26" s="39">
        <f t="shared" si="22"/>
        <v>0</v>
      </c>
      <c r="Z26" s="39">
        <f t="shared" si="22"/>
        <v>0</v>
      </c>
      <c r="AA26" s="39">
        <f t="shared" si="22"/>
        <v>0</v>
      </c>
      <c r="AB26" s="39">
        <f t="shared" si="22"/>
        <v>0</v>
      </c>
      <c r="AC26" s="39">
        <f t="shared" si="22"/>
        <v>0</v>
      </c>
      <c r="AD26" s="39">
        <f t="shared" si="22"/>
        <v>0</v>
      </c>
      <c r="AE26" s="39">
        <f t="shared" si="22"/>
        <v>0</v>
      </c>
      <c r="AF26" s="39">
        <f t="shared" si="22"/>
        <v>0</v>
      </c>
      <c r="AG26" s="39">
        <f t="shared" si="22"/>
        <v>0</v>
      </c>
      <c r="AH26" s="39">
        <f t="shared" si="22"/>
        <v>0</v>
      </c>
      <c r="AI26" s="39">
        <f t="shared" si="22"/>
        <v>0</v>
      </c>
      <c r="AJ26" s="39">
        <f t="shared" si="22"/>
        <v>0</v>
      </c>
      <c r="AK26" s="39">
        <f t="shared" si="22"/>
        <v>0</v>
      </c>
      <c r="AL26" s="39">
        <f t="shared" si="22"/>
        <v>0</v>
      </c>
      <c r="AM26" s="39">
        <f t="shared" si="22"/>
        <v>0</v>
      </c>
      <c r="AN26" s="39">
        <f t="shared" si="22"/>
        <v>0</v>
      </c>
      <c r="AO26" s="39">
        <f t="shared" si="22"/>
        <v>0</v>
      </c>
      <c r="AP26" s="39">
        <f t="shared" si="22"/>
        <v>0</v>
      </c>
      <c r="AQ26" s="39">
        <f t="shared" si="22"/>
        <v>0</v>
      </c>
      <c r="AR26" s="39">
        <f t="shared" si="22"/>
        <v>0</v>
      </c>
      <c r="AS26" s="39">
        <f t="shared" si="22"/>
        <v>0</v>
      </c>
      <c r="AT26" s="39">
        <f t="shared" si="22"/>
        <v>0</v>
      </c>
      <c r="AU26" s="39">
        <f t="shared" si="22"/>
        <v>0</v>
      </c>
      <c r="AV26" s="39">
        <f t="shared" si="22"/>
        <v>0</v>
      </c>
      <c r="AW26" s="39">
        <f t="shared" si="22"/>
        <v>0</v>
      </c>
      <c r="AX26" s="39">
        <f t="shared" si="22"/>
        <v>0</v>
      </c>
      <c r="AY26" s="39">
        <f t="shared" si="22"/>
        <v>0</v>
      </c>
      <c r="AZ26" s="39">
        <f t="shared" si="22"/>
        <v>0</v>
      </c>
      <c r="BA26" s="39">
        <f t="shared" si="22"/>
        <v>0</v>
      </c>
      <c r="BB26" s="39">
        <f t="shared" si="22"/>
        <v>0</v>
      </c>
      <c r="BC26" s="39">
        <f t="shared" si="22"/>
        <v>0</v>
      </c>
    </row>
    <row r="27" ht="15.75" customHeight="1">
      <c r="A27" s="33">
        <v>46614.0</v>
      </c>
      <c r="B27" s="34">
        <v>6.375</v>
      </c>
      <c r="C27" s="34">
        <v>109.034</v>
      </c>
      <c r="D27" s="35">
        <v>44972.0</v>
      </c>
      <c r="E27" s="36">
        <v>0.1576236264</v>
      </c>
      <c r="F27" s="36">
        <f t="shared" si="5"/>
        <v>109.1916236</v>
      </c>
      <c r="G27" s="37">
        <f t="shared" si="6"/>
        <v>109.1338486</v>
      </c>
      <c r="H27" s="48" t="s">
        <v>38</v>
      </c>
      <c r="I27" s="39">
        <f t="shared" ref="I27:BC27" si="23">(IF(I$6 = $A27, 100, 0) + IF(I$6 &lt;= $A27, $B27/2, 0))*I$9</f>
        <v>3.118799304</v>
      </c>
      <c r="J27" s="39">
        <f t="shared" si="23"/>
        <v>3.051271468</v>
      </c>
      <c r="K27" s="39">
        <f t="shared" si="23"/>
        <v>2.987370817</v>
      </c>
      <c r="L27" s="39">
        <f t="shared" si="23"/>
        <v>2.925506952</v>
      </c>
      <c r="M27" s="39">
        <f t="shared" si="23"/>
        <v>2.867164782</v>
      </c>
      <c r="N27" s="39">
        <f t="shared" si="23"/>
        <v>2.810240038</v>
      </c>
      <c r="O27" s="39">
        <f t="shared" si="23"/>
        <v>2.756428947</v>
      </c>
      <c r="P27" s="39">
        <f t="shared" si="23"/>
        <v>2.70379043</v>
      </c>
      <c r="Q27" s="39">
        <f t="shared" si="23"/>
        <v>85.91327582</v>
      </c>
      <c r="R27" s="39">
        <f t="shared" si="23"/>
        <v>0</v>
      </c>
      <c r="S27" s="39">
        <f t="shared" si="23"/>
        <v>0</v>
      </c>
      <c r="T27" s="39">
        <f t="shared" si="23"/>
        <v>0</v>
      </c>
      <c r="U27" s="39">
        <f t="shared" si="23"/>
        <v>0</v>
      </c>
      <c r="V27" s="39">
        <f t="shared" si="23"/>
        <v>0</v>
      </c>
      <c r="W27" s="39">
        <f t="shared" si="23"/>
        <v>0</v>
      </c>
      <c r="X27" s="39">
        <f t="shared" si="23"/>
        <v>0</v>
      </c>
      <c r="Y27" s="39">
        <f t="shared" si="23"/>
        <v>0</v>
      </c>
      <c r="Z27" s="39">
        <f t="shared" si="23"/>
        <v>0</v>
      </c>
      <c r="AA27" s="39">
        <f t="shared" si="23"/>
        <v>0</v>
      </c>
      <c r="AB27" s="39">
        <f t="shared" si="23"/>
        <v>0</v>
      </c>
      <c r="AC27" s="39">
        <f t="shared" si="23"/>
        <v>0</v>
      </c>
      <c r="AD27" s="39">
        <f t="shared" si="23"/>
        <v>0</v>
      </c>
      <c r="AE27" s="39">
        <f t="shared" si="23"/>
        <v>0</v>
      </c>
      <c r="AF27" s="39">
        <f t="shared" si="23"/>
        <v>0</v>
      </c>
      <c r="AG27" s="39">
        <f t="shared" si="23"/>
        <v>0</v>
      </c>
      <c r="AH27" s="39">
        <f t="shared" si="23"/>
        <v>0</v>
      </c>
      <c r="AI27" s="39">
        <f t="shared" si="23"/>
        <v>0</v>
      </c>
      <c r="AJ27" s="39">
        <f t="shared" si="23"/>
        <v>0</v>
      </c>
      <c r="AK27" s="39">
        <f t="shared" si="23"/>
        <v>0</v>
      </c>
      <c r="AL27" s="39">
        <f t="shared" si="23"/>
        <v>0</v>
      </c>
      <c r="AM27" s="39">
        <f t="shared" si="23"/>
        <v>0</v>
      </c>
      <c r="AN27" s="39">
        <f t="shared" si="23"/>
        <v>0</v>
      </c>
      <c r="AO27" s="39">
        <f t="shared" si="23"/>
        <v>0</v>
      </c>
      <c r="AP27" s="39">
        <f t="shared" si="23"/>
        <v>0</v>
      </c>
      <c r="AQ27" s="39">
        <f t="shared" si="23"/>
        <v>0</v>
      </c>
      <c r="AR27" s="39">
        <f t="shared" si="23"/>
        <v>0</v>
      </c>
      <c r="AS27" s="39">
        <f t="shared" si="23"/>
        <v>0</v>
      </c>
      <c r="AT27" s="39">
        <f t="shared" si="23"/>
        <v>0</v>
      </c>
      <c r="AU27" s="39">
        <f t="shared" si="23"/>
        <v>0</v>
      </c>
      <c r="AV27" s="39">
        <f t="shared" si="23"/>
        <v>0</v>
      </c>
      <c r="AW27" s="39">
        <f t="shared" si="23"/>
        <v>0</v>
      </c>
      <c r="AX27" s="39">
        <f t="shared" si="23"/>
        <v>0</v>
      </c>
      <c r="AY27" s="39">
        <f t="shared" si="23"/>
        <v>0</v>
      </c>
      <c r="AZ27" s="39">
        <f t="shared" si="23"/>
        <v>0</v>
      </c>
      <c r="BA27" s="39">
        <f t="shared" si="23"/>
        <v>0</v>
      </c>
      <c r="BB27" s="39">
        <f t="shared" si="23"/>
        <v>0</v>
      </c>
      <c r="BC27" s="39">
        <f t="shared" si="23"/>
        <v>0</v>
      </c>
    </row>
    <row r="28" ht="15.75" customHeight="1">
      <c r="A28" s="33">
        <v>46798.0</v>
      </c>
      <c r="B28" s="34">
        <v>2.75</v>
      </c>
      <c r="C28" s="34">
        <v>94.016</v>
      </c>
      <c r="D28" s="35">
        <v>44972.0</v>
      </c>
      <c r="E28" s="36">
        <v>0.06799450549</v>
      </c>
      <c r="F28" s="36">
        <f t="shared" si="5"/>
        <v>94.08399451</v>
      </c>
      <c r="G28" s="37">
        <f t="shared" si="6"/>
        <v>94.00872028</v>
      </c>
      <c r="H28" s="48" t="s">
        <v>38</v>
      </c>
      <c r="I28" s="39">
        <f t="shared" ref="I28:BC28" si="24">(IF(I$6 = $A28, 100, 0) + IF(I$6 &lt;= $A28, $B28/2, 0))*I$9</f>
        <v>1.345364406</v>
      </c>
      <c r="J28" s="39">
        <f t="shared" si="24"/>
        <v>1.316234751</v>
      </c>
      <c r="K28" s="39">
        <f t="shared" si="24"/>
        <v>1.288669764</v>
      </c>
      <c r="L28" s="39">
        <f t="shared" si="24"/>
        <v>1.261983391</v>
      </c>
      <c r="M28" s="39">
        <f t="shared" si="24"/>
        <v>1.23681618</v>
      </c>
      <c r="N28" s="39">
        <f t="shared" si="24"/>
        <v>1.212260408</v>
      </c>
      <c r="O28" s="39">
        <f t="shared" si="24"/>
        <v>1.189047781</v>
      </c>
      <c r="P28" s="39">
        <f t="shared" si="24"/>
        <v>1.16634097</v>
      </c>
      <c r="Q28" s="39">
        <f t="shared" si="24"/>
        <v>1.144816516</v>
      </c>
      <c r="R28" s="39">
        <f t="shared" si="24"/>
        <v>82.84718611</v>
      </c>
      <c r="S28" s="39">
        <f t="shared" si="24"/>
        <v>0</v>
      </c>
      <c r="T28" s="39">
        <f t="shared" si="24"/>
        <v>0</v>
      </c>
      <c r="U28" s="39">
        <f t="shared" si="24"/>
        <v>0</v>
      </c>
      <c r="V28" s="39">
        <f t="shared" si="24"/>
        <v>0</v>
      </c>
      <c r="W28" s="39">
        <f t="shared" si="24"/>
        <v>0</v>
      </c>
      <c r="X28" s="39">
        <f t="shared" si="24"/>
        <v>0</v>
      </c>
      <c r="Y28" s="39">
        <f t="shared" si="24"/>
        <v>0</v>
      </c>
      <c r="Z28" s="39">
        <f t="shared" si="24"/>
        <v>0</v>
      </c>
      <c r="AA28" s="39">
        <f t="shared" si="24"/>
        <v>0</v>
      </c>
      <c r="AB28" s="39">
        <f t="shared" si="24"/>
        <v>0</v>
      </c>
      <c r="AC28" s="39">
        <f t="shared" si="24"/>
        <v>0</v>
      </c>
      <c r="AD28" s="39">
        <f t="shared" si="24"/>
        <v>0</v>
      </c>
      <c r="AE28" s="39">
        <f t="shared" si="24"/>
        <v>0</v>
      </c>
      <c r="AF28" s="39">
        <f t="shared" si="24"/>
        <v>0</v>
      </c>
      <c r="AG28" s="39">
        <f t="shared" si="24"/>
        <v>0</v>
      </c>
      <c r="AH28" s="39">
        <f t="shared" si="24"/>
        <v>0</v>
      </c>
      <c r="AI28" s="39">
        <f t="shared" si="24"/>
        <v>0</v>
      </c>
      <c r="AJ28" s="39">
        <f t="shared" si="24"/>
        <v>0</v>
      </c>
      <c r="AK28" s="39">
        <f t="shared" si="24"/>
        <v>0</v>
      </c>
      <c r="AL28" s="39">
        <f t="shared" si="24"/>
        <v>0</v>
      </c>
      <c r="AM28" s="39">
        <f t="shared" si="24"/>
        <v>0</v>
      </c>
      <c r="AN28" s="39">
        <f t="shared" si="24"/>
        <v>0</v>
      </c>
      <c r="AO28" s="39">
        <f t="shared" si="24"/>
        <v>0</v>
      </c>
      <c r="AP28" s="39">
        <f t="shared" si="24"/>
        <v>0</v>
      </c>
      <c r="AQ28" s="39">
        <f t="shared" si="24"/>
        <v>0</v>
      </c>
      <c r="AR28" s="39">
        <f t="shared" si="24"/>
        <v>0</v>
      </c>
      <c r="AS28" s="39">
        <f t="shared" si="24"/>
        <v>0</v>
      </c>
      <c r="AT28" s="39">
        <f t="shared" si="24"/>
        <v>0</v>
      </c>
      <c r="AU28" s="39">
        <f t="shared" si="24"/>
        <v>0</v>
      </c>
      <c r="AV28" s="39">
        <f t="shared" si="24"/>
        <v>0</v>
      </c>
      <c r="AW28" s="39">
        <f t="shared" si="24"/>
        <v>0</v>
      </c>
      <c r="AX28" s="39">
        <f t="shared" si="24"/>
        <v>0</v>
      </c>
      <c r="AY28" s="39">
        <f t="shared" si="24"/>
        <v>0</v>
      </c>
      <c r="AZ28" s="39">
        <f t="shared" si="24"/>
        <v>0</v>
      </c>
      <c r="BA28" s="39">
        <f t="shared" si="24"/>
        <v>0</v>
      </c>
      <c r="BB28" s="39">
        <f t="shared" si="24"/>
        <v>0</v>
      </c>
      <c r="BC28" s="39">
        <f t="shared" si="24"/>
        <v>0</v>
      </c>
    </row>
    <row r="29" ht="15.75" customHeight="1">
      <c r="A29" s="33">
        <v>46980.0</v>
      </c>
      <c r="B29" s="34">
        <v>2.875</v>
      </c>
      <c r="C29" s="34">
        <v>94.084</v>
      </c>
      <c r="D29" s="35">
        <v>44972.0</v>
      </c>
      <c r="E29" s="36">
        <v>0.07108516484</v>
      </c>
      <c r="F29" s="36">
        <f t="shared" si="5"/>
        <v>94.15508516</v>
      </c>
      <c r="G29" s="37">
        <f t="shared" si="6"/>
        <v>94.25225463</v>
      </c>
      <c r="H29" s="48" t="s">
        <v>37</v>
      </c>
      <c r="I29" s="39">
        <f t="shared" ref="I29:BC29" si="25">(IF(I$6 = $A29, 100, 0) + IF(I$6 &lt;= $A29, $B29/2, 0))*I$9</f>
        <v>1.406517333</v>
      </c>
      <c r="J29" s="39">
        <f t="shared" si="25"/>
        <v>1.376063603</v>
      </c>
      <c r="K29" s="39">
        <f t="shared" si="25"/>
        <v>1.347245663</v>
      </c>
      <c r="L29" s="39">
        <f t="shared" si="25"/>
        <v>1.319346273</v>
      </c>
      <c r="M29" s="39">
        <f t="shared" si="25"/>
        <v>1.293035098</v>
      </c>
      <c r="N29" s="39">
        <f t="shared" si="25"/>
        <v>1.267363154</v>
      </c>
      <c r="O29" s="39">
        <f t="shared" si="25"/>
        <v>1.243095407</v>
      </c>
      <c r="P29" s="39">
        <f t="shared" si="25"/>
        <v>1.219356468</v>
      </c>
      <c r="Q29" s="39">
        <f t="shared" si="25"/>
        <v>1.19685363</v>
      </c>
      <c r="R29" s="39">
        <f t="shared" si="25"/>
        <v>1.174775142</v>
      </c>
      <c r="S29" s="39">
        <f t="shared" si="25"/>
        <v>81.40860285</v>
      </c>
      <c r="T29" s="39">
        <f t="shared" si="25"/>
        <v>0</v>
      </c>
      <c r="U29" s="39">
        <f t="shared" si="25"/>
        <v>0</v>
      </c>
      <c r="V29" s="39">
        <f t="shared" si="25"/>
        <v>0</v>
      </c>
      <c r="W29" s="39">
        <f t="shared" si="25"/>
        <v>0</v>
      </c>
      <c r="X29" s="39">
        <f t="shared" si="25"/>
        <v>0</v>
      </c>
      <c r="Y29" s="39">
        <f t="shared" si="25"/>
        <v>0</v>
      </c>
      <c r="Z29" s="39">
        <f t="shared" si="25"/>
        <v>0</v>
      </c>
      <c r="AA29" s="39">
        <f t="shared" si="25"/>
        <v>0</v>
      </c>
      <c r="AB29" s="39">
        <f t="shared" si="25"/>
        <v>0</v>
      </c>
      <c r="AC29" s="39">
        <f t="shared" si="25"/>
        <v>0</v>
      </c>
      <c r="AD29" s="39">
        <f t="shared" si="25"/>
        <v>0</v>
      </c>
      <c r="AE29" s="39">
        <f t="shared" si="25"/>
        <v>0</v>
      </c>
      <c r="AF29" s="39">
        <f t="shared" si="25"/>
        <v>0</v>
      </c>
      <c r="AG29" s="39">
        <f t="shared" si="25"/>
        <v>0</v>
      </c>
      <c r="AH29" s="39">
        <f t="shared" si="25"/>
        <v>0</v>
      </c>
      <c r="AI29" s="39">
        <f t="shared" si="25"/>
        <v>0</v>
      </c>
      <c r="AJ29" s="39">
        <f t="shared" si="25"/>
        <v>0</v>
      </c>
      <c r="AK29" s="39">
        <f t="shared" si="25"/>
        <v>0</v>
      </c>
      <c r="AL29" s="39">
        <f t="shared" si="25"/>
        <v>0</v>
      </c>
      <c r="AM29" s="39">
        <f t="shared" si="25"/>
        <v>0</v>
      </c>
      <c r="AN29" s="39">
        <f t="shared" si="25"/>
        <v>0</v>
      </c>
      <c r="AO29" s="39">
        <f t="shared" si="25"/>
        <v>0</v>
      </c>
      <c r="AP29" s="39">
        <f t="shared" si="25"/>
        <v>0</v>
      </c>
      <c r="AQ29" s="39">
        <f t="shared" si="25"/>
        <v>0</v>
      </c>
      <c r="AR29" s="39">
        <f t="shared" si="25"/>
        <v>0</v>
      </c>
      <c r="AS29" s="39">
        <f t="shared" si="25"/>
        <v>0</v>
      </c>
      <c r="AT29" s="39">
        <f t="shared" si="25"/>
        <v>0</v>
      </c>
      <c r="AU29" s="39">
        <f t="shared" si="25"/>
        <v>0</v>
      </c>
      <c r="AV29" s="39">
        <f t="shared" si="25"/>
        <v>0</v>
      </c>
      <c r="AW29" s="39">
        <f t="shared" si="25"/>
        <v>0</v>
      </c>
      <c r="AX29" s="39">
        <f t="shared" si="25"/>
        <v>0</v>
      </c>
      <c r="AY29" s="39">
        <f t="shared" si="25"/>
        <v>0</v>
      </c>
      <c r="AZ29" s="39">
        <f t="shared" si="25"/>
        <v>0</v>
      </c>
      <c r="BA29" s="39">
        <f t="shared" si="25"/>
        <v>0</v>
      </c>
      <c r="BB29" s="39">
        <f t="shared" si="25"/>
        <v>0</v>
      </c>
      <c r="BC29" s="39">
        <f t="shared" si="25"/>
        <v>0</v>
      </c>
    </row>
    <row r="30" ht="15.75" customHeight="1">
      <c r="A30" s="33">
        <v>46980.0</v>
      </c>
      <c r="B30" s="34">
        <v>5.5</v>
      </c>
      <c r="C30" s="34">
        <v>106.276</v>
      </c>
      <c r="D30" s="35">
        <v>44972.0</v>
      </c>
      <c r="E30" s="36">
        <v>0.135989011</v>
      </c>
      <c r="F30" s="36">
        <f t="shared" si="5"/>
        <v>106.411989</v>
      </c>
      <c r="G30" s="37">
        <f t="shared" si="6"/>
        <v>107.0324132</v>
      </c>
      <c r="H30" s="48" t="s">
        <v>37</v>
      </c>
      <c r="I30" s="39">
        <f t="shared" ref="I30:BC30" si="26">(IF(I$6 = $A30, 100, 0) + IF(I$6 &lt;= $A30, $B30/2, 0))*I$9</f>
        <v>2.690728811</v>
      </c>
      <c r="J30" s="39">
        <f t="shared" si="26"/>
        <v>2.632469502</v>
      </c>
      <c r="K30" s="39">
        <f t="shared" si="26"/>
        <v>2.577339528</v>
      </c>
      <c r="L30" s="39">
        <f t="shared" si="26"/>
        <v>2.523966782</v>
      </c>
      <c r="M30" s="39">
        <f t="shared" si="26"/>
        <v>2.473632361</v>
      </c>
      <c r="N30" s="39">
        <f t="shared" si="26"/>
        <v>2.424520817</v>
      </c>
      <c r="O30" s="39">
        <f t="shared" si="26"/>
        <v>2.378095562</v>
      </c>
      <c r="P30" s="39">
        <f t="shared" si="26"/>
        <v>2.332681939</v>
      </c>
      <c r="Q30" s="39">
        <f t="shared" si="26"/>
        <v>2.289633032</v>
      </c>
      <c r="R30" s="39">
        <f t="shared" si="26"/>
        <v>2.247395924</v>
      </c>
      <c r="S30" s="39">
        <f t="shared" si="26"/>
        <v>82.46194892</v>
      </c>
      <c r="T30" s="39">
        <f t="shared" si="26"/>
        <v>0</v>
      </c>
      <c r="U30" s="39">
        <f t="shared" si="26"/>
        <v>0</v>
      </c>
      <c r="V30" s="39">
        <f t="shared" si="26"/>
        <v>0</v>
      </c>
      <c r="W30" s="39">
        <f t="shared" si="26"/>
        <v>0</v>
      </c>
      <c r="X30" s="39">
        <f t="shared" si="26"/>
        <v>0</v>
      </c>
      <c r="Y30" s="39">
        <f t="shared" si="26"/>
        <v>0</v>
      </c>
      <c r="Z30" s="39">
        <f t="shared" si="26"/>
        <v>0</v>
      </c>
      <c r="AA30" s="39">
        <f t="shared" si="26"/>
        <v>0</v>
      </c>
      <c r="AB30" s="39">
        <f t="shared" si="26"/>
        <v>0</v>
      </c>
      <c r="AC30" s="39">
        <f t="shared" si="26"/>
        <v>0</v>
      </c>
      <c r="AD30" s="39">
        <f t="shared" si="26"/>
        <v>0</v>
      </c>
      <c r="AE30" s="39">
        <f t="shared" si="26"/>
        <v>0</v>
      </c>
      <c r="AF30" s="39">
        <f t="shared" si="26"/>
        <v>0</v>
      </c>
      <c r="AG30" s="39">
        <f t="shared" si="26"/>
        <v>0</v>
      </c>
      <c r="AH30" s="39">
        <f t="shared" si="26"/>
        <v>0</v>
      </c>
      <c r="AI30" s="39">
        <f t="shared" si="26"/>
        <v>0</v>
      </c>
      <c r="AJ30" s="39">
        <f t="shared" si="26"/>
        <v>0</v>
      </c>
      <c r="AK30" s="39">
        <f t="shared" si="26"/>
        <v>0</v>
      </c>
      <c r="AL30" s="39">
        <f t="shared" si="26"/>
        <v>0</v>
      </c>
      <c r="AM30" s="39">
        <f t="shared" si="26"/>
        <v>0</v>
      </c>
      <c r="AN30" s="39">
        <f t="shared" si="26"/>
        <v>0</v>
      </c>
      <c r="AO30" s="39">
        <f t="shared" si="26"/>
        <v>0</v>
      </c>
      <c r="AP30" s="39">
        <f t="shared" si="26"/>
        <v>0</v>
      </c>
      <c r="AQ30" s="39">
        <f t="shared" si="26"/>
        <v>0</v>
      </c>
      <c r="AR30" s="39">
        <f t="shared" si="26"/>
        <v>0</v>
      </c>
      <c r="AS30" s="39">
        <f t="shared" si="26"/>
        <v>0</v>
      </c>
      <c r="AT30" s="39">
        <f t="shared" si="26"/>
        <v>0</v>
      </c>
      <c r="AU30" s="39">
        <f t="shared" si="26"/>
        <v>0</v>
      </c>
      <c r="AV30" s="39">
        <f t="shared" si="26"/>
        <v>0</v>
      </c>
      <c r="AW30" s="39">
        <f t="shared" si="26"/>
        <v>0</v>
      </c>
      <c r="AX30" s="39">
        <f t="shared" si="26"/>
        <v>0</v>
      </c>
      <c r="AY30" s="39">
        <f t="shared" si="26"/>
        <v>0</v>
      </c>
      <c r="AZ30" s="39">
        <f t="shared" si="26"/>
        <v>0</v>
      </c>
      <c r="BA30" s="39">
        <f t="shared" si="26"/>
        <v>0</v>
      </c>
      <c r="BB30" s="39">
        <f t="shared" si="26"/>
        <v>0</v>
      </c>
      <c r="BC30" s="39">
        <f t="shared" si="26"/>
        <v>0</v>
      </c>
    </row>
    <row r="31" ht="15.75" customHeight="1">
      <c r="A31" s="33">
        <v>47164.0</v>
      </c>
      <c r="B31" s="34">
        <v>2.625</v>
      </c>
      <c r="C31" s="34">
        <v>92.186</v>
      </c>
      <c r="D31" s="35">
        <v>44972.0</v>
      </c>
      <c r="E31" s="36">
        <v>0.06490384615</v>
      </c>
      <c r="F31" s="36">
        <f t="shared" si="5"/>
        <v>92.25090385</v>
      </c>
      <c r="G31" s="37">
        <f t="shared" si="6"/>
        <v>92.63180909</v>
      </c>
      <c r="H31" s="48" t="s">
        <v>37</v>
      </c>
      <c r="I31" s="39">
        <f t="shared" ref="I31:BC31" si="27">(IF(I$6 = $A31, 100, 0) + IF(I$6 &lt;= $A31, $B31/2, 0))*I$9</f>
        <v>1.284211478</v>
      </c>
      <c r="J31" s="39">
        <f t="shared" si="27"/>
        <v>1.256405899</v>
      </c>
      <c r="K31" s="39">
        <f t="shared" si="27"/>
        <v>1.230093866</v>
      </c>
      <c r="L31" s="39">
        <f t="shared" si="27"/>
        <v>1.20462051</v>
      </c>
      <c r="M31" s="39">
        <f t="shared" si="27"/>
        <v>1.180597263</v>
      </c>
      <c r="N31" s="39">
        <f t="shared" si="27"/>
        <v>1.157157663</v>
      </c>
      <c r="O31" s="39">
        <f t="shared" si="27"/>
        <v>1.135000155</v>
      </c>
      <c r="P31" s="39">
        <f t="shared" si="27"/>
        <v>1.113325471</v>
      </c>
      <c r="Q31" s="39">
        <f t="shared" si="27"/>
        <v>1.092779402</v>
      </c>
      <c r="R31" s="39">
        <f t="shared" si="27"/>
        <v>1.072620782</v>
      </c>
      <c r="S31" s="39">
        <f t="shared" si="27"/>
        <v>1.053346063</v>
      </c>
      <c r="T31" s="39">
        <f t="shared" si="27"/>
        <v>79.85165054</v>
      </c>
      <c r="U31" s="39">
        <f t="shared" si="27"/>
        <v>0</v>
      </c>
      <c r="V31" s="39">
        <f t="shared" si="27"/>
        <v>0</v>
      </c>
      <c r="W31" s="39">
        <f t="shared" si="27"/>
        <v>0</v>
      </c>
      <c r="X31" s="39">
        <f t="shared" si="27"/>
        <v>0</v>
      </c>
      <c r="Y31" s="39">
        <f t="shared" si="27"/>
        <v>0</v>
      </c>
      <c r="Z31" s="39">
        <f t="shared" si="27"/>
        <v>0</v>
      </c>
      <c r="AA31" s="39">
        <f t="shared" si="27"/>
        <v>0</v>
      </c>
      <c r="AB31" s="39">
        <f t="shared" si="27"/>
        <v>0</v>
      </c>
      <c r="AC31" s="39">
        <f t="shared" si="27"/>
        <v>0</v>
      </c>
      <c r="AD31" s="39">
        <f t="shared" si="27"/>
        <v>0</v>
      </c>
      <c r="AE31" s="39">
        <f t="shared" si="27"/>
        <v>0</v>
      </c>
      <c r="AF31" s="39">
        <f t="shared" si="27"/>
        <v>0</v>
      </c>
      <c r="AG31" s="39">
        <f t="shared" si="27"/>
        <v>0</v>
      </c>
      <c r="AH31" s="39">
        <f t="shared" si="27"/>
        <v>0</v>
      </c>
      <c r="AI31" s="39">
        <f t="shared" si="27"/>
        <v>0</v>
      </c>
      <c r="AJ31" s="39">
        <f t="shared" si="27"/>
        <v>0</v>
      </c>
      <c r="AK31" s="39">
        <f t="shared" si="27"/>
        <v>0</v>
      </c>
      <c r="AL31" s="39">
        <f t="shared" si="27"/>
        <v>0</v>
      </c>
      <c r="AM31" s="39">
        <f t="shared" si="27"/>
        <v>0</v>
      </c>
      <c r="AN31" s="39">
        <f t="shared" si="27"/>
        <v>0</v>
      </c>
      <c r="AO31" s="39">
        <f t="shared" si="27"/>
        <v>0</v>
      </c>
      <c r="AP31" s="39">
        <f t="shared" si="27"/>
        <v>0</v>
      </c>
      <c r="AQ31" s="39">
        <f t="shared" si="27"/>
        <v>0</v>
      </c>
      <c r="AR31" s="39">
        <f t="shared" si="27"/>
        <v>0</v>
      </c>
      <c r="AS31" s="39">
        <f t="shared" si="27"/>
        <v>0</v>
      </c>
      <c r="AT31" s="39">
        <f t="shared" si="27"/>
        <v>0</v>
      </c>
      <c r="AU31" s="39">
        <f t="shared" si="27"/>
        <v>0</v>
      </c>
      <c r="AV31" s="39">
        <f t="shared" si="27"/>
        <v>0</v>
      </c>
      <c r="AW31" s="39">
        <f t="shared" si="27"/>
        <v>0</v>
      </c>
      <c r="AX31" s="39">
        <f t="shared" si="27"/>
        <v>0</v>
      </c>
      <c r="AY31" s="39">
        <f t="shared" si="27"/>
        <v>0</v>
      </c>
      <c r="AZ31" s="39">
        <f t="shared" si="27"/>
        <v>0</v>
      </c>
      <c r="BA31" s="39">
        <f t="shared" si="27"/>
        <v>0</v>
      </c>
      <c r="BB31" s="39">
        <f t="shared" si="27"/>
        <v>0</v>
      </c>
      <c r="BC31" s="39">
        <f t="shared" si="27"/>
        <v>0</v>
      </c>
    </row>
    <row r="32" ht="15.75" customHeight="1">
      <c r="A32" s="33">
        <v>47164.0</v>
      </c>
      <c r="B32" s="34">
        <v>5.25</v>
      </c>
      <c r="C32" s="34">
        <v>106.092</v>
      </c>
      <c r="D32" s="35">
        <v>44972.0</v>
      </c>
      <c r="E32" s="36">
        <v>0.1298076923</v>
      </c>
      <c r="F32" s="36">
        <f t="shared" si="5"/>
        <v>106.2218077</v>
      </c>
      <c r="G32" s="37">
        <f t="shared" si="6"/>
        <v>106.4464431</v>
      </c>
      <c r="H32" s="48" t="s">
        <v>37</v>
      </c>
      <c r="I32" s="39">
        <f t="shared" ref="I32:BC32" si="28">(IF(I$6 = $A32, 100, 0) + IF(I$6 &lt;= $A32, $B32/2, 0))*I$9</f>
        <v>2.568422956</v>
      </c>
      <c r="J32" s="39">
        <f t="shared" si="28"/>
        <v>2.512811797</v>
      </c>
      <c r="K32" s="39">
        <f t="shared" si="28"/>
        <v>2.460187732</v>
      </c>
      <c r="L32" s="39">
        <f t="shared" si="28"/>
        <v>2.40924102</v>
      </c>
      <c r="M32" s="39">
        <f t="shared" si="28"/>
        <v>2.361194526</v>
      </c>
      <c r="N32" s="39">
        <f t="shared" si="28"/>
        <v>2.314315325</v>
      </c>
      <c r="O32" s="39">
        <f t="shared" si="28"/>
        <v>2.270000309</v>
      </c>
      <c r="P32" s="39">
        <f t="shared" si="28"/>
        <v>2.226650942</v>
      </c>
      <c r="Q32" s="39">
        <f t="shared" si="28"/>
        <v>2.185558803</v>
      </c>
      <c r="R32" s="39">
        <f t="shared" si="28"/>
        <v>2.145241564</v>
      </c>
      <c r="S32" s="39">
        <f t="shared" si="28"/>
        <v>2.106692126</v>
      </c>
      <c r="T32" s="39">
        <f t="shared" si="28"/>
        <v>80.88612596</v>
      </c>
      <c r="U32" s="39">
        <f t="shared" si="28"/>
        <v>0</v>
      </c>
      <c r="V32" s="39">
        <f t="shared" si="28"/>
        <v>0</v>
      </c>
      <c r="W32" s="39">
        <f t="shared" si="28"/>
        <v>0</v>
      </c>
      <c r="X32" s="39">
        <f t="shared" si="28"/>
        <v>0</v>
      </c>
      <c r="Y32" s="39">
        <f t="shared" si="28"/>
        <v>0</v>
      </c>
      <c r="Z32" s="39">
        <f t="shared" si="28"/>
        <v>0</v>
      </c>
      <c r="AA32" s="39">
        <f t="shared" si="28"/>
        <v>0</v>
      </c>
      <c r="AB32" s="39">
        <f t="shared" si="28"/>
        <v>0</v>
      </c>
      <c r="AC32" s="39">
        <f t="shared" si="28"/>
        <v>0</v>
      </c>
      <c r="AD32" s="39">
        <f t="shared" si="28"/>
        <v>0</v>
      </c>
      <c r="AE32" s="39">
        <f t="shared" si="28"/>
        <v>0</v>
      </c>
      <c r="AF32" s="39">
        <f t="shared" si="28"/>
        <v>0</v>
      </c>
      <c r="AG32" s="39">
        <f t="shared" si="28"/>
        <v>0</v>
      </c>
      <c r="AH32" s="39">
        <f t="shared" si="28"/>
        <v>0</v>
      </c>
      <c r="AI32" s="39">
        <f t="shared" si="28"/>
        <v>0</v>
      </c>
      <c r="AJ32" s="39">
        <f t="shared" si="28"/>
        <v>0</v>
      </c>
      <c r="AK32" s="39">
        <f t="shared" si="28"/>
        <v>0</v>
      </c>
      <c r="AL32" s="39">
        <f t="shared" si="28"/>
        <v>0</v>
      </c>
      <c r="AM32" s="39">
        <f t="shared" si="28"/>
        <v>0</v>
      </c>
      <c r="AN32" s="39">
        <f t="shared" si="28"/>
        <v>0</v>
      </c>
      <c r="AO32" s="39">
        <f t="shared" si="28"/>
        <v>0</v>
      </c>
      <c r="AP32" s="39">
        <f t="shared" si="28"/>
        <v>0</v>
      </c>
      <c r="AQ32" s="39">
        <f t="shared" si="28"/>
        <v>0</v>
      </c>
      <c r="AR32" s="39">
        <f t="shared" si="28"/>
        <v>0</v>
      </c>
      <c r="AS32" s="39">
        <f t="shared" si="28"/>
        <v>0</v>
      </c>
      <c r="AT32" s="39">
        <f t="shared" si="28"/>
        <v>0</v>
      </c>
      <c r="AU32" s="39">
        <f t="shared" si="28"/>
        <v>0</v>
      </c>
      <c r="AV32" s="39">
        <f t="shared" si="28"/>
        <v>0</v>
      </c>
      <c r="AW32" s="39">
        <f t="shared" si="28"/>
        <v>0</v>
      </c>
      <c r="AX32" s="39">
        <f t="shared" si="28"/>
        <v>0</v>
      </c>
      <c r="AY32" s="39">
        <f t="shared" si="28"/>
        <v>0</v>
      </c>
      <c r="AZ32" s="39">
        <f t="shared" si="28"/>
        <v>0</v>
      </c>
      <c r="BA32" s="39">
        <f t="shared" si="28"/>
        <v>0</v>
      </c>
      <c r="BB32" s="39">
        <f t="shared" si="28"/>
        <v>0</v>
      </c>
      <c r="BC32" s="39">
        <f t="shared" si="28"/>
        <v>0</v>
      </c>
    </row>
    <row r="33" ht="15.75" customHeight="1">
      <c r="A33" s="33">
        <v>47345.0</v>
      </c>
      <c r="B33" s="34">
        <v>1.625</v>
      </c>
      <c r="C33" s="34">
        <v>86.31</v>
      </c>
      <c r="D33" s="35">
        <v>44972.0</v>
      </c>
      <c r="E33" s="36">
        <v>0.04017857143</v>
      </c>
      <c r="F33" s="36">
        <f t="shared" si="5"/>
        <v>86.35017857</v>
      </c>
      <c r="G33" s="37">
        <f t="shared" si="6"/>
        <v>86.62600684</v>
      </c>
      <c r="H33" s="48" t="s">
        <v>37</v>
      </c>
      <c r="I33" s="39">
        <f t="shared" ref="I33:BC33" si="29">(IF(I$6 = $A33, 100, 0) + IF(I$6 &lt;= $A33, $B33/2, 0))*I$9</f>
        <v>0.7949880579</v>
      </c>
      <c r="J33" s="39">
        <f t="shared" si="29"/>
        <v>0.7777750801</v>
      </c>
      <c r="K33" s="39">
        <f t="shared" si="29"/>
        <v>0.7614866788</v>
      </c>
      <c r="L33" s="39">
        <f t="shared" si="29"/>
        <v>0.7457174584</v>
      </c>
      <c r="M33" s="39">
        <f t="shared" si="29"/>
        <v>0.7308459248</v>
      </c>
      <c r="N33" s="39">
        <f t="shared" si="29"/>
        <v>0.7163356959</v>
      </c>
      <c r="O33" s="39">
        <f t="shared" si="29"/>
        <v>0.7026191433</v>
      </c>
      <c r="P33" s="39">
        <f t="shared" si="29"/>
        <v>0.6892014821</v>
      </c>
      <c r="Q33" s="39">
        <f t="shared" si="29"/>
        <v>0.6764824868</v>
      </c>
      <c r="R33" s="39">
        <f t="shared" si="29"/>
        <v>0.6640033412</v>
      </c>
      <c r="S33" s="39">
        <f t="shared" si="29"/>
        <v>0.6520713722</v>
      </c>
      <c r="T33" s="39">
        <f t="shared" si="29"/>
        <v>0.6403895478</v>
      </c>
      <c r="U33" s="39">
        <f t="shared" si="29"/>
        <v>78.07409057</v>
      </c>
      <c r="V33" s="39">
        <f t="shared" si="29"/>
        <v>0</v>
      </c>
      <c r="W33" s="39">
        <f t="shared" si="29"/>
        <v>0</v>
      </c>
      <c r="X33" s="39">
        <f t="shared" si="29"/>
        <v>0</v>
      </c>
      <c r="Y33" s="39">
        <f t="shared" si="29"/>
        <v>0</v>
      </c>
      <c r="Z33" s="39">
        <f t="shared" si="29"/>
        <v>0</v>
      </c>
      <c r="AA33" s="39">
        <f t="shared" si="29"/>
        <v>0</v>
      </c>
      <c r="AB33" s="39">
        <f t="shared" si="29"/>
        <v>0</v>
      </c>
      <c r="AC33" s="39">
        <f t="shared" si="29"/>
        <v>0</v>
      </c>
      <c r="AD33" s="39">
        <f t="shared" si="29"/>
        <v>0</v>
      </c>
      <c r="AE33" s="39">
        <f t="shared" si="29"/>
        <v>0</v>
      </c>
      <c r="AF33" s="39">
        <f t="shared" si="29"/>
        <v>0</v>
      </c>
      <c r="AG33" s="39">
        <f t="shared" si="29"/>
        <v>0</v>
      </c>
      <c r="AH33" s="39">
        <f t="shared" si="29"/>
        <v>0</v>
      </c>
      <c r="AI33" s="39">
        <f t="shared" si="29"/>
        <v>0</v>
      </c>
      <c r="AJ33" s="39">
        <f t="shared" si="29"/>
        <v>0</v>
      </c>
      <c r="AK33" s="39">
        <f t="shared" si="29"/>
        <v>0</v>
      </c>
      <c r="AL33" s="39">
        <f t="shared" si="29"/>
        <v>0</v>
      </c>
      <c r="AM33" s="39">
        <f t="shared" si="29"/>
        <v>0</v>
      </c>
      <c r="AN33" s="39">
        <f t="shared" si="29"/>
        <v>0</v>
      </c>
      <c r="AO33" s="39">
        <f t="shared" si="29"/>
        <v>0</v>
      </c>
      <c r="AP33" s="39">
        <f t="shared" si="29"/>
        <v>0</v>
      </c>
      <c r="AQ33" s="39">
        <f t="shared" si="29"/>
        <v>0</v>
      </c>
      <c r="AR33" s="39">
        <f t="shared" si="29"/>
        <v>0</v>
      </c>
      <c r="AS33" s="39">
        <f t="shared" si="29"/>
        <v>0</v>
      </c>
      <c r="AT33" s="39">
        <f t="shared" si="29"/>
        <v>0</v>
      </c>
      <c r="AU33" s="39">
        <f t="shared" si="29"/>
        <v>0</v>
      </c>
      <c r="AV33" s="39">
        <f t="shared" si="29"/>
        <v>0</v>
      </c>
      <c r="AW33" s="39">
        <f t="shared" si="29"/>
        <v>0</v>
      </c>
      <c r="AX33" s="39">
        <f t="shared" si="29"/>
        <v>0</v>
      </c>
      <c r="AY33" s="39">
        <f t="shared" si="29"/>
        <v>0</v>
      </c>
      <c r="AZ33" s="39">
        <f t="shared" si="29"/>
        <v>0</v>
      </c>
      <c r="BA33" s="39">
        <f t="shared" si="29"/>
        <v>0</v>
      </c>
      <c r="BB33" s="39">
        <f t="shared" si="29"/>
        <v>0</v>
      </c>
      <c r="BC33" s="39">
        <f t="shared" si="29"/>
        <v>0</v>
      </c>
    </row>
    <row r="34" ht="15.75" customHeight="1">
      <c r="A34" s="33">
        <v>47345.0</v>
      </c>
      <c r="B34" s="34">
        <v>6.125</v>
      </c>
      <c r="C34" s="34">
        <v>112.01</v>
      </c>
      <c r="D34" s="35">
        <v>44972.0</v>
      </c>
      <c r="E34" s="36">
        <v>0.1514423077</v>
      </c>
      <c r="F34" s="36">
        <f t="shared" si="5"/>
        <v>112.1614423</v>
      </c>
      <c r="G34" s="37">
        <f t="shared" si="6"/>
        <v>112.0507457</v>
      </c>
      <c r="H34" s="48" t="s">
        <v>38</v>
      </c>
      <c r="I34" s="39">
        <f t="shared" ref="I34:BC34" si="30">(IF(I$6 = $A34, 100, 0) + IF(I$6 &lt;= $A34, $B34/2, 0))*I$9</f>
        <v>2.996493449</v>
      </c>
      <c r="J34" s="39">
        <f t="shared" si="30"/>
        <v>2.931613764</v>
      </c>
      <c r="K34" s="39">
        <f t="shared" si="30"/>
        <v>2.87021902</v>
      </c>
      <c r="L34" s="39">
        <f t="shared" si="30"/>
        <v>2.81078119</v>
      </c>
      <c r="M34" s="39">
        <f t="shared" si="30"/>
        <v>2.754726947</v>
      </c>
      <c r="N34" s="39">
        <f t="shared" si="30"/>
        <v>2.700034546</v>
      </c>
      <c r="O34" s="39">
        <f t="shared" si="30"/>
        <v>2.648333694</v>
      </c>
      <c r="P34" s="39">
        <f t="shared" si="30"/>
        <v>2.597759433</v>
      </c>
      <c r="Q34" s="39">
        <f t="shared" si="30"/>
        <v>2.549818604</v>
      </c>
      <c r="R34" s="39">
        <f t="shared" si="30"/>
        <v>2.502781825</v>
      </c>
      <c r="S34" s="39">
        <f t="shared" si="30"/>
        <v>2.45780748</v>
      </c>
      <c r="T34" s="39">
        <f t="shared" si="30"/>
        <v>2.413775988</v>
      </c>
      <c r="U34" s="39">
        <f t="shared" si="30"/>
        <v>79.81659973</v>
      </c>
      <c r="V34" s="39">
        <f t="shared" si="30"/>
        <v>0</v>
      </c>
      <c r="W34" s="39">
        <f t="shared" si="30"/>
        <v>0</v>
      </c>
      <c r="X34" s="39">
        <f t="shared" si="30"/>
        <v>0</v>
      </c>
      <c r="Y34" s="39">
        <f t="shared" si="30"/>
        <v>0</v>
      </c>
      <c r="Z34" s="39">
        <f t="shared" si="30"/>
        <v>0</v>
      </c>
      <c r="AA34" s="39">
        <f t="shared" si="30"/>
        <v>0</v>
      </c>
      <c r="AB34" s="39">
        <f t="shared" si="30"/>
        <v>0</v>
      </c>
      <c r="AC34" s="39">
        <f t="shared" si="30"/>
        <v>0</v>
      </c>
      <c r="AD34" s="39">
        <f t="shared" si="30"/>
        <v>0</v>
      </c>
      <c r="AE34" s="39">
        <f t="shared" si="30"/>
        <v>0</v>
      </c>
      <c r="AF34" s="39">
        <f t="shared" si="30"/>
        <v>0</v>
      </c>
      <c r="AG34" s="39">
        <f t="shared" si="30"/>
        <v>0</v>
      </c>
      <c r="AH34" s="39">
        <f t="shared" si="30"/>
        <v>0</v>
      </c>
      <c r="AI34" s="39">
        <f t="shared" si="30"/>
        <v>0</v>
      </c>
      <c r="AJ34" s="39">
        <f t="shared" si="30"/>
        <v>0</v>
      </c>
      <c r="AK34" s="39">
        <f t="shared" si="30"/>
        <v>0</v>
      </c>
      <c r="AL34" s="39">
        <f t="shared" si="30"/>
        <v>0</v>
      </c>
      <c r="AM34" s="39">
        <f t="shared" si="30"/>
        <v>0</v>
      </c>
      <c r="AN34" s="39">
        <f t="shared" si="30"/>
        <v>0</v>
      </c>
      <c r="AO34" s="39">
        <f t="shared" si="30"/>
        <v>0</v>
      </c>
      <c r="AP34" s="39">
        <f t="shared" si="30"/>
        <v>0</v>
      </c>
      <c r="AQ34" s="39">
        <f t="shared" si="30"/>
        <v>0</v>
      </c>
      <c r="AR34" s="39">
        <f t="shared" si="30"/>
        <v>0</v>
      </c>
      <c r="AS34" s="39">
        <f t="shared" si="30"/>
        <v>0</v>
      </c>
      <c r="AT34" s="39">
        <f t="shared" si="30"/>
        <v>0</v>
      </c>
      <c r="AU34" s="39">
        <f t="shared" si="30"/>
        <v>0</v>
      </c>
      <c r="AV34" s="39">
        <f t="shared" si="30"/>
        <v>0</v>
      </c>
      <c r="AW34" s="39">
        <f t="shared" si="30"/>
        <v>0</v>
      </c>
      <c r="AX34" s="39">
        <f t="shared" si="30"/>
        <v>0</v>
      </c>
      <c r="AY34" s="39">
        <f t="shared" si="30"/>
        <v>0</v>
      </c>
      <c r="AZ34" s="39">
        <f t="shared" si="30"/>
        <v>0</v>
      </c>
      <c r="BA34" s="39">
        <f t="shared" si="30"/>
        <v>0</v>
      </c>
      <c r="BB34" s="39">
        <f t="shared" si="30"/>
        <v>0</v>
      </c>
      <c r="BC34" s="39">
        <f t="shared" si="30"/>
        <v>0</v>
      </c>
    </row>
    <row r="35" ht="15.75" customHeight="1">
      <c r="A35" s="33">
        <v>47529.0</v>
      </c>
      <c r="B35" s="34">
        <v>1.5</v>
      </c>
      <c r="C35" s="34">
        <v>85.162</v>
      </c>
      <c r="D35" s="35">
        <v>44972.0</v>
      </c>
      <c r="E35" s="36">
        <v>0.03708791209</v>
      </c>
      <c r="F35" s="36">
        <f t="shared" si="5"/>
        <v>85.19908791</v>
      </c>
      <c r="G35" s="37">
        <f t="shared" si="6"/>
        <v>85.13406968</v>
      </c>
      <c r="H35" s="48" t="s">
        <v>38</v>
      </c>
      <c r="I35" s="39">
        <f t="shared" ref="I35:BC35" si="31">(IF(I$6 = $A35, 100, 0) + IF(I$6 &lt;= $A35, $B35/2, 0))*I$9</f>
        <v>0.7338351303</v>
      </c>
      <c r="J35" s="39">
        <f t="shared" si="31"/>
        <v>0.7179462278</v>
      </c>
      <c r="K35" s="39">
        <f t="shared" si="31"/>
        <v>0.7029107804</v>
      </c>
      <c r="L35" s="39">
        <f t="shared" si="31"/>
        <v>0.688354577</v>
      </c>
      <c r="M35" s="39">
        <f t="shared" si="31"/>
        <v>0.6746270075</v>
      </c>
      <c r="N35" s="39">
        <f t="shared" si="31"/>
        <v>0.6612329501</v>
      </c>
      <c r="O35" s="39">
        <f t="shared" si="31"/>
        <v>0.6485715169</v>
      </c>
      <c r="P35" s="39">
        <f t="shared" si="31"/>
        <v>0.6361859835</v>
      </c>
      <c r="Q35" s="39">
        <f t="shared" si="31"/>
        <v>0.6244453724</v>
      </c>
      <c r="R35" s="39">
        <f t="shared" si="31"/>
        <v>0.6129261611</v>
      </c>
      <c r="S35" s="39">
        <f t="shared" si="31"/>
        <v>0.6019120359</v>
      </c>
      <c r="T35" s="39">
        <f t="shared" si="31"/>
        <v>0.5911288134</v>
      </c>
      <c r="U35" s="39">
        <f t="shared" si="31"/>
        <v>0.5808363837</v>
      </c>
      <c r="V35" s="39">
        <f t="shared" si="31"/>
        <v>76.65915674</v>
      </c>
      <c r="W35" s="39">
        <f t="shared" si="31"/>
        <v>0</v>
      </c>
      <c r="X35" s="39">
        <f t="shared" si="31"/>
        <v>0</v>
      </c>
      <c r="Y35" s="39">
        <f t="shared" si="31"/>
        <v>0</v>
      </c>
      <c r="Z35" s="39">
        <f t="shared" si="31"/>
        <v>0</v>
      </c>
      <c r="AA35" s="39">
        <f t="shared" si="31"/>
        <v>0</v>
      </c>
      <c r="AB35" s="39">
        <f t="shared" si="31"/>
        <v>0</v>
      </c>
      <c r="AC35" s="39">
        <f t="shared" si="31"/>
        <v>0</v>
      </c>
      <c r="AD35" s="39">
        <f t="shared" si="31"/>
        <v>0</v>
      </c>
      <c r="AE35" s="39">
        <f t="shared" si="31"/>
        <v>0</v>
      </c>
      <c r="AF35" s="39">
        <f t="shared" si="31"/>
        <v>0</v>
      </c>
      <c r="AG35" s="39">
        <f t="shared" si="31"/>
        <v>0</v>
      </c>
      <c r="AH35" s="39">
        <f t="shared" si="31"/>
        <v>0</v>
      </c>
      <c r="AI35" s="39">
        <f t="shared" si="31"/>
        <v>0</v>
      </c>
      <c r="AJ35" s="39">
        <f t="shared" si="31"/>
        <v>0</v>
      </c>
      <c r="AK35" s="39">
        <f t="shared" si="31"/>
        <v>0</v>
      </c>
      <c r="AL35" s="39">
        <f t="shared" si="31"/>
        <v>0</v>
      </c>
      <c r="AM35" s="39">
        <f t="shared" si="31"/>
        <v>0</v>
      </c>
      <c r="AN35" s="39">
        <f t="shared" si="31"/>
        <v>0</v>
      </c>
      <c r="AO35" s="39">
        <f t="shared" si="31"/>
        <v>0</v>
      </c>
      <c r="AP35" s="39">
        <f t="shared" si="31"/>
        <v>0</v>
      </c>
      <c r="AQ35" s="39">
        <f t="shared" si="31"/>
        <v>0</v>
      </c>
      <c r="AR35" s="39">
        <f t="shared" si="31"/>
        <v>0</v>
      </c>
      <c r="AS35" s="39">
        <f t="shared" si="31"/>
        <v>0</v>
      </c>
      <c r="AT35" s="39">
        <f t="shared" si="31"/>
        <v>0</v>
      </c>
      <c r="AU35" s="39">
        <f t="shared" si="31"/>
        <v>0</v>
      </c>
      <c r="AV35" s="39">
        <f t="shared" si="31"/>
        <v>0</v>
      </c>
      <c r="AW35" s="39">
        <f t="shared" si="31"/>
        <v>0</v>
      </c>
      <c r="AX35" s="39">
        <f t="shared" si="31"/>
        <v>0</v>
      </c>
      <c r="AY35" s="39">
        <f t="shared" si="31"/>
        <v>0</v>
      </c>
      <c r="AZ35" s="39">
        <f t="shared" si="31"/>
        <v>0</v>
      </c>
      <c r="BA35" s="39">
        <f t="shared" si="31"/>
        <v>0</v>
      </c>
      <c r="BB35" s="39">
        <f t="shared" si="31"/>
        <v>0</v>
      </c>
      <c r="BC35" s="39">
        <f t="shared" si="31"/>
        <v>0</v>
      </c>
    </row>
    <row r="36" ht="15.75" customHeight="1">
      <c r="A36" s="33">
        <v>47710.0</v>
      </c>
      <c r="B36" s="34">
        <v>0.625</v>
      </c>
      <c r="C36" s="34">
        <v>79.04</v>
      </c>
      <c r="D36" s="35">
        <v>44972.0</v>
      </c>
      <c r="E36" s="36">
        <v>0.0154532967</v>
      </c>
      <c r="F36" s="36">
        <f t="shared" si="5"/>
        <v>79.0554533</v>
      </c>
      <c r="G36" s="37">
        <f t="shared" si="6"/>
        <v>78.791266</v>
      </c>
      <c r="H36" s="48" t="s">
        <v>38</v>
      </c>
      <c r="I36" s="39">
        <f t="shared" ref="I36:BC36" si="32">(IF(I$6 = $A36, 100, 0) + IF(I$6 &lt;= $A36, $B36/2, 0))*I$9</f>
        <v>0.3057646376</v>
      </c>
      <c r="J36" s="39">
        <f t="shared" si="32"/>
        <v>0.2991442616</v>
      </c>
      <c r="K36" s="39">
        <f t="shared" si="32"/>
        <v>0.2928794918</v>
      </c>
      <c r="L36" s="39">
        <f t="shared" si="32"/>
        <v>0.2868144071</v>
      </c>
      <c r="M36" s="39">
        <f t="shared" si="32"/>
        <v>0.2810945864</v>
      </c>
      <c r="N36" s="39">
        <f t="shared" si="32"/>
        <v>0.2755137292</v>
      </c>
      <c r="O36" s="39">
        <f t="shared" si="32"/>
        <v>0.270238132</v>
      </c>
      <c r="P36" s="39">
        <f t="shared" si="32"/>
        <v>0.2650774931</v>
      </c>
      <c r="Q36" s="39">
        <f t="shared" si="32"/>
        <v>0.2601855718</v>
      </c>
      <c r="R36" s="39">
        <f t="shared" si="32"/>
        <v>0.2553859005</v>
      </c>
      <c r="S36" s="39">
        <f t="shared" si="32"/>
        <v>0.2507966816</v>
      </c>
      <c r="T36" s="39">
        <f t="shared" si="32"/>
        <v>0.2463036722</v>
      </c>
      <c r="U36" s="39">
        <f t="shared" si="32"/>
        <v>0.2420151599</v>
      </c>
      <c r="V36" s="39">
        <f t="shared" si="32"/>
        <v>0.2377765408</v>
      </c>
      <c r="W36" s="39">
        <f t="shared" si="32"/>
        <v>75.02227573</v>
      </c>
      <c r="X36" s="39">
        <f t="shared" si="32"/>
        <v>0</v>
      </c>
      <c r="Y36" s="39">
        <f t="shared" si="32"/>
        <v>0</v>
      </c>
      <c r="Z36" s="39">
        <f t="shared" si="32"/>
        <v>0</v>
      </c>
      <c r="AA36" s="39">
        <f t="shared" si="32"/>
        <v>0</v>
      </c>
      <c r="AB36" s="39">
        <f t="shared" si="32"/>
        <v>0</v>
      </c>
      <c r="AC36" s="39">
        <f t="shared" si="32"/>
        <v>0</v>
      </c>
      <c r="AD36" s="39">
        <f t="shared" si="32"/>
        <v>0</v>
      </c>
      <c r="AE36" s="39">
        <f t="shared" si="32"/>
        <v>0</v>
      </c>
      <c r="AF36" s="39">
        <f t="shared" si="32"/>
        <v>0</v>
      </c>
      <c r="AG36" s="39">
        <f t="shared" si="32"/>
        <v>0</v>
      </c>
      <c r="AH36" s="39">
        <f t="shared" si="32"/>
        <v>0</v>
      </c>
      <c r="AI36" s="39">
        <f t="shared" si="32"/>
        <v>0</v>
      </c>
      <c r="AJ36" s="39">
        <f t="shared" si="32"/>
        <v>0</v>
      </c>
      <c r="AK36" s="39">
        <f t="shared" si="32"/>
        <v>0</v>
      </c>
      <c r="AL36" s="39">
        <f t="shared" si="32"/>
        <v>0</v>
      </c>
      <c r="AM36" s="39">
        <f t="shared" si="32"/>
        <v>0</v>
      </c>
      <c r="AN36" s="39">
        <f t="shared" si="32"/>
        <v>0</v>
      </c>
      <c r="AO36" s="39">
        <f t="shared" si="32"/>
        <v>0</v>
      </c>
      <c r="AP36" s="39">
        <f t="shared" si="32"/>
        <v>0</v>
      </c>
      <c r="AQ36" s="39">
        <f t="shared" si="32"/>
        <v>0</v>
      </c>
      <c r="AR36" s="39">
        <f t="shared" si="32"/>
        <v>0</v>
      </c>
      <c r="AS36" s="39">
        <f t="shared" si="32"/>
        <v>0</v>
      </c>
      <c r="AT36" s="39">
        <f t="shared" si="32"/>
        <v>0</v>
      </c>
      <c r="AU36" s="39">
        <f t="shared" si="32"/>
        <v>0</v>
      </c>
      <c r="AV36" s="39">
        <f t="shared" si="32"/>
        <v>0</v>
      </c>
      <c r="AW36" s="39">
        <f t="shared" si="32"/>
        <v>0</v>
      </c>
      <c r="AX36" s="39">
        <f t="shared" si="32"/>
        <v>0</v>
      </c>
      <c r="AY36" s="39">
        <f t="shared" si="32"/>
        <v>0</v>
      </c>
      <c r="AZ36" s="39">
        <f t="shared" si="32"/>
        <v>0</v>
      </c>
      <c r="BA36" s="39">
        <f t="shared" si="32"/>
        <v>0</v>
      </c>
      <c r="BB36" s="39">
        <f t="shared" si="32"/>
        <v>0</v>
      </c>
      <c r="BC36" s="39">
        <f t="shared" si="32"/>
        <v>0</v>
      </c>
    </row>
    <row r="37" ht="15.75" customHeight="1">
      <c r="A37" s="33">
        <v>47894.0</v>
      </c>
      <c r="B37" s="34">
        <v>1.125</v>
      </c>
      <c r="C37" s="34">
        <v>81.266</v>
      </c>
      <c r="D37" s="35">
        <v>44972.0</v>
      </c>
      <c r="E37" s="36">
        <v>0.02781593407</v>
      </c>
      <c r="F37" s="36">
        <f t="shared" si="5"/>
        <v>81.29381593</v>
      </c>
      <c r="G37" s="37">
        <f t="shared" si="6"/>
        <v>81.11653322</v>
      </c>
      <c r="H37" s="48" t="s">
        <v>38</v>
      </c>
      <c r="I37" s="39">
        <f t="shared" ref="I37:BC37" si="33">(IF(I$6 = $A37, 100, 0) + IF(I$6 &lt;= $A37, $B37/2, 0))*I$9</f>
        <v>0.5503763478</v>
      </c>
      <c r="J37" s="39">
        <f t="shared" si="33"/>
        <v>0.5384596709</v>
      </c>
      <c r="K37" s="39">
        <f t="shared" si="33"/>
        <v>0.5271830853</v>
      </c>
      <c r="L37" s="39">
        <f t="shared" si="33"/>
        <v>0.5162659328</v>
      </c>
      <c r="M37" s="39">
        <f t="shared" si="33"/>
        <v>0.5059702556</v>
      </c>
      <c r="N37" s="39">
        <f t="shared" si="33"/>
        <v>0.4959247126</v>
      </c>
      <c r="O37" s="39">
        <f t="shared" si="33"/>
        <v>0.4864286376</v>
      </c>
      <c r="P37" s="39">
        <f t="shared" si="33"/>
        <v>0.4771394876</v>
      </c>
      <c r="Q37" s="39">
        <f t="shared" si="33"/>
        <v>0.4683340293</v>
      </c>
      <c r="R37" s="39">
        <f t="shared" si="33"/>
        <v>0.4596946208</v>
      </c>
      <c r="S37" s="39">
        <f t="shared" si="33"/>
        <v>0.4514340269</v>
      </c>
      <c r="T37" s="39">
        <f t="shared" si="33"/>
        <v>0.44334661</v>
      </c>
      <c r="U37" s="39">
        <f t="shared" si="33"/>
        <v>0.4356272878</v>
      </c>
      <c r="V37" s="39">
        <f t="shared" si="33"/>
        <v>0.4279977734</v>
      </c>
      <c r="W37" s="39">
        <f t="shared" si="33"/>
        <v>0.4206856583</v>
      </c>
      <c r="X37" s="39">
        <f t="shared" si="33"/>
        <v>73.91166508</v>
      </c>
      <c r="Y37" s="39">
        <f t="shared" si="33"/>
        <v>0</v>
      </c>
      <c r="Z37" s="39">
        <f t="shared" si="33"/>
        <v>0</v>
      </c>
      <c r="AA37" s="39">
        <f t="shared" si="33"/>
        <v>0</v>
      </c>
      <c r="AB37" s="39">
        <f t="shared" si="33"/>
        <v>0</v>
      </c>
      <c r="AC37" s="39">
        <f t="shared" si="33"/>
        <v>0</v>
      </c>
      <c r="AD37" s="39">
        <f t="shared" si="33"/>
        <v>0</v>
      </c>
      <c r="AE37" s="39">
        <f t="shared" si="33"/>
        <v>0</v>
      </c>
      <c r="AF37" s="39">
        <f t="shared" si="33"/>
        <v>0</v>
      </c>
      <c r="AG37" s="39">
        <f t="shared" si="33"/>
        <v>0</v>
      </c>
      <c r="AH37" s="39">
        <f t="shared" si="33"/>
        <v>0</v>
      </c>
      <c r="AI37" s="39">
        <f t="shared" si="33"/>
        <v>0</v>
      </c>
      <c r="AJ37" s="39">
        <f t="shared" si="33"/>
        <v>0</v>
      </c>
      <c r="AK37" s="39">
        <f t="shared" si="33"/>
        <v>0</v>
      </c>
      <c r="AL37" s="39">
        <f t="shared" si="33"/>
        <v>0</v>
      </c>
      <c r="AM37" s="39">
        <f t="shared" si="33"/>
        <v>0</v>
      </c>
      <c r="AN37" s="39">
        <f t="shared" si="33"/>
        <v>0</v>
      </c>
      <c r="AO37" s="39">
        <f t="shared" si="33"/>
        <v>0</v>
      </c>
      <c r="AP37" s="39">
        <f t="shared" si="33"/>
        <v>0</v>
      </c>
      <c r="AQ37" s="39">
        <f t="shared" si="33"/>
        <v>0</v>
      </c>
      <c r="AR37" s="39">
        <f t="shared" si="33"/>
        <v>0</v>
      </c>
      <c r="AS37" s="39">
        <f t="shared" si="33"/>
        <v>0</v>
      </c>
      <c r="AT37" s="39">
        <f t="shared" si="33"/>
        <v>0</v>
      </c>
      <c r="AU37" s="39">
        <f t="shared" si="33"/>
        <v>0</v>
      </c>
      <c r="AV37" s="39">
        <f t="shared" si="33"/>
        <v>0</v>
      </c>
      <c r="AW37" s="39">
        <f t="shared" si="33"/>
        <v>0</v>
      </c>
      <c r="AX37" s="39">
        <f t="shared" si="33"/>
        <v>0</v>
      </c>
      <c r="AY37" s="39">
        <f t="shared" si="33"/>
        <v>0</v>
      </c>
      <c r="AZ37" s="39">
        <f t="shared" si="33"/>
        <v>0</v>
      </c>
      <c r="BA37" s="39">
        <f t="shared" si="33"/>
        <v>0</v>
      </c>
      <c r="BB37" s="39">
        <f t="shared" si="33"/>
        <v>0</v>
      </c>
      <c r="BC37" s="39">
        <f t="shared" si="33"/>
        <v>0</v>
      </c>
    </row>
    <row r="38" ht="15.75" customHeight="1">
      <c r="A38" s="33">
        <v>47894.0</v>
      </c>
      <c r="B38" s="34">
        <v>5.375</v>
      </c>
      <c r="C38" s="34">
        <v>109.286</v>
      </c>
      <c r="D38" s="35">
        <v>44972.0</v>
      </c>
      <c r="E38" s="36">
        <v>0.1328983516</v>
      </c>
      <c r="F38" s="36">
        <f t="shared" si="5"/>
        <v>109.4188984</v>
      </c>
      <c r="G38" s="37">
        <f t="shared" si="6"/>
        <v>109.8967615</v>
      </c>
      <c r="H38" s="48" t="s">
        <v>37</v>
      </c>
      <c r="I38" s="39">
        <f t="shared" ref="I38:BC38" si="34">(IF(I$6 = $A38, 100, 0) + IF(I$6 &lt;= $A38, $B38/2, 0))*I$9</f>
        <v>2.629575884</v>
      </c>
      <c r="J38" s="39">
        <f t="shared" si="34"/>
        <v>2.57264065</v>
      </c>
      <c r="K38" s="39">
        <f t="shared" si="34"/>
        <v>2.51876363</v>
      </c>
      <c r="L38" s="39">
        <f t="shared" si="34"/>
        <v>2.466603901</v>
      </c>
      <c r="M38" s="39">
        <f t="shared" si="34"/>
        <v>2.417413443</v>
      </c>
      <c r="N38" s="39">
        <f t="shared" si="34"/>
        <v>2.369418071</v>
      </c>
      <c r="O38" s="39">
        <f t="shared" si="34"/>
        <v>2.324047935</v>
      </c>
      <c r="P38" s="39">
        <f t="shared" si="34"/>
        <v>2.279666441</v>
      </c>
      <c r="Q38" s="39">
        <f t="shared" si="34"/>
        <v>2.237595918</v>
      </c>
      <c r="R38" s="39">
        <f t="shared" si="34"/>
        <v>2.196318744</v>
      </c>
      <c r="S38" s="39">
        <f t="shared" si="34"/>
        <v>2.156851462</v>
      </c>
      <c r="T38" s="39">
        <f t="shared" si="34"/>
        <v>2.118211581</v>
      </c>
      <c r="U38" s="39">
        <f t="shared" si="34"/>
        <v>2.081330375</v>
      </c>
      <c r="V38" s="39">
        <f t="shared" si="34"/>
        <v>2.04487825</v>
      </c>
      <c r="W38" s="39">
        <f t="shared" si="34"/>
        <v>2.00994259</v>
      </c>
      <c r="X38" s="39">
        <f t="shared" si="34"/>
        <v>75.47350263</v>
      </c>
      <c r="Y38" s="39">
        <f t="shared" si="34"/>
        <v>0</v>
      </c>
      <c r="Z38" s="39">
        <f t="shared" si="34"/>
        <v>0</v>
      </c>
      <c r="AA38" s="39">
        <f t="shared" si="34"/>
        <v>0</v>
      </c>
      <c r="AB38" s="39">
        <f t="shared" si="34"/>
        <v>0</v>
      </c>
      <c r="AC38" s="39">
        <f t="shared" si="34"/>
        <v>0</v>
      </c>
      <c r="AD38" s="39">
        <f t="shared" si="34"/>
        <v>0</v>
      </c>
      <c r="AE38" s="39">
        <f t="shared" si="34"/>
        <v>0</v>
      </c>
      <c r="AF38" s="39">
        <f t="shared" si="34"/>
        <v>0</v>
      </c>
      <c r="AG38" s="39">
        <f t="shared" si="34"/>
        <v>0</v>
      </c>
      <c r="AH38" s="39">
        <f t="shared" si="34"/>
        <v>0</v>
      </c>
      <c r="AI38" s="39">
        <f t="shared" si="34"/>
        <v>0</v>
      </c>
      <c r="AJ38" s="39">
        <f t="shared" si="34"/>
        <v>0</v>
      </c>
      <c r="AK38" s="39">
        <f t="shared" si="34"/>
        <v>0</v>
      </c>
      <c r="AL38" s="39">
        <f t="shared" si="34"/>
        <v>0</v>
      </c>
      <c r="AM38" s="39">
        <f t="shared" si="34"/>
        <v>0</v>
      </c>
      <c r="AN38" s="39">
        <f t="shared" si="34"/>
        <v>0</v>
      </c>
      <c r="AO38" s="39">
        <f t="shared" si="34"/>
        <v>0</v>
      </c>
      <c r="AP38" s="39">
        <f t="shared" si="34"/>
        <v>0</v>
      </c>
      <c r="AQ38" s="39">
        <f t="shared" si="34"/>
        <v>0</v>
      </c>
      <c r="AR38" s="39">
        <f t="shared" si="34"/>
        <v>0</v>
      </c>
      <c r="AS38" s="39">
        <f t="shared" si="34"/>
        <v>0</v>
      </c>
      <c r="AT38" s="39">
        <f t="shared" si="34"/>
        <v>0</v>
      </c>
      <c r="AU38" s="39">
        <f t="shared" si="34"/>
        <v>0</v>
      </c>
      <c r="AV38" s="39">
        <f t="shared" si="34"/>
        <v>0</v>
      </c>
      <c r="AW38" s="39">
        <f t="shared" si="34"/>
        <v>0</v>
      </c>
      <c r="AX38" s="39">
        <f t="shared" si="34"/>
        <v>0</v>
      </c>
      <c r="AY38" s="39">
        <f t="shared" si="34"/>
        <v>0</v>
      </c>
      <c r="AZ38" s="39">
        <f t="shared" si="34"/>
        <v>0</v>
      </c>
      <c r="BA38" s="39">
        <f t="shared" si="34"/>
        <v>0</v>
      </c>
      <c r="BB38" s="39">
        <f t="shared" si="34"/>
        <v>0</v>
      </c>
      <c r="BC38" s="39">
        <f t="shared" si="34"/>
        <v>0</v>
      </c>
    </row>
    <row r="39" ht="15.75" customHeight="1">
      <c r="A39" s="33">
        <v>48075.0</v>
      </c>
      <c r="B39" s="34">
        <v>1.25</v>
      </c>
      <c r="C39" s="34">
        <v>81.172</v>
      </c>
      <c r="D39" s="35">
        <v>44972.0</v>
      </c>
      <c r="E39" s="36">
        <v>0.03090659341</v>
      </c>
      <c r="F39" s="36">
        <f t="shared" si="5"/>
        <v>81.20290659</v>
      </c>
      <c r="G39" s="37">
        <f t="shared" si="6"/>
        <v>81.17244149</v>
      </c>
      <c r="H39" s="48" t="s">
        <v>38</v>
      </c>
      <c r="I39" s="39">
        <f t="shared" ref="I39:BC39" si="35">(IF(I$6 = $A39, 100, 0) + IF(I$6 &lt;= $A39, $B39/2, 0))*I$9</f>
        <v>0.6115292753</v>
      </c>
      <c r="J39" s="39">
        <f t="shared" si="35"/>
        <v>0.5982885232</v>
      </c>
      <c r="K39" s="39">
        <f t="shared" si="35"/>
        <v>0.5857589837</v>
      </c>
      <c r="L39" s="39">
        <f t="shared" si="35"/>
        <v>0.5736288142</v>
      </c>
      <c r="M39" s="39">
        <f t="shared" si="35"/>
        <v>0.5621891729</v>
      </c>
      <c r="N39" s="39">
        <f t="shared" si="35"/>
        <v>0.5510274584</v>
      </c>
      <c r="O39" s="39">
        <f t="shared" si="35"/>
        <v>0.540476264</v>
      </c>
      <c r="P39" s="39">
        <f t="shared" si="35"/>
        <v>0.5301549862</v>
      </c>
      <c r="Q39" s="39">
        <f t="shared" si="35"/>
        <v>0.5203711437</v>
      </c>
      <c r="R39" s="39">
        <f t="shared" si="35"/>
        <v>0.5107718009</v>
      </c>
      <c r="S39" s="39">
        <f t="shared" si="35"/>
        <v>0.5015933632</v>
      </c>
      <c r="T39" s="39">
        <f t="shared" si="35"/>
        <v>0.4926073445</v>
      </c>
      <c r="U39" s="39">
        <f t="shared" si="35"/>
        <v>0.4840303197</v>
      </c>
      <c r="V39" s="39">
        <f t="shared" si="35"/>
        <v>0.4755530815</v>
      </c>
      <c r="W39" s="39">
        <f t="shared" si="35"/>
        <v>0.4674285092</v>
      </c>
      <c r="X39" s="39">
        <f t="shared" si="35"/>
        <v>0.4593639844</v>
      </c>
      <c r="Y39" s="39">
        <f t="shared" si="35"/>
        <v>72.70766846</v>
      </c>
      <c r="Z39" s="39">
        <f t="shared" si="35"/>
        <v>0</v>
      </c>
      <c r="AA39" s="39">
        <f t="shared" si="35"/>
        <v>0</v>
      </c>
      <c r="AB39" s="39">
        <f t="shared" si="35"/>
        <v>0</v>
      </c>
      <c r="AC39" s="39">
        <f t="shared" si="35"/>
        <v>0</v>
      </c>
      <c r="AD39" s="39">
        <f t="shared" si="35"/>
        <v>0</v>
      </c>
      <c r="AE39" s="39">
        <f t="shared" si="35"/>
        <v>0</v>
      </c>
      <c r="AF39" s="39">
        <f t="shared" si="35"/>
        <v>0</v>
      </c>
      <c r="AG39" s="39">
        <f t="shared" si="35"/>
        <v>0</v>
      </c>
      <c r="AH39" s="39">
        <f t="shared" si="35"/>
        <v>0</v>
      </c>
      <c r="AI39" s="39">
        <f t="shared" si="35"/>
        <v>0</v>
      </c>
      <c r="AJ39" s="39">
        <f t="shared" si="35"/>
        <v>0</v>
      </c>
      <c r="AK39" s="39">
        <f t="shared" si="35"/>
        <v>0</v>
      </c>
      <c r="AL39" s="39">
        <f t="shared" si="35"/>
        <v>0</v>
      </c>
      <c r="AM39" s="39">
        <f t="shared" si="35"/>
        <v>0</v>
      </c>
      <c r="AN39" s="39">
        <f t="shared" si="35"/>
        <v>0</v>
      </c>
      <c r="AO39" s="39">
        <f t="shared" si="35"/>
        <v>0</v>
      </c>
      <c r="AP39" s="39">
        <f t="shared" si="35"/>
        <v>0</v>
      </c>
      <c r="AQ39" s="39">
        <f t="shared" si="35"/>
        <v>0</v>
      </c>
      <c r="AR39" s="39">
        <f t="shared" si="35"/>
        <v>0</v>
      </c>
      <c r="AS39" s="39">
        <f t="shared" si="35"/>
        <v>0</v>
      </c>
      <c r="AT39" s="39">
        <f t="shared" si="35"/>
        <v>0</v>
      </c>
      <c r="AU39" s="39">
        <f t="shared" si="35"/>
        <v>0</v>
      </c>
      <c r="AV39" s="39">
        <f t="shared" si="35"/>
        <v>0</v>
      </c>
      <c r="AW39" s="39">
        <f t="shared" si="35"/>
        <v>0</v>
      </c>
      <c r="AX39" s="39">
        <f t="shared" si="35"/>
        <v>0</v>
      </c>
      <c r="AY39" s="39">
        <f t="shared" si="35"/>
        <v>0</v>
      </c>
      <c r="AZ39" s="39">
        <f t="shared" si="35"/>
        <v>0</v>
      </c>
      <c r="BA39" s="39">
        <f t="shared" si="35"/>
        <v>0</v>
      </c>
      <c r="BB39" s="39">
        <f t="shared" si="35"/>
        <v>0</v>
      </c>
      <c r="BC39" s="39">
        <f t="shared" si="35"/>
        <v>0</v>
      </c>
    </row>
    <row r="40" ht="15.75" customHeight="1">
      <c r="A40" s="33">
        <v>48259.0</v>
      </c>
      <c r="B40" s="34">
        <v>1.875</v>
      </c>
      <c r="C40" s="34">
        <v>85.07</v>
      </c>
      <c r="D40" s="35">
        <v>44972.0</v>
      </c>
      <c r="E40" s="36">
        <v>0.04635989011</v>
      </c>
      <c r="F40" s="36">
        <f t="shared" si="5"/>
        <v>85.11635989</v>
      </c>
      <c r="G40" s="37">
        <f t="shared" si="6"/>
        <v>85.05773436</v>
      </c>
      <c r="H40" s="48" t="s">
        <v>38</v>
      </c>
      <c r="I40" s="39">
        <f t="shared" ref="I40:BC40" si="36">(IF(I$6 = $A40, 100, 0) + IF(I$6 &lt;= $A40, $B40/2, 0))*I$9</f>
        <v>0.9172939129</v>
      </c>
      <c r="J40" s="39">
        <f t="shared" si="36"/>
        <v>0.8974327848</v>
      </c>
      <c r="K40" s="39">
        <f t="shared" si="36"/>
        <v>0.8786384755</v>
      </c>
      <c r="L40" s="39">
        <f t="shared" si="36"/>
        <v>0.8604432213</v>
      </c>
      <c r="M40" s="39">
        <f t="shared" si="36"/>
        <v>0.8432837593</v>
      </c>
      <c r="N40" s="39">
        <f t="shared" si="36"/>
        <v>0.8265411876</v>
      </c>
      <c r="O40" s="39">
        <f t="shared" si="36"/>
        <v>0.8107143961</v>
      </c>
      <c r="P40" s="39">
        <f t="shared" si="36"/>
        <v>0.7952324794</v>
      </c>
      <c r="Q40" s="39">
        <f t="shared" si="36"/>
        <v>0.7805567155</v>
      </c>
      <c r="R40" s="39">
        <f t="shared" si="36"/>
        <v>0.7661577014</v>
      </c>
      <c r="S40" s="39">
        <f t="shared" si="36"/>
        <v>0.7523900449</v>
      </c>
      <c r="T40" s="39">
        <f t="shared" si="36"/>
        <v>0.7389110167</v>
      </c>
      <c r="U40" s="39">
        <f t="shared" si="36"/>
        <v>0.7260454796</v>
      </c>
      <c r="V40" s="39">
        <f t="shared" si="36"/>
        <v>0.7133296223</v>
      </c>
      <c r="W40" s="39">
        <f t="shared" si="36"/>
        <v>0.7011427638</v>
      </c>
      <c r="X40" s="39">
        <f t="shared" si="36"/>
        <v>0.6890459766</v>
      </c>
      <c r="Y40" s="39">
        <f t="shared" si="36"/>
        <v>0.6774006379</v>
      </c>
      <c r="Z40" s="39">
        <f t="shared" si="36"/>
        <v>71.68317418</v>
      </c>
      <c r="AA40" s="39">
        <f t="shared" si="36"/>
        <v>0</v>
      </c>
      <c r="AB40" s="39">
        <f t="shared" si="36"/>
        <v>0</v>
      </c>
      <c r="AC40" s="39">
        <f t="shared" si="36"/>
        <v>0</v>
      </c>
      <c r="AD40" s="39">
        <f t="shared" si="36"/>
        <v>0</v>
      </c>
      <c r="AE40" s="39">
        <f t="shared" si="36"/>
        <v>0</v>
      </c>
      <c r="AF40" s="39">
        <f t="shared" si="36"/>
        <v>0</v>
      </c>
      <c r="AG40" s="39">
        <f t="shared" si="36"/>
        <v>0</v>
      </c>
      <c r="AH40" s="39">
        <f t="shared" si="36"/>
        <v>0</v>
      </c>
      <c r="AI40" s="39">
        <f t="shared" si="36"/>
        <v>0</v>
      </c>
      <c r="AJ40" s="39">
        <f t="shared" si="36"/>
        <v>0</v>
      </c>
      <c r="AK40" s="39">
        <f t="shared" si="36"/>
        <v>0</v>
      </c>
      <c r="AL40" s="39">
        <f t="shared" si="36"/>
        <v>0</v>
      </c>
      <c r="AM40" s="39">
        <f t="shared" si="36"/>
        <v>0</v>
      </c>
      <c r="AN40" s="39">
        <f t="shared" si="36"/>
        <v>0</v>
      </c>
      <c r="AO40" s="39">
        <f t="shared" si="36"/>
        <v>0</v>
      </c>
      <c r="AP40" s="39">
        <f t="shared" si="36"/>
        <v>0</v>
      </c>
      <c r="AQ40" s="39">
        <f t="shared" si="36"/>
        <v>0</v>
      </c>
      <c r="AR40" s="39">
        <f t="shared" si="36"/>
        <v>0</v>
      </c>
      <c r="AS40" s="39">
        <f t="shared" si="36"/>
        <v>0</v>
      </c>
      <c r="AT40" s="39">
        <f t="shared" si="36"/>
        <v>0</v>
      </c>
      <c r="AU40" s="39">
        <f t="shared" si="36"/>
        <v>0</v>
      </c>
      <c r="AV40" s="39">
        <f t="shared" si="36"/>
        <v>0</v>
      </c>
      <c r="AW40" s="39">
        <f t="shared" si="36"/>
        <v>0</v>
      </c>
      <c r="AX40" s="39">
        <f t="shared" si="36"/>
        <v>0</v>
      </c>
      <c r="AY40" s="39">
        <f t="shared" si="36"/>
        <v>0</v>
      </c>
      <c r="AZ40" s="39">
        <f t="shared" si="36"/>
        <v>0</v>
      </c>
      <c r="BA40" s="39">
        <f t="shared" si="36"/>
        <v>0</v>
      </c>
      <c r="BB40" s="39">
        <f t="shared" si="36"/>
        <v>0</v>
      </c>
      <c r="BC40" s="39">
        <f t="shared" si="36"/>
        <v>0</v>
      </c>
    </row>
    <row r="41" ht="15.75" customHeight="1">
      <c r="A41" s="33">
        <v>48441.0</v>
      </c>
      <c r="B41" s="34">
        <v>2.75</v>
      </c>
      <c r="C41" s="34">
        <v>91.132</v>
      </c>
      <c r="D41" s="35">
        <v>44972.0</v>
      </c>
      <c r="E41" s="36">
        <v>0.06799450549</v>
      </c>
      <c r="F41" s="36">
        <f t="shared" si="5"/>
        <v>91.19999451</v>
      </c>
      <c r="G41" s="37">
        <f t="shared" si="6"/>
        <v>91.3651481</v>
      </c>
      <c r="H41" s="48" t="s">
        <v>37</v>
      </c>
      <c r="I41" s="39">
        <f t="shared" ref="I41:BC41" si="37">(IF(I$6 = $A41, 100, 0) + IF(I$6 &lt;= $A41, $B41/2, 0))*I$9</f>
        <v>1.345364406</v>
      </c>
      <c r="J41" s="39">
        <f t="shared" si="37"/>
        <v>1.316234751</v>
      </c>
      <c r="K41" s="39">
        <f t="shared" si="37"/>
        <v>1.288669764</v>
      </c>
      <c r="L41" s="39">
        <f t="shared" si="37"/>
        <v>1.261983391</v>
      </c>
      <c r="M41" s="39">
        <f t="shared" si="37"/>
        <v>1.23681618</v>
      </c>
      <c r="N41" s="39">
        <f t="shared" si="37"/>
        <v>1.212260408</v>
      </c>
      <c r="O41" s="39">
        <f t="shared" si="37"/>
        <v>1.189047781</v>
      </c>
      <c r="P41" s="39">
        <f t="shared" si="37"/>
        <v>1.16634097</v>
      </c>
      <c r="Q41" s="39">
        <f t="shared" si="37"/>
        <v>1.144816516</v>
      </c>
      <c r="R41" s="39">
        <f t="shared" si="37"/>
        <v>1.123697962</v>
      </c>
      <c r="S41" s="39">
        <f t="shared" si="37"/>
        <v>1.103505399</v>
      </c>
      <c r="T41" s="39">
        <f t="shared" si="37"/>
        <v>1.083736158</v>
      </c>
      <c r="U41" s="39">
        <f t="shared" si="37"/>
        <v>1.064866703</v>
      </c>
      <c r="V41" s="39">
        <f t="shared" si="37"/>
        <v>1.046216779</v>
      </c>
      <c r="W41" s="39">
        <f t="shared" si="37"/>
        <v>1.02834272</v>
      </c>
      <c r="X41" s="39">
        <f t="shared" si="37"/>
        <v>1.010600766</v>
      </c>
      <c r="Y41" s="39">
        <f t="shared" si="37"/>
        <v>0.9935209355</v>
      </c>
      <c r="Z41" s="39">
        <f t="shared" si="37"/>
        <v>0.9764890601</v>
      </c>
      <c r="AA41" s="39">
        <f t="shared" si="37"/>
        <v>70.77263745</v>
      </c>
      <c r="AB41" s="39">
        <f t="shared" si="37"/>
        <v>0</v>
      </c>
      <c r="AC41" s="39">
        <f t="shared" si="37"/>
        <v>0</v>
      </c>
      <c r="AD41" s="39">
        <f t="shared" si="37"/>
        <v>0</v>
      </c>
      <c r="AE41" s="39">
        <f t="shared" si="37"/>
        <v>0</v>
      </c>
      <c r="AF41" s="39">
        <f t="shared" si="37"/>
        <v>0</v>
      </c>
      <c r="AG41" s="39">
        <f t="shared" si="37"/>
        <v>0</v>
      </c>
      <c r="AH41" s="39">
        <f t="shared" si="37"/>
        <v>0</v>
      </c>
      <c r="AI41" s="39">
        <f t="shared" si="37"/>
        <v>0</v>
      </c>
      <c r="AJ41" s="39">
        <f t="shared" si="37"/>
        <v>0</v>
      </c>
      <c r="AK41" s="39">
        <f t="shared" si="37"/>
        <v>0</v>
      </c>
      <c r="AL41" s="39">
        <f t="shared" si="37"/>
        <v>0</v>
      </c>
      <c r="AM41" s="39">
        <f t="shared" si="37"/>
        <v>0</v>
      </c>
      <c r="AN41" s="39">
        <f t="shared" si="37"/>
        <v>0</v>
      </c>
      <c r="AO41" s="39">
        <f t="shared" si="37"/>
        <v>0</v>
      </c>
      <c r="AP41" s="39">
        <f t="shared" si="37"/>
        <v>0</v>
      </c>
      <c r="AQ41" s="39">
        <f t="shared" si="37"/>
        <v>0</v>
      </c>
      <c r="AR41" s="39">
        <f t="shared" si="37"/>
        <v>0</v>
      </c>
      <c r="AS41" s="39">
        <f t="shared" si="37"/>
        <v>0</v>
      </c>
      <c r="AT41" s="39">
        <f t="shared" si="37"/>
        <v>0</v>
      </c>
      <c r="AU41" s="39">
        <f t="shared" si="37"/>
        <v>0</v>
      </c>
      <c r="AV41" s="39">
        <f t="shared" si="37"/>
        <v>0</v>
      </c>
      <c r="AW41" s="39">
        <f t="shared" si="37"/>
        <v>0</v>
      </c>
      <c r="AX41" s="39">
        <f t="shared" si="37"/>
        <v>0</v>
      </c>
      <c r="AY41" s="39">
        <f t="shared" si="37"/>
        <v>0</v>
      </c>
      <c r="AZ41" s="39">
        <f t="shared" si="37"/>
        <v>0</v>
      </c>
      <c r="BA41" s="39">
        <f t="shared" si="37"/>
        <v>0</v>
      </c>
      <c r="BB41" s="39">
        <f t="shared" si="37"/>
        <v>0</v>
      </c>
      <c r="BC41" s="39">
        <f t="shared" si="37"/>
        <v>0</v>
      </c>
    </row>
    <row r="42" ht="15.75" customHeight="1">
      <c r="A42" s="33">
        <v>48625.0</v>
      </c>
      <c r="B42" s="34">
        <v>3.5</v>
      </c>
      <c r="C42" s="34">
        <v>97.08</v>
      </c>
      <c r="D42" s="35">
        <v>44972.0</v>
      </c>
      <c r="E42" s="36">
        <v>0.08653846154</v>
      </c>
      <c r="F42" s="36">
        <f t="shared" si="5"/>
        <v>97.16653846</v>
      </c>
      <c r="G42" s="37">
        <f t="shared" si="6"/>
        <v>97.24338286</v>
      </c>
      <c r="H42" s="48" t="s">
        <v>37</v>
      </c>
      <c r="I42" s="39">
        <f t="shared" ref="I42:BC42" si="38">(IF(I$6 = $A42, 100, 0) + IF(I$6 &lt;= $A42, $B42/2, 0))*I$9</f>
        <v>1.712281971</v>
      </c>
      <c r="J42" s="39">
        <f t="shared" si="38"/>
        <v>1.675207865</v>
      </c>
      <c r="K42" s="39">
        <f t="shared" si="38"/>
        <v>1.640125154</v>
      </c>
      <c r="L42" s="39">
        <f t="shared" si="38"/>
        <v>1.60616068</v>
      </c>
      <c r="M42" s="39">
        <f t="shared" si="38"/>
        <v>1.574129684</v>
      </c>
      <c r="N42" s="39">
        <f t="shared" si="38"/>
        <v>1.542876884</v>
      </c>
      <c r="O42" s="39">
        <f t="shared" si="38"/>
        <v>1.513333539</v>
      </c>
      <c r="P42" s="39">
        <f t="shared" si="38"/>
        <v>1.484433961</v>
      </c>
      <c r="Q42" s="39">
        <f t="shared" si="38"/>
        <v>1.457039202</v>
      </c>
      <c r="R42" s="39">
        <f t="shared" si="38"/>
        <v>1.430161043</v>
      </c>
      <c r="S42" s="39">
        <f t="shared" si="38"/>
        <v>1.404461417</v>
      </c>
      <c r="T42" s="39">
        <f t="shared" si="38"/>
        <v>1.379300565</v>
      </c>
      <c r="U42" s="39">
        <f t="shared" si="38"/>
        <v>1.355284895</v>
      </c>
      <c r="V42" s="39">
        <f t="shared" si="38"/>
        <v>1.331548628</v>
      </c>
      <c r="W42" s="39">
        <f t="shared" si="38"/>
        <v>1.308799826</v>
      </c>
      <c r="X42" s="39">
        <f t="shared" si="38"/>
        <v>1.286219156</v>
      </c>
      <c r="Y42" s="39">
        <f t="shared" si="38"/>
        <v>1.264481191</v>
      </c>
      <c r="Z42" s="39">
        <f t="shared" si="38"/>
        <v>1.242804258</v>
      </c>
      <c r="AA42" s="39">
        <f t="shared" si="38"/>
        <v>1.221722471</v>
      </c>
      <c r="AB42" s="39">
        <f t="shared" si="38"/>
        <v>69.81301047</v>
      </c>
      <c r="AC42" s="39">
        <f t="shared" si="38"/>
        <v>0</v>
      </c>
      <c r="AD42" s="39">
        <f t="shared" si="38"/>
        <v>0</v>
      </c>
      <c r="AE42" s="39">
        <f t="shared" si="38"/>
        <v>0</v>
      </c>
      <c r="AF42" s="39">
        <f t="shared" si="38"/>
        <v>0</v>
      </c>
      <c r="AG42" s="39">
        <f t="shared" si="38"/>
        <v>0</v>
      </c>
      <c r="AH42" s="39">
        <f t="shared" si="38"/>
        <v>0</v>
      </c>
      <c r="AI42" s="39">
        <f t="shared" si="38"/>
        <v>0</v>
      </c>
      <c r="AJ42" s="39">
        <f t="shared" si="38"/>
        <v>0</v>
      </c>
      <c r="AK42" s="39">
        <f t="shared" si="38"/>
        <v>0</v>
      </c>
      <c r="AL42" s="39">
        <f t="shared" si="38"/>
        <v>0</v>
      </c>
      <c r="AM42" s="39">
        <f t="shared" si="38"/>
        <v>0</v>
      </c>
      <c r="AN42" s="39">
        <f t="shared" si="38"/>
        <v>0</v>
      </c>
      <c r="AO42" s="39">
        <f t="shared" si="38"/>
        <v>0</v>
      </c>
      <c r="AP42" s="39">
        <f t="shared" si="38"/>
        <v>0</v>
      </c>
      <c r="AQ42" s="39">
        <f t="shared" si="38"/>
        <v>0</v>
      </c>
      <c r="AR42" s="39">
        <f t="shared" si="38"/>
        <v>0</v>
      </c>
      <c r="AS42" s="39">
        <f t="shared" si="38"/>
        <v>0</v>
      </c>
      <c r="AT42" s="39">
        <f t="shared" si="38"/>
        <v>0</v>
      </c>
      <c r="AU42" s="39">
        <f t="shared" si="38"/>
        <v>0</v>
      </c>
      <c r="AV42" s="39">
        <f t="shared" si="38"/>
        <v>0</v>
      </c>
      <c r="AW42" s="39">
        <f t="shared" si="38"/>
        <v>0</v>
      </c>
      <c r="AX42" s="39">
        <f t="shared" si="38"/>
        <v>0</v>
      </c>
      <c r="AY42" s="39">
        <f t="shared" si="38"/>
        <v>0</v>
      </c>
      <c r="AZ42" s="39">
        <f t="shared" si="38"/>
        <v>0</v>
      </c>
      <c r="BA42" s="39">
        <f t="shared" si="38"/>
        <v>0</v>
      </c>
      <c r="BB42" s="39">
        <f t="shared" si="38"/>
        <v>0</v>
      </c>
      <c r="BC42" s="39">
        <f t="shared" si="38"/>
        <v>0</v>
      </c>
    </row>
    <row r="43" ht="15.75" customHeight="1">
      <c r="A43" s="33">
        <v>48075.0</v>
      </c>
      <c r="B43" s="34">
        <v>1.25</v>
      </c>
      <c r="C43" s="34">
        <v>85.02</v>
      </c>
      <c r="D43" s="35">
        <v>44972.0</v>
      </c>
      <c r="E43" s="36">
        <v>0.03090659341</v>
      </c>
      <c r="F43" s="36">
        <f t="shared" si="5"/>
        <v>85.05090659</v>
      </c>
      <c r="G43" s="37">
        <f t="shared" si="6"/>
        <v>81.17244149</v>
      </c>
      <c r="H43" s="48" t="s">
        <v>38</v>
      </c>
      <c r="I43" s="39">
        <f t="shared" ref="I43:BC43" si="39">(IF(I$6 = $A43, 100, 0) + IF(I$6 &lt;= $A43, $B43/2, 0))*I$9</f>
        <v>0.6115292753</v>
      </c>
      <c r="J43" s="39">
        <f t="shared" si="39"/>
        <v>0.5982885232</v>
      </c>
      <c r="K43" s="39">
        <f t="shared" si="39"/>
        <v>0.5857589837</v>
      </c>
      <c r="L43" s="39">
        <f t="shared" si="39"/>
        <v>0.5736288142</v>
      </c>
      <c r="M43" s="39">
        <f t="shared" si="39"/>
        <v>0.5621891729</v>
      </c>
      <c r="N43" s="39">
        <f t="shared" si="39"/>
        <v>0.5510274584</v>
      </c>
      <c r="O43" s="39">
        <f t="shared" si="39"/>
        <v>0.540476264</v>
      </c>
      <c r="P43" s="39">
        <f t="shared" si="39"/>
        <v>0.5301549862</v>
      </c>
      <c r="Q43" s="39">
        <f t="shared" si="39"/>
        <v>0.5203711437</v>
      </c>
      <c r="R43" s="39">
        <f t="shared" si="39"/>
        <v>0.5107718009</v>
      </c>
      <c r="S43" s="39">
        <f t="shared" si="39"/>
        <v>0.5015933632</v>
      </c>
      <c r="T43" s="39">
        <f t="shared" si="39"/>
        <v>0.4926073445</v>
      </c>
      <c r="U43" s="39">
        <f t="shared" si="39"/>
        <v>0.4840303197</v>
      </c>
      <c r="V43" s="39">
        <f t="shared" si="39"/>
        <v>0.4755530815</v>
      </c>
      <c r="W43" s="39">
        <f t="shared" si="39"/>
        <v>0.4674285092</v>
      </c>
      <c r="X43" s="39">
        <f t="shared" si="39"/>
        <v>0.4593639844</v>
      </c>
      <c r="Y43" s="39">
        <f t="shared" si="39"/>
        <v>72.70766846</v>
      </c>
      <c r="Z43" s="39">
        <f t="shared" si="39"/>
        <v>0</v>
      </c>
      <c r="AA43" s="39">
        <f t="shared" si="39"/>
        <v>0</v>
      </c>
      <c r="AB43" s="39">
        <f t="shared" si="39"/>
        <v>0</v>
      </c>
      <c r="AC43" s="39">
        <f t="shared" si="39"/>
        <v>0</v>
      </c>
      <c r="AD43" s="39">
        <f t="shared" si="39"/>
        <v>0</v>
      </c>
      <c r="AE43" s="39">
        <f t="shared" si="39"/>
        <v>0</v>
      </c>
      <c r="AF43" s="39">
        <f t="shared" si="39"/>
        <v>0</v>
      </c>
      <c r="AG43" s="39">
        <f t="shared" si="39"/>
        <v>0</v>
      </c>
      <c r="AH43" s="39">
        <f t="shared" si="39"/>
        <v>0</v>
      </c>
      <c r="AI43" s="39">
        <f t="shared" si="39"/>
        <v>0</v>
      </c>
      <c r="AJ43" s="39">
        <f t="shared" si="39"/>
        <v>0</v>
      </c>
      <c r="AK43" s="39">
        <f t="shared" si="39"/>
        <v>0</v>
      </c>
      <c r="AL43" s="39">
        <f t="shared" si="39"/>
        <v>0</v>
      </c>
      <c r="AM43" s="39">
        <f t="shared" si="39"/>
        <v>0</v>
      </c>
      <c r="AN43" s="39">
        <f t="shared" si="39"/>
        <v>0</v>
      </c>
      <c r="AO43" s="39">
        <f t="shared" si="39"/>
        <v>0</v>
      </c>
      <c r="AP43" s="39">
        <f t="shared" si="39"/>
        <v>0</v>
      </c>
      <c r="AQ43" s="39">
        <f t="shared" si="39"/>
        <v>0</v>
      </c>
      <c r="AR43" s="39">
        <f t="shared" si="39"/>
        <v>0</v>
      </c>
      <c r="AS43" s="39">
        <f t="shared" si="39"/>
        <v>0</v>
      </c>
      <c r="AT43" s="39">
        <f t="shared" si="39"/>
        <v>0</v>
      </c>
      <c r="AU43" s="39">
        <f t="shared" si="39"/>
        <v>0</v>
      </c>
      <c r="AV43" s="39">
        <f t="shared" si="39"/>
        <v>0</v>
      </c>
      <c r="AW43" s="39">
        <f t="shared" si="39"/>
        <v>0</v>
      </c>
      <c r="AX43" s="39">
        <f t="shared" si="39"/>
        <v>0</v>
      </c>
      <c r="AY43" s="39">
        <f t="shared" si="39"/>
        <v>0</v>
      </c>
      <c r="AZ43" s="39">
        <f t="shared" si="39"/>
        <v>0</v>
      </c>
      <c r="BA43" s="39">
        <f t="shared" si="39"/>
        <v>0</v>
      </c>
      <c r="BB43" s="39">
        <f t="shared" si="39"/>
        <v>0</v>
      </c>
      <c r="BC43" s="39">
        <f t="shared" si="39"/>
        <v>0</v>
      </c>
    </row>
    <row r="44" ht="15.75" customHeight="1">
      <c r="A44" s="33">
        <v>49720.0</v>
      </c>
      <c r="B44" s="34">
        <v>4.5</v>
      </c>
      <c r="C44" s="34">
        <v>107.22</v>
      </c>
      <c r="D44" s="35">
        <v>44972.0</v>
      </c>
      <c r="E44" s="36">
        <v>0.1112637363</v>
      </c>
      <c r="F44" s="36">
        <f t="shared" si="5"/>
        <v>107.3312637</v>
      </c>
      <c r="G44" s="37">
        <f t="shared" si="6"/>
        <v>107.1913018</v>
      </c>
      <c r="H44" s="48" t="s">
        <v>38</v>
      </c>
      <c r="I44" s="39">
        <f t="shared" ref="I44:BC44" si="40">(IF(I$6 = $A44, 100, 0) + IF(I$6 &lt;= $A44, $B44/2, 0))*I$9</f>
        <v>2.201505391</v>
      </c>
      <c r="J44" s="39">
        <f t="shared" si="40"/>
        <v>2.153838683</v>
      </c>
      <c r="K44" s="39">
        <f t="shared" si="40"/>
        <v>2.108732341</v>
      </c>
      <c r="L44" s="39">
        <f t="shared" si="40"/>
        <v>2.065063731</v>
      </c>
      <c r="M44" s="39">
        <f t="shared" si="40"/>
        <v>2.023881022</v>
      </c>
      <c r="N44" s="39">
        <f t="shared" si="40"/>
        <v>1.98369885</v>
      </c>
      <c r="O44" s="39">
        <f t="shared" si="40"/>
        <v>1.945714551</v>
      </c>
      <c r="P44" s="39">
        <f t="shared" si="40"/>
        <v>1.90855795</v>
      </c>
      <c r="Q44" s="39">
        <f t="shared" si="40"/>
        <v>1.873336117</v>
      </c>
      <c r="R44" s="39">
        <f t="shared" si="40"/>
        <v>1.838778483</v>
      </c>
      <c r="S44" s="39">
        <f t="shared" si="40"/>
        <v>1.805736108</v>
      </c>
      <c r="T44" s="39">
        <f t="shared" si="40"/>
        <v>1.77338644</v>
      </c>
      <c r="U44" s="39">
        <f t="shared" si="40"/>
        <v>1.742509151</v>
      </c>
      <c r="V44" s="39">
        <f t="shared" si="40"/>
        <v>1.711991093</v>
      </c>
      <c r="W44" s="39">
        <f t="shared" si="40"/>
        <v>1.682742633</v>
      </c>
      <c r="X44" s="39">
        <f t="shared" si="40"/>
        <v>1.653710344</v>
      </c>
      <c r="Y44" s="39">
        <f t="shared" si="40"/>
        <v>1.625761531</v>
      </c>
      <c r="Z44" s="39">
        <f t="shared" si="40"/>
        <v>1.597891189</v>
      </c>
      <c r="AA44" s="39">
        <f t="shared" si="40"/>
        <v>1.570786035</v>
      </c>
      <c r="AB44" s="39">
        <f t="shared" si="40"/>
        <v>1.543776644</v>
      </c>
      <c r="AC44" s="39">
        <f t="shared" si="40"/>
        <v>1.517524377</v>
      </c>
      <c r="AD44" s="39">
        <f t="shared" si="40"/>
        <v>1.491090785</v>
      </c>
      <c r="AE44" s="39">
        <f t="shared" si="40"/>
        <v>1.465273688</v>
      </c>
      <c r="AF44" s="39">
        <f t="shared" si="40"/>
        <v>1.439154423</v>
      </c>
      <c r="AG44" s="39">
        <f t="shared" si="40"/>
        <v>1.413525974</v>
      </c>
      <c r="AH44" s="39">
        <f t="shared" si="40"/>
        <v>63.05333429</v>
      </c>
      <c r="AI44" s="39">
        <f t="shared" si="40"/>
        <v>0</v>
      </c>
      <c r="AJ44" s="39">
        <f t="shared" si="40"/>
        <v>0</v>
      </c>
      <c r="AK44" s="39">
        <f t="shared" si="40"/>
        <v>0</v>
      </c>
      <c r="AL44" s="39">
        <f t="shared" si="40"/>
        <v>0</v>
      </c>
      <c r="AM44" s="39">
        <f t="shared" si="40"/>
        <v>0</v>
      </c>
      <c r="AN44" s="39">
        <f t="shared" si="40"/>
        <v>0</v>
      </c>
      <c r="AO44" s="39">
        <f t="shared" si="40"/>
        <v>0</v>
      </c>
      <c r="AP44" s="39">
        <f t="shared" si="40"/>
        <v>0</v>
      </c>
      <c r="AQ44" s="39">
        <f t="shared" si="40"/>
        <v>0</v>
      </c>
      <c r="AR44" s="39">
        <f t="shared" si="40"/>
        <v>0</v>
      </c>
      <c r="AS44" s="39">
        <f t="shared" si="40"/>
        <v>0</v>
      </c>
      <c r="AT44" s="39">
        <f t="shared" si="40"/>
        <v>0</v>
      </c>
      <c r="AU44" s="39">
        <f t="shared" si="40"/>
        <v>0</v>
      </c>
      <c r="AV44" s="39">
        <f t="shared" si="40"/>
        <v>0</v>
      </c>
      <c r="AW44" s="39">
        <f t="shared" si="40"/>
        <v>0</v>
      </c>
      <c r="AX44" s="39">
        <f t="shared" si="40"/>
        <v>0</v>
      </c>
      <c r="AY44" s="39">
        <f t="shared" si="40"/>
        <v>0</v>
      </c>
      <c r="AZ44" s="39">
        <f t="shared" si="40"/>
        <v>0</v>
      </c>
      <c r="BA44" s="39">
        <f t="shared" si="40"/>
        <v>0</v>
      </c>
      <c r="BB44" s="39">
        <f t="shared" si="40"/>
        <v>0</v>
      </c>
      <c r="BC44" s="39">
        <f t="shared" si="40"/>
        <v>0</v>
      </c>
    </row>
    <row r="45" ht="15.75" customHeight="1">
      <c r="A45" s="33">
        <v>50086.0</v>
      </c>
      <c r="B45" s="34">
        <v>4.75</v>
      </c>
      <c r="C45" s="34">
        <v>110.12</v>
      </c>
      <c r="D45" s="35">
        <v>44972.0</v>
      </c>
      <c r="E45" s="36">
        <v>0.1174450549</v>
      </c>
      <c r="F45" s="36">
        <f t="shared" si="5"/>
        <v>110.2374451</v>
      </c>
      <c r="G45" s="37">
        <f t="shared" si="6"/>
        <v>110.256792</v>
      </c>
      <c r="H45" s="48" t="s">
        <v>37</v>
      </c>
      <c r="I45" s="39">
        <f t="shared" ref="I45:BC45" si="41">(IF(I$6 = $A45, 100, 0) + IF(I$6 &lt;= $A45, $B45/2, 0))*I$9</f>
        <v>2.323811246</v>
      </c>
      <c r="J45" s="39">
        <f t="shared" si="41"/>
        <v>2.273496388</v>
      </c>
      <c r="K45" s="39">
        <f t="shared" si="41"/>
        <v>2.225884138</v>
      </c>
      <c r="L45" s="39">
        <f t="shared" si="41"/>
        <v>2.179789494</v>
      </c>
      <c r="M45" s="39">
        <f t="shared" si="41"/>
        <v>2.136318857</v>
      </c>
      <c r="N45" s="39">
        <f t="shared" si="41"/>
        <v>2.093904342</v>
      </c>
      <c r="O45" s="39">
        <f t="shared" si="41"/>
        <v>2.053809803</v>
      </c>
      <c r="P45" s="39">
        <f t="shared" si="41"/>
        <v>2.014588948</v>
      </c>
      <c r="Q45" s="39">
        <f t="shared" si="41"/>
        <v>1.977410346</v>
      </c>
      <c r="R45" s="39">
        <f t="shared" si="41"/>
        <v>1.940932844</v>
      </c>
      <c r="S45" s="39">
        <f t="shared" si="41"/>
        <v>1.90605478</v>
      </c>
      <c r="T45" s="39">
        <f t="shared" si="41"/>
        <v>1.871907909</v>
      </c>
      <c r="U45" s="39">
        <f t="shared" si="41"/>
        <v>1.839315215</v>
      </c>
      <c r="V45" s="39">
        <f t="shared" si="41"/>
        <v>1.80710171</v>
      </c>
      <c r="W45" s="39">
        <f t="shared" si="41"/>
        <v>1.776228335</v>
      </c>
      <c r="X45" s="39">
        <f t="shared" si="41"/>
        <v>1.745583141</v>
      </c>
      <c r="Y45" s="39">
        <f t="shared" si="41"/>
        <v>1.716081616</v>
      </c>
      <c r="Z45" s="39">
        <f t="shared" si="41"/>
        <v>1.686662922</v>
      </c>
      <c r="AA45" s="39">
        <f t="shared" si="41"/>
        <v>1.658051925</v>
      </c>
      <c r="AB45" s="39">
        <f t="shared" si="41"/>
        <v>1.629542013</v>
      </c>
      <c r="AC45" s="39">
        <f t="shared" si="41"/>
        <v>1.601831287</v>
      </c>
      <c r="AD45" s="39">
        <f t="shared" si="41"/>
        <v>1.573929162</v>
      </c>
      <c r="AE45" s="39">
        <f t="shared" si="41"/>
        <v>1.546677782</v>
      </c>
      <c r="AF45" s="39">
        <f t="shared" si="41"/>
        <v>1.519107447</v>
      </c>
      <c r="AG45" s="39">
        <f t="shared" si="41"/>
        <v>1.492055195</v>
      </c>
      <c r="AH45" s="39">
        <f t="shared" si="41"/>
        <v>1.464563999</v>
      </c>
      <c r="AI45" s="39">
        <f t="shared" si="41"/>
        <v>1.437324639</v>
      </c>
      <c r="AJ45" s="39">
        <f t="shared" si="41"/>
        <v>60.76482652</v>
      </c>
      <c r="AK45" s="39">
        <f t="shared" si="41"/>
        <v>0</v>
      </c>
      <c r="AL45" s="39">
        <f t="shared" si="41"/>
        <v>0</v>
      </c>
      <c r="AM45" s="39">
        <f t="shared" si="41"/>
        <v>0</v>
      </c>
      <c r="AN45" s="39">
        <f t="shared" si="41"/>
        <v>0</v>
      </c>
      <c r="AO45" s="39">
        <f t="shared" si="41"/>
        <v>0</v>
      </c>
      <c r="AP45" s="39">
        <f t="shared" si="41"/>
        <v>0</v>
      </c>
      <c r="AQ45" s="39">
        <f t="shared" si="41"/>
        <v>0</v>
      </c>
      <c r="AR45" s="39">
        <f t="shared" si="41"/>
        <v>0</v>
      </c>
      <c r="AS45" s="39">
        <f t="shared" si="41"/>
        <v>0</v>
      </c>
      <c r="AT45" s="39">
        <f t="shared" si="41"/>
        <v>0</v>
      </c>
      <c r="AU45" s="39">
        <f t="shared" si="41"/>
        <v>0</v>
      </c>
      <c r="AV45" s="39">
        <f t="shared" si="41"/>
        <v>0</v>
      </c>
      <c r="AW45" s="39">
        <f t="shared" si="41"/>
        <v>0</v>
      </c>
      <c r="AX45" s="39">
        <f t="shared" si="41"/>
        <v>0</v>
      </c>
      <c r="AY45" s="39">
        <f t="shared" si="41"/>
        <v>0</v>
      </c>
      <c r="AZ45" s="39">
        <f t="shared" si="41"/>
        <v>0</v>
      </c>
      <c r="BA45" s="39">
        <f t="shared" si="41"/>
        <v>0</v>
      </c>
      <c r="BB45" s="39">
        <f t="shared" si="41"/>
        <v>0</v>
      </c>
      <c r="BC45" s="39">
        <f t="shared" si="41"/>
        <v>0</v>
      </c>
    </row>
    <row r="46" ht="15.75" customHeight="1">
      <c r="A46" s="33">
        <v>50086.0</v>
      </c>
      <c r="B46" s="34">
        <v>4.75</v>
      </c>
      <c r="C46" s="34">
        <v>119.004</v>
      </c>
      <c r="D46" s="35">
        <v>44972.0</v>
      </c>
      <c r="E46" s="36">
        <v>0.1174450549</v>
      </c>
      <c r="F46" s="36">
        <f t="shared" si="5"/>
        <v>119.1214451</v>
      </c>
      <c r="G46" s="37">
        <f t="shared" si="6"/>
        <v>110.256792</v>
      </c>
      <c r="H46" s="48" t="s">
        <v>38</v>
      </c>
      <c r="I46" s="39">
        <f t="shared" ref="I46:BC46" si="42">(IF(I$6 = $A46, 100, 0) + IF(I$6 &lt;= $A46, $B46/2, 0))*I$9</f>
        <v>2.323811246</v>
      </c>
      <c r="J46" s="39">
        <f t="shared" si="42"/>
        <v>2.273496388</v>
      </c>
      <c r="K46" s="39">
        <f t="shared" si="42"/>
        <v>2.225884138</v>
      </c>
      <c r="L46" s="39">
        <f t="shared" si="42"/>
        <v>2.179789494</v>
      </c>
      <c r="M46" s="39">
        <f t="shared" si="42"/>
        <v>2.136318857</v>
      </c>
      <c r="N46" s="39">
        <f t="shared" si="42"/>
        <v>2.093904342</v>
      </c>
      <c r="O46" s="39">
        <f t="shared" si="42"/>
        <v>2.053809803</v>
      </c>
      <c r="P46" s="39">
        <f t="shared" si="42"/>
        <v>2.014588948</v>
      </c>
      <c r="Q46" s="39">
        <f t="shared" si="42"/>
        <v>1.977410346</v>
      </c>
      <c r="R46" s="39">
        <f t="shared" si="42"/>
        <v>1.940932844</v>
      </c>
      <c r="S46" s="39">
        <f t="shared" si="42"/>
        <v>1.90605478</v>
      </c>
      <c r="T46" s="39">
        <f t="shared" si="42"/>
        <v>1.871907909</v>
      </c>
      <c r="U46" s="39">
        <f t="shared" si="42"/>
        <v>1.839315215</v>
      </c>
      <c r="V46" s="39">
        <f t="shared" si="42"/>
        <v>1.80710171</v>
      </c>
      <c r="W46" s="39">
        <f t="shared" si="42"/>
        <v>1.776228335</v>
      </c>
      <c r="X46" s="39">
        <f t="shared" si="42"/>
        <v>1.745583141</v>
      </c>
      <c r="Y46" s="39">
        <f t="shared" si="42"/>
        <v>1.716081616</v>
      </c>
      <c r="Z46" s="39">
        <f t="shared" si="42"/>
        <v>1.686662922</v>
      </c>
      <c r="AA46" s="39">
        <f t="shared" si="42"/>
        <v>1.658051925</v>
      </c>
      <c r="AB46" s="39">
        <f t="shared" si="42"/>
        <v>1.629542013</v>
      </c>
      <c r="AC46" s="39">
        <f t="shared" si="42"/>
        <v>1.601831287</v>
      </c>
      <c r="AD46" s="39">
        <f t="shared" si="42"/>
        <v>1.573929162</v>
      </c>
      <c r="AE46" s="39">
        <f t="shared" si="42"/>
        <v>1.546677782</v>
      </c>
      <c r="AF46" s="39">
        <f t="shared" si="42"/>
        <v>1.519107447</v>
      </c>
      <c r="AG46" s="39">
        <f t="shared" si="42"/>
        <v>1.492055195</v>
      </c>
      <c r="AH46" s="39">
        <f t="shared" si="42"/>
        <v>1.464563999</v>
      </c>
      <c r="AI46" s="39">
        <f t="shared" si="42"/>
        <v>1.437324639</v>
      </c>
      <c r="AJ46" s="39">
        <f t="shared" si="42"/>
        <v>60.76482652</v>
      </c>
      <c r="AK46" s="39">
        <f t="shared" si="42"/>
        <v>0</v>
      </c>
      <c r="AL46" s="39">
        <f t="shared" si="42"/>
        <v>0</v>
      </c>
      <c r="AM46" s="39">
        <f t="shared" si="42"/>
        <v>0</v>
      </c>
      <c r="AN46" s="39">
        <f t="shared" si="42"/>
        <v>0</v>
      </c>
      <c r="AO46" s="39">
        <f t="shared" si="42"/>
        <v>0</v>
      </c>
      <c r="AP46" s="39">
        <f t="shared" si="42"/>
        <v>0</v>
      </c>
      <c r="AQ46" s="39">
        <f t="shared" si="42"/>
        <v>0</v>
      </c>
      <c r="AR46" s="39">
        <f t="shared" si="42"/>
        <v>0</v>
      </c>
      <c r="AS46" s="39">
        <f t="shared" si="42"/>
        <v>0</v>
      </c>
      <c r="AT46" s="39">
        <f t="shared" si="42"/>
        <v>0</v>
      </c>
      <c r="AU46" s="39">
        <f t="shared" si="42"/>
        <v>0</v>
      </c>
      <c r="AV46" s="39">
        <f t="shared" si="42"/>
        <v>0</v>
      </c>
      <c r="AW46" s="39">
        <f t="shared" si="42"/>
        <v>0</v>
      </c>
      <c r="AX46" s="39">
        <f t="shared" si="42"/>
        <v>0</v>
      </c>
      <c r="AY46" s="39">
        <f t="shared" si="42"/>
        <v>0</v>
      </c>
      <c r="AZ46" s="39">
        <f t="shared" si="42"/>
        <v>0</v>
      </c>
      <c r="BA46" s="39">
        <f t="shared" si="42"/>
        <v>0</v>
      </c>
      <c r="BB46" s="39">
        <f t="shared" si="42"/>
        <v>0</v>
      </c>
      <c r="BC46" s="39">
        <f t="shared" si="42"/>
        <v>0</v>
      </c>
    </row>
    <row r="47" ht="15.75" customHeight="1">
      <c r="A47" s="33">
        <v>50451.0</v>
      </c>
      <c r="B47" s="34">
        <v>4.375</v>
      </c>
      <c r="C47" s="34">
        <v>105.266</v>
      </c>
      <c r="D47" s="35">
        <v>44972.0</v>
      </c>
      <c r="E47" s="36">
        <v>0.1081730769</v>
      </c>
      <c r="F47" s="36">
        <f t="shared" si="5"/>
        <v>105.3741731</v>
      </c>
      <c r="G47" s="37">
        <f t="shared" si="6"/>
        <v>106.429394</v>
      </c>
      <c r="H47" s="48" t="s">
        <v>37</v>
      </c>
      <c r="I47" s="39">
        <f t="shared" ref="I47:BC47" si="43">(IF(I$6 = $A47, 100, 0) + IF(I$6 &lt;= $A47, $B47/2, 0))*I$9</f>
        <v>2.140352463</v>
      </c>
      <c r="J47" s="39">
        <f t="shared" si="43"/>
        <v>2.094009831</v>
      </c>
      <c r="K47" s="39">
        <f t="shared" si="43"/>
        <v>2.050156443</v>
      </c>
      <c r="L47" s="39">
        <f t="shared" si="43"/>
        <v>2.00770085</v>
      </c>
      <c r="M47" s="39">
        <f t="shared" si="43"/>
        <v>1.967662105</v>
      </c>
      <c r="N47" s="39">
        <f t="shared" si="43"/>
        <v>1.928596104</v>
      </c>
      <c r="O47" s="39">
        <f t="shared" si="43"/>
        <v>1.891666924</v>
      </c>
      <c r="P47" s="39">
        <f t="shared" si="43"/>
        <v>1.855542452</v>
      </c>
      <c r="Q47" s="39">
        <f t="shared" si="43"/>
        <v>1.821299003</v>
      </c>
      <c r="R47" s="39">
        <f t="shared" si="43"/>
        <v>1.787701303</v>
      </c>
      <c r="S47" s="39">
        <f t="shared" si="43"/>
        <v>1.755576771</v>
      </c>
      <c r="T47" s="39">
        <f t="shared" si="43"/>
        <v>1.724125706</v>
      </c>
      <c r="U47" s="39">
        <f t="shared" si="43"/>
        <v>1.694106119</v>
      </c>
      <c r="V47" s="39">
        <f t="shared" si="43"/>
        <v>1.664435785</v>
      </c>
      <c r="W47" s="39">
        <f t="shared" si="43"/>
        <v>1.635999782</v>
      </c>
      <c r="X47" s="39">
        <f t="shared" si="43"/>
        <v>1.607773945</v>
      </c>
      <c r="Y47" s="39">
        <f t="shared" si="43"/>
        <v>1.580601488</v>
      </c>
      <c r="Z47" s="39">
        <f t="shared" si="43"/>
        <v>1.553505323</v>
      </c>
      <c r="AA47" s="39">
        <f t="shared" si="43"/>
        <v>1.527153089</v>
      </c>
      <c r="AB47" s="39">
        <f t="shared" si="43"/>
        <v>1.50089396</v>
      </c>
      <c r="AC47" s="39">
        <f t="shared" si="43"/>
        <v>1.475370922</v>
      </c>
      <c r="AD47" s="39">
        <f t="shared" si="43"/>
        <v>1.449671597</v>
      </c>
      <c r="AE47" s="39">
        <f t="shared" si="43"/>
        <v>1.424571642</v>
      </c>
      <c r="AF47" s="39">
        <f t="shared" si="43"/>
        <v>1.399177912</v>
      </c>
      <c r="AG47" s="39">
        <f t="shared" si="43"/>
        <v>1.374261364</v>
      </c>
      <c r="AH47" s="39">
        <f t="shared" si="43"/>
        <v>1.348940526</v>
      </c>
      <c r="AI47" s="39">
        <f t="shared" si="43"/>
        <v>1.323851642</v>
      </c>
      <c r="AJ47" s="39">
        <f t="shared" si="43"/>
        <v>1.298393729</v>
      </c>
      <c r="AK47" s="39">
        <f t="shared" si="43"/>
        <v>1.273214234</v>
      </c>
      <c r="AL47" s="39">
        <f t="shared" si="43"/>
        <v>58.27308101</v>
      </c>
      <c r="AM47" s="39">
        <f t="shared" si="43"/>
        <v>0</v>
      </c>
      <c r="AN47" s="39">
        <f t="shared" si="43"/>
        <v>0</v>
      </c>
      <c r="AO47" s="39">
        <f t="shared" si="43"/>
        <v>0</v>
      </c>
      <c r="AP47" s="39">
        <f t="shared" si="43"/>
        <v>0</v>
      </c>
      <c r="AQ47" s="39">
        <f t="shared" si="43"/>
        <v>0</v>
      </c>
      <c r="AR47" s="39">
        <f t="shared" si="43"/>
        <v>0</v>
      </c>
      <c r="AS47" s="39">
        <f t="shared" si="43"/>
        <v>0</v>
      </c>
      <c r="AT47" s="39">
        <f t="shared" si="43"/>
        <v>0</v>
      </c>
      <c r="AU47" s="39">
        <f t="shared" si="43"/>
        <v>0</v>
      </c>
      <c r="AV47" s="39">
        <f t="shared" si="43"/>
        <v>0</v>
      </c>
      <c r="AW47" s="39">
        <f t="shared" si="43"/>
        <v>0</v>
      </c>
      <c r="AX47" s="39">
        <f t="shared" si="43"/>
        <v>0</v>
      </c>
      <c r="AY47" s="39">
        <f t="shared" si="43"/>
        <v>0</v>
      </c>
      <c r="AZ47" s="39">
        <f t="shared" si="43"/>
        <v>0</v>
      </c>
      <c r="BA47" s="39">
        <f t="shared" si="43"/>
        <v>0</v>
      </c>
      <c r="BB47" s="39">
        <f t="shared" si="43"/>
        <v>0</v>
      </c>
      <c r="BC47" s="39">
        <f t="shared" si="43"/>
        <v>0</v>
      </c>
    </row>
    <row r="48" ht="15.75" customHeight="1">
      <c r="A48" s="33">
        <v>50816.0</v>
      </c>
      <c r="B48" s="34">
        <v>3.5</v>
      </c>
      <c r="C48" s="34">
        <v>95.076</v>
      </c>
      <c r="D48" s="35">
        <v>44972.0</v>
      </c>
      <c r="E48" s="36">
        <v>0.08653846154</v>
      </c>
      <c r="F48" s="36">
        <f t="shared" si="5"/>
        <v>95.16253846</v>
      </c>
      <c r="G48" s="37">
        <f t="shared" si="6"/>
        <v>96.11337138</v>
      </c>
      <c r="H48" s="48" t="s">
        <v>37</v>
      </c>
      <c r="I48" s="39">
        <f t="shared" ref="I48:BC48" si="44">(IF(I$6 = $A48, 100, 0) + IF(I$6 &lt;= $A48, $B48/2, 0))*I$9</f>
        <v>1.712281971</v>
      </c>
      <c r="J48" s="39">
        <f t="shared" si="44"/>
        <v>1.675207865</v>
      </c>
      <c r="K48" s="39">
        <f t="shared" si="44"/>
        <v>1.640125154</v>
      </c>
      <c r="L48" s="39">
        <f t="shared" si="44"/>
        <v>1.60616068</v>
      </c>
      <c r="M48" s="39">
        <f t="shared" si="44"/>
        <v>1.574129684</v>
      </c>
      <c r="N48" s="39">
        <f t="shared" si="44"/>
        <v>1.542876884</v>
      </c>
      <c r="O48" s="39">
        <f t="shared" si="44"/>
        <v>1.513333539</v>
      </c>
      <c r="P48" s="39">
        <f t="shared" si="44"/>
        <v>1.484433961</v>
      </c>
      <c r="Q48" s="39">
        <f t="shared" si="44"/>
        <v>1.457039202</v>
      </c>
      <c r="R48" s="39">
        <f t="shared" si="44"/>
        <v>1.430161043</v>
      </c>
      <c r="S48" s="39">
        <f t="shared" si="44"/>
        <v>1.404461417</v>
      </c>
      <c r="T48" s="39">
        <f t="shared" si="44"/>
        <v>1.379300565</v>
      </c>
      <c r="U48" s="39">
        <f t="shared" si="44"/>
        <v>1.355284895</v>
      </c>
      <c r="V48" s="39">
        <f t="shared" si="44"/>
        <v>1.331548628</v>
      </c>
      <c r="W48" s="39">
        <f t="shared" si="44"/>
        <v>1.308799826</v>
      </c>
      <c r="X48" s="39">
        <f t="shared" si="44"/>
        <v>1.286219156</v>
      </c>
      <c r="Y48" s="39">
        <f t="shared" si="44"/>
        <v>1.264481191</v>
      </c>
      <c r="Z48" s="39">
        <f t="shared" si="44"/>
        <v>1.242804258</v>
      </c>
      <c r="AA48" s="39">
        <f t="shared" si="44"/>
        <v>1.221722471</v>
      </c>
      <c r="AB48" s="39">
        <f t="shared" si="44"/>
        <v>1.200715168</v>
      </c>
      <c r="AC48" s="39">
        <f t="shared" si="44"/>
        <v>1.180296738</v>
      </c>
      <c r="AD48" s="39">
        <f t="shared" si="44"/>
        <v>1.159737277</v>
      </c>
      <c r="AE48" s="39">
        <f t="shared" si="44"/>
        <v>1.139657313</v>
      </c>
      <c r="AF48" s="39">
        <f t="shared" si="44"/>
        <v>1.119342329</v>
      </c>
      <c r="AG48" s="39">
        <f t="shared" si="44"/>
        <v>1.099409091</v>
      </c>
      <c r="AH48" s="39">
        <f t="shared" si="44"/>
        <v>1.079152421</v>
      </c>
      <c r="AI48" s="39">
        <f t="shared" si="44"/>
        <v>1.059081313</v>
      </c>
      <c r="AJ48" s="39">
        <f t="shared" si="44"/>
        <v>1.038714983</v>
      </c>
      <c r="AK48" s="39">
        <f t="shared" si="44"/>
        <v>1.018571387</v>
      </c>
      <c r="AL48" s="39">
        <f t="shared" si="44"/>
        <v>0.9979487879</v>
      </c>
      <c r="AM48" s="39">
        <f t="shared" si="44"/>
        <v>0.9774893243</v>
      </c>
      <c r="AN48" s="39">
        <f t="shared" si="44"/>
        <v>55.61288286</v>
      </c>
      <c r="AO48" s="39">
        <f t="shared" si="44"/>
        <v>0</v>
      </c>
      <c r="AP48" s="39">
        <f t="shared" si="44"/>
        <v>0</v>
      </c>
      <c r="AQ48" s="39">
        <f t="shared" si="44"/>
        <v>0</v>
      </c>
      <c r="AR48" s="39">
        <f t="shared" si="44"/>
        <v>0</v>
      </c>
      <c r="AS48" s="39">
        <f t="shared" si="44"/>
        <v>0</v>
      </c>
      <c r="AT48" s="39">
        <f t="shared" si="44"/>
        <v>0</v>
      </c>
      <c r="AU48" s="39">
        <f t="shared" si="44"/>
        <v>0</v>
      </c>
      <c r="AV48" s="39">
        <f t="shared" si="44"/>
        <v>0</v>
      </c>
      <c r="AW48" s="39">
        <f t="shared" si="44"/>
        <v>0</v>
      </c>
      <c r="AX48" s="39">
        <f t="shared" si="44"/>
        <v>0</v>
      </c>
      <c r="AY48" s="39">
        <f t="shared" si="44"/>
        <v>0</v>
      </c>
      <c r="AZ48" s="39">
        <f t="shared" si="44"/>
        <v>0</v>
      </c>
      <c r="BA48" s="39">
        <f t="shared" si="44"/>
        <v>0</v>
      </c>
      <c r="BB48" s="39">
        <f t="shared" si="44"/>
        <v>0</v>
      </c>
      <c r="BC48" s="39">
        <f t="shared" si="44"/>
        <v>0</v>
      </c>
    </row>
    <row r="49" ht="15.75" customHeight="1">
      <c r="A49" s="33">
        <v>50997.0</v>
      </c>
      <c r="B49" s="34">
        <v>4.5</v>
      </c>
      <c r="C49" s="34">
        <v>107.06</v>
      </c>
      <c r="D49" s="35">
        <v>44972.0</v>
      </c>
      <c r="E49" s="36">
        <v>0.1112637363</v>
      </c>
      <c r="F49" s="36">
        <f t="shared" si="5"/>
        <v>107.1712637</v>
      </c>
      <c r="G49" s="37">
        <f t="shared" si="6"/>
        <v>107.9677417</v>
      </c>
      <c r="H49" s="48" t="s">
        <v>37</v>
      </c>
      <c r="I49" s="39">
        <f t="shared" ref="I49:BC49" si="45">(IF(I$6 = $A49, 100, 0) + IF(I$6 &lt;= $A49, $B49/2, 0))*I$9</f>
        <v>2.201505391</v>
      </c>
      <c r="J49" s="39">
        <f t="shared" si="45"/>
        <v>2.153838683</v>
      </c>
      <c r="K49" s="39">
        <f t="shared" si="45"/>
        <v>2.108732341</v>
      </c>
      <c r="L49" s="39">
        <f t="shared" si="45"/>
        <v>2.065063731</v>
      </c>
      <c r="M49" s="39">
        <f t="shared" si="45"/>
        <v>2.023881022</v>
      </c>
      <c r="N49" s="39">
        <f t="shared" si="45"/>
        <v>1.98369885</v>
      </c>
      <c r="O49" s="39">
        <f t="shared" si="45"/>
        <v>1.945714551</v>
      </c>
      <c r="P49" s="39">
        <f t="shared" si="45"/>
        <v>1.90855795</v>
      </c>
      <c r="Q49" s="39">
        <f t="shared" si="45"/>
        <v>1.873336117</v>
      </c>
      <c r="R49" s="39">
        <f t="shared" si="45"/>
        <v>1.838778483</v>
      </c>
      <c r="S49" s="39">
        <f t="shared" si="45"/>
        <v>1.805736108</v>
      </c>
      <c r="T49" s="39">
        <f t="shared" si="45"/>
        <v>1.77338644</v>
      </c>
      <c r="U49" s="39">
        <f t="shared" si="45"/>
        <v>1.742509151</v>
      </c>
      <c r="V49" s="39">
        <f t="shared" si="45"/>
        <v>1.711991093</v>
      </c>
      <c r="W49" s="39">
        <f t="shared" si="45"/>
        <v>1.682742633</v>
      </c>
      <c r="X49" s="39">
        <f t="shared" si="45"/>
        <v>1.653710344</v>
      </c>
      <c r="Y49" s="39">
        <f t="shared" si="45"/>
        <v>1.625761531</v>
      </c>
      <c r="Z49" s="39">
        <f t="shared" si="45"/>
        <v>1.597891189</v>
      </c>
      <c r="AA49" s="39">
        <f t="shared" si="45"/>
        <v>1.570786035</v>
      </c>
      <c r="AB49" s="39">
        <f t="shared" si="45"/>
        <v>1.543776644</v>
      </c>
      <c r="AC49" s="39">
        <f t="shared" si="45"/>
        <v>1.517524377</v>
      </c>
      <c r="AD49" s="39">
        <f t="shared" si="45"/>
        <v>1.491090785</v>
      </c>
      <c r="AE49" s="39">
        <f t="shared" si="45"/>
        <v>1.465273688</v>
      </c>
      <c r="AF49" s="39">
        <f t="shared" si="45"/>
        <v>1.439154423</v>
      </c>
      <c r="AG49" s="39">
        <f t="shared" si="45"/>
        <v>1.413525974</v>
      </c>
      <c r="AH49" s="39">
        <f t="shared" si="45"/>
        <v>1.387481684</v>
      </c>
      <c r="AI49" s="39">
        <f t="shared" si="45"/>
        <v>1.361675974</v>
      </c>
      <c r="AJ49" s="39">
        <f t="shared" si="45"/>
        <v>1.335490693</v>
      </c>
      <c r="AK49" s="39">
        <f t="shared" si="45"/>
        <v>1.309591783</v>
      </c>
      <c r="AL49" s="39">
        <f t="shared" si="45"/>
        <v>1.283077013</v>
      </c>
      <c r="AM49" s="39">
        <f t="shared" si="45"/>
        <v>1.256771988</v>
      </c>
      <c r="AN49" s="39">
        <f t="shared" si="45"/>
        <v>1.229768908</v>
      </c>
      <c r="AO49" s="39">
        <f t="shared" si="45"/>
        <v>54.66591611</v>
      </c>
      <c r="AP49" s="39">
        <f t="shared" si="45"/>
        <v>0</v>
      </c>
      <c r="AQ49" s="39">
        <f t="shared" si="45"/>
        <v>0</v>
      </c>
      <c r="AR49" s="39">
        <f t="shared" si="45"/>
        <v>0</v>
      </c>
      <c r="AS49" s="39">
        <f t="shared" si="45"/>
        <v>0</v>
      </c>
      <c r="AT49" s="39">
        <f t="shared" si="45"/>
        <v>0</v>
      </c>
      <c r="AU49" s="39">
        <f t="shared" si="45"/>
        <v>0</v>
      </c>
      <c r="AV49" s="39">
        <f t="shared" si="45"/>
        <v>0</v>
      </c>
      <c r="AW49" s="39">
        <f t="shared" si="45"/>
        <v>0</v>
      </c>
      <c r="AX49" s="39">
        <f t="shared" si="45"/>
        <v>0</v>
      </c>
      <c r="AY49" s="39">
        <f t="shared" si="45"/>
        <v>0</v>
      </c>
      <c r="AZ49" s="39">
        <f t="shared" si="45"/>
        <v>0</v>
      </c>
      <c r="BA49" s="39">
        <f t="shared" si="45"/>
        <v>0</v>
      </c>
      <c r="BB49" s="39">
        <f t="shared" si="45"/>
        <v>0</v>
      </c>
      <c r="BC49" s="39">
        <f t="shared" si="45"/>
        <v>0</v>
      </c>
    </row>
    <row r="50" ht="15.75" customHeight="1">
      <c r="A50" s="33">
        <v>51181.0</v>
      </c>
      <c r="B50" s="34">
        <v>4.625</v>
      </c>
      <c r="C50" s="34">
        <v>108.26</v>
      </c>
      <c r="D50" s="35">
        <v>44972.0</v>
      </c>
      <c r="E50" s="36">
        <v>0.1143543956</v>
      </c>
      <c r="F50" s="36">
        <f t="shared" si="5"/>
        <v>108.3743544</v>
      </c>
      <c r="G50" s="37">
        <f t="shared" si="6"/>
        <v>109.4622924</v>
      </c>
      <c r="H50" s="48" t="s">
        <v>37</v>
      </c>
      <c r="I50" s="39">
        <f t="shared" ref="I50:BC50" si="46">(IF(I$6 = $A50, 100, 0) + IF(I$6 &lt;= $A50, $B50/2, 0))*I$9</f>
        <v>2.262658319</v>
      </c>
      <c r="J50" s="39">
        <f t="shared" si="46"/>
        <v>2.213667536</v>
      </c>
      <c r="K50" s="39">
        <f t="shared" si="46"/>
        <v>2.16730824</v>
      </c>
      <c r="L50" s="39">
        <f t="shared" si="46"/>
        <v>2.122426613</v>
      </c>
      <c r="M50" s="39">
        <f t="shared" si="46"/>
        <v>2.08009994</v>
      </c>
      <c r="N50" s="39">
        <f t="shared" si="46"/>
        <v>2.038801596</v>
      </c>
      <c r="O50" s="39">
        <f t="shared" si="46"/>
        <v>1.999762177</v>
      </c>
      <c r="P50" s="39">
        <f t="shared" si="46"/>
        <v>1.961573449</v>
      </c>
      <c r="Q50" s="39">
        <f t="shared" si="46"/>
        <v>1.925373232</v>
      </c>
      <c r="R50" s="39">
        <f t="shared" si="46"/>
        <v>1.889855663</v>
      </c>
      <c r="S50" s="39">
        <f t="shared" si="46"/>
        <v>1.855895444</v>
      </c>
      <c r="T50" s="39">
        <f t="shared" si="46"/>
        <v>1.822647175</v>
      </c>
      <c r="U50" s="39">
        <f t="shared" si="46"/>
        <v>1.790912183</v>
      </c>
      <c r="V50" s="39">
        <f t="shared" si="46"/>
        <v>1.759546402</v>
      </c>
      <c r="W50" s="39">
        <f t="shared" si="46"/>
        <v>1.729485484</v>
      </c>
      <c r="X50" s="39">
        <f t="shared" si="46"/>
        <v>1.699646742</v>
      </c>
      <c r="Y50" s="39">
        <f t="shared" si="46"/>
        <v>1.670921573</v>
      </c>
      <c r="Z50" s="39">
        <f t="shared" si="46"/>
        <v>1.642277056</v>
      </c>
      <c r="AA50" s="39">
        <f t="shared" si="46"/>
        <v>1.61441898</v>
      </c>
      <c r="AB50" s="39">
        <f t="shared" si="46"/>
        <v>1.586659329</v>
      </c>
      <c r="AC50" s="39">
        <f t="shared" si="46"/>
        <v>1.559677832</v>
      </c>
      <c r="AD50" s="39">
        <f t="shared" si="46"/>
        <v>1.532509974</v>
      </c>
      <c r="AE50" s="39">
        <f t="shared" si="46"/>
        <v>1.505975735</v>
      </c>
      <c r="AF50" s="39">
        <f t="shared" si="46"/>
        <v>1.479130935</v>
      </c>
      <c r="AG50" s="39">
        <f t="shared" si="46"/>
        <v>1.452790585</v>
      </c>
      <c r="AH50" s="39">
        <f t="shared" si="46"/>
        <v>1.426022841</v>
      </c>
      <c r="AI50" s="39">
        <f t="shared" si="46"/>
        <v>1.399500307</v>
      </c>
      <c r="AJ50" s="39">
        <f t="shared" si="46"/>
        <v>1.372587656</v>
      </c>
      <c r="AK50" s="39">
        <f t="shared" si="46"/>
        <v>1.345969333</v>
      </c>
      <c r="AL50" s="39">
        <f t="shared" si="46"/>
        <v>1.318718041</v>
      </c>
      <c r="AM50" s="39">
        <f t="shared" si="46"/>
        <v>1.291682321</v>
      </c>
      <c r="AN50" s="39">
        <f t="shared" si="46"/>
        <v>1.263929156</v>
      </c>
      <c r="AO50" s="39">
        <f t="shared" si="46"/>
        <v>1.236331844</v>
      </c>
      <c r="AP50" s="39">
        <f t="shared" si="46"/>
        <v>53.44352875</v>
      </c>
      <c r="AQ50" s="39">
        <f t="shared" si="46"/>
        <v>0</v>
      </c>
      <c r="AR50" s="39">
        <f t="shared" si="46"/>
        <v>0</v>
      </c>
      <c r="AS50" s="39">
        <f t="shared" si="46"/>
        <v>0</v>
      </c>
      <c r="AT50" s="39">
        <f t="shared" si="46"/>
        <v>0</v>
      </c>
      <c r="AU50" s="39">
        <f t="shared" si="46"/>
        <v>0</v>
      </c>
      <c r="AV50" s="39">
        <f t="shared" si="46"/>
        <v>0</v>
      </c>
      <c r="AW50" s="39">
        <f t="shared" si="46"/>
        <v>0</v>
      </c>
      <c r="AX50" s="39">
        <f t="shared" si="46"/>
        <v>0</v>
      </c>
      <c r="AY50" s="39">
        <f t="shared" si="46"/>
        <v>0</v>
      </c>
      <c r="AZ50" s="39">
        <f t="shared" si="46"/>
        <v>0</v>
      </c>
      <c r="BA50" s="39">
        <f t="shared" si="46"/>
        <v>0</v>
      </c>
      <c r="BB50" s="39">
        <f t="shared" si="46"/>
        <v>0</v>
      </c>
      <c r="BC50" s="39">
        <f t="shared" si="46"/>
        <v>0</v>
      </c>
    </row>
    <row r="51" ht="15.75" customHeight="1">
      <c r="A51" s="33">
        <v>51363.0</v>
      </c>
      <c r="B51" s="34">
        <v>1.125</v>
      </c>
      <c r="C51" s="34">
        <v>63.186</v>
      </c>
      <c r="D51" s="35">
        <v>44972.0</v>
      </c>
      <c r="E51" s="36">
        <v>0.02781593407</v>
      </c>
      <c r="F51" s="36">
        <f t="shared" si="5"/>
        <v>63.21381593</v>
      </c>
      <c r="G51" s="37">
        <f t="shared" si="6"/>
        <v>65.21332608</v>
      </c>
      <c r="H51" s="48" t="s">
        <v>37</v>
      </c>
      <c r="I51" s="39">
        <f t="shared" ref="I51:BC51" si="47">(IF(I$6 = $A51, 100, 0) + IF(I$6 &lt;= $A51, $B51/2, 0))*I$9</f>
        <v>0.5503763478</v>
      </c>
      <c r="J51" s="39">
        <f t="shared" si="47"/>
        <v>0.5384596709</v>
      </c>
      <c r="K51" s="39">
        <f t="shared" si="47"/>
        <v>0.5271830853</v>
      </c>
      <c r="L51" s="39">
        <f t="shared" si="47"/>
        <v>0.5162659328</v>
      </c>
      <c r="M51" s="39">
        <f t="shared" si="47"/>
        <v>0.5059702556</v>
      </c>
      <c r="N51" s="39">
        <f t="shared" si="47"/>
        <v>0.4959247126</v>
      </c>
      <c r="O51" s="39">
        <f t="shared" si="47"/>
        <v>0.4864286376</v>
      </c>
      <c r="P51" s="39">
        <f t="shared" si="47"/>
        <v>0.4771394876</v>
      </c>
      <c r="Q51" s="39">
        <f t="shared" si="47"/>
        <v>0.4683340293</v>
      </c>
      <c r="R51" s="39">
        <f t="shared" si="47"/>
        <v>0.4596946208</v>
      </c>
      <c r="S51" s="39">
        <f t="shared" si="47"/>
        <v>0.4514340269</v>
      </c>
      <c r="T51" s="39">
        <f t="shared" si="47"/>
        <v>0.44334661</v>
      </c>
      <c r="U51" s="39">
        <f t="shared" si="47"/>
        <v>0.4356272878</v>
      </c>
      <c r="V51" s="39">
        <f t="shared" si="47"/>
        <v>0.4279977734</v>
      </c>
      <c r="W51" s="39">
        <f t="shared" si="47"/>
        <v>0.4206856583</v>
      </c>
      <c r="X51" s="39">
        <f t="shared" si="47"/>
        <v>0.4134275859</v>
      </c>
      <c r="Y51" s="39">
        <f t="shared" si="47"/>
        <v>0.4064403827</v>
      </c>
      <c r="Z51" s="39">
        <f t="shared" si="47"/>
        <v>0.3994727973</v>
      </c>
      <c r="AA51" s="39">
        <f t="shared" si="47"/>
        <v>0.3926965087</v>
      </c>
      <c r="AB51" s="39">
        <f t="shared" si="47"/>
        <v>0.3859441611</v>
      </c>
      <c r="AC51" s="39">
        <f t="shared" si="47"/>
        <v>0.3793810943</v>
      </c>
      <c r="AD51" s="39">
        <f t="shared" si="47"/>
        <v>0.3727726963</v>
      </c>
      <c r="AE51" s="39">
        <f t="shared" si="47"/>
        <v>0.3663184221</v>
      </c>
      <c r="AF51" s="39">
        <f t="shared" si="47"/>
        <v>0.3597886059</v>
      </c>
      <c r="AG51" s="39">
        <f t="shared" si="47"/>
        <v>0.3533814936</v>
      </c>
      <c r="AH51" s="39">
        <f t="shared" si="47"/>
        <v>0.3468704209</v>
      </c>
      <c r="AI51" s="39">
        <f t="shared" si="47"/>
        <v>0.3404189936</v>
      </c>
      <c r="AJ51" s="39">
        <f t="shared" si="47"/>
        <v>0.3338726732</v>
      </c>
      <c r="AK51" s="39">
        <f t="shared" si="47"/>
        <v>0.3273979458</v>
      </c>
      <c r="AL51" s="39">
        <f t="shared" si="47"/>
        <v>0.3207692533</v>
      </c>
      <c r="AM51" s="39">
        <f t="shared" si="47"/>
        <v>0.3141929971</v>
      </c>
      <c r="AN51" s="39">
        <f t="shared" si="47"/>
        <v>0.3074422271</v>
      </c>
      <c r="AO51" s="39">
        <f t="shared" si="47"/>
        <v>0.3007293674</v>
      </c>
      <c r="AP51" s="39">
        <f t="shared" si="47"/>
        <v>0.2938251428</v>
      </c>
      <c r="AQ51" s="39">
        <f t="shared" si="47"/>
        <v>51.29331518</v>
      </c>
      <c r="AR51" s="39">
        <f t="shared" si="47"/>
        <v>0</v>
      </c>
      <c r="AS51" s="39">
        <f t="shared" si="47"/>
        <v>0</v>
      </c>
      <c r="AT51" s="39">
        <f t="shared" si="47"/>
        <v>0</v>
      </c>
      <c r="AU51" s="39">
        <f t="shared" si="47"/>
        <v>0</v>
      </c>
      <c r="AV51" s="39">
        <f t="shared" si="47"/>
        <v>0</v>
      </c>
      <c r="AW51" s="39">
        <f t="shared" si="47"/>
        <v>0</v>
      </c>
      <c r="AX51" s="39">
        <f t="shared" si="47"/>
        <v>0</v>
      </c>
      <c r="AY51" s="39">
        <f t="shared" si="47"/>
        <v>0</v>
      </c>
      <c r="AZ51" s="39">
        <f t="shared" si="47"/>
        <v>0</v>
      </c>
      <c r="BA51" s="39">
        <f t="shared" si="47"/>
        <v>0</v>
      </c>
      <c r="BB51" s="39">
        <f t="shared" si="47"/>
        <v>0</v>
      </c>
      <c r="BC51" s="39">
        <f t="shared" si="47"/>
        <v>0</v>
      </c>
    </row>
    <row r="52" ht="15.75" customHeight="1">
      <c r="A52" s="33">
        <v>51363.0</v>
      </c>
      <c r="B52" s="34">
        <v>3.875</v>
      </c>
      <c r="C52" s="34">
        <v>99.014</v>
      </c>
      <c r="D52" s="35">
        <v>44972.0</v>
      </c>
      <c r="E52" s="36">
        <v>0.09581043956</v>
      </c>
      <c r="F52" s="36">
        <f t="shared" si="5"/>
        <v>99.10981044</v>
      </c>
      <c r="G52" s="37">
        <f t="shared" si="6"/>
        <v>99.94135746</v>
      </c>
      <c r="H52" s="48" t="s">
        <v>38</v>
      </c>
      <c r="I52" s="39">
        <f t="shared" ref="I52:BC52" si="48">(IF(I$6 = $A52, 100, 0) + IF(I$6 &lt;= $A52, $B52/2, 0))*I$9</f>
        <v>1.895740753</v>
      </c>
      <c r="J52" s="39">
        <f t="shared" si="48"/>
        <v>1.854694422</v>
      </c>
      <c r="K52" s="39">
        <f t="shared" si="48"/>
        <v>1.815852849</v>
      </c>
      <c r="L52" s="39">
        <f t="shared" si="48"/>
        <v>1.778249324</v>
      </c>
      <c r="M52" s="39">
        <f t="shared" si="48"/>
        <v>1.742786436</v>
      </c>
      <c r="N52" s="39">
        <f t="shared" si="48"/>
        <v>1.708185121</v>
      </c>
      <c r="O52" s="39">
        <f t="shared" si="48"/>
        <v>1.675476419</v>
      </c>
      <c r="P52" s="39">
        <f t="shared" si="48"/>
        <v>1.643480457</v>
      </c>
      <c r="Q52" s="39">
        <f t="shared" si="48"/>
        <v>1.613150545</v>
      </c>
      <c r="R52" s="39">
        <f t="shared" si="48"/>
        <v>1.583392583</v>
      </c>
      <c r="S52" s="39">
        <f t="shared" si="48"/>
        <v>1.554939426</v>
      </c>
      <c r="T52" s="39">
        <f t="shared" si="48"/>
        <v>1.527082768</v>
      </c>
      <c r="U52" s="39">
        <f t="shared" si="48"/>
        <v>1.500493991</v>
      </c>
      <c r="V52" s="39">
        <f t="shared" si="48"/>
        <v>1.474214553</v>
      </c>
      <c r="W52" s="39">
        <f t="shared" si="48"/>
        <v>1.449028379</v>
      </c>
      <c r="X52" s="39">
        <f t="shared" si="48"/>
        <v>1.424028352</v>
      </c>
      <c r="Y52" s="39">
        <f t="shared" si="48"/>
        <v>1.399961318</v>
      </c>
      <c r="Z52" s="39">
        <f t="shared" si="48"/>
        <v>1.375961857</v>
      </c>
      <c r="AA52" s="39">
        <f t="shared" si="48"/>
        <v>1.352621308</v>
      </c>
      <c r="AB52" s="39">
        <f t="shared" si="48"/>
        <v>1.329363221</v>
      </c>
      <c r="AC52" s="39">
        <f t="shared" si="48"/>
        <v>1.306757103</v>
      </c>
      <c r="AD52" s="39">
        <f t="shared" si="48"/>
        <v>1.283994843</v>
      </c>
      <c r="AE52" s="39">
        <f t="shared" si="48"/>
        <v>1.261763454</v>
      </c>
      <c r="AF52" s="39">
        <f t="shared" si="48"/>
        <v>1.239271865</v>
      </c>
      <c r="AG52" s="39">
        <f t="shared" si="48"/>
        <v>1.217202922</v>
      </c>
      <c r="AH52" s="39">
        <f t="shared" si="48"/>
        <v>1.194775894</v>
      </c>
      <c r="AI52" s="39">
        <f t="shared" si="48"/>
        <v>1.172554311</v>
      </c>
      <c r="AJ52" s="39">
        <f t="shared" si="48"/>
        <v>1.150005874</v>
      </c>
      <c r="AK52" s="39">
        <f t="shared" si="48"/>
        <v>1.127704036</v>
      </c>
      <c r="AL52" s="39">
        <f t="shared" si="48"/>
        <v>1.104871872</v>
      </c>
      <c r="AM52" s="39">
        <f t="shared" si="48"/>
        <v>1.082220323</v>
      </c>
      <c r="AN52" s="39">
        <f t="shared" si="48"/>
        <v>1.058967671</v>
      </c>
      <c r="AO52" s="39">
        <f t="shared" si="48"/>
        <v>1.035845599</v>
      </c>
      <c r="AP52" s="39">
        <f t="shared" si="48"/>
        <v>1.012064381</v>
      </c>
      <c r="AQ52" s="39">
        <f t="shared" si="48"/>
        <v>51.99465323</v>
      </c>
      <c r="AR52" s="39">
        <f t="shared" si="48"/>
        <v>0</v>
      </c>
      <c r="AS52" s="39">
        <f t="shared" si="48"/>
        <v>0</v>
      </c>
      <c r="AT52" s="39">
        <f t="shared" si="48"/>
        <v>0</v>
      </c>
      <c r="AU52" s="39">
        <f t="shared" si="48"/>
        <v>0</v>
      </c>
      <c r="AV52" s="39">
        <f t="shared" si="48"/>
        <v>0</v>
      </c>
      <c r="AW52" s="39">
        <f t="shared" si="48"/>
        <v>0</v>
      </c>
      <c r="AX52" s="39">
        <f t="shared" si="48"/>
        <v>0</v>
      </c>
      <c r="AY52" s="39">
        <f t="shared" si="48"/>
        <v>0</v>
      </c>
      <c r="AZ52" s="39">
        <f t="shared" si="48"/>
        <v>0</v>
      </c>
      <c r="BA52" s="39">
        <f t="shared" si="48"/>
        <v>0</v>
      </c>
      <c r="BB52" s="39">
        <f t="shared" si="48"/>
        <v>0</v>
      </c>
      <c r="BC52" s="39">
        <f t="shared" si="48"/>
        <v>0</v>
      </c>
    </row>
    <row r="53" ht="15.75" customHeight="1">
      <c r="A53" s="33">
        <v>51547.0</v>
      </c>
      <c r="B53" s="34">
        <v>1.875</v>
      </c>
      <c r="C53" s="34">
        <v>72.046</v>
      </c>
      <c r="D53" s="35">
        <v>44972.0</v>
      </c>
      <c r="E53" s="36">
        <v>0.04635989011</v>
      </c>
      <c r="F53" s="36">
        <f t="shared" si="5"/>
        <v>72.09235989</v>
      </c>
      <c r="G53" s="37">
        <f t="shared" si="6"/>
        <v>73.89227174</v>
      </c>
      <c r="H53" s="48" t="s">
        <v>37</v>
      </c>
      <c r="I53" s="39">
        <f t="shared" ref="I53:BC53" si="49">(IF(I$6 = $A53, 100, 0) + IF(I$6 &lt;= $A53, $B53/2, 0))*I$9</f>
        <v>0.9172939129</v>
      </c>
      <c r="J53" s="39">
        <f t="shared" si="49"/>
        <v>0.8974327848</v>
      </c>
      <c r="K53" s="39">
        <f t="shared" si="49"/>
        <v>0.8786384755</v>
      </c>
      <c r="L53" s="39">
        <f t="shared" si="49"/>
        <v>0.8604432213</v>
      </c>
      <c r="M53" s="39">
        <f t="shared" si="49"/>
        <v>0.8432837593</v>
      </c>
      <c r="N53" s="39">
        <f t="shared" si="49"/>
        <v>0.8265411876</v>
      </c>
      <c r="O53" s="39">
        <f t="shared" si="49"/>
        <v>0.8107143961</v>
      </c>
      <c r="P53" s="39">
        <f t="shared" si="49"/>
        <v>0.7952324794</v>
      </c>
      <c r="Q53" s="39">
        <f t="shared" si="49"/>
        <v>0.7805567155</v>
      </c>
      <c r="R53" s="39">
        <f t="shared" si="49"/>
        <v>0.7661577014</v>
      </c>
      <c r="S53" s="39">
        <f t="shared" si="49"/>
        <v>0.7523900449</v>
      </c>
      <c r="T53" s="39">
        <f t="shared" si="49"/>
        <v>0.7389110167</v>
      </c>
      <c r="U53" s="39">
        <f t="shared" si="49"/>
        <v>0.7260454796</v>
      </c>
      <c r="V53" s="39">
        <f t="shared" si="49"/>
        <v>0.7133296223</v>
      </c>
      <c r="W53" s="39">
        <f t="shared" si="49"/>
        <v>0.7011427638</v>
      </c>
      <c r="X53" s="39">
        <f t="shared" si="49"/>
        <v>0.6890459766</v>
      </c>
      <c r="Y53" s="39">
        <f t="shared" si="49"/>
        <v>0.6774006379</v>
      </c>
      <c r="Z53" s="39">
        <f t="shared" si="49"/>
        <v>0.6657879955</v>
      </c>
      <c r="AA53" s="39">
        <f t="shared" si="49"/>
        <v>0.6544941811</v>
      </c>
      <c r="AB53" s="39">
        <f t="shared" si="49"/>
        <v>0.6432402684</v>
      </c>
      <c r="AC53" s="39">
        <f t="shared" si="49"/>
        <v>0.6323018239</v>
      </c>
      <c r="AD53" s="39">
        <f t="shared" si="49"/>
        <v>0.6212878271</v>
      </c>
      <c r="AE53" s="39">
        <f t="shared" si="49"/>
        <v>0.6105307035</v>
      </c>
      <c r="AF53" s="39">
        <f t="shared" si="49"/>
        <v>0.5996476764</v>
      </c>
      <c r="AG53" s="39">
        <f t="shared" si="49"/>
        <v>0.5889691559</v>
      </c>
      <c r="AH53" s="39">
        <f t="shared" si="49"/>
        <v>0.5781173682</v>
      </c>
      <c r="AI53" s="39">
        <f t="shared" si="49"/>
        <v>0.5673649893</v>
      </c>
      <c r="AJ53" s="39">
        <f t="shared" si="49"/>
        <v>0.5564544553</v>
      </c>
      <c r="AK53" s="39">
        <f t="shared" si="49"/>
        <v>0.545663243</v>
      </c>
      <c r="AL53" s="39">
        <f t="shared" si="49"/>
        <v>0.5346154221</v>
      </c>
      <c r="AM53" s="39">
        <f t="shared" si="49"/>
        <v>0.5236549952</v>
      </c>
      <c r="AN53" s="39">
        <f t="shared" si="49"/>
        <v>0.5124037119</v>
      </c>
      <c r="AO53" s="39">
        <f t="shared" si="49"/>
        <v>0.5012156123</v>
      </c>
      <c r="AP53" s="39">
        <f t="shared" si="49"/>
        <v>0.4897085713</v>
      </c>
      <c r="AQ53" s="39">
        <f t="shared" si="49"/>
        <v>0.4781850389</v>
      </c>
      <c r="AR53" s="39">
        <f t="shared" si="49"/>
        <v>50.21406853</v>
      </c>
      <c r="AS53" s="39">
        <f t="shared" si="49"/>
        <v>0</v>
      </c>
      <c r="AT53" s="39">
        <f t="shared" si="49"/>
        <v>0</v>
      </c>
      <c r="AU53" s="39">
        <f t="shared" si="49"/>
        <v>0</v>
      </c>
      <c r="AV53" s="39">
        <f t="shared" si="49"/>
        <v>0</v>
      </c>
      <c r="AW53" s="39">
        <f t="shared" si="49"/>
        <v>0</v>
      </c>
      <c r="AX53" s="39">
        <f t="shared" si="49"/>
        <v>0</v>
      </c>
      <c r="AY53" s="39">
        <f t="shared" si="49"/>
        <v>0</v>
      </c>
      <c r="AZ53" s="39">
        <f t="shared" si="49"/>
        <v>0</v>
      </c>
      <c r="BA53" s="39">
        <f t="shared" si="49"/>
        <v>0</v>
      </c>
      <c r="BB53" s="39">
        <f t="shared" si="49"/>
        <v>0</v>
      </c>
      <c r="BC53" s="39">
        <f t="shared" si="49"/>
        <v>0</v>
      </c>
    </row>
    <row r="54" ht="15.75" customHeight="1">
      <c r="A54" s="33">
        <v>51547.0</v>
      </c>
      <c r="B54" s="34">
        <v>4.75</v>
      </c>
      <c r="C54" s="34">
        <v>110.162</v>
      </c>
      <c r="D54" s="35">
        <v>44972.0</v>
      </c>
      <c r="E54" s="36">
        <v>0.1174450549</v>
      </c>
      <c r="F54" s="36">
        <f t="shared" si="5"/>
        <v>110.2794451</v>
      </c>
      <c r="G54" s="37">
        <f t="shared" si="6"/>
        <v>110.913973</v>
      </c>
      <c r="H54" s="48" t="s">
        <v>37</v>
      </c>
      <c r="I54" s="39">
        <f t="shared" ref="I54:BC54" si="50">(IF(I$6 = $A54, 100, 0) + IF(I$6 &lt;= $A54, $B54/2, 0))*I$9</f>
        <v>2.323811246</v>
      </c>
      <c r="J54" s="39">
        <f t="shared" si="50"/>
        <v>2.273496388</v>
      </c>
      <c r="K54" s="39">
        <f t="shared" si="50"/>
        <v>2.225884138</v>
      </c>
      <c r="L54" s="39">
        <f t="shared" si="50"/>
        <v>2.179789494</v>
      </c>
      <c r="M54" s="39">
        <f t="shared" si="50"/>
        <v>2.136318857</v>
      </c>
      <c r="N54" s="39">
        <f t="shared" si="50"/>
        <v>2.093904342</v>
      </c>
      <c r="O54" s="39">
        <f t="shared" si="50"/>
        <v>2.053809803</v>
      </c>
      <c r="P54" s="39">
        <f t="shared" si="50"/>
        <v>2.014588948</v>
      </c>
      <c r="Q54" s="39">
        <f t="shared" si="50"/>
        <v>1.977410346</v>
      </c>
      <c r="R54" s="39">
        <f t="shared" si="50"/>
        <v>1.940932844</v>
      </c>
      <c r="S54" s="39">
        <f t="shared" si="50"/>
        <v>1.90605478</v>
      </c>
      <c r="T54" s="39">
        <f t="shared" si="50"/>
        <v>1.871907909</v>
      </c>
      <c r="U54" s="39">
        <f t="shared" si="50"/>
        <v>1.839315215</v>
      </c>
      <c r="V54" s="39">
        <f t="shared" si="50"/>
        <v>1.80710171</v>
      </c>
      <c r="W54" s="39">
        <f t="shared" si="50"/>
        <v>1.776228335</v>
      </c>
      <c r="X54" s="39">
        <f t="shared" si="50"/>
        <v>1.745583141</v>
      </c>
      <c r="Y54" s="39">
        <f t="shared" si="50"/>
        <v>1.716081616</v>
      </c>
      <c r="Z54" s="39">
        <f t="shared" si="50"/>
        <v>1.686662922</v>
      </c>
      <c r="AA54" s="39">
        <f t="shared" si="50"/>
        <v>1.658051925</v>
      </c>
      <c r="AB54" s="39">
        <f t="shared" si="50"/>
        <v>1.629542013</v>
      </c>
      <c r="AC54" s="39">
        <f t="shared" si="50"/>
        <v>1.601831287</v>
      </c>
      <c r="AD54" s="39">
        <f t="shared" si="50"/>
        <v>1.573929162</v>
      </c>
      <c r="AE54" s="39">
        <f t="shared" si="50"/>
        <v>1.546677782</v>
      </c>
      <c r="AF54" s="39">
        <f t="shared" si="50"/>
        <v>1.519107447</v>
      </c>
      <c r="AG54" s="39">
        <f t="shared" si="50"/>
        <v>1.492055195</v>
      </c>
      <c r="AH54" s="39">
        <f t="shared" si="50"/>
        <v>1.464563999</v>
      </c>
      <c r="AI54" s="39">
        <f t="shared" si="50"/>
        <v>1.437324639</v>
      </c>
      <c r="AJ54" s="39">
        <f t="shared" si="50"/>
        <v>1.40968462</v>
      </c>
      <c r="AK54" s="39">
        <f t="shared" si="50"/>
        <v>1.382346882</v>
      </c>
      <c r="AL54" s="39">
        <f t="shared" si="50"/>
        <v>1.354359069</v>
      </c>
      <c r="AM54" s="39">
        <f t="shared" si="50"/>
        <v>1.326592654</v>
      </c>
      <c r="AN54" s="39">
        <f t="shared" si="50"/>
        <v>1.298089403</v>
      </c>
      <c r="AO54" s="39">
        <f t="shared" si="50"/>
        <v>1.269746218</v>
      </c>
      <c r="AP54" s="39">
        <f t="shared" si="50"/>
        <v>1.240595047</v>
      </c>
      <c r="AQ54" s="39">
        <f t="shared" si="50"/>
        <v>1.211402099</v>
      </c>
      <c r="AR54" s="39">
        <f t="shared" si="50"/>
        <v>50.92919148</v>
      </c>
      <c r="AS54" s="39">
        <f t="shared" si="50"/>
        <v>0</v>
      </c>
      <c r="AT54" s="39">
        <f t="shared" si="50"/>
        <v>0</v>
      </c>
      <c r="AU54" s="39">
        <f t="shared" si="50"/>
        <v>0</v>
      </c>
      <c r="AV54" s="39">
        <f t="shared" si="50"/>
        <v>0</v>
      </c>
      <c r="AW54" s="39">
        <f t="shared" si="50"/>
        <v>0</v>
      </c>
      <c r="AX54" s="39">
        <f t="shared" si="50"/>
        <v>0</v>
      </c>
      <c r="AY54" s="39">
        <f t="shared" si="50"/>
        <v>0</v>
      </c>
      <c r="AZ54" s="39">
        <f t="shared" si="50"/>
        <v>0</v>
      </c>
      <c r="BA54" s="39">
        <f t="shared" si="50"/>
        <v>0</v>
      </c>
      <c r="BB54" s="39">
        <f t="shared" si="50"/>
        <v>0</v>
      </c>
      <c r="BC54" s="39">
        <f t="shared" si="50"/>
        <v>0</v>
      </c>
    </row>
    <row r="55" ht="15.75" customHeight="1">
      <c r="A55" s="33">
        <v>51728.0</v>
      </c>
      <c r="B55" s="34">
        <v>3.75</v>
      </c>
      <c r="C55" s="34">
        <v>96.254</v>
      </c>
      <c r="D55" s="35">
        <v>44972.0</v>
      </c>
      <c r="E55" s="36">
        <v>0.09271978022</v>
      </c>
      <c r="F55" s="36">
        <f t="shared" si="5"/>
        <v>96.34671978</v>
      </c>
      <c r="G55" s="37">
        <f t="shared" si="6"/>
        <v>97.69165533</v>
      </c>
      <c r="H55" s="48" t="s">
        <v>37</v>
      </c>
      <c r="I55" s="39">
        <f t="shared" ref="I55:BC55" si="51">(IF(I$6 = $A55, 100, 0) + IF(I$6 &lt;= $A55, $B55/2, 0))*I$9</f>
        <v>1.834587826</v>
      </c>
      <c r="J55" s="39">
        <f t="shared" si="51"/>
        <v>1.79486557</v>
      </c>
      <c r="K55" s="39">
        <f t="shared" si="51"/>
        <v>1.757276951</v>
      </c>
      <c r="L55" s="39">
        <f t="shared" si="51"/>
        <v>1.720886443</v>
      </c>
      <c r="M55" s="39">
        <f t="shared" si="51"/>
        <v>1.686567519</v>
      </c>
      <c r="N55" s="39">
        <f t="shared" si="51"/>
        <v>1.653082375</v>
      </c>
      <c r="O55" s="39">
        <f t="shared" si="51"/>
        <v>1.621428792</v>
      </c>
      <c r="P55" s="39">
        <f t="shared" si="51"/>
        <v>1.590464959</v>
      </c>
      <c r="Q55" s="39">
        <f t="shared" si="51"/>
        <v>1.561113431</v>
      </c>
      <c r="R55" s="39">
        <f t="shared" si="51"/>
        <v>1.532315403</v>
      </c>
      <c r="S55" s="39">
        <f t="shared" si="51"/>
        <v>1.50478009</v>
      </c>
      <c r="T55" s="39">
        <f t="shared" si="51"/>
        <v>1.477822033</v>
      </c>
      <c r="U55" s="39">
        <f t="shared" si="51"/>
        <v>1.452090959</v>
      </c>
      <c r="V55" s="39">
        <f t="shared" si="51"/>
        <v>1.426659245</v>
      </c>
      <c r="W55" s="39">
        <f t="shared" si="51"/>
        <v>1.402285528</v>
      </c>
      <c r="X55" s="39">
        <f t="shared" si="51"/>
        <v>1.378091953</v>
      </c>
      <c r="Y55" s="39">
        <f t="shared" si="51"/>
        <v>1.354801276</v>
      </c>
      <c r="Z55" s="39">
        <f t="shared" si="51"/>
        <v>1.331575991</v>
      </c>
      <c r="AA55" s="39">
        <f t="shared" si="51"/>
        <v>1.308988362</v>
      </c>
      <c r="AB55" s="39">
        <f t="shared" si="51"/>
        <v>1.286480537</v>
      </c>
      <c r="AC55" s="39">
        <f t="shared" si="51"/>
        <v>1.264603648</v>
      </c>
      <c r="AD55" s="39">
        <f t="shared" si="51"/>
        <v>1.242575654</v>
      </c>
      <c r="AE55" s="39">
        <f t="shared" si="51"/>
        <v>1.221061407</v>
      </c>
      <c r="AF55" s="39">
        <f t="shared" si="51"/>
        <v>1.199295353</v>
      </c>
      <c r="AG55" s="39">
        <f t="shared" si="51"/>
        <v>1.177938312</v>
      </c>
      <c r="AH55" s="39">
        <f t="shared" si="51"/>
        <v>1.156234736</v>
      </c>
      <c r="AI55" s="39">
        <f t="shared" si="51"/>
        <v>1.134729979</v>
      </c>
      <c r="AJ55" s="39">
        <f t="shared" si="51"/>
        <v>1.112908911</v>
      </c>
      <c r="AK55" s="39">
        <f t="shared" si="51"/>
        <v>1.091326486</v>
      </c>
      <c r="AL55" s="39">
        <f t="shared" si="51"/>
        <v>1.069230844</v>
      </c>
      <c r="AM55" s="39">
        <f t="shared" si="51"/>
        <v>1.04730999</v>
      </c>
      <c r="AN55" s="39">
        <f t="shared" si="51"/>
        <v>1.024807424</v>
      </c>
      <c r="AO55" s="39">
        <f t="shared" si="51"/>
        <v>1.002431225</v>
      </c>
      <c r="AP55" s="39">
        <f t="shared" si="51"/>
        <v>0.9794171426</v>
      </c>
      <c r="AQ55" s="39">
        <f t="shared" si="51"/>
        <v>0.9563700778</v>
      </c>
      <c r="AR55" s="39">
        <f t="shared" si="51"/>
        <v>0.9327690748</v>
      </c>
      <c r="AS55" s="39">
        <f t="shared" si="51"/>
        <v>49.40247982</v>
      </c>
      <c r="AT55" s="39">
        <f t="shared" si="51"/>
        <v>0</v>
      </c>
      <c r="AU55" s="39">
        <f t="shared" si="51"/>
        <v>0</v>
      </c>
      <c r="AV55" s="39">
        <f t="shared" si="51"/>
        <v>0</v>
      </c>
      <c r="AW55" s="39">
        <f t="shared" si="51"/>
        <v>0</v>
      </c>
      <c r="AX55" s="39">
        <f t="shared" si="51"/>
        <v>0</v>
      </c>
      <c r="AY55" s="39">
        <f t="shared" si="51"/>
        <v>0</v>
      </c>
      <c r="AZ55" s="39">
        <f t="shared" si="51"/>
        <v>0</v>
      </c>
      <c r="BA55" s="39">
        <f t="shared" si="51"/>
        <v>0</v>
      </c>
      <c r="BB55" s="39">
        <f t="shared" si="51"/>
        <v>0</v>
      </c>
      <c r="BC55" s="39">
        <f t="shared" si="51"/>
        <v>0</v>
      </c>
    </row>
    <row r="56" ht="15.75" customHeight="1">
      <c r="A56" s="33">
        <v>51912.0</v>
      </c>
      <c r="B56" s="34">
        <v>3.125</v>
      </c>
      <c r="C56" s="34">
        <v>87.242</v>
      </c>
      <c r="D56" s="35">
        <v>44972.0</v>
      </c>
      <c r="E56" s="36">
        <v>0.07726648352</v>
      </c>
      <c r="F56" s="36">
        <f t="shared" si="5"/>
        <v>87.31926648</v>
      </c>
      <c r="G56" s="37">
        <f t="shared" si="6"/>
        <v>88.9373752</v>
      </c>
      <c r="H56" s="48" t="s">
        <v>37</v>
      </c>
      <c r="I56" s="39">
        <f t="shared" ref="I56:BC56" si="52">(IF(I$6 = $A56, 100, 0) + IF(I$6 &lt;= $A56, $B56/2, 0))*I$9</f>
        <v>1.528823188</v>
      </c>
      <c r="J56" s="39">
        <f t="shared" si="52"/>
        <v>1.495721308</v>
      </c>
      <c r="K56" s="39">
        <f t="shared" si="52"/>
        <v>1.464397459</v>
      </c>
      <c r="L56" s="39">
        <f t="shared" si="52"/>
        <v>1.434072035</v>
      </c>
      <c r="M56" s="39">
        <f t="shared" si="52"/>
        <v>1.405472932</v>
      </c>
      <c r="N56" s="39">
        <f t="shared" si="52"/>
        <v>1.377568646</v>
      </c>
      <c r="O56" s="39">
        <f t="shared" si="52"/>
        <v>1.35119066</v>
      </c>
      <c r="P56" s="39">
        <f t="shared" si="52"/>
        <v>1.325387466</v>
      </c>
      <c r="Q56" s="39">
        <f t="shared" si="52"/>
        <v>1.300927859</v>
      </c>
      <c r="R56" s="39">
        <f t="shared" si="52"/>
        <v>1.276929502</v>
      </c>
      <c r="S56" s="39">
        <f t="shared" si="52"/>
        <v>1.253983408</v>
      </c>
      <c r="T56" s="39">
        <f t="shared" si="52"/>
        <v>1.231518361</v>
      </c>
      <c r="U56" s="39">
        <f t="shared" si="52"/>
        <v>1.210075799</v>
      </c>
      <c r="V56" s="39">
        <f t="shared" si="52"/>
        <v>1.188882704</v>
      </c>
      <c r="W56" s="39">
        <f t="shared" si="52"/>
        <v>1.168571273</v>
      </c>
      <c r="X56" s="39">
        <f t="shared" si="52"/>
        <v>1.148409961</v>
      </c>
      <c r="Y56" s="39">
        <f t="shared" si="52"/>
        <v>1.129001063</v>
      </c>
      <c r="Z56" s="39">
        <f t="shared" si="52"/>
        <v>1.109646659</v>
      </c>
      <c r="AA56" s="39">
        <f t="shared" si="52"/>
        <v>1.090823635</v>
      </c>
      <c r="AB56" s="39">
        <f t="shared" si="52"/>
        <v>1.072067114</v>
      </c>
      <c r="AC56" s="39">
        <f t="shared" si="52"/>
        <v>1.053836373</v>
      </c>
      <c r="AD56" s="39">
        <f t="shared" si="52"/>
        <v>1.035479712</v>
      </c>
      <c r="AE56" s="39">
        <f t="shared" si="52"/>
        <v>1.017551173</v>
      </c>
      <c r="AF56" s="39">
        <f t="shared" si="52"/>
        <v>0.9994127941</v>
      </c>
      <c r="AG56" s="39">
        <f t="shared" si="52"/>
        <v>0.9816152599</v>
      </c>
      <c r="AH56" s="39">
        <f t="shared" si="52"/>
        <v>0.9635289469</v>
      </c>
      <c r="AI56" s="39">
        <f t="shared" si="52"/>
        <v>0.9456083154</v>
      </c>
      <c r="AJ56" s="39">
        <f t="shared" si="52"/>
        <v>0.9274240922</v>
      </c>
      <c r="AK56" s="39">
        <f t="shared" si="52"/>
        <v>0.9094387384</v>
      </c>
      <c r="AL56" s="39">
        <f t="shared" si="52"/>
        <v>0.8910257035</v>
      </c>
      <c r="AM56" s="39">
        <f t="shared" si="52"/>
        <v>0.8727583253</v>
      </c>
      <c r="AN56" s="39">
        <f t="shared" si="52"/>
        <v>0.8540061864</v>
      </c>
      <c r="AO56" s="39">
        <f t="shared" si="52"/>
        <v>0.8353593538</v>
      </c>
      <c r="AP56" s="39">
        <f t="shared" si="52"/>
        <v>0.8161809522</v>
      </c>
      <c r="AQ56" s="39">
        <f t="shared" si="52"/>
        <v>0.7969750649</v>
      </c>
      <c r="AR56" s="39">
        <f t="shared" si="52"/>
        <v>0.7773075623</v>
      </c>
      <c r="AS56" s="39">
        <f t="shared" si="52"/>
        <v>0.7577067458</v>
      </c>
      <c r="AT56" s="39">
        <f t="shared" si="52"/>
        <v>47.93868886</v>
      </c>
      <c r="AU56" s="39">
        <f t="shared" si="52"/>
        <v>0</v>
      </c>
      <c r="AV56" s="39">
        <f t="shared" si="52"/>
        <v>0</v>
      </c>
      <c r="AW56" s="39">
        <f t="shared" si="52"/>
        <v>0</v>
      </c>
      <c r="AX56" s="39">
        <f t="shared" si="52"/>
        <v>0</v>
      </c>
      <c r="AY56" s="39">
        <f t="shared" si="52"/>
        <v>0</v>
      </c>
      <c r="AZ56" s="39">
        <f t="shared" si="52"/>
        <v>0</v>
      </c>
      <c r="BA56" s="39">
        <f t="shared" si="52"/>
        <v>0</v>
      </c>
      <c r="BB56" s="39">
        <f t="shared" si="52"/>
        <v>0</v>
      </c>
      <c r="BC56" s="39">
        <f t="shared" si="52"/>
        <v>0</v>
      </c>
    </row>
    <row r="57" ht="15.75" customHeight="1">
      <c r="A57" s="33">
        <v>52093.0</v>
      </c>
      <c r="B57" s="34">
        <v>3.375</v>
      </c>
      <c r="C57" s="34">
        <v>90.252</v>
      </c>
      <c r="D57" s="35">
        <v>44972.0</v>
      </c>
      <c r="E57" s="36">
        <v>0.0834478022</v>
      </c>
      <c r="F57" s="36">
        <f t="shared" si="5"/>
        <v>90.3354478</v>
      </c>
      <c r="G57" s="37">
        <f t="shared" si="6"/>
        <v>91.76348314</v>
      </c>
      <c r="H57" s="48" t="s">
        <v>37</v>
      </c>
      <c r="I57" s="39">
        <f t="shared" ref="I57:BC57" si="53">(IF(I$6 = $A57, 100, 0) + IF(I$6 &lt;= $A57, $B57/2, 0))*I$9</f>
        <v>1.651129043</v>
      </c>
      <c r="J57" s="39">
        <f t="shared" si="53"/>
        <v>1.615379013</v>
      </c>
      <c r="K57" s="39">
        <f t="shared" si="53"/>
        <v>1.581549256</v>
      </c>
      <c r="L57" s="39">
        <f t="shared" si="53"/>
        <v>1.548797798</v>
      </c>
      <c r="M57" s="39">
        <f t="shared" si="53"/>
        <v>1.517910767</v>
      </c>
      <c r="N57" s="39">
        <f t="shared" si="53"/>
        <v>1.487774138</v>
      </c>
      <c r="O57" s="39">
        <f t="shared" si="53"/>
        <v>1.459285913</v>
      </c>
      <c r="P57" s="39">
        <f t="shared" si="53"/>
        <v>1.431418463</v>
      </c>
      <c r="Q57" s="39">
        <f t="shared" si="53"/>
        <v>1.405002088</v>
      </c>
      <c r="R57" s="39">
        <f t="shared" si="53"/>
        <v>1.379083862</v>
      </c>
      <c r="S57" s="39">
        <f t="shared" si="53"/>
        <v>1.354302081</v>
      </c>
      <c r="T57" s="39">
        <f t="shared" si="53"/>
        <v>1.33003983</v>
      </c>
      <c r="U57" s="39">
        <f t="shared" si="53"/>
        <v>1.306881863</v>
      </c>
      <c r="V57" s="39">
        <f t="shared" si="53"/>
        <v>1.28399332</v>
      </c>
      <c r="W57" s="39">
        <f t="shared" si="53"/>
        <v>1.262056975</v>
      </c>
      <c r="X57" s="39">
        <f t="shared" si="53"/>
        <v>1.240282758</v>
      </c>
      <c r="Y57" s="39">
        <f t="shared" si="53"/>
        <v>1.219321148</v>
      </c>
      <c r="Z57" s="39">
        <f t="shared" si="53"/>
        <v>1.198418392</v>
      </c>
      <c r="AA57" s="39">
        <f t="shared" si="53"/>
        <v>1.178089526</v>
      </c>
      <c r="AB57" s="39">
        <f t="shared" si="53"/>
        <v>1.157832483</v>
      </c>
      <c r="AC57" s="39">
        <f t="shared" si="53"/>
        <v>1.138143283</v>
      </c>
      <c r="AD57" s="39">
        <f t="shared" si="53"/>
        <v>1.118318089</v>
      </c>
      <c r="AE57" s="39">
        <f t="shared" si="53"/>
        <v>1.098955266</v>
      </c>
      <c r="AF57" s="39">
        <f t="shared" si="53"/>
        <v>1.079365818</v>
      </c>
      <c r="AG57" s="39">
        <f t="shared" si="53"/>
        <v>1.060144481</v>
      </c>
      <c r="AH57" s="39">
        <f t="shared" si="53"/>
        <v>1.040611263</v>
      </c>
      <c r="AI57" s="39">
        <f t="shared" si="53"/>
        <v>1.021256981</v>
      </c>
      <c r="AJ57" s="39">
        <f t="shared" si="53"/>
        <v>1.00161802</v>
      </c>
      <c r="AK57" s="39">
        <f t="shared" si="53"/>
        <v>0.9821938374</v>
      </c>
      <c r="AL57" s="39">
        <f t="shared" si="53"/>
        <v>0.9623077598</v>
      </c>
      <c r="AM57" s="39">
        <f t="shared" si="53"/>
        <v>0.9425789913</v>
      </c>
      <c r="AN57" s="39">
        <f t="shared" si="53"/>
        <v>0.9223266813</v>
      </c>
      <c r="AO57" s="39">
        <f t="shared" si="53"/>
        <v>0.9021881021</v>
      </c>
      <c r="AP57" s="39">
        <f t="shared" si="53"/>
        <v>0.8814754283</v>
      </c>
      <c r="AQ57" s="39">
        <f t="shared" si="53"/>
        <v>0.8607330701</v>
      </c>
      <c r="AR57" s="39">
        <f t="shared" si="53"/>
        <v>0.8394921673</v>
      </c>
      <c r="AS57" s="39">
        <f t="shared" si="53"/>
        <v>0.8183232854</v>
      </c>
      <c r="AT57" s="39">
        <f t="shared" si="53"/>
        <v>0.7965197534</v>
      </c>
      <c r="AU57" s="39">
        <f t="shared" si="53"/>
        <v>46.68838214</v>
      </c>
      <c r="AV57" s="39">
        <f t="shared" si="53"/>
        <v>0</v>
      </c>
      <c r="AW57" s="39">
        <f t="shared" si="53"/>
        <v>0</v>
      </c>
      <c r="AX57" s="39">
        <f t="shared" si="53"/>
        <v>0</v>
      </c>
      <c r="AY57" s="39">
        <f t="shared" si="53"/>
        <v>0</v>
      </c>
      <c r="AZ57" s="39">
        <f t="shared" si="53"/>
        <v>0</v>
      </c>
      <c r="BA57" s="39">
        <f t="shared" si="53"/>
        <v>0</v>
      </c>
      <c r="BB57" s="39">
        <f t="shared" si="53"/>
        <v>0</v>
      </c>
      <c r="BC57" s="39">
        <f t="shared" si="53"/>
        <v>0</v>
      </c>
    </row>
    <row r="58" ht="15.75" customHeight="1">
      <c r="A58" s="33">
        <v>52458.0</v>
      </c>
      <c r="B58" s="34">
        <v>3.625</v>
      </c>
      <c r="C58" s="34">
        <v>93.272</v>
      </c>
      <c r="D58" s="35">
        <v>44972.0</v>
      </c>
      <c r="E58" s="36">
        <v>0.08962912088</v>
      </c>
      <c r="F58" s="36">
        <f t="shared" si="5"/>
        <v>93.36162912</v>
      </c>
      <c r="G58" s="37">
        <f t="shared" si="6"/>
        <v>94.10672778</v>
      </c>
      <c r="H58" s="48" t="s">
        <v>37</v>
      </c>
      <c r="I58" s="39">
        <f t="shared" ref="I58:BC58" si="54">(IF(I$6 = $A58, 100, 0) + IF(I$6 &lt;= $A58, $B58/2, 0))*I$9</f>
        <v>1.773434898</v>
      </c>
      <c r="J58" s="39">
        <f t="shared" si="54"/>
        <v>1.735036717</v>
      </c>
      <c r="K58" s="39">
        <f t="shared" si="54"/>
        <v>1.698701053</v>
      </c>
      <c r="L58" s="39">
        <f t="shared" si="54"/>
        <v>1.663523561</v>
      </c>
      <c r="M58" s="39">
        <f t="shared" si="54"/>
        <v>1.630348601</v>
      </c>
      <c r="N58" s="39">
        <f t="shared" si="54"/>
        <v>1.597979629</v>
      </c>
      <c r="O58" s="39">
        <f t="shared" si="54"/>
        <v>1.567381166</v>
      </c>
      <c r="P58" s="39">
        <f t="shared" si="54"/>
        <v>1.53744946</v>
      </c>
      <c r="Q58" s="39">
        <f t="shared" si="54"/>
        <v>1.509076317</v>
      </c>
      <c r="R58" s="39">
        <f t="shared" si="54"/>
        <v>1.481238223</v>
      </c>
      <c r="S58" s="39">
        <f t="shared" si="54"/>
        <v>1.454620753</v>
      </c>
      <c r="T58" s="39">
        <f t="shared" si="54"/>
        <v>1.428561299</v>
      </c>
      <c r="U58" s="39">
        <f t="shared" si="54"/>
        <v>1.403687927</v>
      </c>
      <c r="V58" s="39">
        <f t="shared" si="54"/>
        <v>1.379103936</v>
      </c>
      <c r="W58" s="39">
        <f t="shared" si="54"/>
        <v>1.355542677</v>
      </c>
      <c r="X58" s="39">
        <f t="shared" si="54"/>
        <v>1.332155555</v>
      </c>
      <c r="Y58" s="39">
        <f t="shared" si="54"/>
        <v>1.309641233</v>
      </c>
      <c r="Z58" s="39">
        <f t="shared" si="54"/>
        <v>1.287190125</v>
      </c>
      <c r="AA58" s="39">
        <f t="shared" si="54"/>
        <v>1.265355417</v>
      </c>
      <c r="AB58" s="39">
        <f t="shared" si="54"/>
        <v>1.243597852</v>
      </c>
      <c r="AC58" s="39">
        <f t="shared" si="54"/>
        <v>1.222450193</v>
      </c>
      <c r="AD58" s="39">
        <f t="shared" si="54"/>
        <v>1.201156466</v>
      </c>
      <c r="AE58" s="39">
        <f t="shared" si="54"/>
        <v>1.18035936</v>
      </c>
      <c r="AF58" s="39">
        <f t="shared" si="54"/>
        <v>1.159318841</v>
      </c>
      <c r="AG58" s="39">
        <f t="shared" si="54"/>
        <v>1.138673701</v>
      </c>
      <c r="AH58" s="39">
        <f t="shared" si="54"/>
        <v>1.117693578</v>
      </c>
      <c r="AI58" s="39">
        <f t="shared" si="54"/>
        <v>1.096905646</v>
      </c>
      <c r="AJ58" s="39">
        <f t="shared" si="54"/>
        <v>1.075811947</v>
      </c>
      <c r="AK58" s="39">
        <f t="shared" si="54"/>
        <v>1.054948937</v>
      </c>
      <c r="AL58" s="39">
        <f t="shared" si="54"/>
        <v>1.033589816</v>
      </c>
      <c r="AM58" s="39">
        <f t="shared" si="54"/>
        <v>1.012399657</v>
      </c>
      <c r="AN58" s="39">
        <f t="shared" si="54"/>
        <v>0.9906471763</v>
      </c>
      <c r="AO58" s="39">
        <f t="shared" si="54"/>
        <v>0.9690168504</v>
      </c>
      <c r="AP58" s="39">
        <f t="shared" si="54"/>
        <v>0.9467699045</v>
      </c>
      <c r="AQ58" s="39">
        <f t="shared" si="54"/>
        <v>0.9244910752</v>
      </c>
      <c r="AR58" s="39">
        <f t="shared" si="54"/>
        <v>0.9016767723</v>
      </c>
      <c r="AS58" s="39">
        <f t="shared" si="54"/>
        <v>0.8789398251</v>
      </c>
      <c r="AT58" s="39">
        <f t="shared" si="54"/>
        <v>0.8555212166</v>
      </c>
      <c r="AU58" s="39">
        <f t="shared" si="54"/>
        <v>0.8321838243</v>
      </c>
      <c r="AV58" s="39">
        <f t="shared" si="54"/>
        <v>0.8081578884</v>
      </c>
      <c r="AW58" s="39">
        <f t="shared" si="54"/>
        <v>44.0523887</v>
      </c>
      <c r="AX58" s="39">
        <f t="shared" si="54"/>
        <v>0</v>
      </c>
      <c r="AY58" s="39">
        <f t="shared" si="54"/>
        <v>0</v>
      </c>
      <c r="AZ58" s="39">
        <f t="shared" si="54"/>
        <v>0</v>
      </c>
      <c r="BA58" s="39">
        <f t="shared" si="54"/>
        <v>0</v>
      </c>
      <c r="BB58" s="39">
        <f t="shared" si="54"/>
        <v>0</v>
      </c>
      <c r="BC58" s="39">
        <f t="shared" si="54"/>
        <v>0</v>
      </c>
    </row>
    <row r="59" ht="15.75" customHeight="1">
      <c r="A59" s="33">
        <v>52642.0</v>
      </c>
      <c r="B59" s="34">
        <v>3.625</v>
      </c>
      <c r="C59" s="34">
        <v>93.18</v>
      </c>
      <c r="D59" s="35">
        <v>44972.0</v>
      </c>
      <c r="E59" s="36">
        <v>0.08962912088</v>
      </c>
      <c r="F59" s="36">
        <f t="shared" si="5"/>
        <v>93.26962912</v>
      </c>
      <c r="G59" s="37">
        <f t="shared" si="6"/>
        <v>93.50918527</v>
      </c>
      <c r="H59" s="48" t="s">
        <v>37</v>
      </c>
      <c r="I59" s="39">
        <f t="shared" ref="I59:BC59" si="55">(IF(I$6 = $A59, 100, 0) + IF(I$6 &lt;= $A59, $B59/2, 0))*I$9</f>
        <v>1.773434898</v>
      </c>
      <c r="J59" s="39">
        <f t="shared" si="55"/>
        <v>1.735036717</v>
      </c>
      <c r="K59" s="39">
        <f t="shared" si="55"/>
        <v>1.698701053</v>
      </c>
      <c r="L59" s="39">
        <f t="shared" si="55"/>
        <v>1.663523561</v>
      </c>
      <c r="M59" s="39">
        <f t="shared" si="55"/>
        <v>1.630348601</v>
      </c>
      <c r="N59" s="39">
        <f t="shared" si="55"/>
        <v>1.597979629</v>
      </c>
      <c r="O59" s="39">
        <f t="shared" si="55"/>
        <v>1.567381166</v>
      </c>
      <c r="P59" s="39">
        <f t="shared" si="55"/>
        <v>1.53744946</v>
      </c>
      <c r="Q59" s="39">
        <f t="shared" si="55"/>
        <v>1.509076317</v>
      </c>
      <c r="R59" s="39">
        <f t="shared" si="55"/>
        <v>1.481238223</v>
      </c>
      <c r="S59" s="39">
        <f t="shared" si="55"/>
        <v>1.454620753</v>
      </c>
      <c r="T59" s="39">
        <f t="shared" si="55"/>
        <v>1.428561299</v>
      </c>
      <c r="U59" s="39">
        <f t="shared" si="55"/>
        <v>1.403687927</v>
      </c>
      <c r="V59" s="39">
        <f t="shared" si="55"/>
        <v>1.379103936</v>
      </c>
      <c r="W59" s="39">
        <f t="shared" si="55"/>
        <v>1.355542677</v>
      </c>
      <c r="X59" s="39">
        <f t="shared" si="55"/>
        <v>1.332155555</v>
      </c>
      <c r="Y59" s="39">
        <f t="shared" si="55"/>
        <v>1.309641233</v>
      </c>
      <c r="Z59" s="39">
        <f t="shared" si="55"/>
        <v>1.287190125</v>
      </c>
      <c r="AA59" s="39">
        <f t="shared" si="55"/>
        <v>1.265355417</v>
      </c>
      <c r="AB59" s="39">
        <f t="shared" si="55"/>
        <v>1.243597852</v>
      </c>
      <c r="AC59" s="39">
        <f t="shared" si="55"/>
        <v>1.222450193</v>
      </c>
      <c r="AD59" s="39">
        <f t="shared" si="55"/>
        <v>1.201156466</v>
      </c>
      <c r="AE59" s="39">
        <f t="shared" si="55"/>
        <v>1.18035936</v>
      </c>
      <c r="AF59" s="39">
        <f t="shared" si="55"/>
        <v>1.159318841</v>
      </c>
      <c r="AG59" s="39">
        <f t="shared" si="55"/>
        <v>1.138673701</v>
      </c>
      <c r="AH59" s="39">
        <f t="shared" si="55"/>
        <v>1.117693578</v>
      </c>
      <c r="AI59" s="39">
        <f t="shared" si="55"/>
        <v>1.096905646</v>
      </c>
      <c r="AJ59" s="39">
        <f t="shared" si="55"/>
        <v>1.075811947</v>
      </c>
      <c r="AK59" s="39">
        <f t="shared" si="55"/>
        <v>1.054948937</v>
      </c>
      <c r="AL59" s="39">
        <f t="shared" si="55"/>
        <v>1.033589816</v>
      </c>
      <c r="AM59" s="39">
        <f t="shared" si="55"/>
        <v>1.012399657</v>
      </c>
      <c r="AN59" s="39">
        <f t="shared" si="55"/>
        <v>0.9906471763</v>
      </c>
      <c r="AO59" s="39">
        <f t="shared" si="55"/>
        <v>0.9690168504</v>
      </c>
      <c r="AP59" s="39">
        <f t="shared" si="55"/>
        <v>0.9467699045</v>
      </c>
      <c r="AQ59" s="39">
        <f t="shared" si="55"/>
        <v>0.9244910752</v>
      </c>
      <c r="AR59" s="39">
        <f t="shared" si="55"/>
        <v>0.9016767723</v>
      </c>
      <c r="AS59" s="39">
        <f t="shared" si="55"/>
        <v>0.8789398251</v>
      </c>
      <c r="AT59" s="39">
        <f t="shared" si="55"/>
        <v>0.8555212166</v>
      </c>
      <c r="AU59" s="39">
        <f t="shared" si="55"/>
        <v>0.8321838243</v>
      </c>
      <c r="AV59" s="39">
        <f t="shared" si="55"/>
        <v>0.8081578884</v>
      </c>
      <c r="AW59" s="39">
        <f t="shared" si="55"/>
        <v>0.7842352808</v>
      </c>
      <c r="AX59" s="39">
        <f t="shared" si="55"/>
        <v>42.67061091</v>
      </c>
      <c r="AY59" s="39">
        <f t="shared" si="55"/>
        <v>0</v>
      </c>
      <c r="AZ59" s="39">
        <f t="shared" si="55"/>
        <v>0</v>
      </c>
      <c r="BA59" s="39">
        <f t="shared" si="55"/>
        <v>0</v>
      </c>
      <c r="BB59" s="39">
        <f t="shared" si="55"/>
        <v>0</v>
      </c>
      <c r="BC59" s="39">
        <f t="shared" si="55"/>
        <v>0</v>
      </c>
    </row>
    <row r="60" ht="15.75" customHeight="1">
      <c r="A60" s="33">
        <v>52824.0</v>
      </c>
      <c r="B60" s="34">
        <v>3.125</v>
      </c>
      <c r="C60" s="34">
        <v>86.07</v>
      </c>
      <c r="D60" s="35">
        <v>44972.0</v>
      </c>
      <c r="E60" s="36">
        <v>0.07726648352</v>
      </c>
      <c r="F60" s="36">
        <f t="shared" si="5"/>
        <v>86.14726648</v>
      </c>
      <c r="G60" s="37">
        <f t="shared" si="6"/>
        <v>85.66911223</v>
      </c>
      <c r="H60" s="48" t="s">
        <v>38</v>
      </c>
      <c r="I60" s="39">
        <f t="shared" ref="I60:BC60" si="56">(IF(I$6 = $A60, 100, 0) + IF(I$6 &lt;= $A60, $B60/2, 0))*I$9</f>
        <v>1.528823188</v>
      </c>
      <c r="J60" s="39">
        <f t="shared" si="56"/>
        <v>1.495721308</v>
      </c>
      <c r="K60" s="39">
        <f t="shared" si="56"/>
        <v>1.464397459</v>
      </c>
      <c r="L60" s="39">
        <f t="shared" si="56"/>
        <v>1.434072035</v>
      </c>
      <c r="M60" s="39">
        <f t="shared" si="56"/>
        <v>1.405472932</v>
      </c>
      <c r="N60" s="39">
        <f t="shared" si="56"/>
        <v>1.377568646</v>
      </c>
      <c r="O60" s="39">
        <f t="shared" si="56"/>
        <v>1.35119066</v>
      </c>
      <c r="P60" s="39">
        <f t="shared" si="56"/>
        <v>1.325387466</v>
      </c>
      <c r="Q60" s="39">
        <f t="shared" si="56"/>
        <v>1.300927859</v>
      </c>
      <c r="R60" s="39">
        <f t="shared" si="56"/>
        <v>1.276929502</v>
      </c>
      <c r="S60" s="39">
        <f t="shared" si="56"/>
        <v>1.253983408</v>
      </c>
      <c r="T60" s="39">
        <f t="shared" si="56"/>
        <v>1.231518361</v>
      </c>
      <c r="U60" s="39">
        <f t="shared" si="56"/>
        <v>1.210075799</v>
      </c>
      <c r="V60" s="39">
        <f t="shared" si="56"/>
        <v>1.188882704</v>
      </c>
      <c r="W60" s="39">
        <f t="shared" si="56"/>
        <v>1.168571273</v>
      </c>
      <c r="X60" s="39">
        <f t="shared" si="56"/>
        <v>1.148409961</v>
      </c>
      <c r="Y60" s="39">
        <f t="shared" si="56"/>
        <v>1.129001063</v>
      </c>
      <c r="Z60" s="39">
        <f t="shared" si="56"/>
        <v>1.109646659</v>
      </c>
      <c r="AA60" s="39">
        <f t="shared" si="56"/>
        <v>1.090823635</v>
      </c>
      <c r="AB60" s="39">
        <f t="shared" si="56"/>
        <v>1.072067114</v>
      </c>
      <c r="AC60" s="39">
        <f t="shared" si="56"/>
        <v>1.053836373</v>
      </c>
      <c r="AD60" s="39">
        <f t="shared" si="56"/>
        <v>1.035479712</v>
      </c>
      <c r="AE60" s="39">
        <f t="shared" si="56"/>
        <v>1.017551173</v>
      </c>
      <c r="AF60" s="39">
        <f t="shared" si="56"/>
        <v>0.9994127941</v>
      </c>
      <c r="AG60" s="39">
        <f t="shared" si="56"/>
        <v>0.9816152599</v>
      </c>
      <c r="AH60" s="39">
        <f t="shared" si="56"/>
        <v>0.9635289469</v>
      </c>
      <c r="AI60" s="39">
        <f t="shared" si="56"/>
        <v>0.9456083154</v>
      </c>
      <c r="AJ60" s="39">
        <f t="shared" si="56"/>
        <v>0.9274240922</v>
      </c>
      <c r="AK60" s="39">
        <f t="shared" si="56"/>
        <v>0.9094387384</v>
      </c>
      <c r="AL60" s="39">
        <f t="shared" si="56"/>
        <v>0.8910257035</v>
      </c>
      <c r="AM60" s="39">
        <f t="shared" si="56"/>
        <v>0.8727583253</v>
      </c>
      <c r="AN60" s="39">
        <f t="shared" si="56"/>
        <v>0.8540061864</v>
      </c>
      <c r="AO60" s="39">
        <f t="shared" si="56"/>
        <v>0.8353593538</v>
      </c>
      <c r="AP60" s="39">
        <f t="shared" si="56"/>
        <v>0.8161809522</v>
      </c>
      <c r="AQ60" s="39">
        <f t="shared" si="56"/>
        <v>0.7969750649</v>
      </c>
      <c r="AR60" s="39">
        <f t="shared" si="56"/>
        <v>0.7773075623</v>
      </c>
      <c r="AS60" s="39">
        <f t="shared" si="56"/>
        <v>0.7577067458</v>
      </c>
      <c r="AT60" s="39">
        <f t="shared" si="56"/>
        <v>0.7375182902</v>
      </c>
      <c r="AU60" s="39">
        <f t="shared" si="56"/>
        <v>0.7173998486</v>
      </c>
      <c r="AV60" s="39">
        <f t="shared" si="56"/>
        <v>0.6966878348</v>
      </c>
      <c r="AW60" s="39">
        <f t="shared" si="56"/>
        <v>0.6760648972</v>
      </c>
      <c r="AX60" s="39">
        <f t="shared" si="56"/>
        <v>0.6548589765</v>
      </c>
      <c r="AY60" s="39">
        <f t="shared" si="56"/>
        <v>41.18789605</v>
      </c>
      <c r="AZ60" s="39">
        <f t="shared" si="56"/>
        <v>0</v>
      </c>
      <c r="BA60" s="39">
        <f t="shared" si="56"/>
        <v>0</v>
      </c>
      <c r="BB60" s="39">
        <f t="shared" si="56"/>
        <v>0</v>
      </c>
      <c r="BC60" s="39">
        <f t="shared" si="56"/>
        <v>0</v>
      </c>
    </row>
    <row r="61" ht="15.75" customHeight="1">
      <c r="A61" s="33">
        <v>53008.0</v>
      </c>
      <c r="B61" s="34">
        <v>2.5</v>
      </c>
      <c r="C61" s="34">
        <v>77.002</v>
      </c>
      <c r="D61" s="35">
        <v>44972.0</v>
      </c>
      <c r="E61" s="36">
        <v>0.06181318681</v>
      </c>
      <c r="F61" s="36">
        <f t="shared" si="5"/>
        <v>77.06381319</v>
      </c>
      <c r="G61" s="37">
        <f t="shared" si="6"/>
        <v>75.75092161</v>
      </c>
      <c r="H61" s="48" t="s">
        <v>38</v>
      </c>
      <c r="I61" s="39">
        <f t="shared" ref="I61:BC61" si="57">(IF(I$6 = $A61, 100, 0) + IF(I$6 &lt;= $A61, $B61/2, 0))*I$9</f>
        <v>1.223058551</v>
      </c>
      <c r="J61" s="39">
        <f t="shared" si="57"/>
        <v>1.196577046</v>
      </c>
      <c r="K61" s="39">
        <f t="shared" si="57"/>
        <v>1.171517967</v>
      </c>
      <c r="L61" s="39">
        <f t="shared" si="57"/>
        <v>1.147257628</v>
      </c>
      <c r="M61" s="39">
        <f t="shared" si="57"/>
        <v>1.124378346</v>
      </c>
      <c r="N61" s="39">
        <f t="shared" si="57"/>
        <v>1.102054917</v>
      </c>
      <c r="O61" s="39">
        <f t="shared" si="57"/>
        <v>1.080952528</v>
      </c>
      <c r="P61" s="39">
        <f t="shared" si="57"/>
        <v>1.060309972</v>
      </c>
      <c r="Q61" s="39">
        <f t="shared" si="57"/>
        <v>1.040742287</v>
      </c>
      <c r="R61" s="39">
        <f t="shared" si="57"/>
        <v>1.021543602</v>
      </c>
      <c r="S61" s="39">
        <f t="shared" si="57"/>
        <v>1.003186726</v>
      </c>
      <c r="T61" s="39">
        <f t="shared" si="57"/>
        <v>0.9852146889</v>
      </c>
      <c r="U61" s="39">
        <f t="shared" si="57"/>
        <v>0.9680606395</v>
      </c>
      <c r="V61" s="39">
        <f t="shared" si="57"/>
        <v>0.951106163</v>
      </c>
      <c r="W61" s="39">
        <f t="shared" si="57"/>
        <v>0.9348570184</v>
      </c>
      <c r="X61" s="39">
        <f t="shared" si="57"/>
        <v>0.9187279687</v>
      </c>
      <c r="Y61" s="39">
        <f t="shared" si="57"/>
        <v>0.9032008505</v>
      </c>
      <c r="Z61" s="39">
        <f t="shared" si="57"/>
        <v>0.8877173273</v>
      </c>
      <c r="AA61" s="39">
        <f t="shared" si="57"/>
        <v>0.8726589081</v>
      </c>
      <c r="AB61" s="39">
        <f t="shared" si="57"/>
        <v>0.8576536912</v>
      </c>
      <c r="AC61" s="39">
        <f t="shared" si="57"/>
        <v>0.8430690985</v>
      </c>
      <c r="AD61" s="39">
        <f t="shared" si="57"/>
        <v>0.8283837695</v>
      </c>
      <c r="AE61" s="39">
        <f t="shared" si="57"/>
        <v>0.814040938</v>
      </c>
      <c r="AF61" s="39">
        <f t="shared" si="57"/>
        <v>0.7995302353</v>
      </c>
      <c r="AG61" s="39">
        <f t="shared" si="57"/>
        <v>0.7852922079</v>
      </c>
      <c r="AH61" s="39">
        <f t="shared" si="57"/>
        <v>0.7708231575</v>
      </c>
      <c r="AI61" s="39">
        <f t="shared" si="57"/>
        <v>0.7564866524</v>
      </c>
      <c r="AJ61" s="39">
        <f t="shared" si="57"/>
        <v>0.7419392738</v>
      </c>
      <c r="AK61" s="39">
        <f t="shared" si="57"/>
        <v>0.7275509907</v>
      </c>
      <c r="AL61" s="39">
        <f t="shared" si="57"/>
        <v>0.7128205628</v>
      </c>
      <c r="AM61" s="39">
        <f t="shared" si="57"/>
        <v>0.6982066602</v>
      </c>
      <c r="AN61" s="39">
        <f t="shared" si="57"/>
        <v>0.6832049491</v>
      </c>
      <c r="AO61" s="39">
        <f t="shared" si="57"/>
        <v>0.668287483</v>
      </c>
      <c r="AP61" s="39">
        <f t="shared" si="57"/>
        <v>0.6529447617</v>
      </c>
      <c r="AQ61" s="39">
        <f t="shared" si="57"/>
        <v>0.6375800519</v>
      </c>
      <c r="AR61" s="39">
        <f t="shared" si="57"/>
        <v>0.6218460499</v>
      </c>
      <c r="AS61" s="39">
        <f t="shared" si="57"/>
        <v>0.6061653966</v>
      </c>
      <c r="AT61" s="39">
        <f t="shared" si="57"/>
        <v>0.5900146322</v>
      </c>
      <c r="AU61" s="39">
        <f t="shared" si="57"/>
        <v>0.5739198789</v>
      </c>
      <c r="AV61" s="39">
        <f t="shared" si="57"/>
        <v>0.5573502678</v>
      </c>
      <c r="AW61" s="39">
        <f t="shared" si="57"/>
        <v>0.5408519178</v>
      </c>
      <c r="AX61" s="39">
        <f t="shared" si="57"/>
        <v>0.5238871812</v>
      </c>
      <c r="AY61" s="39">
        <f t="shared" si="57"/>
        <v>0.5069279514</v>
      </c>
      <c r="AZ61" s="39">
        <f t="shared" si="57"/>
        <v>39.65902071</v>
      </c>
      <c r="BA61" s="39">
        <f t="shared" si="57"/>
        <v>0</v>
      </c>
      <c r="BB61" s="39">
        <f t="shared" si="57"/>
        <v>0</v>
      </c>
      <c r="BC61" s="39">
        <f t="shared" si="57"/>
        <v>0</v>
      </c>
    </row>
    <row r="62" ht="15.75" customHeight="1">
      <c r="A62" s="33">
        <v>53189.0</v>
      </c>
      <c r="B62" s="41">
        <v>2.875</v>
      </c>
      <c r="C62" s="41">
        <v>82.066</v>
      </c>
      <c r="D62" s="35">
        <v>44972.0</v>
      </c>
      <c r="E62" s="36">
        <v>0.07108516484</v>
      </c>
      <c r="F62" s="36">
        <f t="shared" si="5"/>
        <v>82.13708516</v>
      </c>
      <c r="G62" s="37">
        <f t="shared" si="6"/>
        <v>80.40778634</v>
      </c>
      <c r="H62" s="48" t="s">
        <v>38</v>
      </c>
      <c r="I62" s="39">
        <f t="shared" ref="I62:BC62" si="58">(IF(I$6 = $A62, 100, 0) + IF(I$6 &lt;= $A62, $B62/2, 0))*I$9</f>
        <v>1.406517333</v>
      </c>
      <c r="J62" s="39">
        <f t="shared" si="58"/>
        <v>1.376063603</v>
      </c>
      <c r="K62" s="39">
        <f t="shared" si="58"/>
        <v>1.347245663</v>
      </c>
      <c r="L62" s="39">
        <f t="shared" si="58"/>
        <v>1.319346273</v>
      </c>
      <c r="M62" s="39">
        <f t="shared" si="58"/>
        <v>1.293035098</v>
      </c>
      <c r="N62" s="39">
        <f t="shared" si="58"/>
        <v>1.267363154</v>
      </c>
      <c r="O62" s="39">
        <f t="shared" si="58"/>
        <v>1.243095407</v>
      </c>
      <c r="P62" s="39">
        <f t="shared" si="58"/>
        <v>1.219356468</v>
      </c>
      <c r="Q62" s="39">
        <f t="shared" si="58"/>
        <v>1.19685363</v>
      </c>
      <c r="R62" s="39">
        <f t="shared" si="58"/>
        <v>1.174775142</v>
      </c>
      <c r="S62" s="39">
        <f t="shared" si="58"/>
        <v>1.153664735</v>
      </c>
      <c r="T62" s="39">
        <f t="shared" si="58"/>
        <v>1.132996892</v>
      </c>
      <c r="U62" s="39">
        <f t="shared" si="58"/>
        <v>1.113269735</v>
      </c>
      <c r="V62" s="39">
        <f t="shared" si="58"/>
        <v>1.093772087</v>
      </c>
      <c r="W62" s="39">
        <f t="shared" si="58"/>
        <v>1.075085571</v>
      </c>
      <c r="X62" s="39">
        <f t="shared" si="58"/>
        <v>1.056537164</v>
      </c>
      <c r="Y62" s="39">
        <f t="shared" si="58"/>
        <v>1.038680978</v>
      </c>
      <c r="Z62" s="39">
        <f t="shared" si="58"/>
        <v>1.020874926</v>
      </c>
      <c r="AA62" s="39">
        <f t="shared" si="58"/>
        <v>1.003557744</v>
      </c>
      <c r="AB62" s="39">
        <f t="shared" si="58"/>
        <v>0.9863017449</v>
      </c>
      <c r="AC62" s="39">
        <f t="shared" si="58"/>
        <v>0.9695294633</v>
      </c>
      <c r="AD62" s="39">
        <f t="shared" si="58"/>
        <v>0.9526413349</v>
      </c>
      <c r="AE62" s="39">
        <f t="shared" si="58"/>
        <v>0.9361470787</v>
      </c>
      <c r="AF62" s="39">
        <f t="shared" si="58"/>
        <v>0.9194597705</v>
      </c>
      <c r="AG62" s="39">
        <f t="shared" si="58"/>
        <v>0.9030860391</v>
      </c>
      <c r="AH62" s="39">
        <f t="shared" si="58"/>
        <v>0.8864466312</v>
      </c>
      <c r="AI62" s="39">
        <f t="shared" si="58"/>
        <v>0.8699596502</v>
      </c>
      <c r="AJ62" s="39">
        <f t="shared" si="58"/>
        <v>0.8532301648</v>
      </c>
      <c r="AK62" s="39">
        <f t="shared" si="58"/>
        <v>0.8366836393</v>
      </c>
      <c r="AL62" s="39">
        <f t="shared" si="58"/>
        <v>0.8197436472</v>
      </c>
      <c r="AM62" s="39">
        <f t="shared" si="58"/>
        <v>0.8029376593</v>
      </c>
      <c r="AN62" s="39">
        <f t="shared" si="58"/>
        <v>0.7856856915</v>
      </c>
      <c r="AO62" s="39">
        <f t="shared" si="58"/>
        <v>0.7685306055</v>
      </c>
      <c r="AP62" s="39">
        <f t="shared" si="58"/>
        <v>0.750886476</v>
      </c>
      <c r="AQ62" s="39">
        <f t="shared" si="58"/>
        <v>0.7332170597</v>
      </c>
      <c r="AR62" s="39">
        <f t="shared" si="58"/>
        <v>0.7151229574</v>
      </c>
      <c r="AS62" s="39">
        <f t="shared" si="58"/>
        <v>0.6970902061</v>
      </c>
      <c r="AT62" s="39">
        <f t="shared" si="58"/>
        <v>0.678516827</v>
      </c>
      <c r="AU62" s="39">
        <f t="shared" si="58"/>
        <v>0.6600078607</v>
      </c>
      <c r="AV62" s="39">
        <f t="shared" si="58"/>
        <v>0.640952808</v>
      </c>
      <c r="AW62" s="39">
        <f t="shared" si="58"/>
        <v>0.6219797054</v>
      </c>
      <c r="AX62" s="39">
        <f t="shared" si="58"/>
        <v>0.6024702584</v>
      </c>
      <c r="AY62" s="39">
        <f t="shared" si="58"/>
        <v>0.5829671442</v>
      </c>
      <c r="AZ62" s="39">
        <f t="shared" si="58"/>
        <v>0.5630601706</v>
      </c>
      <c r="BA62" s="39">
        <f t="shared" si="58"/>
        <v>38.33904014</v>
      </c>
      <c r="BB62" s="39">
        <f t="shared" si="58"/>
        <v>0</v>
      </c>
      <c r="BC62" s="39">
        <f t="shared" si="58"/>
        <v>0</v>
      </c>
    </row>
    <row r="63" ht="15.75" customHeight="1">
      <c r="A63" s="33">
        <v>53373.0</v>
      </c>
      <c r="B63" s="41">
        <v>2.5</v>
      </c>
      <c r="C63" s="41">
        <v>76.17</v>
      </c>
      <c r="D63" s="35">
        <v>44972.0</v>
      </c>
      <c r="E63" s="36">
        <v>0.06181318681</v>
      </c>
      <c r="F63" s="36">
        <f t="shared" si="5"/>
        <v>76.23181319</v>
      </c>
      <c r="G63" s="37">
        <f t="shared" si="6"/>
        <v>73.89830706</v>
      </c>
      <c r="H63" s="48" t="s">
        <v>38</v>
      </c>
      <c r="I63" s="39">
        <f t="shared" ref="I63:BC63" si="59">(IF(I$6 = $A63, 100, 0) + IF(I$6 &lt;= $A63, $B63/2, 0))*I$9</f>
        <v>1.223058551</v>
      </c>
      <c r="J63" s="39">
        <f t="shared" si="59"/>
        <v>1.196577046</v>
      </c>
      <c r="K63" s="39">
        <f t="shared" si="59"/>
        <v>1.171517967</v>
      </c>
      <c r="L63" s="39">
        <f t="shared" si="59"/>
        <v>1.147257628</v>
      </c>
      <c r="M63" s="39">
        <f t="shared" si="59"/>
        <v>1.124378346</v>
      </c>
      <c r="N63" s="39">
        <f t="shared" si="59"/>
        <v>1.102054917</v>
      </c>
      <c r="O63" s="39">
        <f t="shared" si="59"/>
        <v>1.080952528</v>
      </c>
      <c r="P63" s="39">
        <f t="shared" si="59"/>
        <v>1.060309972</v>
      </c>
      <c r="Q63" s="39">
        <f t="shared" si="59"/>
        <v>1.040742287</v>
      </c>
      <c r="R63" s="39">
        <f t="shared" si="59"/>
        <v>1.021543602</v>
      </c>
      <c r="S63" s="39">
        <f t="shared" si="59"/>
        <v>1.003186726</v>
      </c>
      <c r="T63" s="39">
        <f t="shared" si="59"/>
        <v>0.9852146889</v>
      </c>
      <c r="U63" s="39">
        <f t="shared" si="59"/>
        <v>0.9680606395</v>
      </c>
      <c r="V63" s="39">
        <f t="shared" si="59"/>
        <v>0.951106163</v>
      </c>
      <c r="W63" s="39">
        <f t="shared" si="59"/>
        <v>0.9348570184</v>
      </c>
      <c r="X63" s="39">
        <f t="shared" si="59"/>
        <v>0.9187279687</v>
      </c>
      <c r="Y63" s="39">
        <f t="shared" si="59"/>
        <v>0.9032008505</v>
      </c>
      <c r="Z63" s="39">
        <f t="shared" si="59"/>
        <v>0.8877173273</v>
      </c>
      <c r="AA63" s="39">
        <f t="shared" si="59"/>
        <v>0.8726589081</v>
      </c>
      <c r="AB63" s="39">
        <f t="shared" si="59"/>
        <v>0.8576536912</v>
      </c>
      <c r="AC63" s="39">
        <f t="shared" si="59"/>
        <v>0.8430690985</v>
      </c>
      <c r="AD63" s="39">
        <f t="shared" si="59"/>
        <v>0.8283837695</v>
      </c>
      <c r="AE63" s="39">
        <f t="shared" si="59"/>
        <v>0.814040938</v>
      </c>
      <c r="AF63" s="39">
        <f t="shared" si="59"/>
        <v>0.7995302353</v>
      </c>
      <c r="AG63" s="39">
        <f t="shared" si="59"/>
        <v>0.7852922079</v>
      </c>
      <c r="AH63" s="39">
        <f t="shared" si="59"/>
        <v>0.7708231575</v>
      </c>
      <c r="AI63" s="39">
        <f t="shared" si="59"/>
        <v>0.7564866524</v>
      </c>
      <c r="AJ63" s="39">
        <f t="shared" si="59"/>
        <v>0.7419392738</v>
      </c>
      <c r="AK63" s="39">
        <f t="shared" si="59"/>
        <v>0.7275509907</v>
      </c>
      <c r="AL63" s="39">
        <f t="shared" si="59"/>
        <v>0.7128205628</v>
      </c>
      <c r="AM63" s="39">
        <f t="shared" si="59"/>
        <v>0.6982066602</v>
      </c>
      <c r="AN63" s="39">
        <f t="shared" si="59"/>
        <v>0.6832049491</v>
      </c>
      <c r="AO63" s="39">
        <f t="shared" si="59"/>
        <v>0.668287483</v>
      </c>
      <c r="AP63" s="39">
        <f t="shared" si="59"/>
        <v>0.6529447617</v>
      </c>
      <c r="AQ63" s="39">
        <f t="shared" si="59"/>
        <v>0.6375800519</v>
      </c>
      <c r="AR63" s="39">
        <f t="shared" si="59"/>
        <v>0.6218460499</v>
      </c>
      <c r="AS63" s="39">
        <f t="shared" si="59"/>
        <v>0.6061653966</v>
      </c>
      <c r="AT63" s="39">
        <f t="shared" si="59"/>
        <v>0.5900146322</v>
      </c>
      <c r="AU63" s="39">
        <f t="shared" si="59"/>
        <v>0.5739198789</v>
      </c>
      <c r="AV63" s="39">
        <f t="shared" si="59"/>
        <v>0.5573502678</v>
      </c>
      <c r="AW63" s="39">
        <f t="shared" si="59"/>
        <v>0.5408519178</v>
      </c>
      <c r="AX63" s="39">
        <f t="shared" si="59"/>
        <v>0.5238871812</v>
      </c>
      <c r="AY63" s="39">
        <f t="shared" si="59"/>
        <v>0.5069279514</v>
      </c>
      <c r="AZ63" s="39">
        <f t="shared" si="59"/>
        <v>0.4896175396</v>
      </c>
      <c r="BA63" s="39">
        <f t="shared" si="59"/>
        <v>0.4724465822</v>
      </c>
      <c r="BB63" s="39">
        <f t="shared" si="59"/>
        <v>36.84434204</v>
      </c>
      <c r="BC63" s="39">
        <f t="shared" si="59"/>
        <v>0</v>
      </c>
    </row>
    <row r="64" ht="15.75" customHeight="1">
      <c r="A64" s="33">
        <v>53554.0</v>
      </c>
      <c r="B64" s="41">
        <v>2.25</v>
      </c>
      <c r="C64" s="41">
        <v>72.204</v>
      </c>
      <c r="D64" s="35">
        <v>44972.0</v>
      </c>
      <c r="E64" s="36">
        <v>0.05563186813</v>
      </c>
      <c r="F64" s="36">
        <f t="shared" si="5"/>
        <v>72.25963187</v>
      </c>
      <c r="G64" s="37">
        <f t="shared" si="6"/>
        <v>69.15019456</v>
      </c>
      <c r="H64" s="48" t="s">
        <v>38</v>
      </c>
      <c r="I64" s="39">
        <f t="shared" ref="I64:BC64" si="60">(IF(I$6 = $A64, 100, 0) + IF(I$6 &lt;= $A64, $B64/2, 0))*I$9</f>
        <v>1.100752696</v>
      </c>
      <c r="J64" s="39">
        <f t="shared" si="60"/>
        <v>1.076919342</v>
      </c>
      <c r="K64" s="39">
        <f t="shared" si="60"/>
        <v>1.054366171</v>
      </c>
      <c r="L64" s="39">
        <f t="shared" si="60"/>
        <v>1.032531866</v>
      </c>
      <c r="M64" s="39">
        <f t="shared" si="60"/>
        <v>1.011940511</v>
      </c>
      <c r="N64" s="39">
        <f t="shared" si="60"/>
        <v>0.9918494251</v>
      </c>
      <c r="O64" s="39">
        <f t="shared" si="60"/>
        <v>0.9728572753</v>
      </c>
      <c r="P64" s="39">
        <f t="shared" si="60"/>
        <v>0.9542789752</v>
      </c>
      <c r="Q64" s="39">
        <f t="shared" si="60"/>
        <v>0.9366680586</v>
      </c>
      <c r="R64" s="39">
        <f t="shared" si="60"/>
        <v>0.9193892417</v>
      </c>
      <c r="S64" s="39">
        <f t="shared" si="60"/>
        <v>0.9028680538</v>
      </c>
      <c r="T64" s="39">
        <f t="shared" si="60"/>
        <v>0.8866932201</v>
      </c>
      <c r="U64" s="39">
        <f t="shared" si="60"/>
        <v>0.8712545755</v>
      </c>
      <c r="V64" s="39">
        <f t="shared" si="60"/>
        <v>0.8559955467</v>
      </c>
      <c r="W64" s="39">
        <f t="shared" si="60"/>
        <v>0.8413713166</v>
      </c>
      <c r="X64" s="39">
        <f t="shared" si="60"/>
        <v>0.8268551719</v>
      </c>
      <c r="Y64" s="39">
        <f t="shared" si="60"/>
        <v>0.8128807654</v>
      </c>
      <c r="Z64" s="39">
        <f t="shared" si="60"/>
        <v>0.7989455946</v>
      </c>
      <c r="AA64" s="39">
        <f t="shared" si="60"/>
        <v>0.7853930173</v>
      </c>
      <c r="AB64" s="39">
        <f t="shared" si="60"/>
        <v>0.7718883221</v>
      </c>
      <c r="AC64" s="39">
        <f t="shared" si="60"/>
        <v>0.7587621886</v>
      </c>
      <c r="AD64" s="39">
        <f t="shared" si="60"/>
        <v>0.7455453926</v>
      </c>
      <c r="AE64" s="39">
        <f t="shared" si="60"/>
        <v>0.7326368442</v>
      </c>
      <c r="AF64" s="39">
        <f t="shared" si="60"/>
        <v>0.7195772117</v>
      </c>
      <c r="AG64" s="39">
        <f t="shared" si="60"/>
        <v>0.7067629871</v>
      </c>
      <c r="AH64" s="39">
        <f t="shared" si="60"/>
        <v>0.6937408418</v>
      </c>
      <c r="AI64" s="39">
        <f t="shared" si="60"/>
        <v>0.6808379871</v>
      </c>
      <c r="AJ64" s="39">
        <f t="shared" si="60"/>
        <v>0.6677453464</v>
      </c>
      <c r="AK64" s="39">
        <f t="shared" si="60"/>
        <v>0.6547958916</v>
      </c>
      <c r="AL64" s="39">
        <f t="shared" si="60"/>
        <v>0.6415385065</v>
      </c>
      <c r="AM64" s="39">
        <f t="shared" si="60"/>
        <v>0.6283859942</v>
      </c>
      <c r="AN64" s="39">
        <f t="shared" si="60"/>
        <v>0.6148844542</v>
      </c>
      <c r="AO64" s="39">
        <f t="shared" si="60"/>
        <v>0.6014587347</v>
      </c>
      <c r="AP64" s="39">
        <f t="shared" si="60"/>
        <v>0.5876502856</v>
      </c>
      <c r="AQ64" s="39">
        <f t="shared" si="60"/>
        <v>0.5738220467</v>
      </c>
      <c r="AR64" s="39">
        <f t="shared" si="60"/>
        <v>0.5596614449</v>
      </c>
      <c r="AS64" s="39">
        <f t="shared" si="60"/>
        <v>0.5455488569</v>
      </c>
      <c r="AT64" s="39">
        <f t="shared" si="60"/>
        <v>0.5310131689</v>
      </c>
      <c r="AU64" s="39">
        <f t="shared" si="60"/>
        <v>0.516527891</v>
      </c>
      <c r="AV64" s="39">
        <f t="shared" si="60"/>
        <v>0.5016152411</v>
      </c>
      <c r="AW64" s="39">
        <f t="shared" si="60"/>
        <v>0.486766726</v>
      </c>
      <c r="AX64" s="39">
        <f t="shared" si="60"/>
        <v>0.4714984631</v>
      </c>
      <c r="AY64" s="39">
        <f t="shared" si="60"/>
        <v>0.4562351563</v>
      </c>
      <c r="AZ64" s="39">
        <f t="shared" si="60"/>
        <v>0.4406557857</v>
      </c>
      <c r="BA64" s="39">
        <f t="shared" si="60"/>
        <v>0.4252019239</v>
      </c>
      <c r="BB64" s="39">
        <f t="shared" si="60"/>
        <v>0.4093815783</v>
      </c>
      <c r="BC64" s="39">
        <f t="shared" si="60"/>
        <v>35.39224446</v>
      </c>
    </row>
    <row r="65" ht="15.75" customHeight="1">
      <c r="A65" s="42"/>
      <c r="B65" s="42"/>
      <c r="C65" s="4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</row>
    <row r="66" ht="15.75" customHeight="1">
      <c r="A66" s="42"/>
      <c r="B66" s="42"/>
      <c r="C66" s="4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</row>
    <row r="67" ht="15.75" customHeight="1">
      <c r="A67" s="42"/>
      <c r="B67" s="42"/>
      <c r="C67" s="4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</row>
    <row r="68" ht="15.75" customHeight="1">
      <c r="A68" s="42"/>
      <c r="B68" s="42"/>
      <c r="C68" s="4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</row>
    <row r="69" ht="15.75" customHeight="1">
      <c r="A69" s="42"/>
      <c r="B69" s="42"/>
      <c r="C69" s="4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</row>
    <row r="70" ht="15.75" customHeight="1">
      <c r="A70" s="42"/>
      <c r="B70" s="42"/>
      <c r="C70" s="42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</row>
    <row r="71" ht="15.75" customHeight="1">
      <c r="A71" s="42"/>
      <c r="B71" s="42"/>
      <c r="C71" s="42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</row>
    <row r="72" ht="15.75" customHeight="1">
      <c r="A72" s="42"/>
      <c r="B72" s="42"/>
      <c r="C72" s="42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</row>
    <row r="73" ht="15.75" customHeight="1">
      <c r="A73" s="42"/>
      <c r="B73" s="42"/>
      <c r="C73" s="4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</row>
    <row r="74" ht="15.75" customHeight="1">
      <c r="A74" s="42"/>
      <c r="B74" s="42"/>
      <c r="C74" s="42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</row>
    <row r="75" ht="15.75" customHeight="1">
      <c r="A75" s="42"/>
      <c r="B75" s="42"/>
      <c r="C75" s="4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</row>
    <row r="76" ht="15.75" customHeight="1">
      <c r="A76" s="42"/>
      <c r="B76" s="42"/>
      <c r="C76" s="4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</row>
    <row r="77" ht="15.75" customHeight="1">
      <c r="A77" s="42"/>
      <c r="B77" s="42"/>
      <c r="C77" s="42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</row>
    <row r="78" ht="15.75" customHeight="1">
      <c r="A78" s="42"/>
      <c r="B78" s="42"/>
      <c r="C78" s="4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3:I3"/>
    <mergeCell ref="H4:I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8.42" defaultRowHeight="15.0"/>
  <sheetData>
    <row r="2">
      <c r="A2" s="3">
        <v>0.04442971923540129</v>
      </c>
      <c r="B2" s="3">
        <v>0.04391918498417567</v>
      </c>
      <c r="C2" s="3">
        <v>0.04342712094360953</v>
      </c>
      <c r="D2" s="3">
        <v>0.04294339044522608</v>
      </c>
      <c r="E2" s="3">
        <v>0.04248168815296962</v>
      </c>
      <c r="F2" s="3">
        <v>0.04202738386281841</v>
      </c>
      <c r="G2" s="3">
        <v>0.04159595205899811</v>
      </c>
      <c r="H2" s="3">
        <v>0.04117376597909259</v>
      </c>
      <c r="I2" s="3">
        <v>0.04077525277438473</v>
      </c>
      <c r="J2" s="3">
        <v>0.04038787690673836</v>
      </c>
      <c r="K2" s="3">
        <v>0.04002297630185941</v>
      </c>
      <c r="L2" s="3">
        <v>0.03967320909205538</v>
      </c>
      <c r="M2" s="3">
        <v>0.03934858575322685</v>
      </c>
      <c r="N2" s="3">
        <v>0.039039020135056876</v>
      </c>
      <c r="O2" s="3">
        <v>0.03875526698246736</v>
      </c>
      <c r="P2" s="3">
        <v>0.03848859495794489</v>
      </c>
      <c r="Q2" s="3">
        <v>0.03824836010227067</v>
      </c>
      <c r="R2" s="3">
        <v>0.038027273673409155</v>
      </c>
      <c r="S2" s="3">
        <v>0.0378321987436055</v>
      </c>
      <c r="T2" s="3">
        <v>0.03765952587758649</v>
      </c>
      <c r="U2" s="3">
        <v>0.0375144093236653</v>
      </c>
      <c r="V2" s="3">
        <v>0.03739271343268214</v>
      </c>
      <c r="W2" s="3">
        <v>0.037299066762802834</v>
      </c>
      <c r="X2" s="3">
        <v>0.037231039848868976</v>
      </c>
      <c r="Y2" s="3">
        <v>0.037191511173707836</v>
      </c>
      <c r="Z2" s="3">
        <v>0.03717984523883675</v>
      </c>
      <c r="AA2" s="3">
        <v>0.03719725822349654</v>
      </c>
      <c r="AB2" s="3">
        <v>0.03724481075646813</v>
      </c>
      <c r="AC2" s="3">
        <v>0.03732162881893368</v>
      </c>
      <c r="AD2" s="3">
        <v>0.03743093371034293</v>
      </c>
      <c r="AE2" s="3">
        <v>0.037569821354653234</v>
      </c>
      <c r="AF2" s="3">
        <v>0.03774357060651359</v>
      </c>
      <c r="AG2" s="3">
        <v>0.03794717594334493</v>
      </c>
      <c r="AH2" s="3">
        <v>0.03818806155766986</v>
      </c>
      <c r="AI2" s="3">
        <v>0.03846062469618122</v>
      </c>
      <c r="AJ2" s="3">
        <v>0.038771533683349</v>
      </c>
      <c r="AK2" s="3">
        <v>0.03911271419368072</v>
      </c>
      <c r="AL2" s="3">
        <v>0.039496150922687955</v>
      </c>
      <c r="AM2" s="3">
        <v>0.03991000071266728</v>
      </c>
      <c r="AN2" s="3">
        <v>0.04036865718552744</v>
      </c>
      <c r="AO2" s="3">
        <v>0.04085782436583066</v>
      </c>
      <c r="AP2" s="3">
        <v>0.041394392584557196</v>
      </c>
      <c r="AQ2" s="3">
        <v>0.041964768116308275</v>
      </c>
      <c r="AR2" s="3">
        <v>0.042582164612877824</v>
      </c>
      <c r="AS2" s="3">
        <v>0.0432301354025551</v>
      </c>
      <c r="AT2" s="3">
        <v>0.04393083502436593</v>
      </c>
      <c r="AU2" s="3">
        <v>0.04466207479149368</v>
      </c>
    </row>
  </sheetData>
  <drawing r:id="rId1"/>
</worksheet>
</file>