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\Dasar\Soal Latihan\Belum\"/>
    </mc:Choice>
  </mc:AlternateContent>
  <xr:revisionPtr revIDLastSave="0" documentId="13_ncr:1_{B353C0BE-6D87-45B4-A2FA-FA4A58A677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F22" i="3"/>
  <c r="F23" i="3"/>
  <c r="F20" i="3"/>
  <c r="E21" i="3"/>
  <c r="E22" i="3"/>
  <c r="E23" i="3"/>
  <c r="E20" i="3"/>
  <c r="J1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G10" i="3"/>
  <c r="G11" i="3"/>
  <c r="G12" i="3"/>
  <c r="G13" i="3"/>
  <c r="G14" i="3"/>
  <c r="G15" i="3"/>
  <c r="G16" i="3"/>
  <c r="G17" i="3"/>
  <c r="G4" i="3"/>
  <c r="G5" i="3"/>
  <c r="G6" i="3"/>
  <c r="G7" i="3"/>
  <c r="G8" i="3"/>
  <c r="G9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D1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</calcChain>
</file>

<file path=xl/sharedStrings.xml><?xml version="1.0" encoding="utf-8"?>
<sst xmlns="http://schemas.openxmlformats.org/spreadsheetml/2006/main" count="78" uniqueCount="63">
  <si>
    <t>02-GR-LI-ADL</t>
  </si>
  <si>
    <t>PETUNJUK PENGISIAN</t>
  </si>
  <si>
    <t>TABEL HARGA MINUMAN SATUAN</t>
  </si>
  <si>
    <t>TABEL NAMA MINUMAN</t>
  </si>
  <si>
    <t>ADL</t>
  </si>
  <si>
    <t>LI</t>
  </si>
  <si>
    <t>TABEL SUHU MINUMAN</t>
  </si>
  <si>
    <t>01-TA-CO-ADL</t>
  </si>
  <si>
    <t>03-VT-CO-ADL</t>
  </si>
  <si>
    <t>HT</t>
  </si>
  <si>
    <t>CO</t>
  </si>
  <si>
    <t>VNL</t>
  </si>
  <si>
    <t>CRM</t>
  </si>
  <si>
    <t>JVF</t>
  </si>
  <si>
    <t>02-VT-CO-JVF</t>
  </si>
  <si>
    <t>02-TA-CO-JVF</t>
  </si>
  <si>
    <t>01-GR-HT-CRM</t>
  </si>
  <si>
    <t>03-TA-CO-JVF</t>
  </si>
  <si>
    <t>02-GR-HT-CRM</t>
  </si>
  <si>
    <t>02-VT-LI-ADL</t>
  </si>
  <si>
    <t>02-VT-LI-VNL</t>
  </si>
  <si>
    <t>04-GR-HT-VNL</t>
  </si>
  <si>
    <t>STOK FORMULA MINUMAN</t>
  </si>
  <si>
    <t>Soal</t>
  </si>
  <si>
    <t>1. Suhu diambil menggunakan karakter ketujuh dari kiri dan diambil sebanyak dua karakter Berdasarkan Tabel Suhu</t>
  </si>
  <si>
    <t>Kode</t>
  </si>
  <si>
    <t>Suhu</t>
  </si>
  <si>
    <t>Ukuran Minuman</t>
  </si>
  <si>
    <t>Nama Minuman</t>
  </si>
  <si>
    <t>Jumlah Pembelian</t>
  </si>
  <si>
    <t>Harga Satuan</t>
  </si>
  <si>
    <t>Total Harga</t>
  </si>
  <si>
    <t>Diskon</t>
  </si>
  <si>
    <t>Total Bayar</t>
  </si>
  <si>
    <t>Total</t>
  </si>
  <si>
    <t>TA adalah Tall</t>
  </si>
  <si>
    <t>GR adalah Grande</t>
  </si>
  <si>
    <t>VT adalah Venti</t>
  </si>
  <si>
    <t>Vanilla Latte</t>
  </si>
  <si>
    <t>Caramel Macchiato</t>
  </si>
  <si>
    <t>Javachip Frappucino</t>
  </si>
  <si>
    <t>Asian Dolce Latte</t>
  </si>
  <si>
    <t>Hot</t>
  </si>
  <si>
    <t>Cold</t>
  </si>
  <si>
    <t>Less Ice</t>
  </si>
  <si>
    <t>Jenis</t>
  </si>
  <si>
    <t>Tall</t>
  </si>
  <si>
    <t>Grande</t>
  </si>
  <si>
    <t>Venti</t>
  </si>
  <si>
    <t>Stok Kemarin</t>
  </si>
  <si>
    <t>Terjual Hari Ini</t>
  </si>
  <si>
    <t>Stok</t>
  </si>
  <si>
    <t>5. Harga satuan menggunakan Tabel harga minuman satuan, berdasarkan Ukuran dan Nama Minuman</t>
  </si>
  <si>
    <t>6. Total Harga diisi oleh harga satuan dikalikan dengan jumlah pesanan</t>
  </si>
  <si>
    <t>7. diskon 5% diberikan apabila harga bayar melebihi Rp. 100.000,- atau pembelian 3 gelas atau lebih</t>
  </si>
  <si>
    <t>03-TA-HT-VNL</t>
  </si>
  <si>
    <t>2. Untuk ukuran minuman diambl dari Karakter ke -4 sebanyak 2 karater dari kode, apabila:</t>
  </si>
  <si>
    <t>3. Nama Minuman diambil 3 Karakter akhir dari kode berdasarkan Tabel Nama Minuman</t>
  </si>
  <si>
    <t>4. Jumlah Pesanan diambil dua karakter awal dan menggunakan satuan "Gelas"</t>
  </si>
  <si>
    <t>Video Pembahasan</t>
  </si>
  <si>
    <t>https://youtu.be/mqoYzXHjiv8</t>
  </si>
  <si>
    <t>Vlookup &amp; Match</t>
  </si>
  <si>
    <t>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</si>
</sst>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General\ &quot;Gelas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Yu Gothic UI Semibold"/>
      <family val="2"/>
    </font>
    <font>
      <sz val="12"/>
      <color theme="1"/>
      <name val="Yu Gothic UI Semibold"/>
      <family val="2"/>
    </font>
    <font>
      <b/>
      <sz val="12"/>
      <name val="Yu Gothic UI Semibold"/>
      <family val="2"/>
    </font>
    <font>
      <sz val="12"/>
      <name val="Yu Gothic UI Semibold"/>
      <family val="2"/>
    </font>
    <font>
      <sz val="12"/>
      <color theme="0"/>
      <name val="Yu Gothic UI Semibold"/>
      <family val="2"/>
    </font>
    <font>
      <b/>
      <sz val="12"/>
      <color theme="0"/>
      <name val="Yu Gothic UI Semibold"/>
      <family val="2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4"/>
      <color theme="1"/>
      <name val="Yu Gothic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gray0625">
        <bgColor theme="1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top"/>
    </xf>
    <xf numFmtId="41" fontId="3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textRotation="90" wrapText="1"/>
    </xf>
    <xf numFmtId="0" fontId="3" fillId="0" borderId="0" xfId="0" applyFont="1"/>
    <xf numFmtId="0" fontId="9" fillId="0" borderId="3" xfId="2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5" fillId="0" borderId="2" xfId="0" applyNumberFormat="1" applyFont="1" applyBorder="1" applyAlignment="1">
      <alignment horizontal="left"/>
    </xf>
    <xf numFmtId="41" fontId="5" fillId="0" borderId="2" xfId="1" applyFont="1" applyBorder="1" applyAlignment="1">
      <alignment horizontal="left"/>
    </xf>
    <xf numFmtId="41" fontId="5" fillId="5" borderId="2" xfId="1" applyFont="1" applyFill="1" applyBorder="1" applyAlignment="1">
      <alignment horizontal="left"/>
    </xf>
    <xf numFmtId="41" fontId="5" fillId="6" borderId="2" xfId="1" applyFont="1" applyFill="1" applyBorder="1" applyAlignment="1">
      <alignment horizontal="left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9" fontId="5" fillId="0" borderId="2" xfId="3" applyFont="1" applyBorder="1" applyAlignment="1">
      <alignment horizontal="left"/>
    </xf>
    <xf numFmtId="41" fontId="5" fillId="0" borderId="2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center"/>
    </xf>
  </cellXfs>
  <cellStyles count="4">
    <cellStyle name="Comma [0]" xfId="1" builtinId="6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0000FF"/>
      <color rgb="FFFFFF99"/>
      <color rgb="FFFFEFA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mqoYzXHjiv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2DBD-1EB4-467B-BE9B-8A6B56DAE407}">
  <sheetPr>
    <tabColor theme="0"/>
  </sheetPr>
  <dimension ref="B1:K51"/>
  <sheetViews>
    <sheetView showGridLines="0"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1" sqref="F21"/>
    </sheetView>
  </sheetViews>
  <sheetFormatPr defaultRowHeight="17.25" x14ac:dyDescent="0.3"/>
  <cols>
    <col min="1" max="1" width="2.28515625" style="1" customWidth="1"/>
    <col min="2" max="2" width="18.140625" style="1" customWidth="1"/>
    <col min="3" max="3" width="27.28515625" style="1" customWidth="1"/>
    <col min="4" max="4" width="25.7109375" style="1" customWidth="1"/>
    <col min="5" max="5" width="27.28515625" style="1" customWidth="1"/>
    <col min="6" max="6" width="25.140625" style="1" customWidth="1"/>
    <col min="7" max="8" width="23.28515625" style="1" customWidth="1"/>
    <col min="9" max="9" width="22.42578125" style="1" customWidth="1"/>
    <col min="10" max="10" width="23.28515625" style="1" customWidth="1"/>
    <col min="11" max="11" width="14.5703125" style="1" bestFit="1" customWidth="1"/>
    <col min="12" max="16384" width="9.140625" style="1"/>
  </cols>
  <sheetData>
    <row r="1" spans="2:10" ht="20.25" x14ac:dyDescent="0.35">
      <c r="B1" s="1" t="s">
        <v>23</v>
      </c>
      <c r="C1" s="1" t="s">
        <v>59</v>
      </c>
      <c r="D1" s="22" t="s">
        <v>60</v>
      </c>
      <c r="E1" s="23"/>
    </row>
    <row r="2" spans="2:10" x14ac:dyDescent="0.3"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</row>
    <row r="3" spans="2:10" x14ac:dyDescent="0.3">
      <c r="B3" s="5" t="s">
        <v>55</v>
      </c>
      <c r="C3" s="14" t="str">
        <f>_xlfn.XLOOKUP(MID(B3,7,2),$B$44:$E$44,$B$45:$E$45)</f>
        <v>Hot</v>
      </c>
      <c r="D3" s="14" t="str">
        <f>IF(MID(B3,4,2)="TA","Tall",IF(MID(B3,4,2)="GR","Grande","Venti"))</f>
        <v>Tall</v>
      </c>
      <c r="E3" s="14" t="str">
        <f>_xlfn.XLOOKUP(RIGHT(B3,3),$B$37:$B$41,$C$37:$C$41)</f>
        <v>Vanilla Latte</v>
      </c>
      <c r="F3" s="26">
        <f>VALUE(LEFT(B3,2))</f>
        <v>3</v>
      </c>
      <c r="G3" s="28">
        <f>INDEX($C$49:$F$51,MATCH(D3,$B$49:$B$51,0),MATCH(E3,$C$48:$F$48,0))</f>
        <v>30000</v>
      </c>
      <c r="H3" s="27">
        <f>G3*F3</f>
        <v>90000</v>
      </c>
      <c r="I3" s="32">
        <f>IF(OR(H3&gt;100000,F3&gt;=3),5%,0%)</f>
        <v>0.05</v>
      </c>
      <c r="J3" s="33">
        <f>H3*(1-I3)</f>
        <v>85500</v>
      </c>
    </row>
    <row r="4" spans="2:10" x14ac:dyDescent="0.3">
      <c r="B4" s="5" t="s">
        <v>16</v>
      </c>
      <c r="C4" s="14" t="str">
        <f t="shared" ref="C4:C17" si="0">_xlfn.XLOOKUP(MID(B4,7,2),$B$44:$E$44,$B$45:$E$45)</f>
        <v>Hot</v>
      </c>
      <c r="D4" s="14" t="str">
        <f t="shared" ref="D4:D17" si="1">IF(MID(B4,4,2)="TA","Tall",IF(MID(B4,4,2)="GR","Grande","Venti"))</f>
        <v>Grande</v>
      </c>
      <c r="E4" s="14" t="str">
        <f t="shared" ref="E4:E17" si="2">_xlfn.XLOOKUP(RIGHT(B4,3),$B$37:$B$41,$C$37:$C$41)</f>
        <v>Caramel Macchiato</v>
      </c>
      <c r="F4" s="26">
        <f t="shared" ref="F4:F17" si="3">VALUE(LEFT(B4,2))</f>
        <v>1</v>
      </c>
      <c r="G4" s="28">
        <f t="shared" ref="G4:G8" si="4">INDEX($C$49:$F$51,MATCH(D4,$B$49:$B$51,0),MATCH(E4,$C$48:$F$48,0))</f>
        <v>45000</v>
      </c>
      <c r="H4" s="27">
        <f t="shared" ref="H4:H17" si="5">G4*F4</f>
        <v>45000</v>
      </c>
      <c r="I4" s="32">
        <f t="shared" ref="I4:I17" si="6">IF(OR(H4&gt;100000,F4&gt;=3),5%,0%)</f>
        <v>0</v>
      </c>
      <c r="J4" s="33">
        <f t="shared" ref="J4:J17" si="7">H4*(1-I4)</f>
        <v>45000</v>
      </c>
    </row>
    <row r="5" spans="2:10" x14ac:dyDescent="0.3">
      <c r="B5" s="5" t="s">
        <v>17</v>
      </c>
      <c r="C5" s="14" t="str">
        <f t="shared" si="0"/>
        <v>Cold</v>
      </c>
      <c r="D5" s="14" t="str">
        <f t="shared" si="1"/>
        <v>Tall</v>
      </c>
      <c r="E5" s="14" t="str">
        <f t="shared" si="2"/>
        <v>Javachip Frappucino</v>
      </c>
      <c r="F5" s="26">
        <f t="shared" si="3"/>
        <v>3</v>
      </c>
      <c r="G5" s="28">
        <f t="shared" si="4"/>
        <v>41000</v>
      </c>
      <c r="H5" s="27">
        <f t="shared" si="5"/>
        <v>123000</v>
      </c>
      <c r="I5" s="32">
        <f t="shared" si="6"/>
        <v>0.05</v>
      </c>
      <c r="J5" s="33">
        <f t="shared" si="7"/>
        <v>116850</v>
      </c>
    </row>
    <row r="6" spans="2:10" x14ac:dyDescent="0.3">
      <c r="B6" s="5" t="s">
        <v>19</v>
      </c>
      <c r="C6" s="14" t="str">
        <f t="shared" si="0"/>
        <v>Less Ice</v>
      </c>
      <c r="D6" s="14" t="str">
        <f t="shared" si="1"/>
        <v>Venti</v>
      </c>
      <c r="E6" s="14" t="str">
        <f t="shared" si="2"/>
        <v>Asian Dolce Latte</v>
      </c>
      <c r="F6" s="26">
        <f t="shared" si="3"/>
        <v>2</v>
      </c>
      <c r="G6" s="28">
        <f t="shared" si="4"/>
        <v>45000</v>
      </c>
      <c r="H6" s="27">
        <f t="shared" si="5"/>
        <v>90000</v>
      </c>
      <c r="I6" s="32">
        <f t="shared" si="6"/>
        <v>0</v>
      </c>
      <c r="J6" s="33">
        <f t="shared" si="7"/>
        <v>90000</v>
      </c>
    </row>
    <row r="7" spans="2:10" x14ac:dyDescent="0.3">
      <c r="B7" s="5" t="s">
        <v>15</v>
      </c>
      <c r="C7" s="14" t="str">
        <f t="shared" si="0"/>
        <v>Cold</v>
      </c>
      <c r="D7" s="14" t="str">
        <f t="shared" si="1"/>
        <v>Tall</v>
      </c>
      <c r="E7" s="14" t="str">
        <f t="shared" si="2"/>
        <v>Javachip Frappucino</v>
      </c>
      <c r="F7" s="26">
        <f t="shared" si="3"/>
        <v>2</v>
      </c>
      <c r="G7" s="28">
        <f t="shared" si="4"/>
        <v>41000</v>
      </c>
      <c r="H7" s="27">
        <f t="shared" si="5"/>
        <v>82000</v>
      </c>
      <c r="I7" s="32">
        <f t="shared" si="6"/>
        <v>0</v>
      </c>
      <c r="J7" s="33">
        <f t="shared" si="7"/>
        <v>82000</v>
      </c>
    </row>
    <row r="8" spans="2:10" x14ac:dyDescent="0.3">
      <c r="B8" s="5" t="s">
        <v>21</v>
      </c>
      <c r="C8" s="14" t="str">
        <f t="shared" si="0"/>
        <v>Hot</v>
      </c>
      <c r="D8" s="14" t="str">
        <f t="shared" si="1"/>
        <v>Grande</v>
      </c>
      <c r="E8" s="14" t="str">
        <f t="shared" si="2"/>
        <v>Vanilla Latte</v>
      </c>
      <c r="F8" s="26">
        <f t="shared" si="3"/>
        <v>4</v>
      </c>
      <c r="G8" s="28">
        <f t="shared" si="4"/>
        <v>35000</v>
      </c>
      <c r="H8" s="27">
        <f t="shared" si="5"/>
        <v>140000</v>
      </c>
      <c r="I8" s="32">
        <f t="shared" si="6"/>
        <v>0.05</v>
      </c>
      <c r="J8" s="33">
        <f t="shared" si="7"/>
        <v>133000</v>
      </c>
    </row>
    <row r="9" spans="2:10" x14ac:dyDescent="0.3">
      <c r="B9" s="5" t="s">
        <v>8</v>
      </c>
      <c r="C9" s="14" t="str">
        <f t="shared" si="0"/>
        <v>Cold</v>
      </c>
      <c r="D9" s="14" t="str">
        <f t="shared" si="1"/>
        <v>Venti</v>
      </c>
      <c r="E9" s="14" t="str">
        <f t="shared" si="2"/>
        <v>Asian Dolce Latte</v>
      </c>
      <c r="F9" s="26">
        <f t="shared" si="3"/>
        <v>3</v>
      </c>
      <c r="G9" s="29">
        <f>VLOOKUP(D9,$B$48:$F$51,MATCH(E9,$B$48:$F$48,0),0)</f>
        <v>45000</v>
      </c>
      <c r="H9" s="27">
        <f t="shared" si="5"/>
        <v>135000</v>
      </c>
      <c r="I9" s="32">
        <f t="shared" si="6"/>
        <v>0.05</v>
      </c>
      <c r="J9" s="33">
        <f t="shared" si="7"/>
        <v>128250</v>
      </c>
    </row>
    <row r="10" spans="2:10" x14ac:dyDescent="0.3">
      <c r="B10" s="5" t="s">
        <v>20</v>
      </c>
      <c r="C10" s="14" t="str">
        <f t="shared" si="0"/>
        <v>Less Ice</v>
      </c>
      <c r="D10" s="14" t="str">
        <f t="shared" si="1"/>
        <v>Venti</v>
      </c>
      <c r="E10" s="14" t="str">
        <f t="shared" si="2"/>
        <v>Vanilla Latte</v>
      </c>
      <c r="F10" s="26">
        <f t="shared" si="3"/>
        <v>2</v>
      </c>
      <c r="G10" s="29">
        <f t="shared" ref="G10:G17" si="8">VLOOKUP(D10,$B$48:$F$51,MATCH(E10,$B$48:$F$48,0),0)</f>
        <v>40000</v>
      </c>
      <c r="H10" s="27">
        <f t="shared" si="5"/>
        <v>80000</v>
      </c>
      <c r="I10" s="32">
        <f t="shared" si="6"/>
        <v>0</v>
      </c>
      <c r="J10" s="33">
        <f t="shared" si="7"/>
        <v>80000</v>
      </c>
    </row>
    <row r="11" spans="2:10" x14ac:dyDescent="0.3">
      <c r="B11" s="5" t="s">
        <v>18</v>
      </c>
      <c r="C11" s="14" t="str">
        <f t="shared" si="0"/>
        <v>Hot</v>
      </c>
      <c r="D11" s="14" t="str">
        <f t="shared" si="1"/>
        <v>Grande</v>
      </c>
      <c r="E11" s="14" t="str">
        <f t="shared" si="2"/>
        <v>Caramel Macchiato</v>
      </c>
      <c r="F11" s="26">
        <f t="shared" si="3"/>
        <v>2</v>
      </c>
      <c r="G11" s="29">
        <f t="shared" si="8"/>
        <v>45000</v>
      </c>
      <c r="H11" s="27">
        <f t="shared" si="5"/>
        <v>90000</v>
      </c>
      <c r="I11" s="32">
        <f t="shared" si="6"/>
        <v>0</v>
      </c>
      <c r="J11" s="33">
        <f t="shared" si="7"/>
        <v>90000</v>
      </c>
    </row>
    <row r="12" spans="2:10" x14ac:dyDescent="0.3">
      <c r="B12" s="5" t="s">
        <v>17</v>
      </c>
      <c r="C12" s="14" t="str">
        <f t="shared" si="0"/>
        <v>Cold</v>
      </c>
      <c r="D12" s="14" t="str">
        <f t="shared" si="1"/>
        <v>Tall</v>
      </c>
      <c r="E12" s="14" t="str">
        <f t="shared" si="2"/>
        <v>Javachip Frappucino</v>
      </c>
      <c r="F12" s="26">
        <f t="shared" si="3"/>
        <v>3</v>
      </c>
      <c r="G12" s="29">
        <f t="shared" si="8"/>
        <v>41000</v>
      </c>
      <c r="H12" s="27">
        <f t="shared" si="5"/>
        <v>123000</v>
      </c>
      <c r="I12" s="32">
        <f t="shared" si="6"/>
        <v>0.05</v>
      </c>
      <c r="J12" s="33">
        <f t="shared" si="7"/>
        <v>116850</v>
      </c>
    </row>
    <row r="13" spans="2:10" x14ac:dyDescent="0.3">
      <c r="B13" s="5" t="s">
        <v>7</v>
      </c>
      <c r="C13" s="14" t="str">
        <f t="shared" si="0"/>
        <v>Cold</v>
      </c>
      <c r="D13" s="14" t="str">
        <f t="shared" si="1"/>
        <v>Tall</v>
      </c>
      <c r="E13" s="14" t="str">
        <f t="shared" si="2"/>
        <v>Asian Dolce Latte</v>
      </c>
      <c r="F13" s="26">
        <f t="shared" si="3"/>
        <v>1</v>
      </c>
      <c r="G13" s="29">
        <f t="shared" si="8"/>
        <v>39000</v>
      </c>
      <c r="H13" s="27">
        <f t="shared" si="5"/>
        <v>39000</v>
      </c>
      <c r="I13" s="32">
        <f t="shared" si="6"/>
        <v>0</v>
      </c>
      <c r="J13" s="33">
        <f t="shared" si="7"/>
        <v>39000</v>
      </c>
    </row>
    <row r="14" spans="2:10" x14ac:dyDescent="0.3">
      <c r="B14" s="5" t="s">
        <v>15</v>
      </c>
      <c r="C14" s="14" t="str">
        <f t="shared" si="0"/>
        <v>Cold</v>
      </c>
      <c r="D14" s="14" t="str">
        <f t="shared" si="1"/>
        <v>Tall</v>
      </c>
      <c r="E14" s="14" t="str">
        <f t="shared" si="2"/>
        <v>Javachip Frappucino</v>
      </c>
      <c r="F14" s="26">
        <f t="shared" si="3"/>
        <v>2</v>
      </c>
      <c r="G14" s="29">
        <f t="shared" si="8"/>
        <v>41000</v>
      </c>
      <c r="H14" s="27">
        <f t="shared" si="5"/>
        <v>82000</v>
      </c>
      <c r="I14" s="32">
        <f t="shared" si="6"/>
        <v>0</v>
      </c>
      <c r="J14" s="33">
        <f t="shared" si="7"/>
        <v>82000</v>
      </c>
    </row>
    <row r="15" spans="2:10" x14ac:dyDescent="0.3">
      <c r="B15" s="5" t="s">
        <v>16</v>
      </c>
      <c r="C15" s="14" t="str">
        <f t="shared" si="0"/>
        <v>Hot</v>
      </c>
      <c r="D15" s="14" t="str">
        <f t="shared" si="1"/>
        <v>Grande</v>
      </c>
      <c r="E15" s="14" t="str">
        <f t="shared" si="2"/>
        <v>Caramel Macchiato</v>
      </c>
      <c r="F15" s="26">
        <f t="shared" si="3"/>
        <v>1</v>
      </c>
      <c r="G15" s="29">
        <f t="shared" si="8"/>
        <v>45000</v>
      </c>
      <c r="H15" s="27">
        <f t="shared" si="5"/>
        <v>45000</v>
      </c>
      <c r="I15" s="32">
        <f t="shared" si="6"/>
        <v>0</v>
      </c>
      <c r="J15" s="33">
        <f t="shared" si="7"/>
        <v>45000</v>
      </c>
    </row>
    <row r="16" spans="2:10" x14ac:dyDescent="0.3">
      <c r="B16" s="5" t="s">
        <v>0</v>
      </c>
      <c r="C16" s="14" t="str">
        <f t="shared" si="0"/>
        <v>Less Ice</v>
      </c>
      <c r="D16" s="14" t="str">
        <f t="shared" si="1"/>
        <v>Grande</v>
      </c>
      <c r="E16" s="14" t="str">
        <f t="shared" si="2"/>
        <v>Asian Dolce Latte</v>
      </c>
      <c r="F16" s="26">
        <f t="shared" si="3"/>
        <v>2</v>
      </c>
      <c r="G16" s="29">
        <f t="shared" si="8"/>
        <v>42000</v>
      </c>
      <c r="H16" s="27">
        <f t="shared" si="5"/>
        <v>84000</v>
      </c>
      <c r="I16" s="32">
        <f t="shared" si="6"/>
        <v>0</v>
      </c>
      <c r="J16" s="33">
        <f t="shared" si="7"/>
        <v>84000</v>
      </c>
    </row>
    <row r="17" spans="2:11" x14ac:dyDescent="0.3">
      <c r="B17" s="5" t="s">
        <v>14</v>
      </c>
      <c r="C17" s="14" t="str">
        <f t="shared" si="0"/>
        <v>Cold</v>
      </c>
      <c r="D17" s="14" t="str">
        <f t="shared" si="1"/>
        <v>Venti</v>
      </c>
      <c r="E17" s="14" t="str">
        <f t="shared" si="2"/>
        <v>Javachip Frappucino</v>
      </c>
      <c r="F17" s="26">
        <f t="shared" si="3"/>
        <v>2</v>
      </c>
      <c r="G17" s="29">
        <f t="shared" si="8"/>
        <v>45000</v>
      </c>
      <c r="H17" s="27">
        <f t="shared" si="5"/>
        <v>90000</v>
      </c>
      <c r="I17" s="32">
        <f t="shared" si="6"/>
        <v>0</v>
      </c>
      <c r="J17" s="33">
        <f t="shared" si="7"/>
        <v>90000</v>
      </c>
    </row>
    <row r="18" spans="2:11" x14ac:dyDescent="0.3">
      <c r="B18" s="18"/>
      <c r="C18" s="18"/>
      <c r="D18" s="18"/>
      <c r="E18" s="18"/>
      <c r="F18" s="18"/>
      <c r="G18" s="18"/>
      <c r="H18" s="18"/>
      <c r="I18" s="6" t="s">
        <v>34</v>
      </c>
      <c r="J18" s="33">
        <f>SUM(J3:J17)</f>
        <v>1307450</v>
      </c>
    </row>
    <row r="19" spans="2:11" x14ac:dyDescent="0.3">
      <c r="B19" s="19"/>
      <c r="C19" s="19"/>
      <c r="D19" s="7" t="s">
        <v>49</v>
      </c>
      <c r="E19" s="6" t="s">
        <v>50</v>
      </c>
      <c r="F19" s="6" t="s">
        <v>51</v>
      </c>
      <c r="G19" s="4"/>
      <c r="H19" s="4"/>
      <c r="I19" s="4"/>
    </row>
    <row r="20" spans="2:11" x14ac:dyDescent="0.3">
      <c r="B20" s="20" t="s">
        <v>22</v>
      </c>
      <c r="C20" s="6" t="s">
        <v>38</v>
      </c>
      <c r="D20" s="34">
        <v>20</v>
      </c>
      <c r="E20" s="26">
        <f>SUMIF($E$3:$E$17,C20,$F$3:$F$17)</f>
        <v>9</v>
      </c>
      <c r="F20" s="26">
        <f>D20-E20</f>
        <v>11</v>
      </c>
      <c r="G20" s="4"/>
      <c r="H20" s="31" t="s">
        <v>62</v>
      </c>
      <c r="I20" s="4"/>
    </row>
    <row r="21" spans="2:11" x14ac:dyDescent="0.3">
      <c r="B21" s="20"/>
      <c r="C21" s="6" t="s">
        <v>39</v>
      </c>
      <c r="D21" s="34">
        <v>10</v>
      </c>
      <c r="E21" s="26">
        <f t="shared" ref="E21:E23" si="9">SUMIF($E$3:$E$17,C21,$F$3:$F$17)</f>
        <v>4</v>
      </c>
      <c r="F21" s="26">
        <f t="shared" ref="F21:F23" si="10">D21-E21</f>
        <v>6</v>
      </c>
      <c r="G21" s="4"/>
      <c r="H21" s="30" t="s">
        <v>61</v>
      </c>
      <c r="I21" s="4"/>
    </row>
    <row r="22" spans="2:11" x14ac:dyDescent="0.3">
      <c r="B22" s="20"/>
      <c r="C22" s="6" t="s">
        <v>40</v>
      </c>
      <c r="D22" s="34">
        <v>25</v>
      </c>
      <c r="E22" s="26">
        <f t="shared" si="9"/>
        <v>12</v>
      </c>
      <c r="F22" s="26">
        <f t="shared" si="10"/>
        <v>13</v>
      </c>
      <c r="G22" s="4"/>
      <c r="H22" s="4"/>
      <c r="I22" s="4"/>
    </row>
    <row r="23" spans="2:11" x14ac:dyDescent="0.3">
      <c r="B23" s="20"/>
      <c r="C23" s="6" t="s">
        <v>41</v>
      </c>
      <c r="D23" s="34">
        <v>15</v>
      </c>
      <c r="E23" s="26">
        <f t="shared" si="9"/>
        <v>8</v>
      </c>
      <c r="F23" s="26">
        <f t="shared" si="10"/>
        <v>7</v>
      </c>
      <c r="G23" s="4"/>
      <c r="H23" s="4"/>
      <c r="I23" s="4"/>
    </row>
    <row r="24" spans="2:11" ht="5.25" customHeight="1" x14ac:dyDescent="0.3">
      <c r="H24" s="4"/>
      <c r="I24" s="4"/>
      <c r="J24" s="4"/>
    </row>
    <row r="25" spans="2:11" ht="18" thickBot="1" x14ac:dyDescent="0.35">
      <c r="B25" s="17" t="s">
        <v>1</v>
      </c>
      <c r="C25" s="17"/>
      <c r="D25" s="17"/>
      <c r="E25" s="17"/>
      <c r="F25" s="17"/>
      <c r="G25" s="17"/>
      <c r="H25" s="17"/>
      <c r="I25" s="17"/>
      <c r="J25" s="17"/>
      <c r="K25" s="17"/>
    </row>
    <row r="26" spans="2:11" ht="6.75" customHeight="1" thickTop="1" x14ac:dyDescent="0.3"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2:11" x14ac:dyDescent="0.3">
      <c r="B27" s="16" t="s">
        <v>24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2:11" x14ac:dyDescent="0.3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B29" s="11" t="s">
        <v>35</v>
      </c>
      <c r="C29" s="11" t="s">
        <v>36</v>
      </c>
      <c r="D29" s="11" t="s">
        <v>37</v>
      </c>
      <c r="G29" s="2"/>
      <c r="H29" s="2"/>
      <c r="I29" s="2"/>
      <c r="J29" s="2"/>
      <c r="K29" s="2"/>
    </row>
    <row r="30" spans="2:11" x14ac:dyDescent="0.3">
      <c r="B30" s="15" t="s">
        <v>57</v>
      </c>
      <c r="C30" s="15"/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B31" s="15" t="s">
        <v>58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B32" s="15" t="s">
        <v>52</v>
      </c>
      <c r="C32" s="15"/>
      <c r="D32" s="15"/>
      <c r="E32" s="15"/>
      <c r="F32" s="15"/>
      <c r="G32" s="15"/>
      <c r="H32" s="15"/>
      <c r="I32" s="15"/>
      <c r="J32" s="15"/>
      <c r="K32" s="15"/>
    </row>
    <row r="33" spans="2:11" x14ac:dyDescent="0.3">
      <c r="B33" s="15" t="s">
        <v>53</v>
      </c>
      <c r="C33" s="15"/>
      <c r="D33" s="15"/>
      <c r="E33" s="15"/>
      <c r="F33" s="15"/>
      <c r="G33" s="15"/>
      <c r="H33" s="15"/>
      <c r="I33" s="15"/>
      <c r="J33" s="15"/>
      <c r="K33" s="15"/>
    </row>
    <row r="34" spans="2:11" x14ac:dyDescent="0.3">
      <c r="B34" s="15" t="s">
        <v>54</v>
      </c>
      <c r="C34" s="15"/>
      <c r="D34" s="15"/>
      <c r="E34" s="15"/>
      <c r="F34" s="15"/>
      <c r="G34" s="15"/>
      <c r="H34" s="15"/>
      <c r="I34" s="15"/>
      <c r="J34" s="15"/>
      <c r="K34" s="15"/>
    </row>
    <row r="36" spans="2:11" x14ac:dyDescent="0.3">
      <c r="B36" s="24" t="s">
        <v>3</v>
      </c>
      <c r="C36" s="24"/>
    </row>
    <row r="37" spans="2:11" x14ac:dyDescent="0.3">
      <c r="B37" s="8" t="s">
        <v>25</v>
      </c>
      <c r="C37" s="8" t="s">
        <v>28</v>
      </c>
    </row>
    <row r="38" spans="2:11" x14ac:dyDescent="0.3">
      <c r="B38" s="9" t="s">
        <v>11</v>
      </c>
      <c r="C38" s="9" t="s">
        <v>38</v>
      </c>
    </row>
    <row r="39" spans="2:11" x14ac:dyDescent="0.3">
      <c r="B39" s="9" t="s">
        <v>12</v>
      </c>
      <c r="C39" s="9" t="s">
        <v>39</v>
      </c>
    </row>
    <row r="40" spans="2:11" x14ac:dyDescent="0.3">
      <c r="B40" s="9" t="s">
        <v>13</v>
      </c>
      <c r="C40" s="9" t="s">
        <v>40</v>
      </c>
    </row>
    <row r="41" spans="2:11" x14ac:dyDescent="0.3">
      <c r="B41" s="9" t="s">
        <v>4</v>
      </c>
      <c r="C41" s="9" t="s">
        <v>41</v>
      </c>
    </row>
    <row r="43" spans="2:11" ht="14.25" customHeight="1" x14ac:dyDescent="0.3">
      <c r="B43" s="25" t="s">
        <v>6</v>
      </c>
      <c r="C43" s="25"/>
      <c r="D43" s="25"/>
      <c r="E43" s="25"/>
      <c r="F43" s="3"/>
    </row>
    <row r="44" spans="2:11" x14ac:dyDescent="0.3">
      <c r="B44" s="8" t="s">
        <v>25</v>
      </c>
      <c r="C44" s="9" t="s">
        <v>9</v>
      </c>
      <c r="D44" s="9" t="s">
        <v>10</v>
      </c>
      <c r="E44" s="9" t="s">
        <v>5</v>
      </c>
    </row>
    <row r="45" spans="2:11" x14ac:dyDescent="0.3">
      <c r="B45" s="8" t="s">
        <v>26</v>
      </c>
      <c r="C45" s="9" t="s">
        <v>42</v>
      </c>
      <c r="D45" s="9" t="s">
        <v>43</v>
      </c>
      <c r="E45" s="9" t="s">
        <v>44</v>
      </c>
    </row>
    <row r="47" spans="2:11" x14ac:dyDescent="0.3">
      <c r="B47" s="25" t="s">
        <v>2</v>
      </c>
      <c r="C47" s="25"/>
      <c r="D47" s="25"/>
      <c r="E47" s="25"/>
      <c r="F47" s="25"/>
    </row>
    <row r="48" spans="2:11" x14ac:dyDescent="0.3">
      <c r="B48" s="10" t="s">
        <v>45</v>
      </c>
      <c r="C48" s="10" t="s">
        <v>38</v>
      </c>
      <c r="D48" s="10" t="s">
        <v>39</v>
      </c>
      <c r="E48" s="10" t="s">
        <v>40</v>
      </c>
      <c r="F48" s="10" t="s">
        <v>41</v>
      </c>
    </row>
    <row r="49" spans="2:6" x14ac:dyDescent="0.3">
      <c r="B49" s="13" t="s">
        <v>46</v>
      </c>
      <c r="C49" s="12">
        <v>30000</v>
      </c>
      <c r="D49" s="12">
        <v>40000</v>
      </c>
      <c r="E49" s="12">
        <v>41000</v>
      </c>
      <c r="F49" s="12">
        <v>39000</v>
      </c>
    </row>
    <row r="50" spans="2:6" x14ac:dyDescent="0.3">
      <c r="B50" s="13" t="s">
        <v>47</v>
      </c>
      <c r="C50" s="12">
        <v>35000</v>
      </c>
      <c r="D50" s="12">
        <v>45000</v>
      </c>
      <c r="E50" s="12">
        <v>43000</v>
      </c>
      <c r="F50" s="12">
        <v>42000</v>
      </c>
    </row>
    <row r="51" spans="2:6" x14ac:dyDescent="0.3">
      <c r="B51" s="13" t="s">
        <v>48</v>
      </c>
      <c r="C51" s="12">
        <v>40000</v>
      </c>
      <c r="D51" s="12">
        <v>50000</v>
      </c>
      <c r="E51" s="12">
        <v>45000</v>
      </c>
      <c r="F51" s="12">
        <v>45000</v>
      </c>
    </row>
  </sheetData>
  <mergeCells count="16">
    <mergeCell ref="B34:K34"/>
    <mergeCell ref="B36:C36"/>
    <mergeCell ref="B43:E43"/>
    <mergeCell ref="B47:F47"/>
    <mergeCell ref="B33:K33"/>
    <mergeCell ref="B18:H18"/>
    <mergeCell ref="B19:C19"/>
    <mergeCell ref="B20:B23"/>
    <mergeCell ref="B26:K26"/>
    <mergeCell ref="D1:E1"/>
    <mergeCell ref="B32:K32"/>
    <mergeCell ref="B27:K27"/>
    <mergeCell ref="B25:K25"/>
    <mergeCell ref="B28:K28"/>
    <mergeCell ref="B30:K30"/>
    <mergeCell ref="B31:K31"/>
  </mergeCells>
  <hyperlinks>
    <hyperlink ref="D1" r:id="rId1" xr:uid="{052D241A-3C3D-4C2E-8CA5-95FFB0D6669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</dc:creator>
  <cp:lastModifiedBy>achmad fani</cp:lastModifiedBy>
  <dcterms:created xsi:type="dcterms:W3CDTF">2013-08-21T10:21:41Z</dcterms:created>
  <dcterms:modified xsi:type="dcterms:W3CDTF">2024-05-11T10:01:08Z</dcterms:modified>
</cp:coreProperties>
</file>