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AC342CF7-61A5-4A96-87B5-47B0FE2B32CF}" xr6:coauthVersionLast="47" xr6:coauthVersionMax="47" xr10:uidLastSave="{00000000-0000-0000-0000-000000000000}"/>
  <bookViews>
    <workbookView xWindow="-120" yWindow="-120" windowWidth="20730" windowHeight="11160" xr2:uid="{22C0D914-EE93-4311-8305-51152887DD7C}"/>
  </bookViews>
  <sheets>
    <sheet name="Latih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K16" i="2"/>
  <c r="K15" i="2"/>
  <c r="K14" i="2"/>
  <c r="K12" i="2"/>
  <c r="K11" i="2"/>
  <c r="K10" i="2"/>
  <c r="J5" i="2"/>
  <c r="J6" i="2"/>
  <c r="J7" i="2"/>
  <c r="J8" i="2"/>
  <c r="J4" i="2"/>
  <c r="L4" i="2" s="1"/>
  <c r="I5" i="2"/>
  <c r="L5" i="2" s="1"/>
  <c r="I6" i="2"/>
  <c r="L6" i="2" s="1"/>
  <c r="I7" i="2"/>
  <c r="I8" i="2"/>
  <c r="I4" i="2"/>
  <c r="H5" i="2"/>
  <c r="H6" i="2"/>
  <c r="H7" i="2"/>
  <c r="H8" i="2"/>
  <c r="K5" i="2"/>
  <c r="K6" i="2"/>
  <c r="K7" i="2"/>
  <c r="K8" i="2"/>
  <c r="K4" i="2"/>
  <c r="H4" i="2"/>
  <c r="L7" i="2" l="1"/>
  <c r="L8" i="2"/>
</calcChain>
</file>

<file path=xl/sharedStrings.xml><?xml version="1.0" encoding="utf-8"?>
<sst xmlns="http://schemas.openxmlformats.org/spreadsheetml/2006/main" count="49" uniqueCount="36">
  <si>
    <t>Klinik Persalinan Yayasan Kasih</t>
  </si>
  <si>
    <t>No</t>
  </si>
  <si>
    <t>Nama Pasien</t>
  </si>
  <si>
    <t>Penanganan</t>
  </si>
  <si>
    <t xml:space="preserve">Tanggal </t>
  </si>
  <si>
    <t>Masuk</t>
  </si>
  <si>
    <t>Keluar</t>
  </si>
  <si>
    <t>Biaya</t>
  </si>
  <si>
    <t>Inap</t>
  </si>
  <si>
    <t>Layanan</t>
  </si>
  <si>
    <t>Persalinan</t>
  </si>
  <si>
    <t>Total Biaya</t>
  </si>
  <si>
    <t>Biaya Perhari</t>
  </si>
  <si>
    <t>Biaya Persalinan</t>
  </si>
  <si>
    <t>Dokter</t>
  </si>
  <si>
    <t>Bidan</t>
  </si>
  <si>
    <t>Total Bayar</t>
  </si>
  <si>
    <t>Biaya Tertinggi</t>
  </si>
  <si>
    <t>Biaya Terendah</t>
  </si>
  <si>
    <t>A</t>
  </si>
  <si>
    <t>B</t>
  </si>
  <si>
    <t>C</t>
  </si>
  <si>
    <t>Fitri</t>
  </si>
  <si>
    <t>Tasya</t>
  </si>
  <si>
    <t>Siska</t>
  </si>
  <si>
    <t>Nabila</t>
  </si>
  <si>
    <t>Sintia</t>
  </si>
  <si>
    <t>Kelas</t>
  </si>
  <si>
    <t>Jumlah Pasien</t>
  </si>
  <si>
    <t>Jumlah Biaya</t>
  </si>
  <si>
    <t>Kelas A</t>
  </si>
  <si>
    <t>Kelas B</t>
  </si>
  <si>
    <t>Kelas C</t>
  </si>
  <si>
    <t>Lama Tinggal</t>
  </si>
  <si>
    <t>Video pembahasan</t>
  </si>
  <si>
    <t>https://youtu.be/BWmuuTBguEI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</si>
</sst>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[$-421]dd\ mmmm\ yyyy;@"/>
    <numFmt numFmtId="167" formatCode="General\ &quot;Hari&quot;"/>
  </numFmts>
  <fonts count="6" x14ac:knownFonts="1"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1"/>
      <color theme="1"/>
      <name val="Yu Gothic UI Semibold"/>
      <family val="2"/>
    </font>
    <font>
      <sz val="14"/>
      <color theme="1"/>
      <name val="Yu Gothic UI Semibold"/>
      <family val="2"/>
    </font>
    <font>
      <u/>
      <sz val="11"/>
      <color theme="10"/>
      <name val="Yu Gothic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4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42" fontId="0" fillId="0" borderId="0" xfId="0" applyNumberFormat="1"/>
    <xf numFmtId="42" fontId="0" fillId="0" borderId="1" xfId="1" applyNumberFormat="1" applyFont="1" applyBorder="1"/>
    <xf numFmtId="42" fontId="0" fillId="0" borderId="2" xfId="0" applyNumberFormat="1" applyBorder="1"/>
    <xf numFmtId="0" fontId="5" fillId="0" borderId="0" xfId="2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BWmuuTBgu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4BE-FB02-474C-8BB7-7AFCC78DBFB8}">
  <sheetPr>
    <tabColor theme="1"/>
  </sheetPr>
  <dimension ref="B1:L16"/>
  <sheetViews>
    <sheetView tabSelected="1" topLeftCell="A2" zoomScale="115" zoomScaleNormal="115" workbookViewId="0">
      <selection activeCell="L17" sqref="L17"/>
    </sheetView>
  </sheetViews>
  <sheetFormatPr defaultRowHeight="16.5" x14ac:dyDescent="0.3"/>
  <cols>
    <col min="1" max="1" width="2.44140625" customWidth="1"/>
    <col min="2" max="2" width="3.33203125" bestFit="1" customWidth="1"/>
    <col min="3" max="3" width="10.77734375" customWidth="1"/>
    <col min="4" max="4" width="10.109375" bestFit="1" customWidth="1"/>
    <col min="5" max="5" width="11.33203125" customWidth="1"/>
    <col min="6" max="6" width="13.21875" customWidth="1"/>
    <col min="7" max="7" width="13.21875" bestFit="1" customWidth="1"/>
    <col min="8" max="8" width="9.77734375" customWidth="1"/>
    <col min="9" max="9" width="11.109375" customWidth="1"/>
    <col min="10" max="10" width="12.44140625" customWidth="1"/>
    <col min="11" max="11" width="12.44140625" bestFit="1" customWidth="1"/>
    <col min="12" max="12" width="13" customWidth="1"/>
  </cols>
  <sheetData>
    <row r="1" spans="2:12" ht="30" customHeight="1" x14ac:dyDescent="0.3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x14ac:dyDescent="0.3">
      <c r="B2" s="19" t="s">
        <v>1</v>
      </c>
      <c r="C2" s="19" t="s">
        <v>2</v>
      </c>
      <c r="D2" s="19" t="s">
        <v>27</v>
      </c>
      <c r="E2" s="19" t="s">
        <v>3</v>
      </c>
      <c r="F2" s="19" t="s">
        <v>4</v>
      </c>
      <c r="G2" s="19"/>
      <c r="H2" s="20" t="s">
        <v>33</v>
      </c>
      <c r="I2" s="19" t="s">
        <v>7</v>
      </c>
      <c r="J2" s="19"/>
      <c r="K2" s="19"/>
      <c r="L2" s="19" t="s">
        <v>11</v>
      </c>
    </row>
    <row r="3" spans="2:12" x14ac:dyDescent="0.3">
      <c r="B3" s="19"/>
      <c r="C3" s="19"/>
      <c r="D3" s="19"/>
      <c r="E3" s="19"/>
      <c r="F3" s="9" t="s">
        <v>5</v>
      </c>
      <c r="G3" s="9" t="s">
        <v>6</v>
      </c>
      <c r="H3" s="20"/>
      <c r="I3" s="9" t="s">
        <v>8</v>
      </c>
      <c r="J3" s="9" t="s">
        <v>9</v>
      </c>
      <c r="K3" s="9" t="s">
        <v>10</v>
      </c>
      <c r="L3" s="19"/>
    </row>
    <row r="4" spans="2:12" x14ac:dyDescent="0.3">
      <c r="B4" s="2">
        <v>1</v>
      </c>
      <c r="C4" s="3" t="s">
        <v>23</v>
      </c>
      <c r="D4" s="2" t="s">
        <v>19</v>
      </c>
      <c r="E4" s="3" t="s">
        <v>14</v>
      </c>
      <c r="F4" s="15">
        <v>44197</v>
      </c>
      <c r="G4" s="15">
        <v>44199</v>
      </c>
      <c r="H4" s="21">
        <f>_xlfn.DAYS(G4,F4)</f>
        <v>2</v>
      </c>
      <c r="I4" s="12">
        <f>_xlfn.XLOOKUP(D4,$C$12:$C$14,$D$12:$D$14)*H4</f>
        <v>600000</v>
      </c>
      <c r="J4" s="12">
        <f>VLOOKUP(D4,$C$11:$E$14,3,0)*H4</f>
        <v>300000</v>
      </c>
      <c r="K4" s="12">
        <f>VLOOKUP(E4,$G$12:$H$13,2,0)</f>
        <v>200000</v>
      </c>
      <c r="L4" s="8">
        <f>I4+J4+K4</f>
        <v>1100000</v>
      </c>
    </row>
    <row r="5" spans="2:12" x14ac:dyDescent="0.3">
      <c r="B5" s="2">
        <v>2</v>
      </c>
      <c r="C5" s="3" t="s">
        <v>22</v>
      </c>
      <c r="D5" s="2" t="s">
        <v>20</v>
      </c>
      <c r="E5" s="3" t="s">
        <v>15</v>
      </c>
      <c r="F5" s="15">
        <v>44198</v>
      </c>
      <c r="G5" s="15">
        <v>44201</v>
      </c>
      <c r="H5" s="21">
        <f t="shared" ref="H5:H8" si="0">_xlfn.DAYS(G5,F5)</f>
        <v>3</v>
      </c>
      <c r="I5" s="12">
        <f t="shared" ref="I5:I8" si="1">_xlfn.XLOOKUP(D5,$C$12:$C$14,$D$12:$D$14)*H5</f>
        <v>600000</v>
      </c>
      <c r="J5" s="12">
        <f t="shared" ref="J5:J8" si="2">VLOOKUP(D5,$C$11:$E$14,3,0)*H5</f>
        <v>300000</v>
      </c>
      <c r="K5" s="12">
        <f t="shared" ref="K5:K8" si="3">VLOOKUP(E5,$G$12:$H$13,2,0)</f>
        <v>100000</v>
      </c>
      <c r="L5" s="8">
        <f t="shared" ref="L5:L8" si="4">I5+J5+K5</f>
        <v>1000000</v>
      </c>
    </row>
    <row r="6" spans="2:12" x14ac:dyDescent="0.3">
      <c r="B6" s="2">
        <v>3</v>
      </c>
      <c r="C6" s="3" t="s">
        <v>24</v>
      </c>
      <c r="D6" s="2" t="s">
        <v>21</v>
      </c>
      <c r="E6" s="3" t="s">
        <v>14</v>
      </c>
      <c r="F6" s="15">
        <v>44199</v>
      </c>
      <c r="G6" s="15">
        <v>44200</v>
      </c>
      <c r="H6" s="21">
        <f t="shared" si="0"/>
        <v>1</v>
      </c>
      <c r="I6" s="12">
        <f t="shared" si="1"/>
        <v>100000</v>
      </c>
      <c r="J6" s="12">
        <f t="shared" si="2"/>
        <v>50000</v>
      </c>
      <c r="K6" s="12">
        <f t="shared" si="3"/>
        <v>200000</v>
      </c>
      <c r="L6" s="8">
        <f t="shared" si="4"/>
        <v>350000</v>
      </c>
    </row>
    <row r="7" spans="2:12" x14ac:dyDescent="0.3">
      <c r="B7" s="2">
        <v>4</v>
      </c>
      <c r="C7" s="3" t="s">
        <v>25</v>
      </c>
      <c r="D7" s="2" t="s">
        <v>19</v>
      </c>
      <c r="E7" s="3" t="s">
        <v>15</v>
      </c>
      <c r="F7" s="15">
        <v>44200</v>
      </c>
      <c r="G7" s="15">
        <v>44203</v>
      </c>
      <c r="H7" s="21">
        <f t="shared" si="0"/>
        <v>3</v>
      </c>
      <c r="I7" s="12">
        <f t="shared" si="1"/>
        <v>900000</v>
      </c>
      <c r="J7" s="12">
        <f t="shared" si="2"/>
        <v>450000</v>
      </c>
      <c r="K7" s="12">
        <f t="shared" si="3"/>
        <v>100000</v>
      </c>
      <c r="L7" s="8">
        <f t="shared" si="4"/>
        <v>1450000</v>
      </c>
    </row>
    <row r="8" spans="2:12" x14ac:dyDescent="0.3">
      <c r="B8" s="2">
        <v>5</v>
      </c>
      <c r="C8" s="3" t="s">
        <v>26</v>
      </c>
      <c r="D8" s="2" t="s">
        <v>20</v>
      </c>
      <c r="E8" s="3" t="s">
        <v>14</v>
      </c>
      <c r="F8" s="15">
        <v>44201</v>
      </c>
      <c r="G8" s="15">
        <v>44202</v>
      </c>
      <c r="H8" s="21">
        <f t="shared" si="0"/>
        <v>1</v>
      </c>
      <c r="I8" s="12">
        <f t="shared" si="1"/>
        <v>200000</v>
      </c>
      <c r="J8" s="12">
        <f t="shared" si="2"/>
        <v>100000</v>
      </c>
      <c r="K8" s="12">
        <f t="shared" si="3"/>
        <v>200000</v>
      </c>
      <c r="L8" s="8">
        <f t="shared" si="4"/>
        <v>500000</v>
      </c>
    </row>
    <row r="10" spans="2:12" x14ac:dyDescent="0.3">
      <c r="C10" s="16" t="s">
        <v>12</v>
      </c>
      <c r="D10" s="16"/>
      <c r="E10" s="16"/>
      <c r="J10" s="4" t="s">
        <v>16</v>
      </c>
      <c r="K10" s="8">
        <f>SUM(L4:L8)</f>
        <v>4400000</v>
      </c>
    </row>
    <row r="11" spans="2:12" x14ac:dyDescent="0.3">
      <c r="C11" s="10" t="s">
        <v>7</v>
      </c>
      <c r="D11" s="10" t="s">
        <v>8</v>
      </c>
      <c r="E11" s="10" t="s">
        <v>9</v>
      </c>
      <c r="G11" s="17" t="s">
        <v>13</v>
      </c>
      <c r="H11" s="17"/>
      <c r="J11" s="4" t="s">
        <v>17</v>
      </c>
      <c r="K11" s="8">
        <f>MAX(L4:L8)</f>
        <v>1450000</v>
      </c>
    </row>
    <row r="12" spans="2:12" x14ac:dyDescent="0.3">
      <c r="C12" s="2" t="s">
        <v>19</v>
      </c>
      <c r="D12" s="8">
        <v>300000</v>
      </c>
      <c r="E12" s="8">
        <v>150000</v>
      </c>
      <c r="G12" t="s">
        <v>14</v>
      </c>
      <c r="H12" s="11">
        <v>200000</v>
      </c>
      <c r="J12" s="4" t="s">
        <v>18</v>
      </c>
      <c r="K12" s="13">
        <f>MIN(L4:L8)</f>
        <v>350000</v>
      </c>
    </row>
    <row r="13" spans="2:12" x14ac:dyDescent="0.3">
      <c r="C13" s="2" t="s">
        <v>20</v>
      </c>
      <c r="D13" s="8">
        <v>200000</v>
      </c>
      <c r="E13" s="8">
        <v>100000</v>
      </c>
      <c r="G13" t="s">
        <v>15</v>
      </c>
      <c r="H13" s="11">
        <v>100000</v>
      </c>
      <c r="J13" s="1"/>
      <c r="K13" s="5" t="s">
        <v>28</v>
      </c>
      <c r="L13" s="6" t="s">
        <v>29</v>
      </c>
    </row>
    <row r="14" spans="2:12" x14ac:dyDescent="0.3">
      <c r="C14" s="2" t="s">
        <v>21</v>
      </c>
      <c r="D14" s="8">
        <v>100000</v>
      </c>
      <c r="E14" s="8">
        <v>50000</v>
      </c>
      <c r="J14" s="6" t="s">
        <v>30</v>
      </c>
      <c r="K14" s="7">
        <f>COUNTIF($D$4:$D$8,"A")</f>
        <v>2</v>
      </c>
      <c r="L14" s="8">
        <f>SUMIF($D$4:$D$8,"A",$L$4:$L$8)</f>
        <v>2550000</v>
      </c>
    </row>
    <row r="15" spans="2:12" x14ac:dyDescent="0.3">
      <c r="J15" s="6" t="s">
        <v>31</v>
      </c>
      <c r="K15" s="7">
        <f>COUNTIF($D$4:$D$8,"B")</f>
        <v>2</v>
      </c>
      <c r="L15" s="8">
        <f>SUMIF($D$4:$D$8,"B",$L$4:$L$8)</f>
        <v>1500000</v>
      </c>
    </row>
    <row r="16" spans="2:12" x14ac:dyDescent="0.3">
      <c r="C16" t="s">
        <v>34</v>
      </c>
      <c r="E16" s="14" t="s">
        <v>35</v>
      </c>
      <c r="J16" s="6" t="s">
        <v>32</v>
      </c>
      <c r="K16" s="7">
        <f>COUNTIF($D$4:$D$8,"C")</f>
        <v>1</v>
      </c>
      <c r="L16" s="8">
        <f>SUMIF($D$4:$D$8,"C",$L$4:$L$8)</f>
        <v>350000</v>
      </c>
    </row>
  </sheetData>
  <mergeCells count="11">
    <mergeCell ref="C10:E10"/>
    <mergeCell ref="G11:H11"/>
    <mergeCell ref="B1:L1"/>
    <mergeCell ref="B2:B3"/>
    <mergeCell ref="C2:C3"/>
    <mergeCell ref="D2:D3"/>
    <mergeCell ref="E2:E3"/>
    <mergeCell ref="F2:G2"/>
    <mergeCell ref="H2:H3"/>
    <mergeCell ref="I2:K2"/>
    <mergeCell ref="L2:L3"/>
  </mergeCells>
  <hyperlinks>
    <hyperlink ref="E16" r:id="rId1" xr:uid="{5174DF84-BC77-4BE3-A76D-EABF892AE18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achmad fani</cp:lastModifiedBy>
  <dcterms:created xsi:type="dcterms:W3CDTF">2021-06-21T13:08:16Z</dcterms:created>
  <dcterms:modified xsi:type="dcterms:W3CDTF">2024-05-02T09:00:49Z</dcterms:modified>
</cp:coreProperties>
</file>