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Dasar\Soal Latihan\"/>
    </mc:Choice>
  </mc:AlternateContent>
  <xr:revisionPtr revIDLastSave="0" documentId="13_ncr:1_{0B087C8E-E17E-4B8B-B877-B8E4507AF9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3" r:id="rId1"/>
  </sheets>
  <definedNames>
    <definedName name="harga">#REF!</definedName>
    <definedName name="harga1">#REF!</definedName>
    <definedName name="kota">#REF!</definedName>
    <definedName name="kota1">#REF!</definedName>
    <definedName name="merk">#REF!</definedName>
    <definedName name="merk2">#REF!</definedName>
    <definedName name="negara">#REF!</definedName>
    <definedName name="UKUR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H9" i="3" s="1"/>
  <c r="K9" i="3" s="1"/>
  <c r="K5" i="3"/>
  <c r="K6" i="3"/>
  <c r="K7" i="3"/>
  <c r="K8" i="3"/>
  <c r="K10" i="3"/>
  <c r="K11" i="3"/>
  <c r="K12" i="3"/>
  <c r="K13" i="3"/>
  <c r="K4" i="3"/>
  <c r="J5" i="3"/>
  <c r="J6" i="3"/>
  <c r="J7" i="3"/>
  <c r="J8" i="3"/>
  <c r="J9" i="3"/>
  <c r="J10" i="3"/>
  <c r="J11" i="3"/>
  <c r="J12" i="3"/>
  <c r="J13" i="3"/>
  <c r="J4" i="3"/>
  <c r="I5" i="3"/>
  <c r="I6" i="3"/>
  <c r="I7" i="3"/>
  <c r="I8" i="3"/>
  <c r="I9" i="3"/>
  <c r="I10" i="3"/>
  <c r="I11" i="3"/>
  <c r="I12" i="3"/>
  <c r="I13" i="3"/>
  <c r="I4" i="3"/>
  <c r="H5" i="3"/>
  <c r="H6" i="3"/>
  <c r="H7" i="3"/>
  <c r="H8" i="3"/>
  <c r="H10" i="3"/>
  <c r="H11" i="3"/>
  <c r="H12" i="3"/>
  <c r="H13" i="3"/>
  <c r="H4" i="3"/>
  <c r="G10" i="3"/>
  <c r="G11" i="3"/>
  <c r="G12" i="3"/>
  <c r="G13" i="3"/>
  <c r="G5" i="3"/>
  <c r="G6" i="3"/>
  <c r="G7" i="3"/>
  <c r="G8" i="3"/>
  <c r="G4" i="3"/>
  <c r="D4" i="3"/>
  <c r="F5" i="3"/>
  <c r="F6" i="3"/>
  <c r="F7" i="3"/>
  <c r="F8" i="3"/>
  <c r="F9" i="3"/>
  <c r="F10" i="3"/>
  <c r="F11" i="3"/>
  <c r="F12" i="3"/>
  <c r="F13" i="3"/>
  <c r="F4" i="3"/>
  <c r="D5" i="3"/>
  <c r="D6" i="3"/>
  <c r="D7" i="3"/>
  <c r="D8" i="3"/>
  <c r="D9" i="3"/>
  <c r="D10" i="3"/>
  <c r="D11" i="3"/>
  <c r="D12" i="3"/>
  <c r="D13" i="3"/>
</calcChain>
</file>

<file path=xl/sharedStrings.xml><?xml version="1.0" encoding="utf-8"?>
<sst xmlns="http://schemas.openxmlformats.org/spreadsheetml/2006/main" count="69" uniqueCount="65">
  <si>
    <t>NOMOR PESANAN</t>
  </si>
  <si>
    <t>NAMA PELANGGAN</t>
  </si>
  <si>
    <t>JUMLAH ITEM</t>
  </si>
  <si>
    <t>JENIS PEMBAYARAN</t>
  </si>
  <si>
    <t>HARGA SATUAN</t>
  </si>
  <si>
    <t>HARGA BARANG</t>
  </si>
  <si>
    <t>ONGKOS KIRIM</t>
  </si>
  <si>
    <t>JUMLAH PEMBAYARAN</t>
  </si>
  <si>
    <t>MERK TV</t>
  </si>
  <si>
    <t>B1</t>
  </si>
  <si>
    <t>B2</t>
  </si>
  <si>
    <t>B3</t>
  </si>
  <si>
    <t>Kode</t>
  </si>
  <si>
    <t>Ongkos Kirim</t>
  </si>
  <si>
    <t>Merk TV</t>
  </si>
  <si>
    <t>Sony</t>
  </si>
  <si>
    <t>01</t>
  </si>
  <si>
    <t>02</t>
  </si>
  <si>
    <t>03</t>
  </si>
  <si>
    <t>04</t>
  </si>
  <si>
    <t>Tabel Harga</t>
  </si>
  <si>
    <t>Tabel Kota</t>
  </si>
  <si>
    <t>KOTA</t>
  </si>
  <si>
    <t>JAKARTA</t>
  </si>
  <si>
    <t>BOGOR</t>
  </si>
  <si>
    <t>BEKASI</t>
  </si>
  <si>
    <t>JKT04B3C</t>
  </si>
  <si>
    <t>JKT02B1C</t>
  </si>
  <si>
    <t>JKT</t>
  </si>
  <si>
    <t>BKS01B1K</t>
  </si>
  <si>
    <t>BKS02B2K</t>
  </si>
  <si>
    <t>BKS</t>
  </si>
  <si>
    <t>BGR02B2C</t>
  </si>
  <si>
    <t>BGR</t>
  </si>
  <si>
    <t>BGR01B2C</t>
  </si>
  <si>
    <t>Kota</t>
  </si>
  <si>
    <t>LAPORAN PENJUALAN TV</t>
  </si>
  <si>
    <t>Tabel Merk TV 24"</t>
  </si>
  <si>
    <t>Sharp</t>
  </si>
  <si>
    <t>LG</t>
  </si>
  <si>
    <t>Samsung</t>
  </si>
  <si>
    <t>SAMSUNG</t>
  </si>
  <si>
    <t>SONY</t>
  </si>
  <si>
    <t>SHARP</t>
  </si>
  <si>
    <t>DPK</t>
  </si>
  <si>
    <t>DEPOK</t>
  </si>
  <si>
    <t>DPK03B2K</t>
  </si>
  <si>
    <t>DPK03B1C</t>
  </si>
  <si>
    <t>DPK03B3K</t>
  </si>
  <si>
    <t>Daniel</t>
  </si>
  <si>
    <t>Anzy</t>
  </si>
  <si>
    <t>Siska</t>
  </si>
  <si>
    <t>Syafira</t>
  </si>
  <si>
    <t>Fitri</t>
  </si>
  <si>
    <t>Alka</t>
  </si>
  <si>
    <t>Kevin</t>
  </si>
  <si>
    <t>Zahra</t>
  </si>
  <si>
    <t>Gina</t>
  </si>
  <si>
    <t>Farhan</t>
  </si>
  <si>
    <t>Video Pembahasan</t>
  </si>
  <si>
    <t>https://youtu.be/SuG-li3O5Os</t>
  </si>
  <si>
    <t>Biru :</t>
  </si>
  <si>
    <t>Index Match</t>
  </si>
  <si>
    <t>Oren :</t>
  </si>
  <si>
    <t>Vlookup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</si>
</sst>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42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3" borderId="1" xfId="0" applyFont="1" applyFill="1" applyBorder="1"/>
    <xf numFmtId="41" fontId="0" fillId="0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left"/>
    </xf>
    <xf numFmtId="42" fontId="6" fillId="0" borderId="1" xfId="0" applyNumberFormat="1" applyFont="1" applyBorder="1" applyAlignment="1">
      <alignment horizontal="left"/>
    </xf>
    <xf numFmtId="42" fontId="6" fillId="5" borderId="1" xfId="0" applyNumberFormat="1" applyFont="1" applyFill="1" applyBorder="1" applyAlignment="1">
      <alignment horizontal="left"/>
    </xf>
    <xf numFmtId="42" fontId="6" fillId="6" borderId="1" xfId="0" applyNumberFormat="1" applyFont="1" applyFill="1" applyBorder="1" applyAlignment="1">
      <alignment horizontal="left"/>
    </xf>
    <xf numFmtId="0" fontId="6" fillId="5" borderId="1" xfId="0" applyFont="1" applyFill="1" applyBorder="1"/>
    <xf numFmtId="0" fontId="6" fillId="6" borderId="1" xfId="0" applyFont="1" applyFill="1" applyBorder="1"/>
    <xf numFmtId="0" fontId="7" fillId="0" borderId="0" xfId="2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SuG-li3O5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N23"/>
  <sheetViews>
    <sheetView tabSelected="1" topLeftCell="B1" workbookViewId="0">
      <selection activeCell="G10" sqref="G10"/>
    </sheetView>
  </sheetViews>
  <sheetFormatPr defaultRowHeight="15" x14ac:dyDescent="0.25"/>
  <cols>
    <col min="1" max="1" width="0.7109375" customWidth="1"/>
    <col min="2" max="2" width="12.85546875" customWidth="1"/>
    <col min="3" max="3" width="13.140625" customWidth="1"/>
    <col min="4" max="4" width="14.85546875" customWidth="1"/>
    <col min="5" max="5" width="10.28515625" bestFit="1" customWidth="1"/>
    <col min="6" max="6" width="15.7109375" customWidth="1"/>
    <col min="7" max="7" width="16.28515625" customWidth="1"/>
    <col min="8" max="8" width="16.5703125" customWidth="1"/>
    <col min="9" max="11" width="16.28515625" customWidth="1"/>
    <col min="12" max="12" width="14.5703125" customWidth="1"/>
    <col min="13" max="13" width="7.5703125" customWidth="1"/>
    <col min="14" max="14" width="16.42578125" customWidth="1"/>
    <col min="15" max="17" width="12.85546875" bestFit="1" customWidth="1"/>
  </cols>
  <sheetData>
    <row r="1" spans="2:14" ht="18.75" x14ac:dyDescent="0.3">
      <c r="B1" s="20" t="s">
        <v>36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2:14" ht="7.5" customHeight="1" x14ac:dyDescent="0.25"/>
    <row r="3" spans="2:14" ht="30" x14ac:dyDescent="0.25">
      <c r="B3" s="3" t="s">
        <v>0</v>
      </c>
      <c r="C3" s="3" t="s">
        <v>1</v>
      </c>
      <c r="D3" s="3" t="s">
        <v>8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22</v>
      </c>
      <c r="J3" s="3" t="s">
        <v>6</v>
      </c>
      <c r="K3" s="3" t="s">
        <v>7</v>
      </c>
    </row>
    <row r="4" spans="2:14" x14ac:dyDescent="0.25">
      <c r="B4" s="4" t="s">
        <v>29</v>
      </c>
      <c r="C4" s="10" t="s">
        <v>49</v>
      </c>
      <c r="D4" s="11" t="str">
        <f>VLOOKUP(MID(B4,4,2),$M$5:$N$9,2,0)</f>
        <v>LG</v>
      </c>
      <c r="E4" s="4">
        <v>4</v>
      </c>
      <c r="F4" s="11" t="str">
        <f>IF(RIGHT(B4,1)="K","Kredit","Cash")</f>
        <v>Kredit</v>
      </c>
      <c r="G4" s="13">
        <f>INDEX($I$18:$L$20,MATCH(MID(B4,6,2),$H$18:$H$20,0),MATCH(D4,$I$17:$L$17,0))</f>
        <v>3500000</v>
      </c>
      <c r="H4" s="12">
        <f>G4*E4</f>
        <v>14000000</v>
      </c>
      <c r="I4" s="11" t="str">
        <f>HLOOKUP(LEFT(B4,3),$B$16:$F$18,2,0)</f>
        <v>BEKASI</v>
      </c>
      <c r="J4" s="12">
        <f>HLOOKUP(LEFT(B4,3),$B$16:$F$18,3,0)</f>
        <v>150000</v>
      </c>
      <c r="K4" s="12">
        <f>H4+J4</f>
        <v>14150000</v>
      </c>
      <c r="M4" s="21" t="s">
        <v>37</v>
      </c>
      <c r="N4" s="21"/>
    </row>
    <row r="5" spans="2:14" x14ac:dyDescent="0.25">
      <c r="B5" s="4" t="s">
        <v>26</v>
      </c>
      <c r="C5" s="10" t="s">
        <v>50</v>
      </c>
      <c r="D5" s="11" t="str">
        <f t="shared" ref="D5:D13" si="0">VLOOKUP(MID(B5,4,2),$M$5:$N$9,2,0)</f>
        <v>SHARP</v>
      </c>
      <c r="E5" s="4">
        <v>4</v>
      </c>
      <c r="F5" s="11" t="str">
        <f t="shared" ref="F5:F13" si="1">IF(RIGHT(B5,1)="K","Kredit","Cash")</f>
        <v>Cash</v>
      </c>
      <c r="G5" s="13">
        <f t="shared" ref="G5:G8" si="2">INDEX($I$18:$L$20,MATCH(MID(B5,6,2),$H$18:$H$20,0),MATCH(D5,$I$17:$L$17,0))</f>
        <v>2250000</v>
      </c>
      <c r="H5" s="12">
        <f t="shared" ref="H5:H13" si="3">G5*E5</f>
        <v>9000000</v>
      </c>
      <c r="I5" s="11" t="str">
        <f t="shared" ref="I5:I13" si="4">HLOOKUP(LEFT(B5,3),$B$16:$F$18,2,0)</f>
        <v>JAKARTA</v>
      </c>
      <c r="J5" s="12">
        <f t="shared" ref="J5:J13" si="5">HLOOKUP(LEFT(B5,3),$B$16:$F$18,3,0)</f>
        <v>50000</v>
      </c>
      <c r="K5" s="12">
        <f t="shared" ref="K5:K13" si="6">H5+J5</f>
        <v>9050000</v>
      </c>
      <c r="M5" s="7" t="s">
        <v>12</v>
      </c>
      <c r="N5" s="7" t="s">
        <v>14</v>
      </c>
    </row>
    <row r="6" spans="2:14" x14ac:dyDescent="0.25">
      <c r="B6" s="4" t="s">
        <v>32</v>
      </c>
      <c r="C6" s="10" t="s">
        <v>51</v>
      </c>
      <c r="D6" s="11" t="str">
        <f t="shared" si="0"/>
        <v>SAMSUNG</v>
      </c>
      <c r="E6" s="4">
        <v>3</v>
      </c>
      <c r="F6" s="11" t="str">
        <f t="shared" si="1"/>
        <v>Cash</v>
      </c>
      <c r="G6" s="13">
        <f t="shared" si="2"/>
        <v>1600000</v>
      </c>
      <c r="H6" s="12">
        <f t="shared" si="3"/>
        <v>4800000</v>
      </c>
      <c r="I6" s="11" t="str">
        <f t="shared" si="4"/>
        <v>BOGOR</v>
      </c>
      <c r="J6" s="12">
        <f t="shared" si="5"/>
        <v>100000</v>
      </c>
      <c r="K6" s="12">
        <f t="shared" si="6"/>
        <v>4900000</v>
      </c>
      <c r="M6" s="8" t="s">
        <v>16</v>
      </c>
      <c r="N6" s="8" t="s">
        <v>39</v>
      </c>
    </row>
    <row r="7" spans="2:14" x14ac:dyDescent="0.25">
      <c r="B7" s="4" t="s">
        <v>46</v>
      </c>
      <c r="C7" s="10" t="s">
        <v>52</v>
      </c>
      <c r="D7" s="11" t="str">
        <f t="shared" si="0"/>
        <v>SONY</v>
      </c>
      <c r="E7" s="4">
        <v>2</v>
      </c>
      <c r="F7" s="11" t="str">
        <f t="shared" si="1"/>
        <v>Kredit</v>
      </c>
      <c r="G7" s="13">
        <f t="shared" si="2"/>
        <v>1700000</v>
      </c>
      <c r="H7" s="12">
        <f t="shared" si="3"/>
        <v>3400000</v>
      </c>
      <c r="I7" s="11" t="str">
        <f t="shared" si="4"/>
        <v>DEPOK</v>
      </c>
      <c r="J7" s="12">
        <f t="shared" si="5"/>
        <v>200000</v>
      </c>
      <c r="K7" s="12">
        <f t="shared" si="6"/>
        <v>3600000</v>
      </c>
      <c r="M7" s="4" t="s">
        <v>17</v>
      </c>
      <c r="N7" s="4" t="s">
        <v>41</v>
      </c>
    </row>
    <row r="8" spans="2:14" x14ac:dyDescent="0.25">
      <c r="B8" s="4" t="s">
        <v>26</v>
      </c>
      <c r="C8" s="10" t="s">
        <v>53</v>
      </c>
      <c r="D8" s="11" t="str">
        <f t="shared" si="0"/>
        <v>SHARP</v>
      </c>
      <c r="E8" s="4">
        <v>4</v>
      </c>
      <c r="F8" s="11" t="str">
        <f t="shared" si="1"/>
        <v>Cash</v>
      </c>
      <c r="G8" s="13">
        <f t="shared" si="2"/>
        <v>2250000</v>
      </c>
      <c r="H8" s="12">
        <f t="shared" si="3"/>
        <v>9000000</v>
      </c>
      <c r="I8" s="11" t="str">
        <f t="shared" si="4"/>
        <v>JAKARTA</v>
      </c>
      <c r="J8" s="12">
        <f t="shared" si="5"/>
        <v>50000</v>
      </c>
      <c r="K8" s="12">
        <f t="shared" si="6"/>
        <v>9050000</v>
      </c>
      <c r="M8" s="4" t="s">
        <v>18</v>
      </c>
      <c r="N8" s="4" t="s">
        <v>42</v>
      </c>
    </row>
    <row r="9" spans="2:14" x14ac:dyDescent="0.25">
      <c r="B9" s="4" t="s">
        <v>47</v>
      </c>
      <c r="C9" s="10" t="s">
        <v>54</v>
      </c>
      <c r="D9" s="11" t="str">
        <f t="shared" si="0"/>
        <v>SONY</v>
      </c>
      <c r="E9" s="4">
        <v>3</v>
      </c>
      <c r="F9" s="11" t="str">
        <f t="shared" si="1"/>
        <v>Cash</v>
      </c>
      <c r="G9" s="14">
        <f>VLOOKUP(MID(B9,6,2),$H$17:$L$20,MATCH(D9,$H$17:$L$17,0),0)</f>
        <v>1200000</v>
      </c>
      <c r="H9" s="12">
        <f t="shared" si="3"/>
        <v>3600000</v>
      </c>
      <c r="I9" s="11" t="str">
        <f t="shared" si="4"/>
        <v>DEPOK</v>
      </c>
      <c r="J9" s="12">
        <f t="shared" si="5"/>
        <v>200000</v>
      </c>
      <c r="K9" s="12">
        <f t="shared" si="6"/>
        <v>3800000</v>
      </c>
      <c r="M9" s="4" t="s">
        <v>19</v>
      </c>
      <c r="N9" s="4" t="s">
        <v>43</v>
      </c>
    </row>
    <row r="10" spans="2:14" x14ac:dyDescent="0.25">
      <c r="B10" s="4" t="s">
        <v>30</v>
      </c>
      <c r="C10" s="10" t="s">
        <v>55</v>
      </c>
      <c r="D10" s="11" t="str">
        <f t="shared" si="0"/>
        <v>SAMSUNG</v>
      </c>
      <c r="E10" s="4">
        <v>1</v>
      </c>
      <c r="F10" s="11" t="str">
        <f t="shared" si="1"/>
        <v>Kredit</v>
      </c>
      <c r="G10" s="14">
        <f t="shared" ref="G10:G13" si="7">VLOOKUP(MID(B10,6,2),$H$17:$L$20,MATCH(D10,$H$17:$L$17,0),0)</f>
        <v>1600000</v>
      </c>
      <c r="H10" s="12">
        <f t="shared" si="3"/>
        <v>1600000</v>
      </c>
      <c r="I10" s="11" t="str">
        <f t="shared" si="4"/>
        <v>BEKASI</v>
      </c>
      <c r="J10" s="12">
        <f t="shared" si="5"/>
        <v>150000</v>
      </c>
      <c r="K10" s="12">
        <f t="shared" si="6"/>
        <v>1750000</v>
      </c>
    </row>
    <row r="11" spans="2:14" x14ac:dyDescent="0.25">
      <c r="B11" s="4" t="s">
        <v>34</v>
      </c>
      <c r="C11" s="1" t="s">
        <v>56</v>
      </c>
      <c r="D11" s="11" t="str">
        <f t="shared" si="0"/>
        <v>LG</v>
      </c>
      <c r="E11" s="4">
        <v>3</v>
      </c>
      <c r="F11" s="11" t="str">
        <f t="shared" si="1"/>
        <v>Cash</v>
      </c>
      <c r="G11" s="14">
        <f t="shared" si="7"/>
        <v>2750000</v>
      </c>
      <c r="H11" s="12">
        <f t="shared" si="3"/>
        <v>8250000</v>
      </c>
      <c r="I11" s="11" t="str">
        <f t="shared" si="4"/>
        <v>BOGOR</v>
      </c>
      <c r="J11" s="12">
        <f t="shared" si="5"/>
        <v>100000</v>
      </c>
      <c r="K11" s="12">
        <f t="shared" si="6"/>
        <v>8350000</v>
      </c>
    </row>
    <row r="12" spans="2:14" x14ac:dyDescent="0.25">
      <c r="B12" s="4" t="s">
        <v>27</v>
      </c>
      <c r="C12" s="1" t="s">
        <v>57</v>
      </c>
      <c r="D12" s="11" t="str">
        <f t="shared" si="0"/>
        <v>SAMSUNG</v>
      </c>
      <c r="E12" s="4">
        <v>3</v>
      </c>
      <c r="F12" s="11" t="str">
        <f t="shared" si="1"/>
        <v>Cash</v>
      </c>
      <c r="G12" s="14">
        <f t="shared" si="7"/>
        <v>1150000</v>
      </c>
      <c r="H12" s="12">
        <f t="shared" si="3"/>
        <v>3450000</v>
      </c>
      <c r="I12" s="11" t="str">
        <f t="shared" si="4"/>
        <v>JAKARTA</v>
      </c>
      <c r="J12" s="12">
        <f t="shared" si="5"/>
        <v>50000</v>
      </c>
      <c r="K12" s="12">
        <f t="shared" si="6"/>
        <v>3500000</v>
      </c>
    </row>
    <row r="13" spans="2:14" x14ac:dyDescent="0.25">
      <c r="B13" s="4" t="s">
        <v>48</v>
      </c>
      <c r="C13" s="1" t="s">
        <v>58</v>
      </c>
      <c r="D13" s="11" t="str">
        <f t="shared" si="0"/>
        <v>SONY</v>
      </c>
      <c r="E13" s="4">
        <v>4</v>
      </c>
      <c r="F13" s="11" t="str">
        <f t="shared" si="1"/>
        <v>Kredit</v>
      </c>
      <c r="G13" s="14">
        <f t="shared" si="7"/>
        <v>2550000</v>
      </c>
      <c r="H13" s="12">
        <f t="shared" si="3"/>
        <v>10200000</v>
      </c>
      <c r="I13" s="11" t="str">
        <f t="shared" si="4"/>
        <v>DEPOK</v>
      </c>
      <c r="J13" s="12">
        <f t="shared" si="5"/>
        <v>200000</v>
      </c>
      <c r="K13" s="12">
        <f t="shared" si="6"/>
        <v>10400000</v>
      </c>
    </row>
    <row r="15" spans="2:14" x14ac:dyDescent="0.25">
      <c r="B15" s="18" t="s">
        <v>21</v>
      </c>
      <c r="C15" s="18"/>
      <c r="D15" s="18"/>
      <c r="E15" s="18"/>
      <c r="F15" s="18"/>
    </row>
    <row r="16" spans="2:14" x14ac:dyDescent="0.25">
      <c r="B16" s="5" t="s">
        <v>12</v>
      </c>
      <c r="C16" s="4" t="s">
        <v>28</v>
      </c>
      <c r="D16" s="4" t="s">
        <v>33</v>
      </c>
      <c r="E16" s="4" t="s">
        <v>31</v>
      </c>
      <c r="F16" s="4" t="s">
        <v>44</v>
      </c>
      <c r="H16" s="21" t="s">
        <v>20</v>
      </c>
      <c r="I16" s="21"/>
      <c r="J16" s="21"/>
      <c r="K16" s="21"/>
      <c r="L16" s="21"/>
    </row>
    <row r="17" spans="2:12" x14ac:dyDescent="0.25">
      <c r="B17" s="5" t="s">
        <v>35</v>
      </c>
      <c r="C17" s="4" t="s">
        <v>23</v>
      </c>
      <c r="D17" s="4" t="s">
        <v>24</v>
      </c>
      <c r="E17" s="4" t="s">
        <v>25</v>
      </c>
      <c r="F17" s="4" t="s">
        <v>45</v>
      </c>
      <c r="H17" s="4" t="s">
        <v>12</v>
      </c>
      <c r="I17" s="9" t="s">
        <v>39</v>
      </c>
      <c r="J17" s="9" t="s">
        <v>40</v>
      </c>
      <c r="K17" s="9" t="s">
        <v>15</v>
      </c>
      <c r="L17" s="9" t="s">
        <v>38</v>
      </c>
    </row>
    <row r="18" spans="2:12" x14ac:dyDescent="0.25">
      <c r="B18" s="5" t="s">
        <v>13</v>
      </c>
      <c r="C18" s="6">
        <v>50000</v>
      </c>
      <c r="D18" s="6">
        <v>100000</v>
      </c>
      <c r="E18" s="6">
        <v>150000</v>
      </c>
      <c r="F18" s="6">
        <v>200000</v>
      </c>
      <c r="H18" s="5" t="s">
        <v>9</v>
      </c>
      <c r="I18" s="2">
        <v>3500000</v>
      </c>
      <c r="J18" s="2">
        <v>1150000</v>
      </c>
      <c r="K18" s="2">
        <v>1200000</v>
      </c>
      <c r="L18" s="2">
        <v>950000</v>
      </c>
    </row>
    <row r="19" spans="2:12" x14ac:dyDescent="0.25">
      <c r="H19" s="5" t="s">
        <v>10</v>
      </c>
      <c r="I19" s="2">
        <v>2750000</v>
      </c>
      <c r="J19" s="2">
        <v>1600000</v>
      </c>
      <c r="K19" s="2">
        <v>1700000</v>
      </c>
      <c r="L19" s="2">
        <v>1500000</v>
      </c>
    </row>
    <row r="20" spans="2:12" x14ac:dyDescent="0.25">
      <c r="B20" s="19" t="s">
        <v>59</v>
      </c>
      <c r="C20" s="19"/>
      <c r="D20" s="19"/>
      <c r="H20" s="5" t="s">
        <v>11</v>
      </c>
      <c r="I20" s="2">
        <v>1500000</v>
      </c>
      <c r="J20" s="2">
        <v>2000000</v>
      </c>
      <c r="K20" s="2">
        <v>2550000</v>
      </c>
      <c r="L20" s="2">
        <v>2250000</v>
      </c>
    </row>
    <row r="21" spans="2:12" x14ac:dyDescent="0.25">
      <c r="B21" s="17" t="s">
        <v>60</v>
      </c>
      <c r="C21" s="18"/>
      <c r="D21" s="18"/>
    </row>
    <row r="22" spans="2:12" x14ac:dyDescent="0.25">
      <c r="G22" s="1" t="s">
        <v>61</v>
      </c>
      <c r="H22" s="15" t="s">
        <v>62</v>
      </c>
    </row>
    <row r="23" spans="2:12" x14ac:dyDescent="0.25">
      <c r="G23" s="1" t="s">
        <v>63</v>
      </c>
      <c r="H23" s="16" t="s">
        <v>64</v>
      </c>
    </row>
  </sheetData>
  <mergeCells count="6">
    <mergeCell ref="B21:D21"/>
    <mergeCell ref="B20:D20"/>
    <mergeCell ref="B1:M1"/>
    <mergeCell ref="M4:N4"/>
    <mergeCell ref="H16:L16"/>
    <mergeCell ref="B15:F15"/>
  </mergeCells>
  <hyperlinks>
    <hyperlink ref="B21" r:id="rId1" xr:uid="{CD846EF3-55B6-4891-8F6A-A8CDB3035270}"/>
  </hyperlinks>
  <pageMargins left="0.7" right="0.7" top="0.75" bottom="0.75" header="0.3" footer="0.3"/>
  <ignoredErrors>
    <ignoredError sqref="M6:M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achmad fani</cp:lastModifiedBy>
  <dcterms:created xsi:type="dcterms:W3CDTF">2013-11-26T11:51:18Z</dcterms:created>
  <dcterms:modified xsi:type="dcterms:W3CDTF">2024-05-02T13:12:49Z</dcterms:modified>
</cp:coreProperties>
</file>