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Data Analisis\HaloTech\Excel\HomeWork\S3\"/>
    </mc:Choice>
  </mc:AlternateContent>
  <xr:revisionPtr revIDLastSave="0" documentId="13_ncr:1_{98A3C45A-4A42-47BE-8BF9-F935F7EAA74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ertanyaan" sheetId="1" r:id="rId1"/>
    <sheet name="Data Custom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yIUxTEmTaE/PfAge4+O1FeMmg6Kvd/exTwb1pTYOvG4="/>
    </ext>
  </extLst>
</workbook>
</file>

<file path=xl/calcChain.xml><?xml version="1.0" encoding="utf-8"?>
<calcChain xmlns="http://schemas.openxmlformats.org/spreadsheetml/2006/main">
  <c r="L9" i="2" l="1"/>
  <c r="L10" i="2"/>
  <c r="L11" i="2"/>
  <c r="L12" i="2"/>
  <c r="L13" i="2"/>
  <c r="L14" i="2"/>
  <c r="L15" i="2"/>
  <c r="L16" i="2"/>
  <c r="A10" i="1" s="1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8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9" i="2"/>
  <c r="U10" i="2"/>
  <c r="U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8" i="2"/>
  <c r="S8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9" i="2"/>
  <c r="S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9" i="2"/>
  <c r="R10" i="2"/>
  <c r="R8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A16" i="1" s="1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9" i="2"/>
  <c r="Q10" i="2"/>
  <c r="Q8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A14" i="1" s="1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A15" i="1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A13" i="1" s="1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9" i="2"/>
  <c r="N10" i="2"/>
  <c r="N8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K9" i="2"/>
  <c r="K10" i="2"/>
  <c r="K11" i="2"/>
  <c r="AH11" i="2" s="1"/>
  <c r="K12" i="2"/>
  <c r="AH12" i="2" s="1"/>
  <c r="K13" i="2"/>
  <c r="K14" i="2"/>
  <c r="K15" i="2"/>
  <c r="K16" i="2"/>
  <c r="AH16" i="2" s="1"/>
  <c r="K17" i="2"/>
  <c r="K18" i="2"/>
  <c r="K19" i="2"/>
  <c r="K20" i="2"/>
  <c r="AH20" i="2" s="1"/>
  <c r="K21" i="2"/>
  <c r="K22" i="2"/>
  <c r="K23" i="2"/>
  <c r="K24" i="2"/>
  <c r="K25" i="2"/>
  <c r="K26" i="2"/>
  <c r="K27" i="2"/>
  <c r="K28" i="2"/>
  <c r="K29" i="2"/>
  <c r="K30" i="2"/>
  <c r="K31" i="2"/>
  <c r="AH31" i="2" s="1"/>
  <c r="K32" i="2"/>
  <c r="AH32" i="2" s="1"/>
  <c r="K33" i="2"/>
  <c r="K34" i="2"/>
  <c r="K35" i="2"/>
  <c r="K36" i="2"/>
  <c r="AH36" i="2" s="1"/>
  <c r="K37" i="2"/>
  <c r="K38" i="2"/>
  <c r="K39" i="2"/>
  <c r="AH39" i="2" s="1"/>
  <c r="K40" i="2"/>
  <c r="AH40" i="2" s="1"/>
  <c r="K41" i="2"/>
  <c r="K42" i="2"/>
  <c r="K43" i="2"/>
  <c r="K44" i="2"/>
  <c r="AH44" i="2" s="1"/>
  <c r="K45" i="2"/>
  <c r="K46" i="2"/>
  <c r="K47" i="2"/>
  <c r="AH47" i="2" s="1"/>
  <c r="K48" i="2"/>
  <c r="K49" i="2"/>
  <c r="K50" i="2"/>
  <c r="K51" i="2"/>
  <c r="K52" i="2"/>
  <c r="AH52" i="2" s="1"/>
  <c r="K53" i="2"/>
  <c r="K54" i="2"/>
  <c r="K55" i="2"/>
  <c r="AH55" i="2" s="1"/>
  <c r="K56" i="2"/>
  <c r="AH56" i="2" s="1"/>
  <c r="K57" i="2"/>
  <c r="K58" i="2"/>
  <c r="K59" i="2"/>
  <c r="AH59" i="2" s="1"/>
  <c r="K60" i="2"/>
  <c r="AH60" i="2" s="1"/>
  <c r="K61" i="2"/>
  <c r="K62" i="2"/>
  <c r="K63" i="2"/>
  <c r="K64" i="2"/>
  <c r="AH64" i="2" s="1"/>
  <c r="K65" i="2"/>
  <c r="K66" i="2"/>
  <c r="K67" i="2"/>
  <c r="AH67" i="2" s="1"/>
  <c r="K68" i="2"/>
  <c r="K69" i="2"/>
  <c r="K70" i="2"/>
  <c r="K71" i="2"/>
  <c r="K72" i="2"/>
  <c r="AH72" i="2" s="1"/>
  <c r="K73" i="2"/>
  <c r="K74" i="2"/>
  <c r="K75" i="2"/>
  <c r="AH75" i="2" s="1"/>
  <c r="K76" i="2"/>
  <c r="AH76" i="2" s="1"/>
  <c r="K77" i="2"/>
  <c r="K78" i="2"/>
  <c r="K79" i="2"/>
  <c r="K80" i="2"/>
  <c r="AH80" i="2" s="1"/>
  <c r="K81" i="2"/>
  <c r="K82" i="2"/>
  <c r="K83" i="2"/>
  <c r="AH83" i="2" s="1"/>
  <c r="K84" i="2"/>
  <c r="AH84" i="2" s="1"/>
  <c r="K85" i="2"/>
  <c r="K86" i="2"/>
  <c r="K87" i="2"/>
  <c r="K88" i="2"/>
  <c r="K89" i="2"/>
  <c r="K90" i="2"/>
  <c r="K91" i="2"/>
  <c r="K92" i="2"/>
  <c r="K93" i="2"/>
  <c r="K94" i="2"/>
  <c r="K95" i="2"/>
  <c r="AH95" i="2" s="1"/>
  <c r="K96" i="2"/>
  <c r="AH96" i="2" s="1"/>
  <c r="K97" i="2"/>
  <c r="K98" i="2"/>
  <c r="K99" i="2"/>
  <c r="K100" i="2"/>
  <c r="AH100" i="2" s="1"/>
  <c r="K101" i="2"/>
  <c r="K102" i="2"/>
  <c r="K103" i="2"/>
  <c r="AH103" i="2" s="1"/>
  <c r="K104" i="2"/>
  <c r="AH104" i="2" s="1"/>
  <c r="K105" i="2"/>
  <c r="K106" i="2"/>
  <c r="K8" i="2"/>
  <c r="AH8" i="2" s="1"/>
  <c r="AH9" i="2"/>
  <c r="AH28" i="2"/>
  <c r="AH48" i="2"/>
  <c r="AH68" i="2"/>
  <c r="AH92" i="2"/>
  <c r="J8" i="2" a="1"/>
  <c r="J8" i="2" s="1"/>
  <c r="AE8" i="2" s="1"/>
  <c r="H23" i="2"/>
  <c r="H24" i="2"/>
  <c r="H25" i="2"/>
  <c r="H26" i="2"/>
  <c r="AF26" i="2" s="1"/>
  <c r="H27" i="2"/>
  <c r="H28" i="2"/>
  <c r="H29" i="2"/>
  <c r="H30" i="2"/>
  <c r="AF30" i="2" s="1"/>
  <c r="H31" i="2"/>
  <c r="H32" i="2"/>
  <c r="H33" i="2"/>
  <c r="H34" i="2"/>
  <c r="AF34" i="2" s="1"/>
  <c r="H35" i="2"/>
  <c r="H36" i="2"/>
  <c r="H37" i="2"/>
  <c r="H38" i="2"/>
  <c r="AF38" i="2" s="1"/>
  <c r="H39" i="2"/>
  <c r="H40" i="2"/>
  <c r="H41" i="2"/>
  <c r="H42" i="2"/>
  <c r="AF42" i="2" s="1"/>
  <c r="H43" i="2"/>
  <c r="H44" i="2"/>
  <c r="H45" i="2"/>
  <c r="H46" i="2"/>
  <c r="AF46" i="2" s="1"/>
  <c r="H47" i="2"/>
  <c r="H48" i="2"/>
  <c r="H49" i="2"/>
  <c r="H50" i="2"/>
  <c r="AF50" i="2" s="1"/>
  <c r="H51" i="2"/>
  <c r="H52" i="2"/>
  <c r="H53" i="2"/>
  <c r="H54" i="2"/>
  <c r="AF54" i="2" s="1"/>
  <c r="H55" i="2"/>
  <c r="H56" i="2"/>
  <c r="H57" i="2"/>
  <c r="H58" i="2"/>
  <c r="AF58" i="2" s="1"/>
  <c r="H59" i="2"/>
  <c r="H60" i="2"/>
  <c r="H61" i="2"/>
  <c r="H62" i="2"/>
  <c r="AF62" i="2" s="1"/>
  <c r="H63" i="2"/>
  <c r="H64" i="2"/>
  <c r="H65" i="2"/>
  <c r="H66" i="2"/>
  <c r="AF66" i="2" s="1"/>
  <c r="H67" i="2"/>
  <c r="H68" i="2"/>
  <c r="H69" i="2"/>
  <c r="H70" i="2"/>
  <c r="AF70" i="2" s="1"/>
  <c r="H71" i="2"/>
  <c r="H72" i="2"/>
  <c r="H73" i="2"/>
  <c r="H74" i="2"/>
  <c r="H75" i="2"/>
  <c r="H76" i="2"/>
  <c r="H77" i="2"/>
  <c r="H78" i="2"/>
  <c r="AF78" i="2" s="1"/>
  <c r="H79" i="2"/>
  <c r="H80" i="2"/>
  <c r="H81" i="2"/>
  <c r="H82" i="2"/>
  <c r="AF82" i="2" s="1"/>
  <c r="H83" i="2"/>
  <c r="H84" i="2"/>
  <c r="H85" i="2"/>
  <c r="H86" i="2"/>
  <c r="AF86" i="2" s="1"/>
  <c r="H87" i="2"/>
  <c r="H88" i="2"/>
  <c r="H89" i="2"/>
  <c r="H90" i="2"/>
  <c r="H91" i="2"/>
  <c r="H92" i="2"/>
  <c r="H93" i="2"/>
  <c r="H94" i="2"/>
  <c r="AF94" i="2" s="1"/>
  <c r="H95" i="2"/>
  <c r="H96" i="2"/>
  <c r="H97" i="2"/>
  <c r="H98" i="2"/>
  <c r="AF98" i="2" s="1"/>
  <c r="H99" i="2"/>
  <c r="H100" i="2"/>
  <c r="H101" i="2"/>
  <c r="H102" i="2"/>
  <c r="AF102" i="2" s="1"/>
  <c r="H103" i="2"/>
  <c r="H104" i="2"/>
  <c r="H105" i="2"/>
  <c r="H106" i="2"/>
  <c r="AE9" i="2"/>
  <c r="AF74" i="2"/>
  <c r="AF90" i="2"/>
  <c r="AF106" i="2"/>
  <c r="H9" i="2"/>
  <c r="H10" i="2"/>
  <c r="H11" i="2"/>
  <c r="H12" i="2"/>
  <c r="H13" i="2"/>
  <c r="H14" i="2"/>
  <c r="H15" i="2"/>
  <c r="H16" i="2"/>
  <c r="AF16" i="2" s="1"/>
  <c r="H17" i="2"/>
  <c r="AF17" i="2" s="1"/>
  <c r="H18" i="2"/>
  <c r="H19" i="2"/>
  <c r="H20" i="2"/>
  <c r="AF20" i="2" s="1"/>
  <c r="H21" i="2"/>
  <c r="H22" i="2"/>
  <c r="H8" i="2"/>
  <c r="AF8" i="2" s="1"/>
  <c r="AF12" i="2"/>
  <c r="AF11" i="2"/>
  <c r="AF19" i="2"/>
  <c r="AF13" i="2"/>
  <c r="AF21" i="2"/>
  <c r="AF9" i="2"/>
  <c r="G8" i="2"/>
  <c r="A5" i="1" s="1"/>
  <c r="AH106" i="2"/>
  <c r="AG106" i="2"/>
  <c r="AH105" i="2"/>
  <c r="AG105" i="2"/>
  <c r="AF105" i="2"/>
  <c r="AG104" i="2"/>
  <c r="AF104" i="2"/>
  <c r="AG103" i="2"/>
  <c r="AF103" i="2"/>
  <c r="AH102" i="2"/>
  <c r="AG102" i="2"/>
  <c r="AH101" i="2"/>
  <c r="AG101" i="2"/>
  <c r="AF101" i="2"/>
  <c r="AG100" i="2"/>
  <c r="AF100" i="2"/>
  <c r="AH99" i="2"/>
  <c r="AG99" i="2"/>
  <c r="AF99" i="2"/>
  <c r="AH98" i="2"/>
  <c r="AG98" i="2"/>
  <c r="AH97" i="2"/>
  <c r="AG97" i="2"/>
  <c r="AF97" i="2"/>
  <c r="AG96" i="2"/>
  <c r="AF96" i="2"/>
  <c r="AG95" i="2"/>
  <c r="AF95" i="2"/>
  <c r="AH94" i="2"/>
  <c r="AG94" i="2"/>
  <c r="AH93" i="2"/>
  <c r="AG93" i="2"/>
  <c r="AF93" i="2"/>
  <c r="AG92" i="2"/>
  <c r="AF92" i="2"/>
  <c r="AH91" i="2"/>
  <c r="AG91" i="2"/>
  <c r="AF91" i="2"/>
  <c r="AH90" i="2"/>
  <c r="AG90" i="2"/>
  <c r="AH89" i="2"/>
  <c r="AG89" i="2"/>
  <c r="AF89" i="2"/>
  <c r="AH88" i="2"/>
  <c r="AG88" i="2"/>
  <c r="AF88" i="2"/>
  <c r="AH87" i="2"/>
  <c r="AG87" i="2"/>
  <c r="AF87" i="2"/>
  <c r="AH86" i="2"/>
  <c r="AG86" i="2"/>
  <c r="AH85" i="2"/>
  <c r="AG85" i="2"/>
  <c r="AF85" i="2"/>
  <c r="AG84" i="2"/>
  <c r="AF84" i="2"/>
  <c r="AG83" i="2"/>
  <c r="AF83" i="2"/>
  <c r="AH82" i="2"/>
  <c r="AG82" i="2"/>
  <c r="AH81" i="2"/>
  <c r="AG81" i="2"/>
  <c r="AF81" i="2"/>
  <c r="AG80" i="2"/>
  <c r="AF80" i="2"/>
  <c r="AH79" i="2"/>
  <c r="AG79" i="2"/>
  <c r="AF79" i="2"/>
  <c r="AH78" i="2"/>
  <c r="AG78" i="2"/>
  <c r="AH77" i="2"/>
  <c r="AG77" i="2"/>
  <c r="AF77" i="2"/>
  <c r="AG76" i="2"/>
  <c r="AF76" i="2"/>
  <c r="AG75" i="2"/>
  <c r="AF75" i="2"/>
  <c r="AH74" i="2"/>
  <c r="AG74" i="2"/>
  <c r="AH73" i="2"/>
  <c r="AG73" i="2"/>
  <c r="AF73" i="2"/>
  <c r="AG72" i="2"/>
  <c r="AF72" i="2"/>
  <c r="AH71" i="2"/>
  <c r="AG71" i="2"/>
  <c r="AF71" i="2"/>
  <c r="AH70" i="2"/>
  <c r="AG70" i="2"/>
  <c r="AH69" i="2"/>
  <c r="AG69" i="2"/>
  <c r="AF69" i="2"/>
  <c r="AG68" i="2"/>
  <c r="AF68" i="2"/>
  <c r="AG67" i="2"/>
  <c r="AF67" i="2"/>
  <c r="AH66" i="2"/>
  <c r="AG66" i="2"/>
  <c r="AH65" i="2"/>
  <c r="AG65" i="2"/>
  <c r="AF65" i="2"/>
  <c r="AG64" i="2"/>
  <c r="AF64" i="2"/>
  <c r="AH63" i="2"/>
  <c r="AG63" i="2"/>
  <c r="AF63" i="2"/>
  <c r="AH62" i="2"/>
  <c r="AG62" i="2"/>
  <c r="AH61" i="2"/>
  <c r="AG61" i="2"/>
  <c r="AF61" i="2"/>
  <c r="AG60" i="2"/>
  <c r="AF60" i="2"/>
  <c r="AG59" i="2"/>
  <c r="AF59" i="2"/>
  <c r="AH58" i="2"/>
  <c r="AG58" i="2"/>
  <c r="AH57" i="2"/>
  <c r="AG57" i="2"/>
  <c r="AF57" i="2"/>
  <c r="AG56" i="2"/>
  <c r="AF56" i="2"/>
  <c r="AG55" i="2"/>
  <c r="AF55" i="2"/>
  <c r="AH54" i="2"/>
  <c r="AG54" i="2"/>
  <c r="AH53" i="2"/>
  <c r="AG53" i="2"/>
  <c r="AF53" i="2"/>
  <c r="AG52" i="2"/>
  <c r="AF52" i="2"/>
  <c r="AH51" i="2"/>
  <c r="AG51" i="2"/>
  <c r="AF51" i="2"/>
  <c r="AH50" i="2"/>
  <c r="AG50" i="2"/>
  <c r="AH49" i="2"/>
  <c r="AG49" i="2"/>
  <c r="AF49" i="2"/>
  <c r="AG48" i="2"/>
  <c r="AF48" i="2"/>
  <c r="AG47" i="2"/>
  <c r="AF47" i="2"/>
  <c r="AH46" i="2"/>
  <c r="AG46" i="2"/>
  <c r="AH45" i="2"/>
  <c r="AG45" i="2"/>
  <c r="AF45" i="2"/>
  <c r="AG44" i="2"/>
  <c r="AF44" i="2"/>
  <c r="AH43" i="2"/>
  <c r="AG43" i="2"/>
  <c r="AF43" i="2"/>
  <c r="AH42" i="2"/>
  <c r="AG42" i="2"/>
  <c r="AH41" i="2"/>
  <c r="AG41" i="2"/>
  <c r="AF41" i="2"/>
  <c r="AG40" i="2"/>
  <c r="AF40" i="2"/>
  <c r="AG39" i="2"/>
  <c r="AF39" i="2"/>
  <c r="AH38" i="2"/>
  <c r="AG38" i="2"/>
  <c r="AH37" i="2"/>
  <c r="AG37" i="2"/>
  <c r="AF37" i="2"/>
  <c r="AG36" i="2"/>
  <c r="AF36" i="2"/>
  <c r="AH35" i="2"/>
  <c r="AG35" i="2"/>
  <c r="AF35" i="2"/>
  <c r="AH34" i="2"/>
  <c r="AG34" i="2"/>
  <c r="AH33" i="2"/>
  <c r="AG33" i="2"/>
  <c r="AF33" i="2"/>
  <c r="AG32" i="2"/>
  <c r="AF32" i="2"/>
  <c r="AG31" i="2"/>
  <c r="AF31" i="2"/>
  <c r="AH30" i="2"/>
  <c r="AG30" i="2"/>
  <c r="AH29" i="2"/>
  <c r="AG29" i="2"/>
  <c r="AF29" i="2"/>
  <c r="AG28" i="2"/>
  <c r="AF28" i="2"/>
  <c r="AH27" i="2"/>
  <c r="AG27" i="2"/>
  <c r="AF27" i="2"/>
  <c r="AH26" i="2"/>
  <c r="AG26" i="2"/>
  <c r="AH25" i="2"/>
  <c r="AG25" i="2"/>
  <c r="AF25" i="2"/>
  <c r="AH24" i="2"/>
  <c r="AG24" i="2"/>
  <c r="AF24" i="2"/>
  <c r="AH23" i="2"/>
  <c r="AG23" i="2"/>
  <c r="AF23" i="2"/>
  <c r="AH22" i="2"/>
  <c r="AG22" i="2"/>
  <c r="AF22" i="2"/>
  <c r="AH21" i="2"/>
  <c r="AG21" i="2"/>
  <c r="AG20" i="2"/>
  <c r="AH19" i="2"/>
  <c r="AG19" i="2"/>
  <c r="AH18" i="2"/>
  <c r="AG18" i="2"/>
  <c r="AF18" i="2"/>
  <c r="AH17" i="2"/>
  <c r="AG17" i="2"/>
  <c r="AG16" i="2"/>
  <c r="AH15" i="2"/>
  <c r="AG15" i="2"/>
  <c r="AF15" i="2"/>
  <c r="AH14" i="2"/>
  <c r="AG14" i="2"/>
  <c r="AF14" i="2"/>
  <c r="AH13" i="2"/>
  <c r="AG13" i="2"/>
  <c r="AG12" i="2"/>
  <c r="AG11" i="2"/>
  <c r="AH10" i="2"/>
  <c r="AG10" i="2"/>
  <c r="AF10" i="2"/>
  <c r="AG9" i="2"/>
  <c r="AG8" i="2"/>
  <c r="A21" i="1"/>
  <c r="A20" i="1"/>
  <c r="A19" i="1"/>
  <c r="A18" i="1"/>
  <c r="A9" i="1"/>
  <c r="A6" i="1"/>
  <c r="A4" i="1"/>
  <c r="A11" i="1" l="1"/>
  <c r="AE103" i="2"/>
  <c r="AE95" i="2"/>
  <c r="AE87" i="2"/>
  <c r="AE78" i="2"/>
  <c r="AE70" i="2"/>
  <c r="AE62" i="2"/>
  <c r="AE50" i="2"/>
  <c r="AE42" i="2"/>
  <c r="AE34" i="2"/>
  <c r="AE14" i="2"/>
  <c r="AE106" i="2"/>
  <c r="AE102" i="2"/>
  <c r="AE94" i="2"/>
  <c r="AE90" i="2"/>
  <c r="AE86" i="2"/>
  <c r="AE81" i="2"/>
  <c r="AE77" i="2"/>
  <c r="AE73" i="2"/>
  <c r="AE69" i="2"/>
  <c r="AE65" i="2"/>
  <c r="AE61" i="2"/>
  <c r="AE57" i="2"/>
  <c r="AE53" i="2"/>
  <c r="AE49" i="2"/>
  <c r="AE45" i="2"/>
  <c r="AE41" i="2"/>
  <c r="AE37" i="2"/>
  <c r="AE33" i="2"/>
  <c r="AE29" i="2"/>
  <c r="AE25" i="2"/>
  <c r="AE21" i="2"/>
  <c r="AE17" i="2"/>
  <c r="AE13" i="2"/>
  <c r="AE99" i="2"/>
  <c r="AE91" i="2"/>
  <c r="AE83" i="2"/>
  <c r="AE74" i="2"/>
  <c r="AE66" i="2"/>
  <c r="AE58" i="2"/>
  <c r="AE54" i="2"/>
  <c r="AE46" i="2"/>
  <c r="AE38" i="2"/>
  <c r="AE30" i="2"/>
  <c r="AE26" i="2"/>
  <c r="AE22" i="2"/>
  <c r="AE18" i="2"/>
  <c r="AE10" i="2"/>
  <c r="AE98" i="2"/>
  <c r="AE105" i="2"/>
  <c r="AE101" i="2"/>
  <c r="AE97" i="2"/>
  <c r="AE93" i="2"/>
  <c r="AE89" i="2"/>
  <c r="AE85" i="2"/>
  <c r="AE80" i="2"/>
  <c r="AE76" i="2"/>
  <c r="AE72" i="2"/>
  <c r="AE68" i="2"/>
  <c r="AE64" i="2"/>
  <c r="AE60" i="2"/>
  <c r="AE56" i="2"/>
  <c r="AE52" i="2"/>
  <c r="AE48" i="2"/>
  <c r="AE44" i="2"/>
  <c r="AE40" i="2"/>
  <c r="AE36" i="2"/>
  <c r="AE32" i="2"/>
  <c r="AE28" i="2"/>
  <c r="AE24" i="2"/>
  <c r="AE20" i="2"/>
  <c r="AE16" i="2"/>
  <c r="AE12" i="2"/>
  <c r="AE104" i="2"/>
  <c r="AE100" i="2"/>
  <c r="AE96" i="2"/>
  <c r="AE92" i="2"/>
  <c r="AE88" i="2"/>
  <c r="AE84" i="2"/>
  <c r="AE79" i="2"/>
  <c r="AE75" i="2"/>
  <c r="AE71" i="2"/>
  <c r="AE67" i="2"/>
  <c r="AE63" i="2"/>
  <c r="AE59" i="2"/>
  <c r="AE55" i="2"/>
  <c r="AE51" i="2"/>
  <c r="AE47" i="2"/>
  <c r="AE43" i="2"/>
  <c r="AE39" i="2"/>
  <c r="AE35" i="2"/>
  <c r="AE31" i="2"/>
  <c r="AE27" i="2"/>
  <c r="AE23" i="2"/>
  <c r="AE19" i="2"/>
  <c r="AE15" i="2"/>
  <c r="AE11" i="2"/>
  <c r="A7" i="1"/>
  <c r="AE8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<sst xmlns="http://schemas.openxmlformats.org/spreadsheetml/2006/main" count="696" uniqueCount="492">
  <si>
    <t>No</t>
  </si>
  <si>
    <t>PERTANYAAN</t>
  </si>
  <si>
    <t xml:space="preserve">TEMPAT JAWABAN </t>
  </si>
  <si>
    <t xml:space="preserve">Detail </t>
  </si>
  <si>
    <r>
      <rPr>
        <sz val="11"/>
        <color rgb="FF000000"/>
        <rFont val="Aptos narrow"/>
      </rPr>
      <t xml:space="preserve">Ubahlah Data dari format </t>
    </r>
    <r>
      <rPr>
        <b/>
        <sz val="11"/>
        <color rgb="FF000000"/>
        <rFont val="Aptos Narrow"/>
      </rPr>
      <t>Text</t>
    </r>
    <r>
      <rPr>
        <sz val="11"/>
        <color rgb="FF000000"/>
        <rFont val="Aptos narrow"/>
      </rPr>
      <t xml:space="preserve"> menjadi </t>
    </r>
    <r>
      <rPr>
        <b/>
        <sz val="11"/>
        <color rgb="FF000000"/>
        <rFont val="Aptos Narrow"/>
      </rPr>
      <t>Column</t>
    </r>
  </si>
  <si>
    <t>Kolom id order (A8: A 106)</t>
  </si>
  <si>
    <r>
      <rPr>
        <sz val="11"/>
        <color rgb="FF000000"/>
        <rFont val="Aptos narrow"/>
      </rPr>
      <t xml:space="preserve">Gunakan feature </t>
    </r>
    <r>
      <rPr>
        <b/>
        <sz val="11"/>
        <color rgb="FF000000"/>
        <rFont val="Aptos Narrow"/>
      </rPr>
      <t xml:space="preserve">Text To Column </t>
    </r>
    <r>
      <rPr>
        <sz val="11"/>
        <color rgb="FF000000"/>
        <rFont val="Aptos narrow"/>
      </rPr>
      <t xml:space="preserve">untuk mengubah </t>
    </r>
    <r>
      <rPr>
        <b/>
        <sz val="11"/>
        <color rgb="FF000000"/>
        <rFont val="Aptos Narrow"/>
      </rPr>
      <t xml:space="preserve">Text </t>
    </r>
    <r>
      <rPr>
        <sz val="11"/>
        <color rgb="FF000000"/>
        <rFont val="Aptos narrow"/>
      </rPr>
      <t xml:space="preserve">yang nilai nya dipisakan oleh </t>
    </r>
    <r>
      <rPr>
        <b/>
        <sz val="11"/>
        <color rgb="FF000000"/>
        <rFont val="Aptos Narrow"/>
      </rPr>
      <t xml:space="preserve">";" </t>
    </r>
    <r>
      <rPr>
        <sz val="11"/>
        <color rgb="FF000000"/>
        <rFont val="Aptos narrow"/>
      </rPr>
      <t xml:space="preserve">ke dalam format </t>
    </r>
    <r>
      <rPr>
        <b/>
        <sz val="11"/>
        <color rgb="FF000000"/>
        <rFont val="Aptos Narrow"/>
      </rPr>
      <t>Kolom</t>
    </r>
    <r>
      <rPr>
        <sz val="11"/>
        <color rgb="FF000000"/>
        <rFont val="Aptos narrow"/>
      </rPr>
      <t xml:space="preserve"> </t>
    </r>
  </si>
  <si>
    <t>Menghitung Nilai Rata-rata umur untuk mengisi missing value</t>
  </si>
  <si>
    <t>Cell rata-rata umur (G8)</t>
  </si>
  <si>
    <t>Gunakan Fungsi AVERAGE untuk menentukan rata-rata dari data umur</t>
  </si>
  <si>
    <t>Mengisi Missing Value pada Column Umur</t>
  </si>
  <si>
    <t>Kolom Umur (H8 : H106)</t>
  </si>
  <si>
    <t xml:space="preserve">Gunakan kombinasikan fungsi IF dan ISBLANK untuk mengecheck missing value dan tambahkan nilai rata-rata umur (G8) sebagai value untuk mengganti nilai yang mising </t>
  </si>
  <si>
    <t xml:space="preserve">Rapihkan format data "Nama Lengkap Pembeli", dengan menghapus Spasi yang berlebihan dan menyamakan format penulisan yaitu kapital disetiap awal kata. </t>
  </si>
  <si>
    <t>Kolom Nama Lengkap Pembeli (J8:J106)</t>
  </si>
  <si>
    <t xml:space="preserve">Gunakan kombinasi fungsi TRIM untuk menghapus spasi berlebihan dan fungsi PROPER untuk mengubah format penulisan menjadi kapital disetiap awal kata. </t>
  </si>
  <si>
    <t xml:space="preserve"> Pembersihan data nilai Nama Jalan pada colum Alamat Lengkap</t>
  </si>
  <si>
    <t>Step 1</t>
  </si>
  <si>
    <t>Temukanlah posisi index dari karakter "No" pada column "Alamat Lengkap"</t>
  </si>
  <si>
    <t>Kolom Index No (K8:K106)</t>
  </si>
  <si>
    <t>Gunakan fungsi FIND untuk mendapatkan index dari karakter "NO" pada column Alamat Lengkap</t>
  </si>
  <si>
    <t xml:space="preserve">Step 2 </t>
  </si>
  <si>
    <t>Mengambil nilai "Nama Jalan" pada column "Alamat Lengkap"</t>
  </si>
  <si>
    <t>Kolom Mengambil Data (L8:L106)</t>
  </si>
  <si>
    <t>Gunakan fungsi LEFT untuk mengambil "Nama Jalan" pada column Alamat Lengkap, gunakan kolom Index No (K8:K106)</t>
  </si>
  <si>
    <t>Mengubah nilai pada Nama Jalan  yang memiliki nilai "Jln" menjadi "Jalan"</t>
  </si>
  <si>
    <t>Kolom Nama Jalan (M8:M106)</t>
  </si>
  <si>
    <t>Gunakan fungsi SUBTITUTE untuk mengubah nilai "Jln" menjadi "Jalan"</t>
  </si>
  <si>
    <t>Pembersihan data No Rumah yang terdapat pada column "Alamat Lengkap"</t>
  </si>
  <si>
    <t>Temukanlah posisi index dari karakter "," pertama pada column "Alamat Lengkap"</t>
  </si>
  <si>
    <t>Kolom Index "," (N8:N106)</t>
  </si>
  <si>
    <t>Gunakan fungsi FIND untuk mendapatkan index dari karakter "," pada column Alamat Lengkap</t>
  </si>
  <si>
    <t xml:space="preserve">Mengambil nilai "No Rumah" pada column "Alamat Lengkap" </t>
  </si>
  <si>
    <t>Kolom Mengambil Data (O8:O106)</t>
  </si>
  <si>
    <t xml:space="preserve">Gunakan fungsi MID untuk mengambil "No Rumah" pada column Alamat Lengkap, gunakan kolom index "No" (K8: K106) dan index "," (N8:N106) </t>
  </si>
  <si>
    <t>Step 3</t>
  </si>
  <si>
    <t>Mengubah format tulisan menjadi Kapital</t>
  </si>
  <si>
    <t>Kolom Kapital (P8: P106)</t>
  </si>
  <si>
    <t>Gunakan fungsi UPPER untuk mengubah format data menjadi kapital semua</t>
  </si>
  <si>
    <t>Gabungkan lah rumus pada soal nomor 5</t>
  </si>
  <si>
    <t>Kolom Gabungan Rumus (Q8:Q106)</t>
  </si>
  <si>
    <t xml:space="preserve">Gabungkanlah rumus yang sudah digunakan pada pertanyaan nomor 6  </t>
  </si>
  <si>
    <t>Pembersihan data Kelurahan/Desa, Provinsi, Kode Pos</t>
  </si>
  <si>
    <t>hitunglah jumlah karakter yang terdapat pada "Alamat Lengkap"</t>
  </si>
  <si>
    <t>Kolom panjang karakter "Alamat Lengkap" (R8:R106)</t>
  </si>
  <si>
    <t xml:space="preserve">Gunakan fungsi LEN untuk menghitung jumlah karater pada kolom "Alamat Lengkap" </t>
  </si>
  <si>
    <t xml:space="preserve">Mengambil nilai kelurahan dan seterusnya (Kelurahan, Provinisi, Kode POS) pada column "Alamat Lengkap" </t>
  </si>
  <si>
    <t>Kolom Mengambil Data (S8:S106)</t>
  </si>
  <si>
    <t xml:space="preserve">Gunakanlah fungsi RIGHT untuk mengambil nilai Kelurahan, Provinsi dan Kode POS </t>
  </si>
  <si>
    <t>Mengubah nilai "Kampung" Menjadi "Desa" dan "Kel." menjadi "Kelurahan"</t>
  </si>
  <si>
    <t>Kolom Kelurahan, Provinsi, dan Kode POS ( T8:T106)</t>
  </si>
  <si>
    <t>Gunakan fungsi SUBTITUTE untuk mengubah nilai "Kampung" menjadi "Desa" dan "Kel." menjadi "Kelurahan"</t>
  </si>
  <si>
    <t xml:space="preserve">Gabungkanlah hasil dari pembersihan data "Nama Jalan" , "No Rumah" dan "Kelurahan/Desa, Provinsi, Kode POS"  menjadi "Alamat Lengkap" </t>
  </si>
  <si>
    <t>Kolom Alamat Lengkap (U8:U106)</t>
  </si>
  <si>
    <t xml:space="preserve">Gunakan fungsi CONCANATE untuk menggabungkan setiap nilai yang ada </t>
  </si>
  <si>
    <t>KETERANGAN WARNA CELL</t>
  </si>
  <si>
    <t>CONTOH JAWABAN</t>
  </si>
  <si>
    <t>Nilai tidak boleh di ubah</t>
  </si>
  <si>
    <t>pada data pertama terdapat contoh nilai yang di harapkan, contoh tersebut dapat kalian hapus dan ganti menggunakan rumus yang seharusnya</t>
  </si>
  <si>
    <t>boleh diubah, untuk mengisi jawaban</t>
  </si>
  <si>
    <t>Missing Value Pada Umur</t>
  </si>
  <si>
    <t>Nama Lengkap Pembeli</t>
  </si>
  <si>
    <t>Proses Pembersihan Data Alamat Lengkap</t>
  </si>
  <si>
    <t>Table Clean</t>
  </si>
  <si>
    <t>Table</t>
  </si>
  <si>
    <t>Data Customer</t>
  </si>
  <si>
    <t>Rata-rata umur</t>
  </si>
  <si>
    <t>Umur</t>
  </si>
  <si>
    <t>Nama Jalan</t>
  </si>
  <si>
    <t>No Rumah</t>
  </si>
  <si>
    <t>Kelurahan, Provinsi dan Kode Pos</t>
  </si>
  <si>
    <t>Alamat Lengkap</t>
  </si>
  <si>
    <t>id order</t>
  </si>
  <si>
    <t>tanggal</t>
  </si>
  <si>
    <t>index "No"</t>
  </si>
  <si>
    <t>Mengambil Data</t>
  </si>
  <si>
    <t xml:space="preserve">Nama Jalan </t>
  </si>
  <si>
    <t xml:space="preserve">Index "," </t>
  </si>
  <si>
    <t>Kapital</t>
  </si>
  <si>
    <t>Gabungkan Rumus</t>
  </si>
  <si>
    <t>Panjang Karakter "Alamat Lengkap"</t>
  </si>
  <si>
    <t xml:space="preserve">Mengambil Data </t>
  </si>
  <si>
    <t>Kelurahan, Provinsi, dan Kode POS</t>
  </si>
  <si>
    <t>Kelurahan/Desa</t>
  </si>
  <si>
    <t>Provinsi</t>
  </si>
  <si>
    <t>Kode Pos</t>
  </si>
  <si>
    <t>Alamat Pengiriman</t>
  </si>
  <si>
    <t>5014-1;41316;Budi Santoso;39;Jln Kenangan No. 10, Kelurahan Bahagia, Banten, 12345</t>
  </si>
  <si>
    <t>Budi Santoso</t>
  </si>
  <si>
    <t>5014-1</t>
  </si>
  <si>
    <t>Jln Kenangan No. 10, Kelurahan Bahagia, Banten, 12345</t>
  </si>
  <si>
    <t>5016-1;41316;Siti Rahmawati;47;Jalan Cinta Sejati No. 5, Kampung Indah, Bandung, 67890</t>
  </si>
  <si>
    <t>Siti Rahmawati</t>
  </si>
  <si>
    <t>5016-1</t>
  </si>
  <si>
    <t>Jalan Cinta Sejati No. 5, Kampung Indah, Bandung, 67890</t>
  </si>
  <si>
    <t>5018-1;41317;Joko       Susanto;32;Jalan Bunga Mawar No. 3, Desa Damai, Surabaya, 54321</t>
  </si>
  <si>
    <t>5018-1</t>
  </si>
  <si>
    <t>Jalan Bunga Mawar No. 3, Desa Damai, Surabaya, 54321</t>
  </si>
  <si>
    <t>5019-1;41318;daya dewi;19;Jalan Bahagia Barat No. 7, Kampung Sentosa, Jakarta, 98765</t>
  </si>
  <si>
    <t>5019-1</t>
  </si>
  <si>
    <t>Jalan Bahagia Barat No. 7, Kampung Sentosa, Jakarta, 98765</t>
  </si>
  <si>
    <t>5020-1;41319;Hadi Prasetyo;47;Jalan Indah No. 12, Kelurahan Damai, Semarang, 13579</t>
  </si>
  <si>
    <t>5020-1</t>
  </si>
  <si>
    <t>Jalan Indah No. 12, Kelurahan Damai, Semarang, 13579</t>
  </si>
  <si>
    <t>5023-1;41322;Nita Amelia;34;Jalan Ceria No. 8, Kampung Bahagia, Yogyakarta, 24680</t>
  </si>
  <si>
    <t>5023-1</t>
  </si>
  <si>
    <t>Jalan Ceria No. 8, Kampung Bahagia, Yogyakarta, 24680</t>
  </si>
  <si>
    <t>5024-1;41323;Agus      Widodo;37;Jalan Puri Asri No. 15, Desa Indah, Bali, 97531</t>
  </si>
  <si>
    <t>5024-1</t>
  </si>
  <si>
    <t>Jalan Puri Asri No. 15, Desa Indah, Bali, 97531</t>
  </si>
  <si>
    <t>5025-1;41325;   Rini Setiawan;26;Jalan Bahagia Timur No. 20, Kampung Makmur, Medan, 36912</t>
  </si>
  <si>
    <t>5025-1</t>
  </si>
  <si>
    <t>Jalan Bahagia Timur No. 20, Kampung Makmur, Medan, 36912</t>
  </si>
  <si>
    <t>5027-1;41327;Adi NUGROHO     ;;Jalan Raya No. 25, Kelurahan Damai Sejahtera, Malang, 80234</t>
  </si>
  <si>
    <t>5027-1</t>
  </si>
  <si>
    <t>Jalan Raya No. 25, Kelurahan Damai Sejahtera, Malang, 80234</t>
  </si>
  <si>
    <t>5029-1;41328;Dian Puspita  ;40;Jalan Indah Jaya No. 30, Kampung Bahagia, Surakarta, 64123</t>
  </si>
  <si>
    <t>5029-1</t>
  </si>
  <si>
    <t>Jalan Indah Jaya No. 30, Kampung Bahagia, Surakarta, 64123</t>
  </si>
  <si>
    <t>5031-1;41330;Iwan Setiawan;35;Jalan Harapan Baru No. 35, Desa Makmur, Palembang, 11223</t>
  </si>
  <si>
    <t>5031-1</t>
  </si>
  <si>
    <t>Jalan Harapan Baru No. 35, Desa Makmur, Palembang, 11223</t>
  </si>
  <si>
    <t>5033-1;41330;Rina Fitriani;;Jalan Sentosa No. 40, Kelurahan Bahagia, Balikpapan, 44556</t>
  </si>
  <si>
    <t>5033-1</t>
  </si>
  <si>
    <t>Jalan Sentosa No. 40, Kelurahan Bahagia, Balikpapan, 44556</t>
  </si>
  <si>
    <t>5034-1;41331;Eko Riyanto;28;Jalan Mawar Indah No. 45, Kampung Bahagia, Tangerang, 66778</t>
  </si>
  <si>
    <t>5034-1</t>
  </si>
  <si>
    <t>Jalan Mawar Indah No. 45, Kampung Bahagia, Tangerang, 66778</t>
  </si>
  <si>
    <t>5035-1;41340;Yuniarti Sari;33;Jalan Mutiara No. 50, Kampung Indah, Batam, 88990</t>
  </si>
  <si>
    <t>5036-1</t>
  </si>
  <si>
    <t>Jalan Mutiara No. 50, Kampung Indah, Batam, 88990</t>
  </si>
  <si>
    <t>5037-1;41344;Bayu Saputra;22;Jalan Cemerlang No. 55, Desa Damai, Semarang, 33445</t>
  </si>
  <si>
    <t>5037-1</t>
  </si>
  <si>
    <t>Jalan Cemerlang No. 55, Desa Damai, Semarang, 33445</t>
  </si>
  <si>
    <t>5038-1;41346;Dewi Anggraini;53;Jalan Bahagia No. 60, Kel. Sejahtera, Makassar, 55667</t>
  </si>
  <si>
    <t>5038-1</t>
  </si>
  <si>
    <t>Jalan Bahagia No. 60, Kelurahan Sejahtera, Makassar, 55667</t>
  </si>
  <si>
    <t>5039-1;41348;Antonius Wijaya;45;Jalan Puspa Indah No. 65, Kampung Bahagia, Manado, 77889</t>
  </si>
  <si>
    <t>5039-1</t>
  </si>
  <si>
    <t>Jalan Puspa Indah No. 65, Kampung Bahagia, Manado, 77889</t>
  </si>
  <si>
    <t>5040-1;41349;Putri   Permata;61;Jalan Cendana No. 70, Kelurahan Bahagia, Denpasar, 99012</t>
  </si>
  <si>
    <t>5040-1</t>
  </si>
  <si>
    <t>Jalan Cendana No. 70, Kelurahan Bahagia, Denpasar, 99012</t>
  </si>
  <si>
    <t>5043-1;41356;Hadianto Surya;50;Jln Seroja No. 75, Kampung Damai, Jakarta, 22334</t>
  </si>
  <si>
    <t>5043-1</t>
  </si>
  <si>
    <t>Jln Seroja No. 75, Kampung Damai, Jakarta, 22334</t>
  </si>
  <si>
    <t>5045-1;41359;Nindy    Cahyani;29;Jalan Harmoni No. 80, Desa Indah, Surabaya, 44567</t>
  </si>
  <si>
    <t>5045-1</t>
  </si>
  <si>
    <t>Jalan Harmoni No. 80, Desa Indah, Surabaya, 44567</t>
  </si>
  <si>
    <t>5047-1;41360;  Andi Kurniawan;36;Jalan Mawar No. 85, Kel. Bahagia, Bandung, 66778</t>
  </si>
  <si>
    <t>5047-1</t>
  </si>
  <si>
    <t>Jalan Mawar No. 85, Kelurahan Bahagia, Bandung, 66778</t>
  </si>
  <si>
    <t>5048-1;41360;Retno Wulandari;45;Jalan Sejahtera No. 90, Kampung Makmur, Yogyakarta, 88901</t>
  </si>
  <si>
    <t>5048-1</t>
  </si>
  <si>
    <t>Jalan Sejahtera No. 90, Kampung Makmur, Yogyakarta, 88901</t>
  </si>
  <si>
    <t>5049-1;41363;Arifin Santoso;21;Jalan Indah No. 95, Desa Bahagia, Medan, 11223</t>
  </si>
  <si>
    <t>5049-1</t>
  </si>
  <si>
    <t>Jalan Indah No. 95, Desa Bahagia, Medan, 11223</t>
  </si>
  <si>
    <t>5050-1;41383;Dini Septiani;26;Jalan Cinta No. 100, Kampung Damai, Semarang, 33445</t>
  </si>
  <si>
    <t>5050-1</t>
  </si>
  <si>
    <t>Jalan Cinta No. 100, Kampung Damai, Semarang, 33445</t>
  </si>
  <si>
    <t>5052-1;41384;Wahyu     Pratama;28;Jalan Pahlawan No. 105, Kelurahan Sejahtera, Palembang, 55678</t>
  </si>
  <si>
    <t>5052-1</t>
  </si>
  <si>
    <t>Jalan Pahlawan No. 105, Kelurahan Sejahtera, Palembang, 55678</t>
  </si>
  <si>
    <t>5055-1;41391;Retno Wahyuni;35;Jalan Bahagia No. 110, Kampung Damai, Makassar, 78901</t>
  </si>
  <si>
    <t>5055-1</t>
  </si>
  <si>
    <t>Jalan Bahagia No. 110, Kampung Damai, Makassar, 78901</t>
  </si>
  <si>
    <t>5057-1;41392;Bambang Susilo;55;Jalan Indah No. 115, Desa Makmur, Balikpapan, 10234</t>
  </si>
  <si>
    <t>5057-1</t>
  </si>
  <si>
    <t>Jalan Indah No. 115, Desa Makmur, Balikpapan, 10234</t>
  </si>
  <si>
    <t>5059-1;41392;Rina Hartati;38;Jln Mawar No. 120, Kampung Sejahtera, Tangerang, 12345</t>
  </si>
  <si>
    <t>5059-1</t>
  </si>
  <si>
    <t>Jalan Mawar No. 120, Kampung Sejahtera, Tangerang, 12345</t>
  </si>
  <si>
    <t>5060-1;41394;Dedi Hidayat;54;Jalan Sentosa No. 125, Kel. Indah, Denpasar, 23456</t>
  </si>
  <si>
    <t>5060-1</t>
  </si>
  <si>
    <t>Jalan Sentosa No. 125, Kelurahan Indah, Denpasar, 23456</t>
  </si>
  <si>
    <t>5061-1;41394;Rika PurNAMA;34;Jalan Cendana No. 130, Kampung Bahagia, Batam, 34567</t>
  </si>
  <si>
    <t>5061-1</t>
  </si>
  <si>
    <t>Jalan Cendana No. 130, Kampung Bahagia, Batam, 34567</t>
  </si>
  <si>
    <t>5062-1;41394;Hadi Winarto;40;Jalan Harmoni No. 135, Desa Damai, Jakarta, 45678</t>
  </si>
  <si>
    <t>5062-1</t>
  </si>
  <si>
    <t>Jalan Harmoni No. 135, Desa Damai, Jakarta, 45678</t>
  </si>
  <si>
    <t>5063-1;41395;Nurul Hikmah;48;Jalan Bahagia Baru No. 140, Kampung Indah, Surabaya, 56789</t>
  </si>
  <si>
    <t>5063-1</t>
  </si>
  <si>
    <t>Jalan Bahagia Baru No. 140, Kampung Indah, Surabaya, 56789</t>
  </si>
  <si>
    <t>5064-1;41396;Fajar setiawan;28;Jalan Puspa No. 145, Kelurahan Sejahtera, Bandung, 67890</t>
  </si>
  <si>
    <t>5064-1</t>
  </si>
  <si>
    <t>Jalan Puspa No. 145, Kelurahan Sejahtera, Bandung, 67890</t>
  </si>
  <si>
    <t>5066-1;41396;Novi Susanti;39;Jln Makmur No. 150, Kampung Bahagia, Semarang, 78901</t>
  </si>
  <si>
    <t>5066-1</t>
  </si>
  <si>
    <t>Jln Makmur No. 150, Kampung Bahagia, Semarang, 78901</t>
  </si>
  <si>
    <t>5068-1;41397;Joko Santoso;30;Jalan Damai No. 155, Desa Indah, Yogyakarta, 89012</t>
  </si>
  <si>
    <t>5068-1</t>
  </si>
  <si>
    <t>Jalan Damai No. 155, Desa Indah, Yogyakarta, 89012</t>
  </si>
  <si>
    <t>5070-1;41398;Dewi Lestari;59;Jalan Indah Baru No. 160, Kampung Sejahtera, Medan, 90123</t>
  </si>
  <si>
    <t>5070-1</t>
  </si>
  <si>
    <t>Jalan Indah Baru No. 160, Kampung Sejahtera, Medan, 90123</t>
  </si>
  <si>
    <t>5071-1;41399;Arif Rahman;;Jalan Sejahtera No. 165, Kelurahan Damai, Makassar, 01234</t>
  </si>
  <si>
    <t>5071-1</t>
  </si>
  <si>
    <t>Jalan Sejahtera No. 165, Kelurahan Damai, Makassar, 01234</t>
  </si>
  <si>
    <t>5071-2;41399;ani               purnomo;29;Jalan Bahagia Timur No. 170, Kampung Indah, Palembang, 12345</t>
  </si>
  <si>
    <t>5071-2</t>
  </si>
  <si>
    <t>Jalan Bahagia Timur No. 170, Kampung Indah, Palembang, 12345</t>
  </si>
  <si>
    <t>5075-1;41399;Irfan Nugroho;43;Jalan Cemerlang No. 175, Desa Damai, Balikpapan, 23456</t>
  </si>
  <si>
    <t>5075-1</t>
  </si>
  <si>
    <t>Jalan Cemerlang No. 175, Desa Damai, Balikpapan, 23456</t>
  </si>
  <si>
    <t>5077-1;41401;Sari Indah;23;Jalan Indah Jaya No. 180, Kampung Bahagia, Tangerang, 34567</t>
  </si>
  <si>
    <t>5077-1</t>
  </si>
  <si>
    <t>Jalan Indah Jaya No. 180, Kampung Bahagia, Tangerang, 34567</t>
  </si>
  <si>
    <t>5079-1;41403;Budiarto Wibowo;35;Jalan Mawar Barat No. 185, Kelurahan Sejahtera, Denpasar, 45678</t>
  </si>
  <si>
    <t>5079-1</t>
  </si>
  <si>
    <t>Jalan Mawar Barat No. 185, Kelurahan Sejahtera, Denpasar, 45678</t>
  </si>
  <si>
    <t>5081-1;41403;Maya Sari;47;Jln Harmoni Timur No. 190, Kampung Indah, Batam, 56789</t>
  </si>
  <si>
    <t>5081-1</t>
  </si>
  <si>
    <t>Jln Harmoni Timur No. 190, Kampung Indah, Batam, 56789</t>
  </si>
  <si>
    <t>5084-1;41407;Agung      Wibisono;23;Jalan Damai Jaya No. 195, Desa Bahagia, Jakarta, 67890</t>
  </si>
  <si>
    <t>5084-1</t>
  </si>
  <si>
    <t>Jalan Damai Jaya No. 195, Desa Bahagia, Jakarta, 67890</t>
  </si>
  <si>
    <t>5086-1;41408;Sri Mulyani;31;Jalan Pahlawan Baru No. 200, Kampung Sejahtera, Surabaya, 78901</t>
  </si>
  <si>
    <t>5086-1</t>
  </si>
  <si>
    <t>Jalan Pahlawan Baru No. 200, Kampung Sejahtera, Surabaya, 78901</t>
  </si>
  <si>
    <t>5087-1;41408;          Didik Setiawan;30;Jalan Bahagia Selatan No. 205, Kelurahan Indah, Bandung, 89012</t>
  </si>
  <si>
    <t>5087-1</t>
  </si>
  <si>
    <t>Jalan Bahagia Selatan No. 205, Kelurahan Indah, Bandung, 89012</t>
  </si>
  <si>
    <t>5089-1;41409;Nita Fitriani;20;Jalan Indah Timur No. 210, Kampung Bahagia, Semarang, 90123</t>
  </si>
  <si>
    <t>5089-1</t>
  </si>
  <si>
    <t>Jalan Indah Timur No. 210, Kampung Bahagia, Semarang, 90123</t>
  </si>
  <si>
    <t>5091-1;41413;Edi Prasetyo;29;Jalan Sentosa Barat No. 215, Desa Damai, Yogyakarta, 01234</t>
  </si>
  <si>
    <t>5091-1</t>
  </si>
  <si>
    <t>Jalan Sentosa Barat No. 215, Desa Damai, Yogyakarta, 01234</t>
  </si>
  <si>
    <t>5093-1;41413;Anisa Wulandari;18;Jalan Makmur Timur No. 220, Kampung Indah, Medan, 12345</t>
  </si>
  <si>
    <t>5093-1</t>
  </si>
  <si>
    <t>Jalan Makmur Timur No. 220, Kampung Indah, Medan, 12345</t>
  </si>
  <si>
    <t>5095-1;41414;Ahmad Yani;;Jalan Cendana Selatan No. 225, Kelurahan Sejahtera, Makassar, 23456</t>
  </si>
  <si>
    <t>5095-1</t>
  </si>
  <si>
    <t>Jalan Cendana Selatan No. 225, Kelurahan Sejahtera, Makassar, 23456</t>
  </si>
  <si>
    <t>5097-1;41414;Yulia Rachmawati;39;Jalan Harmoni Barat No. 230, Kampung Bahagia, Palembang, 34567</t>
  </si>
  <si>
    <t>5097-1</t>
  </si>
  <si>
    <t>Jalan Harmoni Barat No. 230, Kampung Bahagia, Palembang, 34567</t>
  </si>
  <si>
    <t>5099-1;41415;Harianto Susanto;30;Jln Bahagia Utara No. 235, Desa Indah, Balikpapan, 45678</t>
  </si>
  <si>
    <t>5099-1</t>
  </si>
  <si>
    <t>Jl Bahagia Utara No. 235, Desa Indah, Balikpapan, 45678</t>
  </si>
  <si>
    <t>5101-1;41416;RINI SULISTIANI;43;Jalan Indah Selatan No. 240, Kampung Sejahtera, Tangerang, 56789</t>
  </si>
  <si>
    <t>5101-1</t>
  </si>
  <si>
    <t>Jalan Indah Selatan No. 240, Kampung Sejahtera, Tangerang, 56789</t>
  </si>
  <si>
    <t>5103-1;41416;JAYA      SURYA;52;Jalan Mawar Timur No. 245, Kelurahan Bahagia, Denpasar, 67890</t>
  </si>
  <si>
    <t>5103-1</t>
  </si>
  <si>
    <t>Jalan Mawar Timur No. 245, Kelurahan Bahagia, Denpasar, 67890</t>
  </si>
  <si>
    <t>5104-1;41417;DEWI UTAMI;58;Jln Damai Barat No. 250, Kampung Indah, Batam, 78901</t>
  </si>
  <si>
    <t>5104-1</t>
  </si>
  <si>
    <t>Jalan Damai Barat No. 250, Kampung Indah, Batam, 78901</t>
  </si>
  <si>
    <t>5106-1;41420;SUHARDI WIJAYA;22;Jalan Puspa Selatan No. 255, Desa Damai, Jakarta, 89012</t>
  </si>
  <si>
    <t>5106-1</t>
  </si>
  <si>
    <t>Jalan Puspa Selatan No. 255, Desa Damai, Jakarta, 89012</t>
  </si>
  <si>
    <t>5108-1;41421;RATNA     WIDIASTUTI;;Jalan Sejahtera Timur No. 260, Kampung Bahagia, Surabaya, 90123</t>
  </si>
  <si>
    <t>5108-1</t>
  </si>
  <si>
    <t>Jalan Sejahtera Timur No. 260, Kampung Bahagia, Surabaya, 90123</t>
  </si>
  <si>
    <t>5109-1;41422;   HENDRA SETIAWAN;52;Jalan Bahagia Barat No. 265, Kelurahan Sejahtera, Bandung, 01234</t>
  </si>
  <si>
    <t>5109-1</t>
  </si>
  <si>
    <t>Jalan Bahagia Barat No. 265, Kelurahan Sejahtera, Bandung, 01234</t>
  </si>
  <si>
    <t>5111-1;41423;RINA KARTIKA;65;Jalan Indah Baru No. 270, Kampung Indah, Semarang, 12345</t>
  </si>
  <si>
    <t>5111-1</t>
  </si>
  <si>
    <t>Jalan Indah Baru No. 270, Kampung Indah, Semarang, 12345</t>
  </si>
  <si>
    <t>5112-1;41423;Faisal    Ramadhan;63;Jln Sentosa Timur No. 275, Desa Bahagia, Yogyakarta, 23456</t>
  </si>
  <si>
    <t>5112-1</t>
  </si>
  <si>
    <t>Jl Sentosa Timur No. 275, Desa Bahagia, Yogyakarta, 23456</t>
  </si>
  <si>
    <t>5113-1;41425;                     Yuni Susilowati;61;Jalan Makmur Barat No. 280, Kampung Sejahtera, Medan, 34567</t>
  </si>
  <si>
    <t>5113-1</t>
  </si>
  <si>
    <t>Jalan Makmur Barat No. 280, Kampung Sejahtera, Medan, 34567</t>
  </si>
  <si>
    <t>5114-1;41425;Arief Setiawan;20;Jalan Cendana Timur No. 285, Kelurahan Indah, Makassar, 45678</t>
  </si>
  <si>
    <t>5114-1</t>
  </si>
  <si>
    <t>Jalan Cendana Timur No. 285, Kelurahan Indah, Makassar, 45678</t>
  </si>
  <si>
    <t>5115-1;41425;Siti Rahayu;35;Jalan Harmoni Selatan No. 290, Kampung Bahagia, Palembang, 56789</t>
  </si>
  <si>
    <t>5115-1</t>
  </si>
  <si>
    <t>Jalan Harmoni Selatan No. 290, Kampung Bahagia, Palembang, 56789</t>
  </si>
  <si>
    <t>5117-1;41427;Darmawan Pratama;54;Jalan Bahagia Tengah No. 295, Desa Damai, Balikpapan, 67890</t>
  </si>
  <si>
    <t>5117-1</t>
  </si>
  <si>
    <t>Jalan Bahagia Tengah No. 295, Desa Damai, Balikpapan, 67890</t>
  </si>
  <si>
    <t>5119-1;41429;Lina Purwanti;50;Jln Indah Utara No. 300, Kampung Indah, Tangerang, 78901</t>
  </si>
  <si>
    <t>5119-1</t>
  </si>
  <si>
    <t>Jl Indah Utara No. 300, Kampung Indah, Tangerang, 78901</t>
  </si>
  <si>
    <t>5120-1;41430;Arif Budiman;61;Jalan Mawar Baru No. 305, Kelurahan Sejahtera, Denpasar, 89012</t>
  </si>
  <si>
    <t>5120-1</t>
  </si>
  <si>
    <t>Jalan Mawar Baru No. 305, Kelurahan Sejahtera, Denpasar, 89012</t>
  </si>
  <si>
    <t>5122-1;41430;Dita Anggraini;26;Jalan Damai Timur No. 310, Kampung Bahagia, Batam, 90123</t>
  </si>
  <si>
    <t>5122-1</t>
  </si>
  <si>
    <t>Jalan Damai Timur No. 310, Kampung Bahagia, Batam, 90123</t>
  </si>
  <si>
    <t>5124-1;41431;Yoga Prasetya;65;Jalan Puspa Timur No. 315, Desa Indah, Jakarta, 01234</t>
  </si>
  <si>
    <t>5124-1</t>
  </si>
  <si>
    <t>Jalan Puspa Timur No. 315, Desa Indah, Jakarta, 01234</t>
  </si>
  <si>
    <t>5125-1;41432;Dini Puspitasari;42;Jalan Sejahtera Barat No. 320, Kampung Sejahtera, Surabaya, 12345</t>
  </si>
  <si>
    <t>5125-1</t>
  </si>
  <si>
    <t>Jalan Sejahtera Barat No. 320, Kampung Sejahtera, Surabaya, 12345</t>
  </si>
  <si>
    <t>5127-1;41434;Haryanto Wijaya;64;Jalan Bahagia Timur No. 325, Kelurahan Bahagia, Bandung, 23456</t>
  </si>
  <si>
    <t>5127-1</t>
  </si>
  <si>
    <t>Jalan Bahagia Timur No. 325, Kelurahan Bahagia, Bandung, 23456</t>
  </si>
  <si>
    <t>5128-1;41435;Nia Fitria;28;Jalan Indah Jaya No. 330, Kampung Indah, Semarang, 34567</t>
  </si>
  <si>
    <t>5128-1</t>
  </si>
  <si>
    <t>Jalan Indah Jaya No. 330, Kampung Indah, Semarang, 34567</t>
  </si>
  <si>
    <t>5129-1;41436;Wawan Kurniawan;48;Jalan Sentosa Utara No. 335, Desa Damai, Yogyakarta, 45678</t>
  </si>
  <si>
    <t>5129-1</t>
  </si>
  <si>
    <t>Jalan Sentosa Utara No. 335, Desa Damai, Yogyakarta, 45678</t>
  </si>
  <si>
    <t>5131-1;41440;nurul      fitri;55;Jalan Makmur Selatan No. 340, Kampung Sejahtera, Medan, 56789</t>
  </si>
  <si>
    <t>5131-1</t>
  </si>
  <si>
    <t>Jalan Makmur Selatan No. 340, Kampung Sejahtera, Medan, 56789</t>
  </si>
  <si>
    <t>5133-1;41440;fauzi  saputra ;27;Jalan Cendana Barat No. 345, Kelurahan Indah, Makassar, 67890</t>
  </si>
  <si>
    <t>5133-1</t>
  </si>
  <si>
    <t>Jalan Cendana Barat No. 345, Kelurahan Indah, Makassar, 67890</t>
  </si>
  <si>
    <t>5134-1;41441;retno puspitasari;28;Jalan Harmoni Tengah No. 350, Kampung Bahagia, Palembang, 78901</t>
  </si>
  <si>
    <t>5134-1</t>
  </si>
  <si>
    <t>Jalan Harmoni Tengah No. 350, Kampung Bahagia, Palembang, 78901</t>
  </si>
  <si>
    <t>5135-1;41445;   ari santoso;49;Jalan Bahagia Baru No. 355, Desa Damai, Balikpapan, 89012</t>
  </si>
  <si>
    <t>5135-1</t>
  </si>
  <si>
    <t>Jalan Bahagia Baru No. 355, Desa Damai, Balikpapan, 89012</t>
  </si>
  <si>
    <t>5137-1;41446;dian   setiawan;30;Jalan Indah Selatan No. 360, Kampung Indah, Tangerang, 90123</t>
  </si>
  <si>
    <t>5137-1</t>
  </si>
  <si>
    <t>Jalan Indah Selatan No. 360, Kampung Indah, Tangerang, 90123</t>
  </si>
  <si>
    <t>5138-1;41446;rizki permata;24;Jalan Mawar Timur No. 365, Kelurahan Sejahtera, Denpasar, 01234</t>
  </si>
  <si>
    <t>5138-1</t>
  </si>
  <si>
    <t>Jalan Mawar Timur No. 365, Kelurahan Sejahtera, Denpasar, 01234</t>
  </si>
  <si>
    <t>5140-1;41449;rina   nuraini;20;Jalan Damai Barat No. 370, Kampung Bahagia, Batam, 12345</t>
  </si>
  <si>
    <t>5140-1</t>
  </si>
  <si>
    <t>Jalan Damai Barat No. 370, Kampung Bahagia, Batam, 12345</t>
  </si>
  <si>
    <t>5142-1;41450;aditya    wibowo;21;Jalan Puspa Selatan No. 375, Desa Indah, Jakarta, 23456</t>
  </si>
  <si>
    <t>5142-1</t>
  </si>
  <si>
    <t>Jalan Puspa Selatan No. 375, Desa Indah, Jakarta, 23456</t>
  </si>
  <si>
    <t>5144-1;41451;devi    anggraini;61;Jalan Sejahtera Timur No. 380, Kampung Sejahtera, Surabaya, 34567</t>
  </si>
  <si>
    <t>5144-1</t>
  </si>
  <si>
    <t>Jalan Sejahtera Timur No. 380, Kampung Sejahtera, Surabaya, 34567</t>
  </si>
  <si>
    <t>5148-1;41454;andika    pratama;47;Jln Sentosa Indah No. 333, Desa Kita Bersama, Jakarta, 23456</t>
  </si>
  <si>
    <t>5148-1</t>
  </si>
  <si>
    <t>Jln Sentosa Indah No. 333, Desa Kita Bersama, Jakarta, 23456</t>
  </si>
  <si>
    <t>5150-1;41454;lusi    setiawati;41;Jalan Sejaktra Sentosa Indah No. 333, Desa Kita Bersama, Jakarta, 23456</t>
  </si>
  <si>
    <t>5150-1</t>
  </si>
  <si>
    <t>Jalan Sejaktra Sentosa Indah No. 333, Desa Kita Bersama, Jakarta, 23456</t>
  </si>
  <si>
    <t>5152-1;41455;wahyu cahyono;32;Jalan Indah Baru No. 390, Kampung Indah, Semarang, 56789</t>
  </si>
  <si>
    <t>5152-1</t>
  </si>
  <si>
    <t>Jalan Indah Baru No. 390, Kampung Indah, Semarang, 56789</t>
  </si>
  <si>
    <t>5154-1;41457;Maya   Setyawati;56;Jalan Sentosa Timur No. 395, Desa Damai, Yogyakarta, 67890</t>
  </si>
  <si>
    <t>5154-1</t>
  </si>
  <si>
    <t>Jalan Sentosa Timur No. 395, Desa Damai, Yogyakarta, 67890</t>
  </si>
  <si>
    <t>5156-1;41458;Bambang   Suharto;39;Jalan Makmur Selatan No. 400, Kampung Sejahtera, Medan, 78901</t>
  </si>
  <si>
    <t>5156-1</t>
  </si>
  <si>
    <t>Jalan Makmur Selatan No. 400, Kampung Sejahtera, Medan, 78901</t>
  </si>
  <si>
    <t>5158-1;41458;Dwi    Lestari;39;Jalan Cendana Barat No. 405, Kelurahan Indah, Makassar, 89012</t>
  </si>
  <si>
    <t>5158-1</t>
  </si>
  <si>
    <t>Jalan Cendana Barat No. 405, Kelurahan Indah, Makassar, 89012</t>
  </si>
  <si>
    <t>5159-1;41459;Anton Santoso;35;Jalan Harmoni Tengah No. 410, Kampung Bahagia, Palembang, 90123</t>
  </si>
  <si>
    <t>5159-1</t>
  </si>
  <si>
    <t>Jalan Harmoni Tengah No. 410, Kampung Bahagia, Palembang, 90123</t>
  </si>
  <si>
    <t>5160-1;41460;  Anisa   Setiani;51;Jalan Bahagia Baru No. 415, Desa Damai, Balikpapan, 01234</t>
  </si>
  <si>
    <t>5160-1</t>
  </si>
  <si>
    <t>Jalan Bahagia Baru No. 415, Desa Damai, Balikpapan, 01234</t>
  </si>
  <si>
    <t>5160-2;41460;Rendra Wijaya;22;Jalan Indah Selatan No. 420, Kampung Indah, Tangerang, 12345</t>
  </si>
  <si>
    <t>5160-2</t>
  </si>
  <si>
    <t>Jalan Indah Selatan No. 420, Kampung Indah, Tangerang, 12345</t>
  </si>
  <si>
    <t>5163-1;41461;Sari Utami;57;Jalan Mawar Timur No. 425, Kelurahan Sejahtera, Denpasar, 23456</t>
  </si>
  <si>
    <t>5163-1</t>
  </si>
  <si>
    <t>Jalan Mawar Timur No. 425, Kelurahan Sejahtera, Denpasar, 23456</t>
  </si>
  <si>
    <t>5165-1;41465;Hendra Setiawan;48;Jalan Damai Barat No. 430, Kampung Bahagia, Batam, 34567</t>
  </si>
  <si>
    <t>5165-1</t>
  </si>
  <si>
    <t>Jalan Damai Barat No. 430, Kampung Bahagia, Batam, 34567</t>
  </si>
  <si>
    <t>5166-1;41465;Lia Rahmawati;44;Jalan Puspa Selatan No. 435, Desa Indah, Jakarta, 45678</t>
  </si>
  <si>
    <t>5166-1</t>
  </si>
  <si>
    <t>Jalan Puspa Selatan No. 435, Desa Indah, Jakarta, 45678</t>
  </si>
  <si>
    <t>5168-1;41470;Yoga Wibowo;29;Jalan Sejahtera Timur No. 440, Kampung Sejahtera, Surabaya, 56789</t>
  </si>
  <si>
    <t>5168-1</t>
  </si>
  <si>
    <t>Jalan Sejahtera Timur No. 440, Kampung Sejahtera, Surabaya, 56789</t>
  </si>
  <si>
    <t>5168-2;41470;Retno Susilowati;27;Jalan Bahagia Barat No. 445, Kelurahan Bahagia, Bandung, 67890</t>
  </si>
  <si>
    <t>5168-2</t>
  </si>
  <si>
    <t>Jalan Bahagia Barat No. 445, Kelurahan Bahagia, Bandung, 67890</t>
  </si>
  <si>
    <t>5171-1;41471;Dedi Cahyono;62;Jln Indah Baru No. 450, Kampung Indah, Semarang, 78901</t>
  </si>
  <si>
    <t>5171-1</t>
  </si>
  <si>
    <t>Jln Indah Baru No. 450, Kampung Indah, Semarang, 78901</t>
  </si>
  <si>
    <t>5173-1;41471;Nia Anggraini;65;Jln Sentosa Timur No. 455, Desa Damai, Yogyakarta, 89012</t>
  </si>
  <si>
    <t>5173-1</t>
  </si>
  <si>
    <t>Jln Sentosa Timur No. 455, Desa Damai, Yogyakarta, 89012</t>
  </si>
  <si>
    <t>5174-1;41472;                Arianto   Setiawan;31;Jln Makmur Selatan No. 460, Kampung Sejahtera, Medan, 90123</t>
  </si>
  <si>
    <t>5174-1</t>
  </si>
  <si>
    <t>Jln Makmur Selatan No. 460, Kampung Sejahtera, Medan, 90123</t>
  </si>
  <si>
    <t>5175-1;41473;Maya                       Susanti;33;Jalan Cendana Barat No. 465, Kelurahan Indah, Makassar, 01234</t>
  </si>
  <si>
    <t>5175-1</t>
  </si>
  <si>
    <t>Jalan Cendana Barat No. 465, Kelurahan Indah, Makassar, 01234</t>
  </si>
  <si>
    <t>5177-1;41475;Joko Prasetyo;39;Jalan Harmoni Tengah No. 470, Kampung Bahagia, Palembang, 12345</t>
  </si>
  <si>
    <t>5177-1</t>
  </si>
  <si>
    <t>Jalan Harmoni Tengah No. 470, Kampung Bahagia, Palembang, 12345</t>
  </si>
  <si>
    <t>Joko       Susanto</t>
  </si>
  <si>
    <t>daya dewi</t>
  </si>
  <si>
    <t>Hadi Prasetyo</t>
  </si>
  <si>
    <t>Nita Amelia</t>
  </si>
  <si>
    <t>Agus      Widodo</t>
  </si>
  <si>
    <t xml:space="preserve">   Rini Setiawan</t>
  </si>
  <si>
    <t xml:space="preserve">Adi NUGROHO     </t>
  </si>
  <si>
    <t xml:space="preserve">Dian Puspita  </t>
  </si>
  <si>
    <t>Iwan Setiawan</t>
  </si>
  <si>
    <t>Rina Fitriani</t>
  </si>
  <si>
    <t>Eko Riyanto</t>
  </si>
  <si>
    <t>5035-1</t>
  </si>
  <si>
    <t>Yuniarti Sari</t>
  </si>
  <si>
    <t>Bayu Saputra</t>
  </si>
  <si>
    <t>Dewi Anggraini</t>
  </si>
  <si>
    <t>Jalan Bahagia No. 60, Kel. Sejahtera, Makassar, 55667</t>
  </si>
  <si>
    <t>Antonius Wijaya</t>
  </si>
  <si>
    <t>Putri   Permata</t>
  </si>
  <si>
    <t>Hadianto Surya</t>
  </si>
  <si>
    <t>Nindy    Cahyani</t>
  </si>
  <si>
    <t xml:space="preserve">  Andi Kurniawan</t>
  </si>
  <si>
    <t>Jalan Mawar No. 85, Kel. Bahagia, Bandung, 66778</t>
  </si>
  <si>
    <t>Retno Wulandari</t>
  </si>
  <si>
    <t>Arifin Santoso</t>
  </si>
  <si>
    <t>Dini Septiani</t>
  </si>
  <si>
    <t>Wahyu     Pratama</t>
  </si>
  <si>
    <t>Retno Wahyuni</t>
  </si>
  <si>
    <t>Bambang Susilo</t>
  </si>
  <si>
    <t>Rina Hartati</t>
  </si>
  <si>
    <t>Jln Mawar No. 120, Kampung Sejahtera, Tangerang, 12345</t>
  </si>
  <si>
    <t>Dedi Hidayat</t>
  </si>
  <si>
    <t>Jalan Sentosa No. 125, Kel. Indah, Denpasar, 23456</t>
  </si>
  <si>
    <t>Rika PurNAMA</t>
  </si>
  <si>
    <t>Hadi Winarto</t>
  </si>
  <si>
    <t>Nurul Hikmah</t>
  </si>
  <si>
    <t>Fajar setiawan</t>
  </si>
  <si>
    <t>Novi Susanti</t>
  </si>
  <si>
    <t>Joko Santoso</t>
  </si>
  <si>
    <t>Dewi Lestari</t>
  </si>
  <si>
    <t>Arif Rahman</t>
  </si>
  <si>
    <t>ani               purnomo</t>
  </si>
  <si>
    <t>Irfan Nugroho</t>
  </si>
  <si>
    <t>Sari Indah</t>
  </si>
  <si>
    <t>Budiarto Wibowo</t>
  </si>
  <si>
    <t>Maya Sari</t>
  </si>
  <si>
    <t>Agung      Wibisono</t>
  </si>
  <si>
    <t>Sri Mulyani</t>
  </si>
  <si>
    <t xml:space="preserve">          Didik Setiawan</t>
  </si>
  <si>
    <t>Nita Fitriani</t>
  </si>
  <si>
    <t>Edi Prasetyo</t>
  </si>
  <si>
    <t>Anisa Wulandari</t>
  </si>
  <si>
    <t>Ahmad Yani</t>
  </si>
  <si>
    <t>Yulia Rachmawati</t>
  </si>
  <si>
    <t>Harianto Susanto</t>
  </si>
  <si>
    <t>Jln Bahagia Utara No. 235, Desa Indah, Balikpapan, 45678</t>
  </si>
  <si>
    <t>RINI SULISTIANI</t>
  </si>
  <si>
    <t>JAYA      SURYA</t>
  </si>
  <si>
    <t>DEWI UTAMI</t>
  </si>
  <si>
    <t>Jln Damai Barat No. 250, Kampung Indah, Batam, 78901</t>
  </si>
  <si>
    <t>SUHARDI WIJAYA</t>
  </si>
  <si>
    <t>RATNA     WIDIASTUTI</t>
  </si>
  <si>
    <t xml:space="preserve">   HENDRA SETIAWAN</t>
  </si>
  <si>
    <t>RINA KARTIKA</t>
  </si>
  <si>
    <t>Faisal    Ramadhan</t>
  </si>
  <si>
    <t>Jln Sentosa Timur No. 275, Desa Bahagia, Yogyakarta, 23456</t>
  </si>
  <si>
    <t xml:space="preserve">                     Yuni Susilowati</t>
  </si>
  <si>
    <t>Arief Setiawan</t>
  </si>
  <si>
    <t>Siti Rahayu</t>
  </si>
  <si>
    <t>Darmawan Pratama</t>
  </si>
  <si>
    <t>Lina Purwanti</t>
  </si>
  <si>
    <t>Jln Indah Utara No. 300, Kampung Indah, Tangerang, 78901</t>
  </si>
  <si>
    <t>Arif Budiman</t>
  </si>
  <si>
    <t>Dita Anggraini</t>
  </si>
  <si>
    <t>Yoga Prasetya</t>
  </si>
  <si>
    <t>Dini Puspitasari</t>
  </si>
  <si>
    <t>Haryanto Wijaya</t>
  </si>
  <si>
    <t>Nia Fitria</t>
  </si>
  <si>
    <t>Wawan Kurniawan</t>
  </si>
  <si>
    <t>nurul      fitri</t>
  </si>
  <si>
    <t xml:space="preserve">fauzi  saputra </t>
  </si>
  <si>
    <t>retno puspitasari</t>
  </si>
  <si>
    <t xml:space="preserve">   ari santoso</t>
  </si>
  <si>
    <t>dian   setiawan</t>
  </si>
  <si>
    <t>rizki permata</t>
  </si>
  <si>
    <t>rina   nuraini</t>
  </si>
  <si>
    <t>aditya    wibowo</t>
  </si>
  <si>
    <t>devi    anggraini</t>
  </si>
  <si>
    <t>andika    pratama</t>
  </si>
  <si>
    <t>lusi    setiawati</t>
  </si>
  <si>
    <t>wahyu cahyono</t>
  </si>
  <si>
    <t>Maya   Setyawati</t>
  </si>
  <si>
    <t>Bambang   Suharto</t>
  </si>
  <si>
    <t>Dwi    Lestari</t>
  </si>
  <si>
    <t>Anton Santoso</t>
  </si>
  <si>
    <t xml:space="preserve">  Anisa   Setiani</t>
  </si>
  <si>
    <t>Rendra Wijaya</t>
  </si>
  <si>
    <t>Sari Utami</t>
  </si>
  <si>
    <t>Hendra Setiawan</t>
  </si>
  <si>
    <t>Lia Rahmawati</t>
  </si>
  <si>
    <t>Yoga Wibowo</t>
  </si>
  <si>
    <t>Retno Susilowati</t>
  </si>
  <si>
    <t>Dedi Cahyono</t>
  </si>
  <si>
    <t>Nia Anggraini</t>
  </si>
  <si>
    <t xml:space="preserve">                Arianto   Setiawan</t>
  </si>
  <si>
    <t>Maya                       Susanti</t>
  </si>
  <si>
    <t>Joko Prasetyo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</si>
</sst>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1">
    <font>
      <sz val="11"/>
      <color theme="1"/>
      <name val="aptos narrow"/>
      <scheme val="minor"/>
    </font>
    <font>
      <sz val="11"/>
      <color theme="1"/>
      <name val="Aptos narrow"/>
    </font>
    <font>
      <sz val="11"/>
      <name val="aptos narrow"/>
    </font>
    <font>
      <sz val="11"/>
      <color rgb="FF000000"/>
      <name val="Aptos narrow"/>
    </font>
    <font>
      <sz val="11"/>
      <color rgb="FF000000"/>
      <name val="Calibri"/>
    </font>
    <font>
      <b/>
      <sz val="11"/>
      <color rgb="FFFFFFFF"/>
      <name val="Calibri"/>
    </font>
    <font>
      <sz val="10"/>
      <color theme="1"/>
      <name val="Arial"/>
    </font>
    <font>
      <sz val="12"/>
      <color rgb="FF0D0D0D"/>
      <name val="Söhne"/>
    </font>
    <font>
      <sz val="11"/>
      <color theme="1"/>
      <name val="aptos narrow"/>
      <scheme val="minor"/>
    </font>
    <font>
      <sz val="10"/>
      <color rgb="FF000000"/>
      <name val="Arial"/>
    </font>
    <font>
      <b/>
      <sz val="11"/>
      <color rgb="FF000000"/>
      <name val="Aptos Narrow"/>
    </font>
  </fonts>
  <fills count="13">
    <fill>
      <patternFill patternType="none"/>
    </fill>
    <fill>
      <patternFill patternType="gray125"/>
    </fill>
    <fill>
      <patternFill patternType="solid">
        <fgColor rgb="FF43AFE2"/>
        <bgColor rgb="FF43AFE2"/>
      </patternFill>
    </fill>
    <fill>
      <patternFill patternType="solid">
        <fgColor rgb="FFC0E4F5"/>
        <bgColor rgb="FFC0E4F5"/>
      </patternFill>
    </fill>
    <fill>
      <patternFill patternType="solid">
        <fgColor rgb="FFDBE9F7"/>
        <bgColor rgb="FFDBE9F7"/>
      </patternFill>
    </fill>
    <fill>
      <patternFill patternType="solid">
        <fgColor rgb="FFFF0000"/>
        <bgColor rgb="FFFF0000"/>
      </patternFill>
    </fill>
    <fill>
      <patternFill patternType="solid">
        <fgColor rgb="FFC1F1C8"/>
        <bgColor rgb="FFC1F1C8"/>
      </patternFill>
    </fill>
    <fill>
      <patternFill patternType="solid">
        <fgColor rgb="FF83E391"/>
        <bgColor rgb="FF83E391"/>
      </patternFill>
    </fill>
    <fill>
      <patternFill patternType="solid">
        <fgColor rgb="FF4D94D8"/>
        <bgColor rgb="FF4D94D8"/>
      </patternFill>
    </fill>
    <fill>
      <patternFill patternType="solid">
        <fgColor rgb="FF0070C0"/>
        <bgColor rgb="FF0070C0"/>
      </patternFill>
    </fill>
    <fill>
      <patternFill patternType="solid">
        <fgColor rgb="FF82CAEB"/>
        <bgColor rgb="FF82CAEB"/>
      </patternFill>
    </fill>
    <fill>
      <patternFill patternType="solid">
        <fgColor rgb="FFD9F2D0"/>
        <bgColor rgb="FFD9F2D0"/>
      </patternFill>
    </fill>
    <fill>
      <patternFill patternType="solid">
        <fgColor rgb="FFFFFFFF"/>
        <bgColor rgb="FFFFFFFF"/>
      </patternFill>
    </fill>
  </fills>
  <borders count="3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/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20" fontId="1" fillId="3" borderId="1" xfId="0" applyNumberFormat="1" applyFont="1" applyFill="1" applyBorder="1" applyAlignment="1">
      <alignment vertical="center" wrapText="1"/>
    </xf>
    <xf numFmtId="20" fontId="4" fillId="3" borderId="1" xfId="0" applyNumberFormat="1" applyFont="1" applyFill="1" applyBorder="1" applyAlignment="1">
      <alignment vertical="center" wrapText="1"/>
    </xf>
    <xf numFmtId="20" fontId="1" fillId="3" borderId="10" xfId="0" applyNumberFormat="1" applyFont="1" applyFill="1" applyBorder="1" applyAlignment="1">
      <alignment vertical="center" wrapText="1"/>
    </xf>
    <xf numFmtId="20" fontId="4" fillId="3" borderId="10" xfId="0" applyNumberFormat="1" applyFont="1" applyFill="1" applyBorder="1" applyAlignment="1">
      <alignment vertical="center" wrapText="1"/>
    </xf>
    <xf numFmtId="14" fontId="1" fillId="0" borderId="0" xfId="0" applyNumberFormat="1" applyFont="1"/>
    <xf numFmtId="14" fontId="1" fillId="0" borderId="0" xfId="0" applyNumberFormat="1" applyFont="1" applyAlignment="1">
      <alignment horizontal="center"/>
    </xf>
    <xf numFmtId="0" fontId="5" fillId="5" borderId="14" xfId="0" applyFont="1" applyFill="1" applyBorder="1" applyAlignment="1">
      <alignment vertical="center" wrapText="1"/>
    </xf>
    <xf numFmtId="0" fontId="6" fillId="0" borderId="0" xfId="0" applyFont="1" applyAlignment="1">
      <alignment horizontal="left" readingOrder="1"/>
    </xf>
    <xf numFmtId="0" fontId="6" fillId="0" borderId="15" xfId="0" applyFont="1" applyBorder="1" applyAlignment="1">
      <alignment horizontal="left" readingOrder="1"/>
    </xf>
    <xf numFmtId="0" fontId="6" fillId="0" borderId="16" xfId="0" applyFont="1" applyBorder="1" applyAlignment="1">
      <alignment horizontal="left" readingOrder="1"/>
    </xf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 vertical="center" wrapText="1"/>
    </xf>
    <xf numFmtId="0" fontId="9" fillId="0" borderId="17" xfId="0" applyFont="1" applyBorder="1" applyAlignment="1">
      <alignment horizontal="left" vertical="center" wrapText="1"/>
    </xf>
    <xf numFmtId="0" fontId="1" fillId="6" borderId="14" xfId="0" applyFont="1" applyFill="1" applyBorder="1"/>
    <xf numFmtId="0" fontId="1" fillId="7" borderId="14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14" fontId="1" fillId="8" borderId="14" xfId="0" applyNumberFormat="1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14" fontId="1" fillId="8" borderId="4" xfId="0" applyNumberFormat="1" applyFont="1" applyFill="1" applyBorder="1" applyAlignment="1">
      <alignment horizontal="center" vertical="center"/>
    </xf>
    <xf numFmtId="0" fontId="1" fillId="8" borderId="3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1" fillId="11" borderId="14" xfId="0" applyFont="1" applyFill="1" applyBorder="1"/>
    <xf numFmtId="14" fontId="1" fillId="4" borderId="4" xfId="0" applyNumberFormat="1" applyFont="1" applyFill="1" applyBorder="1" applyAlignment="1">
      <alignment horizontal="center" vertical="center"/>
    </xf>
    <xf numFmtId="0" fontId="7" fillId="4" borderId="4" xfId="0" applyFont="1" applyFill="1" applyBorder="1"/>
    <xf numFmtId="0" fontId="7" fillId="4" borderId="4" xfId="0" applyFont="1" applyFill="1" applyBorder="1" applyAlignment="1">
      <alignment horizontal="center"/>
    </xf>
    <xf numFmtId="0" fontId="7" fillId="4" borderId="31" xfId="0" applyFont="1" applyFill="1" applyBorder="1"/>
    <xf numFmtId="0" fontId="7" fillId="0" borderId="0" xfId="0" applyFont="1"/>
    <xf numFmtId="0" fontId="1" fillId="7" borderId="4" xfId="0" applyFont="1" applyFill="1" applyBorder="1" applyAlignment="1">
      <alignment horizontal="center" vertical="center"/>
    </xf>
    <xf numFmtId="0" fontId="1" fillId="7" borderId="14" xfId="0" applyFont="1" applyFill="1" applyBorder="1"/>
    <xf numFmtId="0" fontId="1" fillId="6" borderId="14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left" vertical="center"/>
    </xf>
    <xf numFmtId="0" fontId="1" fillId="4" borderId="4" xfId="0" applyFont="1" applyFill="1" applyBorder="1"/>
    <xf numFmtId="14" fontId="1" fillId="4" borderId="4" xfId="0" applyNumberFormat="1" applyFont="1" applyFill="1" applyBorder="1"/>
    <xf numFmtId="0" fontId="7" fillId="0" borderId="0" xfId="0" applyFont="1" applyAlignment="1">
      <alignment horizontal="center" vertical="center"/>
    </xf>
    <xf numFmtId="0" fontId="7" fillId="12" borderId="14" xfId="0" applyFont="1" applyFill="1" applyBorder="1"/>
    <xf numFmtId="0" fontId="7" fillId="12" borderId="14" xfId="0" applyFont="1" applyFill="1" applyBorder="1" applyAlignment="1">
      <alignment horizontal="center"/>
    </xf>
    <xf numFmtId="164" fontId="1" fillId="6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1" fillId="3" borderId="8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2" fillId="0" borderId="11" xfId="0" applyFont="1" applyBorder="1"/>
    <xf numFmtId="20" fontId="1" fillId="3" borderId="2" xfId="0" applyNumberFormat="1" applyFont="1" applyFill="1" applyBorder="1" applyAlignment="1">
      <alignment vertical="center" wrapText="1"/>
    </xf>
    <xf numFmtId="0" fontId="2" fillId="0" borderId="3" xfId="0" applyFont="1" applyBorder="1"/>
    <xf numFmtId="20" fontId="1" fillId="4" borderId="2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3" fillId="3" borderId="2" xfId="0" applyNumberFormat="1" applyFont="1" applyFill="1" applyBorder="1" applyAlignment="1">
      <alignment vertical="center" wrapText="1"/>
    </xf>
    <xf numFmtId="20" fontId="1" fillId="4" borderId="2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10" borderId="20" xfId="0" applyFont="1" applyFill="1" applyBorder="1" applyAlignment="1">
      <alignment horizontal="center" vertical="center"/>
    </xf>
    <xf numFmtId="0" fontId="2" fillId="0" borderId="29" xfId="0" applyFont="1" applyBorder="1"/>
    <xf numFmtId="0" fontId="2" fillId="0" borderId="21" xfId="0" applyFont="1" applyBorder="1"/>
    <xf numFmtId="0" fontId="1" fillId="3" borderId="26" xfId="0" applyFont="1" applyFill="1" applyBorder="1" applyAlignment="1">
      <alignment horizontal="center" vertical="center"/>
    </xf>
    <xf numFmtId="0" fontId="2" fillId="0" borderId="32" xfId="0" applyFont="1" applyBorder="1"/>
    <xf numFmtId="0" fontId="5" fillId="5" borderId="12" xfId="0" applyFont="1" applyFill="1" applyBorder="1" applyAlignment="1">
      <alignment horizontal="center"/>
    </xf>
    <xf numFmtId="0" fontId="2" fillId="0" borderId="13" xfId="0" applyFont="1" applyBorder="1"/>
    <xf numFmtId="0" fontId="7" fillId="4" borderId="12" xfId="0" applyFont="1" applyFill="1" applyBorder="1" applyAlignment="1">
      <alignment horizontal="center"/>
    </xf>
    <xf numFmtId="0" fontId="9" fillId="0" borderId="0" xfId="0" applyFont="1" applyAlignment="1">
      <alignment horizontal="left" vertical="center" wrapText="1"/>
    </xf>
    <xf numFmtId="0" fontId="2" fillId="0" borderId="18" xfId="0" applyFont="1" applyBorder="1"/>
    <xf numFmtId="0" fontId="1" fillId="3" borderId="22" xfId="0" applyFont="1" applyFill="1" applyBorder="1" applyAlignment="1">
      <alignment horizontal="center" vertical="center"/>
    </xf>
    <xf numFmtId="0" fontId="2" fillId="0" borderId="28" xfId="0" applyFont="1" applyBorder="1"/>
    <xf numFmtId="0" fontId="2" fillId="0" borderId="34" xfId="0" applyFont="1" applyBorder="1"/>
    <xf numFmtId="0" fontId="1" fillId="8" borderId="23" xfId="0" applyFont="1" applyFill="1" applyBorder="1" applyAlignment="1">
      <alignment horizontal="center" vertical="center"/>
    </xf>
    <xf numFmtId="0" fontId="2" fillId="0" borderId="24" xfId="0" applyFont="1" applyBorder="1"/>
    <xf numFmtId="0" fontId="2" fillId="0" borderId="25" xfId="0" applyFont="1" applyBorder="1"/>
    <xf numFmtId="0" fontId="1" fillId="8" borderId="20" xfId="0" applyFont="1" applyFill="1" applyBorder="1" applyAlignment="1">
      <alignment horizontal="center" vertical="center"/>
    </xf>
    <xf numFmtId="0" fontId="1" fillId="10" borderId="26" xfId="0" applyFont="1" applyFill="1" applyBorder="1" applyAlignment="1">
      <alignment horizontal="center" vertical="center"/>
    </xf>
    <xf numFmtId="0" fontId="1" fillId="10" borderId="27" xfId="0" applyFont="1" applyFill="1" applyBorder="1" applyAlignment="1">
      <alignment horizontal="center" vertical="center"/>
    </xf>
    <xf numFmtId="0" fontId="2" fillId="0" borderId="33" xfId="0" applyFont="1" applyBorder="1"/>
    <xf numFmtId="0" fontId="2" fillId="0" borderId="30" xfId="0" applyFont="1" applyBorder="1"/>
    <xf numFmtId="0" fontId="1" fillId="3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B1" zoomScale="80" zoomScaleNormal="80" workbookViewId="0">
      <selection activeCell="F5" sqref="F5"/>
    </sheetView>
  </sheetViews>
  <sheetFormatPr defaultColWidth="12.5703125" defaultRowHeight="15" customHeight="1"/>
  <cols>
    <col min="1" max="1" width="9.140625" hidden="1" customWidth="1"/>
    <col min="2" max="2" width="3.5703125" customWidth="1"/>
    <col min="3" max="3" width="7.140625" customWidth="1"/>
    <col min="4" max="4" width="63.140625" customWidth="1"/>
    <col min="5" max="5" width="35.28515625" customWidth="1"/>
    <col min="6" max="6" width="109.85546875" customWidth="1"/>
    <col min="7" max="26" width="8.5703125" customWidth="1"/>
  </cols>
  <sheetData>
    <row r="1" spans="1:26">
      <c r="A1" s="1"/>
      <c r="B1" s="2"/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"/>
      <c r="C2" s="3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5.25" customHeight="1">
      <c r="A3" s="2"/>
      <c r="B3" s="4" t="s">
        <v>0</v>
      </c>
      <c r="C3" s="64" t="s">
        <v>1</v>
      </c>
      <c r="D3" s="62"/>
      <c r="E3" s="4" t="s">
        <v>2</v>
      </c>
      <c r="F3" s="4" t="s">
        <v>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5.25" customHeight="1">
      <c r="A4" s="5">
        <f>IF(AND('Data Customer'!D8=39, 'Data Customer'!D26= 50), 100, 0)</f>
        <v>100</v>
      </c>
      <c r="B4" s="6">
        <v>1</v>
      </c>
      <c r="C4" s="65" t="s">
        <v>4</v>
      </c>
      <c r="D4" s="62"/>
      <c r="E4" s="7" t="s">
        <v>5</v>
      </c>
      <c r="F4" s="8" t="s">
        <v>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5.25" customHeight="1">
      <c r="A5" s="5">
        <f>IF('Data Customer'!G8 = AVERAGE('Data Customer'!D8:D106), 100, 0)</f>
        <v>100</v>
      </c>
      <c r="B5" s="9">
        <v>2</v>
      </c>
      <c r="C5" s="66" t="s">
        <v>7</v>
      </c>
      <c r="D5" s="62"/>
      <c r="E5" s="10" t="s">
        <v>8</v>
      </c>
      <c r="F5" s="10" t="s">
        <v>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5.25" customHeight="1">
      <c r="A6" s="5">
        <f>IF(AND('Data Customer'!H44=AVERAGE('Data Customer'!D8:D106), 'Data Customer'!H63 = AVERAGE('Data Customer'!D8:D106), 'Data Customer'!H16=AVERAGE('Data Customer'!D8:D106), 'Data Customer'!H19= AVERAGE('Data Customer'!D8:D106)), 100, 0)</f>
        <v>100</v>
      </c>
      <c r="B6" s="6">
        <v>3</v>
      </c>
      <c r="C6" s="61" t="s">
        <v>10</v>
      </c>
      <c r="D6" s="62"/>
      <c r="E6" s="7" t="s">
        <v>11</v>
      </c>
      <c r="F6" s="7" t="s">
        <v>12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5.25" customHeight="1">
      <c r="A7" s="5">
        <f>IF(AND('Data Customer'!J82= "Ari Santoso",'Data Customer'!J105 = "Maya Susanti"), 100, 0)</f>
        <v>100</v>
      </c>
      <c r="B7" s="9">
        <v>4</v>
      </c>
      <c r="C7" s="63" t="s">
        <v>13</v>
      </c>
      <c r="D7" s="62"/>
      <c r="E7" s="10" t="s">
        <v>14</v>
      </c>
      <c r="F7" s="10" t="s">
        <v>15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5.25" customHeight="1">
      <c r="A8" s="5"/>
      <c r="B8" s="55">
        <v>5</v>
      </c>
      <c r="C8" s="61" t="s">
        <v>16</v>
      </c>
      <c r="D8" s="62"/>
      <c r="E8" s="7"/>
      <c r="F8" s="7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5.25" customHeight="1">
      <c r="A9" s="5">
        <f>IF(AND('Data Customer'!K15=21, 'Data Customer'!K102=16,'Data Customer'!K94=22), 100, 0)</f>
        <v>100</v>
      </c>
      <c r="B9" s="56"/>
      <c r="C9" s="11" t="s">
        <v>17</v>
      </c>
      <c r="D9" s="11" t="s">
        <v>18</v>
      </c>
      <c r="E9" s="7" t="s">
        <v>19</v>
      </c>
      <c r="F9" s="7" t="s">
        <v>20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5.25" customHeight="1">
      <c r="A10" s="5">
        <f>IF(AND('Data Customer'!L16="Jalan Raya", 'Data Customer'!L25= "Jalan Cendana", 'Data Customer'!L90="Jalan Indah Baru"), 100, 0)</f>
        <v>100</v>
      </c>
      <c r="B10" s="57"/>
      <c r="C10" s="11" t="s">
        <v>21</v>
      </c>
      <c r="D10" s="11" t="s">
        <v>22</v>
      </c>
      <c r="E10" s="7" t="s">
        <v>23</v>
      </c>
      <c r="F10" s="7" t="s">
        <v>24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5.25" customHeight="1">
      <c r="A11" s="5">
        <f>IF(AND('Data Customer'!M8="Jalan Kenangan", 'Data Customer'!M26="Jalan Seroja", 'Data Customer'!M41="Jalan Makmur"), 100, 0)</f>
        <v>0</v>
      </c>
      <c r="B11" s="9">
        <v>6</v>
      </c>
      <c r="C11" s="63" t="s">
        <v>25</v>
      </c>
      <c r="D11" s="62"/>
      <c r="E11" s="10" t="s">
        <v>26</v>
      </c>
      <c r="F11" s="10" t="s">
        <v>27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5.25" customHeight="1">
      <c r="A12" s="5"/>
      <c r="B12" s="55">
        <v>7</v>
      </c>
      <c r="C12" s="61" t="s">
        <v>28</v>
      </c>
      <c r="D12" s="62"/>
      <c r="E12" s="7"/>
      <c r="F12" s="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5.25" customHeight="1">
      <c r="A13" s="5">
        <f>IF(AND('Data Customer'!N16=18, 'Data Customer'!N50=25, 'Data Customer'!N81=29), 100, 0)</f>
        <v>100</v>
      </c>
      <c r="B13" s="56"/>
      <c r="C13" s="11" t="s">
        <v>17</v>
      </c>
      <c r="D13" s="11" t="s">
        <v>29</v>
      </c>
      <c r="E13" s="7" t="s">
        <v>30</v>
      </c>
      <c r="F13" s="7" t="s">
        <v>31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5.25" customHeight="1">
      <c r="A14" s="5">
        <f>IF(AND('Data Customer'!O13="No. 8", 'Data Customer'!O23="No. 60", 'Data Customer'!O37="No. 130"), 100, 0)</f>
        <v>100</v>
      </c>
      <c r="B14" s="56"/>
      <c r="C14" s="12" t="s">
        <v>21</v>
      </c>
      <c r="D14" s="12" t="s">
        <v>32</v>
      </c>
      <c r="E14" s="7" t="s">
        <v>33</v>
      </c>
      <c r="F14" s="7" t="s">
        <v>34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5.25" customHeight="1">
      <c r="A15" s="5">
        <f>IF(AND('Data Customer'!P13="NO. 8", 'Data Customer'!P23="NO. 60", 'Data Customer'!P37="NO. 130"), 100, 0)</f>
        <v>100</v>
      </c>
      <c r="B15" s="57"/>
      <c r="C15" s="11" t="s">
        <v>35</v>
      </c>
      <c r="D15" s="11" t="s">
        <v>36</v>
      </c>
      <c r="E15" s="7" t="s">
        <v>37</v>
      </c>
      <c r="F15" s="7" t="s">
        <v>38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5.25" customHeight="1">
      <c r="A16" s="5">
        <f>IF(AND('Data Customer'!Q13="NO. 8", 'Data Customer'!Q23="NO. 60", 'Data Customer'!Q37="NO. 130"), 100, 0)</f>
        <v>100</v>
      </c>
      <c r="B16" s="9">
        <v>8</v>
      </c>
      <c r="C16" s="63" t="s">
        <v>39</v>
      </c>
      <c r="D16" s="62"/>
      <c r="E16" s="10" t="s">
        <v>40</v>
      </c>
      <c r="F16" s="10" t="s">
        <v>41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35.25" customHeight="1">
      <c r="A17" s="5"/>
      <c r="B17" s="58">
        <v>9</v>
      </c>
      <c r="C17" s="61" t="s">
        <v>42</v>
      </c>
      <c r="D17" s="62"/>
      <c r="E17" s="7"/>
      <c r="F17" s="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35.25" customHeight="1">
      <c r="A18" s="5">
        <f>IF(AND('Data Customer'!R11=58, 'Data Customer'!R27=49, 'Data Customer'!R101=62), 100,0)</f>
        <v>100</v>
      </c>
      <c r="B18" s="59"/>
      <c r="C18" s="11" t="s">
        <v>17</v>
      </c>
      <c r="D18" s="13" t="s">
        <v>43</v>
      </c>
      <c r="E18" s="7" t="s">
        <v>44</v>
      </c>
      <c r="F18" s="7" t="s">
        <v>45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35.25" customHeight="1">
      <c r="A19" s="5">
        <f>IF(AND('Data Customer'!S11="Kampung Sentosa, Jakarta, 98765", 'Data Customer'!S71="Kampung Indah, Tangerang, 78901" ), 100, 0)</f>
        <v>100</v>
      </c>
      <c r="B19" s="59"/>
      <c r="C19" s="12" t="s">
        <v>21</v>
      </c>
      <c r="D19" s="12" t="s">
        <v>46</v>
      </c>
      <c r="E19" s="7" t="s">
        <v>47</v>
      </c>
      <c r="F19" s="7" t="s">
        <v>48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35.25" customHeight="1">
      <c r="A20" s="5">
        <f>IF(AND('Data Customer'!T11="Desa Sentosa, Jakarta, 98765", 'Data Customer'!T23="Kelurahan Sejahtera, Makassar, 55667"), 100, 0)</f>
        <v>100</v>
      </c>
      <c r="B20" s="60"/>
      <c r="C20" s="11" t="s">
        <v>35</v>
      </c>
      <c r="D20" s="14" t="s">
        <v>49</v>
      </c>
      <c r="E20" s="7" t="s">
        <v>50</v>
      </c>
      <c r="F20" s="7" t="s">
        <v>51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35.25" customHeight="1">
      <c r="A21" s="5">
        <f>IF(AND('Data Customer'!U8= "Jalan Kenangan NO. 10 Kelurahan Bahagia, Banten, 12345", 'Data Customer'!U52="Jalan Bahagia Selatan NO. 205 Kelurahan Indah, Bandung, 89012"), 100, 0)</f>
        <v>0</v>
      </c>
      <c r="B21" s="9">
        <v>10</v>
      </c>
      <c r="C21" s="63" t="s">
        <v>52</v>
      </c>
      <c r="D21" s="62"/>
      <c r="E21" s="10" t="s">
        <v>53</v>
      </c>
      <c r="F21" s="10" t="s">
        <v>54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1"/>
      <c r="B22" s="2"/>
      <c r="C22" s="3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2"/>
      <c r="C23" s="3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2"/>
      <c r="C24" s="3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2"/>
      <c r="C25" s="3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2"/>
      <c r="C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2"/>
      <c r="C27" s="3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2"/>
      <c r="C28" s="3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2"/>
      <c r="C29" s="3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2"/>
      <c r="C30" s="3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2"/>
      <c r="C31" s="3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2"/>
      <c r="C32" s="3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2"/>
      <c r="C33" s="3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2"/>
      <c r="C34" s="3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2"/>
      <c r="C35" s="3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2"/>
      <c r="C36" s="3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2"/>
      <c r="C37" s="3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2"/>
      <c r="C38" s="3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2"/>
      <c r="C39" s="3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2"/>
      <c r="C40" s="3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2"/>
      <c r="C41" s="3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2"/>
      <c r="C42" s="3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2"/>
      <c r="C43" s="3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2"/>
      <c r="C44" s="3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2"/>
      <c r="C45" s="3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2"/>
      <c r="C46" s="3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2"/>
      <c r="C47" s="3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2"/>
      <c r="C48" s="3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2"/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2"/>
      <c r="C50" s="3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2"/>
      <c r="C51" s="3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2"/>
      <c r="C52" s="3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2"/>
      <c r="C53" s="3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2"/>
      <c r="C54" s="3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2"/>
      <c r="C55" s="3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2"/>
      <c r="C56" s="3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2"/>
      <c r="C57" s="3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2"/>
      <c r="C58" s="3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2"/>
      <c r="C59" s="3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2"/>
      <c r="C60" s="3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2"/>
      <c r="C61" s="3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2"/>
      <c r="C62" s="3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2"/>
      <c r="C63" s="3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2"/>
      <c r="C64" s="3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2"/>
      <c r="C65" s="3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2"/>
      <c r="C66" s="3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2"/>
      <c r="C67" s="3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2"/>
      <c r="C68" s="3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2"/>
      <c r="C69" s="3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2"/>
      <c r="C70" s="3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2"/>
      <c r="C71" s="3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2"/>
      <c r="C72" s="3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2"/>
      <c r="C73" s="3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2"/>
      <c r="C74" s="3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2"/>
      <c r="C75" s="3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2"/>
      <c r="C76" s="3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2"/>
      <c r="C77" s="3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2"/>
      <c r="C78" s="3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2"/>
      <c r="C79" s="3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2"/>
      <c r="C80" s="3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2"/>
      <c r="C81" s="3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2"/>
      <c r="C82" s="3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2"/>
      <c r="C83" s="3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2"/>
      <c r="C84" s="3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2"/>
      <c r="C85" s="3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2"/>
      <c r="C86" s="3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2"/>
      <c r="C87" s="3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2"/>
      <c r="C88" s="3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2"/>
      <c r="C89" s="3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2"/>
      <c r="C90" s="3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2"/>
      <c r="C91" s="3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2"/>
      <c r="C92" s="3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2"/>
      <c r="C93" s="3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2"/>
      <c r="C94" s="3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2"/>
      <c r="C95" s="3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2"/>
      <c r="C96" s="3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2"/>
      <c r="C97" s="3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2"/>
      <c r="C98" s="3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2"/>
      <c r="C99" s="3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2"/>
      <c r="C100" s="3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2"/>
      <c r="C101" s="3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2"/>
      <c r="C102" s="3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2"/>
      <c r="C103" s="3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2"/>
      <c r="C104" s="3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2"/>
      <c r="C105" s="3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2"/>
      <c r="C106" s="3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2"/>
      <c r="C107" s="3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2"/>
      <c r="C108" s="3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2"/>
      <c r="C109" s="3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2"/>
      <c r="C110" s="3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2"/>
      <c r="C111" s="3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2"/>
      <c r="C112" s="3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2"/>
      <c r="C113" s="3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2"/>
      <c r="C114" s="3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2"/>
      <c r="C115" s="3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2"/>
      <c r="C116" s="3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2"/>
      <c r="C117" s="3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2"/>
      <c r="C118" s="3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2"/>
      <c r="C119" s="3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2"/>
      <c r="C120" s="3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2"/>
      <c r="C121" s="3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2"/>
      <c r="C122" s="3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2"/>
      <c r="C123" s="3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2"/>
      <c r="C124" s="3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2"/>
      <c r="C125" s="3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2"/>
      <c r="C126" s="3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2"/>
      <c r="C127" s="3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2"/>
      <c r="C128" s="3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2"/>
      <c r="C129" s="3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2"/>
      <c r="C130" s="3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2"/>
      <c r="C131" s="3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2"/>
      <c r="C132" s="3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2"/>
      <c r="C133" s="3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2"/>
      <c r="C134" s="3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2"/>
      <c r="C135" s="3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2"/>
      <c r="C136" s="3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2"/>
      <c r="C137" s="3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2"/>
      <c r="C138" s="3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2"/>
      <c r="C139" s="3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2"/>
      <c r="C140" s="3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2"/>
      <c r="C141" s="3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2"/>
      <c r="C142" s="3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2"/>
      <c r="C143" s="3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2"/>
      <c r="C144" s="3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2"/>
      <c r="C145" s="3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2"/>
      <c r="C146" s="3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2"/>
      <c r="C147" s="3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2"/>
      <c r="C148" s="3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2"/>
      <c r="C149" s="3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2"/>
      <c r="C150" s="3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2"/>
      <c r="C151" s="3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2"/>
      <c r="C152" s="3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2"/>
      <c r="C153" s="3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2"/>
      <c r="C154" s="3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2"/>
      <c r="C155" s="3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2"/>
      <c r="C156" s="3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2"/>
      <c r="C157" s="3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2"/>
      <c r="C158" s="3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2"/>
      <c r="C159" s="3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2"/>
      <c r="C160" s="3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2"/>
      <c r="C161" s="3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2"/>
      <c r="C162" s="3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2"/>
      <c r="C163" s="3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2"/>
      <c r="C164" s="3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2"/>
      <c r="C165" s="3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2"/>
      <c r="C166" s="3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2"/>
      <c r="C167" s="3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2"/>
      <c r="C168" s="3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2"/>
      <c r="C169" s="3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2"/>
      <c r="C170" s="3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2"/>
      <c r="C171" s="3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2"/>
      <c r="C172" s="3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2"/>
      <c r="C173" s="3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2"/>
      <c r="C174" s="3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2"/>
      <c r="C175" s="3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2"/>
      <c r="C176" s="3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2"/>
      <c r="C177" s="3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2"/>
      <c r="C178" s="3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2"/>
      <c r="C179" s="3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2"/>
      <c r="C180" s="3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2"/>
      <c r="C181" s="3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2"/>
      <c r="C182" s="3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2"/>
      <c r="C183" s="3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2"/>
      <c r="C184" s="3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2"/>
      <c r="C185" s="3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2"/>
      <c r="C186" s="3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2"/>
      <c r="C187" s="3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2"/>
      <c r="C188" s="3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2"/>
      <c r="C189" s="3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2"/>
      <c r="C190" s="3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2"/>
      <c r="C191" s="3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2"/>
      <c r="C192" s="3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2"/>
      <c r="C193" s="3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2"/>
      <c r="C194" s="3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2"/>
      <c r="C195" s="3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2"/>
      <c r="C196" s="3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2"/>
      <c r="C197" s="3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2"/>
      <c r="C198" s="3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2"/>
      <c r="C199" s="3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2"/>
      <c r="C200" s="3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2"/>
      <c r="C201" s="3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2"/>
      <c r="C202" s="3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2"/>
      <c r="C203" s="3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2"/>
      <c r="C204" s="3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2"/>
      <c r="C205" s="3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2"/>
      <c r="C206" s="3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2"/>
      <c r="C207" s="3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2"/>
      <c r="C208" s="3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2"/>
      <c r="C209" s="3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2"/>
      <c r="C210" s="3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2"/>
      <c r="C211" s="3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2"/>
      <c r="C212" s="3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2"/>
      <c r="C213" s="3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2"/>
      <c r="C214" s="3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2"/>
      <c r="C215" s="3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2"/>
      <c r="C216" s="3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2"/>
      <c r="C217" s="3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2"/>
      <c r="C218" s="3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2"/>
      <c r="C219" s="3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2"/>
      <c r="C220" s="3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2"/>
      <c r="C221" s="3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2"/>
      <c r="C222" s="3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2"/>
      <c r="C223" s="3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2"/>
      <c r="C224" s="3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2"/>
      <c r="C225" s="3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2"/>
      <c r="C226" s="3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2"/>
      <c r="C227" s="3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2"/>
      <c r="C228" s="3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2"/>
      <c r="C229" s="3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2"/>
      <c r="C230" s="3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2"/>
      <c r="C231" s="3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2"/>
      <c r="C232" s="3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2"/>
      <c r="C233" s="3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2"/>
      <c r="C234" s="3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2"/>
      <c r="C235" s="3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2"/>
      <c r="C236" s="3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2"/>
      <c r="C237" s="3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2"/>
      <c r="C238" s="3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2"/>
      <c r="C239" s="3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2"/>
      <c r="C240" s="3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2"/>
      <c r="C241" s="3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2"/>
      <c r="C242" s="3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2"/>
      <c r="C243" s="3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2"/>
      <c r="C244" s="3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2"/>
      <c r="C245" s="3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2"/>
      <c r="C246" s="3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2"/>
      <c r="C247" s="3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2"/>
      <c r="C248" s="3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2"/>
      <c r="C249" s="3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2"/>
      <c r="C250" s="3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2"/>
      <c r="C251" s="3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2"/>
      <c r="C252" s="3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2"/>
      <c r="C253" s="3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2"/>
      <c r="C254" s="3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2"/>
      <c r="C255" s="3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2"/>
      <c r="C256" s="3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2"/>
      <c r="C257" s="3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2"/>
      <c r="C258" s="3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2"/>
      <c r="C259" s="3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2"/>
      <c r="C260" s="3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2"/>
      <c r="C261" s="3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2"/>
      <c r="C262" s="3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2"/>
      <c r="C263" s="3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2"/>
      <c r="C264" s="3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2"/>
      <c r="C265" s="3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2"/>
      <c r="C266" s="3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2"/>
      <c r="C267" s="3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2"/>
      <c r="C268" s="3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2"/>
      <c r="C269" s="3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2"/>
      <c r="C270" s="3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2"/>
      <c r="C271" s="3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2"/>
      <c r="C272" s="3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2"/>
      <c r="C273" s="3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2"/>
      <c r="C274" s="3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2"/>
      <c r="C275" s="3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2"/>
      <c r="C276" s="3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2"/>
      <c r="C277" s="3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2"/>
      <c r="C278" s="3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2"/>
      <c r="C279" s="3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2"/>
      <c r="C280" s="3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2"/>
      <c r="C281" s="3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2"/>
      <c r="C282" s="3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2"/>
      <c r="C283" s="3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2"/>
      <c r="C284" s="3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2"/>
      <c r="C285" s="3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2"/>
      <c r="C286" s="3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2"/>
      <c r="C287" s="3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2"/>
      <c r="C288" s="3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2"/>
      <c r="C289" s="3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2"/>
      <c r="C290" s="3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2"/>
      <c r="C291" s="3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2"/>
      <c r="C292" s="3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2"/>
      <c r="C293" s="3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2"/>
      <c r="C294" s="3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2"/>
      <c r="C295" s="3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2"/>
      <c r="C296" s="3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2"/>
      <c r="C297" s="3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2"/>
      <c r="C298" s="3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2"/>
      <c r="C299" s="3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2"/>
      <c r="C300" s="3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2"/>
      <c r="C301" s="3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2"/>
      <c r="C302" s="3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2"/>
      <c r="C303" s="3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2"/>
      <c r="C304" s="3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2"/>
      <c r="C305" s="3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2"/>
      <c r="C306" s="3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2"/>
      <c r="C307" s="3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2"/>
      <c r="C308" s="3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2"/>
      <c r="C309" s="3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2"/>
      <c r="C310" s="3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2"/>
      <c r="C311" s="3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2"/>
      <c r="C312" s="3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2"/>
      <c r="C313" s="3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2"/>
      <c r="C314" s="3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2"/>
      <c r="C315" s="3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2"/>
      <c r="C316" s="3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2"/>
      <c r="C317" s="3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2"/>
      <c r="C318" s="3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2"/>
      <c r="C319" s="3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2"/>
      <c r="C320" s="3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2"/>
      <c r="C321" s="3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2"/>
      <c r="C322" s="3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2"/>
      <c r="C323" s="3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2"/>
      <c r="C324" s="3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2"/>
      <c r="C325" s="3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2"/>
      <c r="C326" s="3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2"/>
      <c r="C327" s="3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2"/>
      <c r="C328" s="3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2"/>
      <c r="C329" s="3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2"/>
      <c r="C330" s="3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2"/>
      <c r="C331" s="3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2"/>
      <c r="C332" s="3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2"/>
      <c r="C333" s="3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2"/>
      <c r="C334" s="3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2"/>
      <c r="C335" s="3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2"/>
      <c r="C336" s="3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2"/>
      <c r="C337" s="3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2"/>
      <c r="C338" s="3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2"/>
      <c r="C339" s="3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2"/>
      <c r="C340" s="3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2"/>
      <c r="C341" s="3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2"/>
      <c r="C342" s="3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2"/>
      <c r="C343" s="3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2"/>
      <c r="C344" s="3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2"/>
      <c r="C345" s="3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2"/>
      <c r="C346" s="3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2"/>
      <c r="C347" s="3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2"/>
      <c r="C348" s="3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2"/>
      <c r="C349" s="3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2"/>
      <c r="C350" s="3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2"/>
      <c r="C351" s="3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2"/>
      <c r="C352" s="3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2"/>
      <c r="C353" s="3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2"/>
      <c r="C354" s="3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2"/>
      <c r="C355" s="3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2"/>
      <c r="C356" s="3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2"/>
      <c r="C357" s="3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2"/>
      <c r="C358" s="3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2"/>
      <c r="C359" s="3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2"/>
      <c r="C360" s="3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2"/>
      <c r="C361" s="3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2"/>
      <c r="C362" s="3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2"/>
      <c r="C363" s="3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2"/>
      <c r="C364" s="3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2"/>
      <c r="C365" s="3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2"/>
      <c r="C366" s="3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2"/>
      <c r="C367" s="3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2"/>
      <c r="C368" s="3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2"/>
      <c r="C369" s="3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2"/>
      <c r="C370" s="3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2"/>
      <c r="C371" s="3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2"/>
      <c r="C372" s="3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2"/>
      <c r="C373" s="3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2"/>
      <c r="C374" s="3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2"/>
      <c r="C375" s="3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2"/>
      <c r="C376" s="3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2"/>
      <c r="C377" s="3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2"/>
      <c r="C378" s="3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2"/>
      <c r="C379" s="3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2"/>
      <c r="C380" s="3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2"/>
      <c r="C381" s="3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2"/>
      <c r="C382" s="3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2"/>
      <c r="C383" s="3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2"/>
      <c r="C384" s="3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2"/>
      <c r="C385" s="3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2"/>
      <c r="C386" s="3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2"/>
      <c r="C387" s="3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2"/>
      <c r="C388" s="3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2"/>
      <c r="C389" s="3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2"/>
      <c r="C390" s="3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2"/>
      <c r="C391" s="3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2"/>
      <c r="C392" s="3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2"/>
      <c r="C393" s="3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2"/>
      <c r="C394" s="3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2"/>
      <c r="C395" s="3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2"/>
      <c r="C396" s="3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2"/>
      <c r="C397" s="3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2"/>
      <c r="C398" s="3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2"/>
      <c r="C399" s="3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2"/>
      <c r="C400" s="3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2"/>
      <c r="C401" s="3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2"/>
      <c r="C402" s="3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2"/>
      <c r="C403" s="3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2"/>
      <c r="C404" s="3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2"/>
      <c r="C405" s="3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2"/>
      <c r="C406" s="3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2"/>
      <c r="C407" s="3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2"/>
      <c r="C408" s="3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2"/>
      <c r="C409" s="3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2"/>
      <c r="C410" s="3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2"/>
      <c r="C411" s="3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2"/>
      <c r="C412" s="3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2"/>
      <c r="C413" s="3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2"/>
      <c r="C414" s="3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2"/>
      <c r="C415" s="3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2"/>
      <c r="C416" s="3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2"/>
      <c r="C417" s="3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2"/>
      <c r="C418" s="3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2"/>
      <c r="C419" s="3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2"/>
      <c r="C420" s="3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2"/>
      <c r="C421" s="3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2"/>
      <c r="C422" s="3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2"/>
      <c r="C423" s="3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2"/>
      <c r="C424" s="3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2"/>
      <c r="C425" s="3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2"/>
      <c r="C426" s="3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2"/>
      <c r="C427" s="3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2"/>
      <c r="C428" s="3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2"/>
      <c r="C429" s="3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2"/>
      <c r="C430" s="3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2"/>
      <c r="C431" s="3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2"/>
      <c r="C432" s="3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2"/>
      <c r="C433" s="3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2"/>
      <c r="C434" s="3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2"/>
      <c r="C435" s="3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2"/>
      <c r="C436" s="3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2"/>
      <c r="C437" s="3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2"/>
      <c r="C438" s="3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2"/>
      <c r="C439" s="3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2"/>
      <c r="C440" s="3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2"/>
      <c r="C441" s="3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2"/>
      <c r="C442" s="3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2"/>
      <c r="C443" s="3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2"/>
      <c r="C444" s="3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2"/>
      <c r="C445" s="3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2"/>
      <c r="C446" s="3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2"/>
      <c r="C447" s="3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2"/>
      <c r="C448" s="3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2"/>
      <c r="C449" s="3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2"/>
      <c r="C450" s="3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2"/>
      <c r="C451" s="3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2"/>
      <c r="C452" s="3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2"/>
      <c r="C453" s="3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2"/>
      <c r="C454" s="3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2"/>
      <c r="C455" s="3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2"/>
      <c r="C456" s="3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2"/>
      <c r="C457" s="3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2"/>
      <c r="C458" s="3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2"/>
      <c r="C459" s="3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2"/>
      <c r="C460" s="3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2"/>
      <c r="C461" s="3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2"/>
      <c r="C462" s="3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2"/>
      <c r="C463" s="3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2"/>
      <c r="C464" s="3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2"/>
      <c r="C465" s="3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2"/>
      <c r="C466" s="3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2"/>
      <c r="C467" s="3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2"/>
      <c r="C468" s="3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2"/>
      <c r="C469" s="3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2"/>
      <c r="C470" s="3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2"/>
      <c r="C471" s="3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2"/>
      <c r="C472" s="3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2"/>
      <c r="C473" s="3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2"/>
      <c r="C474" s="3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2"/>
      <c r="C475" s="3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2"/>
      <c r="C476" s="3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2"/>
      <c r="C477" s="3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2"/>
      <c r="C478" s="3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2"/>
      <c r="C479" s="3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2"/>
      <c r="C480" s="3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2"/>
      <c r="C481" s="3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2"/>
      <c r="C482" s="3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2"/>
      <c r="C483" s="3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2"/>
      <c r="C484" s="3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2"/>
      <c r="C485" s="3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2"/>
      <c r="C486" s="3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2"/>
      <c r="C487" s="3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2"/>
      <c r="C488" s="3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2"/>
      <c r="C489" s="3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2"/>
      <c r="C490" s="3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2"/>
      <c r="C491" s="3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2"/>
      <c r="C492" s="3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2"/>
      <c r="C493" s="3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2"/>
      <c r="C494" s="3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2"/>
      <c r="C495" s="3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2"/>
      <c r="C496" s="3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2"/>
      <c r="C497" s="3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2"/>
      <c r="C498" s="3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2"/>
      <c r="C499" s="3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2"/>
      <c r="C500" s="3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2"/>
      <c r="C501" s="3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2"/>
      <c r="C502" s="3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2"/>
      <c r="C503" s="3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2"/>
      <c r="C504" s="3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2"/>
      <c r="C505" s="3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2"/>
      <c r="C506" s="3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2"/>
      <c r="C507" s="3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2"/>
      <c r="C508" s="3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2"/>
      <c r="C509" s="3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2"/>
      <c r="C510" s="3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2"/>
      <c r="C511" s="3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2"/>
      <c r="C512" s="3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2"/>
      <c r="C513" s="3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2"/>
      <c r="C514" s="3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2"/>
      <c r="C515" s="3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2"/>
      <c r="C516" s="3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2"/>
      <c r="C517" s="3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2"/>
      <c r="C518" s="3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2"/>
      <c r="C519" s="3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2"/>
      <c r="C520" s="3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2"/>
      <c r="C521" s="3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2"/>
      <c r="C522" s="3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2"/>
      <c r="C523" s="3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2"/>
      <c r="C524" s="3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2"/>
      <c r="C525" s="3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2"/>
      <c r="C526" s="3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2"/>
      <c r="C527" s="3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2"/>
      <c r="C528" s="3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2"/>
      <c r="C529" s="3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2"/>
      <c r="C530" s="3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2"/>
      <c r="C531" s="3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2"/>
      <c r="C532" s="3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2"/>
      <c r="C533" s="3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2"/>
      <c r="C534" s="3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2"/>
      <c r="C535" s="3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2"/>
      <c r="C536" s="3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2"/>
      <c r="C537" s="3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2"/>
      <c r="C538" s="3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2"/>
      <c r="C539" s="3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2"/>
      <c r="C540" s="3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2"/>
      <c r="C541" s="3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2"/>
      <c r="C542" s="3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2"/>
      <c r="C543" s="3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2"/>
      <c r="C544" s="3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2"/>
      <c r="C545" s="3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2"/>
      <c r="C546" s="3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2"/>
      <c r="C547" s="3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2"/>
      <c r="C548" s="3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2"/>
      <c r="C549" s="3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2"/>
      <c r="C550" s="3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2"/>
      <c r="C551" s="3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2"/>
      <c r="C552" s="3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2"/>
      <c r="C553" s="3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2"/>
      <c r="C554" s="3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2"/>
      <c r="C555" s="3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2"/>
      <c r="C556" s="3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2"/>
      <c r="C557" s="3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2"/>
      <c r="C558" s="3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2"/>
      <c r="C559" s="3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2"/>
      <c r="C560" s="3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2"/>
      <c r="C561" s="3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2"/>
      <c r="C562" s="3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2"/>
      <c r="C563" s="3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2"/>
      <c r="C564" s="3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2"/>
      <c r="C565" s="3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2"/>
      <c r="C566" s="3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2"/>
      <c r="C567" s="3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2"/>
      <c r="C568" s="3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2"/>
      <c r="C569" s="3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2"/>
      <c r="C570" s="3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2"/>
      <c r="C571" s="3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2"/>
      <c r="C572" s="3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2"/>
      <c r="C573" s="3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2"/>
      <c r="C574" s="3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2"/>
      <c r="C575" s="3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2"/>
      <c r="C576" s="3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2"/>
      <c r="C577" s="3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2"/>
      <c r="C578" s="3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2"/>
      <c r="C579" s="3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2"/>
      <c r="C580" s="3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2"/>
      <c r="C581" s="3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2"/>
      <c r="C582" s="3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2"/>
      <c r="C583" s="3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2"/>
      <c r="C584" s="3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2"/>
      <c r="C585" s="3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2"/>
      <c r="C586" s="3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2"/>
      <c r="C587" s="3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2"/>
      <c r="C588" s="3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2"/>
      <c r="C589" s="3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2"/>
      <c r="C590" s="3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2"/>
      <c r="C591" s="3"/>
      <c r="D591" s="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2"/>
      <c r="C592" s="3"/>
      <c r="D592" s="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2"/>
      <c r="C593" s="3"/>
      <c r="D593" s="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2"/>
      <c r="C594" s="3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2"/>
      <c r="C595" s="3"/>
      <c r="D595" s="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2"/>
      <c r="C596" s="3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2"/>
      <c r="C597" s="3"/>
      <c r="D597" s="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2"/>
      <c r="C598" s="3"/>
      <c r="D598" s="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2"/>
      <c r="C599" s="3"/>
      <c r="D599" s="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2"/>
      <c r="C600" s="3"/>
      <c r="D600" s="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2"/>
      <c r="C601" s="3"/>
      <c r="D601" s="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2"/>
      <c r="C602" s="3"/>
      <c r="D602" s="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2"/>
      <c r="C603" s="3"/>
      <c r="D603" s="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2"/>
      <c r="C604" s="3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2"/>
      <c r="C605" s="3"/>
      <c r="D605" s="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2"/>
      <c r="C606" s="3"/>
      <c r="D606" s="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2"/>
      <c r="C607" s="3"/>
      <c r="D607" s="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2"/>
      <c r="C608" s="3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2"/>
      <c r="C609" s="3"/>
      <c r="D609" s="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2"/>
      <c r="C610" s="3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2"/>
      <c r="C611" s="3"/>
      <c r="D611" s="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2"/>
      <c r="C612" s="3"/>
      <c r="D612" s="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2"/>
      <c r="C613" s="3"/>
      <c r="D613" s="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2"/>
      <c r="C614" s="3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2"/>
      <c r="C615" s="3"/>
      <c r="D615" s="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2"/>
      <c r="C616" s="3"/>
      <c r="D616" s="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2"/>
      <c r="C617" s="3"/>
      <c r="D617" s="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2"/>
      <c r="C618" s="3"/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2"/>
      <c r="C619" s="3"/>
      <c r="D619" s="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2"/>
      <c r="C620" s="3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2"/>
      <c r="C621" s="3"/>
      <c r="D621" s="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2"/>
      <c r="C622" s="3"/>
      <c r="D622" s="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2"/>
      <c r="C623" s="3"/>
      <c r="D623" s="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2"/>
      <c r="C624" s="3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2"/>
      <c r="C625" s="3"/>
      <c r="D625" s="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2"/>
      <c r="C626" s="3"/>
      <c r="D626" s="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2"/>
      <c r="C627" s="3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2"/>
      <c r="C628" s="3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2"/>
      <c r="C629" s="3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2"/>
      <c r="C630" s="3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2"/>
      <c r="C631" s="3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2"/>
      <c r="C632" s="3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2"/>
      <c r="C633" s="3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2"/>
      <c r="C634" s="3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2"/>
      <c r="C635" s="3"/>
      <c r="D635" s="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2"/>
      <c r="C636" s="3"/>
      <c r="D636" s="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2"/>
      <c r="C637" s="3"/>
      <c r="D637" s="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2"/>
      <c r="C638" s="3"/>
      <c r="D638" s="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2"/>
      <c r="C639" s="3"/>
      <c r="D639" s="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2"/>
      <c r="C640" s="3"/>
      <c r="D640" s="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2"/>
      <c r="C641" s="3"/>
      <c r="D641" s="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2"/>
      <c r="C642" s="3"/>
      <c r="D642" s="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2"/>
      <c r="C643" s="3"/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2"/>
      <c r="C644" s="3"/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2"/>
      <c r="C645" s="3"/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2"/>
      <c r="C646" s="3"/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2"/>
      <c r="C647" s="3"/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2"/>
      <c r="C648" s="3"/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2"/>
      <c r="C649" s="3"/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2"/>
      <c r="C650" s="3"/>
      <c r="D650" s="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2"/>
      <c r="C651" s="3"/>
      <c r="D651" s="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2"/>
      <c r="C652" s="3"/>
      <c r="D652" s="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2"/>
      <c r="C653" s="3"/>
      <c r="D653" s="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2"/>
      <c r="C654" s="3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2"/>
      <c r="C655" s="3"/>
      <c r="D655" s="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2"/>
      <c r="C656" s="3"/>
      <c r="D656" s="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2"/>
      <c r="C657" s="3"/>
      <c r="D657" s="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2"/>
      <c r="C658" s="3"/>
      <c r="D658" s="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2"/>
      <c r="C659" s="3"/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2"/>
      <c r="C660" s="3"/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2"/>
      <c r="C661" s="3"/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2"/>
      <c r="C662" s="3"/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2"/>
      <c r="C663" s="3"/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2"/>
      <c r="C664" s="3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2"/>
      <c r="C665" s="3"/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2"/>
      <c r="C666" s="3"/>
      <c r="D666" s="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2"/>
      <c r="C667" s="3"/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2"/>
      <c r="C668" s="3"/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2"/>
      <c r="C669" s="3"/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2"/>
      <c r="C670" s="3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2"/>
      <c r="C671" s="3"/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2"/>
      <c r="C672" s="3"/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2"/>
      <c r="C673" s="3"/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2"/>
      <c r="C674" s="3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2"/>
      <c r="C675" s="3"/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2"/>
      <c r="C676" s="3"/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2"/>
      <c r="C677" s="3"/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2"/>
      <c r="C678" s="3"/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2"/>
      <c r="C679" s="3"/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2"/>
      <c r="C680" s="3"/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2"/>
      <c r="C681" s="3"/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2"/>
      <c r="C682" s="3"/>
      <c r="D682" s="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2"/>
      <c r="C683" s="3"/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2"/>
      <c r="C684" s="3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2"/>
      <c r="C685" s="3"/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2"/>
      <c r="C686" s="3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2"/>
      <c r="C687" s="3"/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2"/>
      <c r="C688" s="3"/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2"/>
      <c r="C689" s="3"/>
      <c r="D689" s="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2"/>
      <c r="C690" s="3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2"/>
      <c r="C691" s="3"/>
      <c r="D691" s="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2"/>
      <c r="C692" s="3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2"/>
      <c r="C693" s="3"/>
      <c r="D693" s="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2"/>
      <c r="C694" s="3"/>
      <c r="D694" s="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2"/>
      <c r="C695" s="3"/>
      <c r="D695" s="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2"/>
      <c r="C696" s="3"/>
      <c r="D696" s="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2"/>
      <c r="C697" s="3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2"/>
      <c r="C698" s="3"/>
      <c r="D698" s="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2"/>
      <c r="C699" s="3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2"/>
      <c r="C700" s="3"/>
      <c r="D700" s="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2"/>
      <c r="C701" s="3"/>
      <c r="D701" s="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2"/>
      <c r="C702" s="3"/>
      <c r="D702" s="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2"/>
      <c r="C703" s="3"/>
      <c r="D703" s="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2"/>
      <c r="C704" s="3"/>
      <c r="D704" s="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2"/>
      <c r="C705" s="3"/>
      <c r="D705" s="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2"/>
      <c r="C706" s="3"/>
      <c r="D706" s="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2"/>
      <c r="C707" s="3"/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2"/>
      <c r="C708" s="3"/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2"/>
      <c r="C709" s="3"/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2"/>
      <c r="C710" s="3"/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2"/>
      <c r="C711" s="3"/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2"/>
      <c r="C712" s="3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2"/>
      <c r="C713" s="3"/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2"/>
      <c r="C714" s="3"/>
      <c r="D714" s="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2"/>
      <c r="C715" s="3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2"/>
      <c r="C716" s="3"/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2"/>
      <c r="C717" s="3"/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2"/>
      <c r="C718" s="3"/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2"/>
      <c r="C719" s="3"/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2"/>
      <c r="C720" s="3"/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2"/>
      <c r="C721" s="3"/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2"/>
      <c r="C722" s="3"/>
      <c r="D722" s="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2"/>
      <c r="C723" s="3"/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2"/>
      <c r="C724" s="3"/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2"/>
      <c r="C725" s="3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2"/>
      <c r="C726" s="3"/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2"/>
      <c r="C727" s="3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2"/>
      <c r="C728" s="3"/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2"/>
      <c r="C729" s="3"/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2"/>
      <c r="C730" s="3"/>
      <c r="D730" s="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2"/>
      <c r="C731" s="3"/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2"/>
      <c r="C732" s="3"/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2"/>
      <c r="C733" s="3"/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2"/>
      <c r="C734" s="3"/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2"/>
      <c r="C735" s="3"/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2"/>
      <c r="C736" s="3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2"/>
      <c r="C737" s="3"/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2"/>
      <c r="C738" s="3"/>
      <c r="D738" s="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2"/>
      <c r="C739" s="3"/>
      <c r="D739" s="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2"/>
      <c r="C740" s="3"/>
      <c r="D740" s="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2"/>
      <c r="C741" s="3"/>
      <c r="D741" s="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2"/>
      <c r="C742" s="3"/>
      <c r="D742" s="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2"/>
      <c r="C743" s="3"/>
      <c r="D743" s="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2"/>
      <c r="C744" s="3"/>
      <c r="D744" s="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2"/>
      <c r="C745" s="3"/>
      <c r="D745" s="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2"/>
      <c r="C746" s="3"/>
      <c r="D746" s="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2"/>
      <c r="C747" s="3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2"/>
      <c r="C748" s="3"/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2"/>
      <c r="C749" s="3"/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2"/>
      <c r="C750" s="3"/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2"/>
      <c r="C751" s="3"/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2"/>
      <c r="C752" s="3"/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2"/>
      <c r="C753" s="3"/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2"/>
      <c r="C754" s="3"/>
      <c r="D754" s="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2"/>
      <c r="C755" s="3"/>
      <c r="D755" s="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2"/>
      <c r="C756" s="3"/>
      <c r="D756" s="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2"/>
      <c r="C757" s="3"/>
      <c r="D757" s="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2"/>
      <c r="C758" s="3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2"/>
      <c r="C759" s="3"/>
      <c r="D759" s="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2"/>
      <c r="C760" s="3"/>
      <c r="D760" s="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2"/>
      <c r="C761" s="3"/>
      <c r="D761" s="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2"/>
      <c r="C762" s="3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2"/>
      <c r="C763" s="3"/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2"/>
      <c r="C764" s="3"/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2"/>
      <c r="C765" s="3"/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2"/>
      <c r="C766" s="3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2"/>
      <c r="C767" s="3"/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2"/>
      <c r="C768" s="3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2"/>
      <c r="C769" s="3"/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2"/>
      <c r="C770" s="3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2"/>
      <c r="C771" s="3"/>
      <c r="D771" s="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2"/>
      <c r="C772" s="3"/>
      <c r="D772" s="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2"/>
      <c r="C773" s="3"/>
      <c r="D773" s="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2"/>
      <c r="C774" s="3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2"/>
      <c r="C775" s="3"/>
      <c r="D775" s="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2"/>
      <c r="C776" s="3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2"/>
      <c r="C777" s="3"/>
      <c r="D777" s="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2"/>
      <c r="C778" s="3"/>
      <c r="D778" s="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2"/>
      <c r="C779" s="3"/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2"/>
      <c r="C780" s="3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2"/>
      <c r="C781" s="3"/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2"/>
      <c r="C782" s="3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2"/>
      <c r="C783" s="3"/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2"/>
      <c r="C784" s="3"/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2"/>
      <c r="C785" s="3"/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2"/>
      <c r="C786" s="3"/>
      <c r="D786" s="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2"/>
      <c r="C787" s="3"/>
      <c r="D787" s="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2"/>
      <c r="C788" s="3"/>
      <c r="D788" s="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2"/>
      <c r="C789" s="3"/>
      <c r="D789" s="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2"/>
      <c r="C790" s="3"/>
      <c r="D790" s="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2"/>
      <c r="C791" s="3"/>
      <c r="D791" s="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2"/>
      <c r="C792" s="3"/>
      <c r="D792" s="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2"/>
      <c r="C793" s="3"/>
      <c r="D793" s="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2"/>
      <c r="C794" s="3"/>
      <c r="D794" s="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2"/>
      <c r="C795" s="3"/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2"/>
      <c r="C796" s="3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2"/>
      <c r="C797" s="3"/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2"/>
      <c r="C798" s="3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2"/>
      <c r="C799" s="3"/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2"/>
      <c r="C800" s="3"/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2"/>
      <c r="C801" s="3"/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2"/>
      <c r="C802" s="3"/>
      <c r="D802" s="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2"/>
      <c r="C803" s="3"/>
      <c r="D803" s="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2"/>
      <c r="C804" s="3"/>
      <c r="D804" s="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2"/>
      <c r="C805" s="3"/>
      <c r="D805" s="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2"/>
      <c r="C806" s="3"/>
      <c r="D806" s="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2"/>
      <c r="C807" s="3"/>
      <c r="D807" s="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2"/>
      <c r="C808" s="3"/>
      <c r="D808" s="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2"/>
      <c r="C809" s="3"/>
      <c r="D809" s="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2"/>
      <c r="C810" s="3"/>
      <c r="D810" s="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2"/>
      <c r="C811" s="3"/>
      <c r="D811" s="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2"/>
      <c r="C812" s="3"/>
      <c r="D812" s="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2"/>
      <c r="C813" s="3"/>
      <c r="D813" s="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2"/>
      <c r="C814" s="3"/>
      <c r="D814" s="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2"/>
      <c r="C815" s="3"/>
      <c r="D815" s="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2"/>
      <c r="C816" s="3"/>
      <c r="D816" s="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2"/>
      <c r="C817" s="3"/>
      <c r="D817" s="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2"/>
      <c r="C818" s="3"/>
      <c r="D818" s="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2"/>
      <c r="C819" s="3"/>
      <c r="D819" s="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2"/>
      <c r="C820" s="3"/>
      <c r="D820" s="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2"/>
      <c r="C821" s="3"/>
      <c r="D821" s="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2"/>
      <c r="C822" s="3"/>
      <c r="D822" s="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2"/>
      <c r="C823" s="3"/>
      <c r="D823" s="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2"/>
      <c r="C824" s="3"/>
      <c r="D824" s="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2"/>
      <c r="C825" s="3"/>
      <c r="D825" s="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2"/>
      <c r="C826" s="3"/>
      <c r="D826" s="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2"/>
      <c r="C827" s="3"/>
      <c r="D827" s="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2"/>
      <c r="C828" s="3"/>
      <c r="D828" s="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2"/>
      <c r="C829" s="3"/>
      <c r="D829" s="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2"/>
      <c r="C830" s="3"/>
      <c r="D830" s="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2"/>
      <c r="C831" s="3"/>
      <c r="D831" s="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2"/>
      <c r="C832" s="3"/>
      <c r="D832" s="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2"/>
      <c r="C833" s="3"/>
      <c r="D833" s="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2"/>
      <c r="C834" s="3"/>
      <c r="D834" s="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2"/>
      <c r="C835" s="3"/>
      <c r="D835" s="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2"/>
      <c r="C836" s="3"/>
      <c r="D836" s="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2"/>
      <c r="C837" s="3"/>
      <c r="D837" s="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2"/>
      <c r="C838" s="3"/>
      <c r="D838" s="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2"/>
      <c r="C839" s="3"/>
      <c r="D839" s="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2"/>
      <c r="C840" s="3"/>
      <c r="D840" s="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2"/>
      <c r="C841" s="3"/>
      <c r="D841" s="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2"/>
      <c r="C842" s="3"/>
      <c r="D842" s="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2"/>
      <c r="C843" s="3"/>
      <c r="D843" s="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2"/>
      <c r="C844" s="3"/>
      <c r="D844" s="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2"/>
      <c r="C845" s="3"/>
      <c r="D845" s="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2"/>
      <c r="C846" s="3"/>
      <c r="D846" s="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2"/>
      <c r="C847" s="3"/>
      <c r="D847" s="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2"/>
      <c r="C848" s="3"/>
      <c r="D848" s="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2"/>
      <c r="C849" s="3"/>
      <c r="D849" s="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2"/>
      <c r="C850" s="3"/>
      <c r="D850" s="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2"/>
      <c r="C851" s="3"/>
      <c r="D851" s="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2"/>
      <c r="C852" s="3"/>
      <c r="D852" s="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2"/>
      <c r="C853" s="3"/>
      <c r="D853" s="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2"/>
      <c r="C854" s="3"/>
      <c r="D854" s="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2"/>
      <c r="C855" s="3"/>
      <c r="D855" s="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2"/>
      <c r="C856" s="3"/>
      <c r="D856" s="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2"/>
      <c r="C857" s="3"/>
      <c r="D857" s="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2"/>
      <c r="C858" s="3"/>
      <c r="D858" s="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2"/>
      <c r="C859" s="3"/>
      <c r="D859" s="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2"/>
      <c r="C860" s="3"/>
      <c r="D860" s="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2"/>
      <c r="C861" s="3"/>
      <c r="D861" s="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2"/>
      <c r="C862" s="3"/>
      <c r="D862" s="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2"/>
      <c r="C863" s="3"/>
      <c r="D863" s="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2"/>
      <c r="C864" s="3"/>
      <c r="D864" s="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2"/>
      <c r="C865" s="3"/>
      <c r="D865" s="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2"/>
      <c r="C866" s="3"/>
      <c r="D866" s="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2"/>
      <c r="C867" s="3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2"/>
      <c r="C868" s="3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2"/>
      <c r="C869" s="3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2"/>
      <c r="C870" s="3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2"/>
      <c r="C871" s="3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2"/>
      <c r="C872" s="3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2"/>
      <c r="C873" s="3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2"/>
      <c r="C874" s="3"/>
      <c r="D874" s="3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2"/>
      <c r="C875" s="3"/>
      <c r="D875" s="3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2"/>
      <c r="C876" s="3"/>
      <c r="D876" s="3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2"/>
      <c r="C877" s="3"/>
      <c r="D877" s="3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2"/>
      <c r="C878" s="3"/>
      <c r="D878" s="3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2"/>
      <c r="C879" s="3"/>
      <c r="D879" s="3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2"/>
      <c r="C880" s="3"/>
      <c r="D880" s="3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2"/>
      <c r="C881" s="3"/>
      <c r="D881" s="3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2"/>
      <c r="C882" s="3"/>
      <c r="D882" s="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2"/>
      <c r="C883" s="3"/>
      <c r="D883" s="3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2"/>
      <c r="C884" s="3"/>
      <c r="D884" s="3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2"/>
      <c r="C885" s="3"/>
      <c r="D885" s="3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2"/>
      <c r="C886" s="3"/>
      <c r="D886" s="3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2"/>
      <c r="C887" s="3"/>
      <c r="D887" s="3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2"/>
      <c r="C888" s="3"/>
      <c r="D888" s="3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2"/>
      <c r="C889" s="3"/>
      <c r="D889" s="3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2"/>
      <c r="C890" s="3"/>
      <c r="D890" s="3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2"/>
      <c r="C891" s="3"/>
      <c r="D891" s="3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2"/>
      <c r="C892" s="3"/>
      <c r="D892" s="3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2"/>
      <c r="C893" s="3"/>
      <c r="D893" s="3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2"/>
      <c r="C894" s="3"/>
      <c r="D894" s="3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2"/>
      <c r="C895" s="3"/>
      <c r="D895" s="3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2"/>
      <c r="C896" s="3"/>
      <c r="D896" s="3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2"/>
      <c r="C897" s="3"/>
      <c r="D897" s="3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2"/>
      <c r="C898" s="3"/>
      <c r="D898" s="3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2"/>
      <c r="C899" s="3"/>
      <c r="D899" s="3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2"/>
      <c r="C900" s="3"/>
      <c r="D900" s="3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2"/>
      <c r="C901" s="3"/>
      <c r="D901" s="3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2"/>
      <c r="C902" s="3"/>
      <c r="D902" s="3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2"/>
      <c r="C903" s="3"/>
      <c r="D903" s="3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2"/>
      <c r="C904" s="3"/>
      <c r="D904" s="3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2"/>
      <c r="C905" s="3"/>
      <c r="D905" s="3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2"/>
      <c r="C906" s="3"/>
      <c r="D906" s="3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2"/>
      <c r="C907" s="3"/>
      <c r="D907" s="3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2"/>
      <c r="C908" s="3"/>
      <c r="D908" s="3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2"/>
      <c r="C909" s="3"/>
      <c r="D909" s="3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2"/>
      <c r="C910" s="3"/>
      <c r="D910" s="3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2"/>
      <c r="C911" s="3"/>
      <c r="D911" s="3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2"/>
      <c r="C912" s="3"/>
      <c r="D912" s="3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2"/>
      <c r="C913" s="3"/>
      <c r="D913" s="3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2"/>
      <c r="C914" s="3"/>
      <c r="D914" s="3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2"/>
      <c r="C915" s="3"/>
      <c r="D915" s="3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2"/>
      <c r="C916" s="3"/>
      <c r="D916" s="3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2"/>
      <c r="C917" s="3"/>
      <c r="D917" s="3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2"/>
      <c r="C918" s="3"/>
      <c r="D918" s="3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2"/>
      <c r="C919" s="3"/>
      <c r="D919" s="3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2"/>
      <c r="C920" s="3"/>
      <c r="D920" s="3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2"/>
      <c r="C921" s="3"/>
      <c r="D921" s="3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2"/>
      <c r="C922" s="3"/>
      <c r="D922" s="3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2"/>
      <c r="C923" s="3"/>
      <c r="D923" s="3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2"/>
      <c r="C924" s="3"/>
      <c r="D924" s="3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2"/>
      <c r="C925" s="3"/>
      <c r="D925" s="3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2"/>
      <c r="C926" s="3"/>
      <c r="D926" s="3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2"/>
      <c r="C927" s="3"/>
      <c r="D927" s="3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2"/>
      <c r="C928" s="3"/>
      <c r="D928" s="3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2"/>
      <c r="C929" s="3"/>
      <c r="D929" s="3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2"/>
      <c r="C930" s="3"/>
      <c r="D930" s="3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2"/>
      <c r="C931" s="3"/>
      <c r="D931" s="3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2"/>
      <c r="C932" s="3"/>
      <c r="D932" s="3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2"/>
      <c r="C933" s="3"/>
      <c r="D933" s="3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2"/>
      <c r="C934" s="3"/>
      <c r="D934" s="3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2"/>
      <c r="C935" s="3"/>
      <c r="D935" s="3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2"/>
      <c r="C936" s="3"/>
      <c r="D936" s="3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2"/>
      <c r="C937" s="3"/>
      <c r="D937" s="3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2"/>
      <c r="C938" s="3"/>
      <c r="D938" s="3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2"/>
      <c r="C939" s="3"/>
      <c r="D939" s="3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2"/>
      <c r="C940" s="3"/>
      <c r="D940" s="3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2"/>
      <c r="C941" s="3"/>
      <c r="D941" s="3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2"/>
      <c r="C942" s="3"/>
      <c r="D942" s="3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2"/>
      <c r="C943" s="3"/>
      <c r="D943" s="3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2"/>
      <c r="C944" s="3"/>
      <c r="D944" s="3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2"/>
      <c r="C945" s="3"/>
      <c r="D945" s="3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2"/>
      <c r="C946" s="3"/>
      <c r="D946" s="3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2"/>
      <c r="C947" s="3"/>
      <c r="D947" s="3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2"/>
      <c r="C948" s="3"/>
      <c r="D948" s="3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2"/>
      <c r="C949" s="3"/>
      <c r="D949" s="3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2"/>
      <c r="C950" s="3"/>
      <c r="D950" s="3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2"/>
      <c r="C951" s="3"/>
      <c r="D951" s="3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2"/>
      <c r="C952" s="3"/>
      <c r="D952" s="3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2"/>
      <c r="C953" s="3"/>
      <c r="D953" s="3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2"/>
      <c r="C954" s="3"/>
      <c r="D954" s="3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2"/>
      <c r="C955" s="3"/>
      <c r="D955" s="3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2"/>
      <c r="C956" s="3"/>
      <c r="D956" s="3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2"/>
      <c r="C957" s="3"/>
      <c r="D957" s="3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2"/>
      <c r="C958" s="3"/>
      <c r="D958" s="3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2"/>
      <c r="C959" s="3"/>
      <c r="D959" s="3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2"/>
      <c r="C960" s="3"/>
      <c r="D960" s="3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2"/>
      <c r="C961" s="3"/>
      <c r="D961" s="3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2"/>
      <c r="C962" s="3"/>
      <c r="D962" s="3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2"/>
      <c r="C963" s="3"/>
      <c r="D963" s="3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2"/>
      <c r="C964" s="3"/>
      <c r="D964" s="3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2"/>
      <c r="C965" s="3"/>
      <c r="D965" s="3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2"/>
      <c r="C966" s="3"/>
      <c r="D966" s="3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2"/>
      <c r="C967" s="3"/>
      <c r="D967" s="3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2"/>
      <c r="C968" s="3"/>
      <c r="D968" s="3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2"/>
      <c r="C969" s="3"/>
      <c r="D969" s="3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2"/>
      <c r="C970" s="3"/>
      <c r="D970" s="3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2"/>
      <c r="C971" s="3"/>
      <c r="D971" s="3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2"/>
      <c r="C972" s="3"/>
      <c r="D972" s="3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2"/>
      <c r="C973" s="3"/>
      <c r="D973" s="3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2"/>
      <c r="C974" s="3"/>
      <c r="D974" s="3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2"/>
      <c r="C975" s="3"/>
      <c r="D975" s="3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2"/>
      <c r="C976" s="3"/>
      <c r="D976" s="3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2"/>
      <c r="C977" s="3"/>
      <c r="D977" s="3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2"/>
      <c r="C978" s="3"/>
      <c r="D978" s="3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2"/>
      <c r="C979" s="3"/>
      <c r="D979" s="3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2"/>
      <c r="C980" s="3"/>
      <c r="D980" s="3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2"/>
      <c r="C981" s="3"/>
      <c r="D981" s="3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2"/>
      <c r="C982" s="3"/>
      <c r="D982" s="3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2"/>
      <c r="C983" s="3"/>
      <c r="D983" s="3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2"/>
      <c r="C984" s="3"/>
      <c r="D984" s="3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2"/>
      <c r="C985" s="3"/>
      <c r="D985" s="3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2"/>
      <c r="C986" s="3"/>
      <c r="D986" s="3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2"/>
      <c r="C987" s="3"/>
      <c r="D987" s="3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2"/>
      <c r="C988" s="3"/>
      <c r="D988" s="3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2"/>
      <c r="C989" s="3"/>
      <c r="D989" s="3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2"/>
      <c r="C990" s="3"/>
      <c r="D990" s="3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2"/>
      <c r="C991" s="3"/>
      <c r="D991" s="3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2"/>
      <c r="C992" s="3"/>
      <c r="D992" s="3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2"/>
      <c r="C993" s="3"/>
      <c r="D993" s="3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2"/>
      <c r="C994" s="3"/>
      <c r="D994" s="3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2"/>
      <c r="C995" s="3"/>
      <c r="D995" s="3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2"/>
      <c r="C996" s="3"/>
      <c r="D996" s="3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2"/>
      <c r="C997" s="3"/>
      <c r="D997" s="3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2"/>
      <c r="C998" s="3"/>
      <c r="D998" s="3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2"/>
      <c r="C999" s="3"/>
      <c r="D999" s="3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2"/>
      <c r="C1000" s="3"/>
      <c r="D1000" s="3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4">
    <mergeCell ref="C21:D21"/>
    <mergeCell ref="C3:D3"/>
    <mergeCell ref="C4:D4"/>
    <mergeCell ref="C5:D5"/>
    <mergeCell ref="C6:D6"/>
    <mergeCell ref="C7:D7"/>
    <mergeCell ref="C8:D8"/>
    <mergeCell ref="C11:D11"/>
    <mergeCell ref="B8:B10"/>
    <mergeCell ref="B12:B15"/>
    <mergeCell ref="B17:B20"/>
    <mergeCell ref="C12:D12"/>
    <mergeCell ref="C16:D16"/>
    <mergeCell ref="C17:D1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00"/>
  <sheetViews>
    <sheetView tabSelected="1" topLeftCell="G15" zoomScale="80" zoomScaleNormal="80" workbookViewId="0">
      <selection activeCell="L89" sqref="L89"/>
    </sheetView>
  </sheetViews>
  <sheetFormatPr defaultColWidth="12.5703125" defaultRowHeight="15" customHeight="1"/>
  <cols>
    <col min="1" max="1" width="13.7109375" customWidth="1"/>
    <col min="2" max="2" width="14.85546875" customWidth="1"/>
    <col min="3" max="3" width="28" customWidth="1"/>
    <col min="4" max="4" width="10.140625" customWidth="1"/>
    <col min="5" max="5" width="128.85546875" bestFit="1" customWidth="1"/>
    <col min="6" max="6" width="8.7109375" customWidth="1"/>
    <col min="7" max="7" width="40" customWidth="1"/>
    <col min="8" max="8" width="27.7109375" customWidth="1"/>
    <col min="9" max="9" width="19.140625" customWidth="1"/>
    <col min="10" max="10" width="21.7109375" customWidth="1"/>
    <col min="11" max="11" width="13.5703125" customWidth="1"/>
    <col min="12" max="12" width="26.85546875" bestFit="1" customWidth="1"/>
    <col min="13" max="13" width="24.28515625" customWidth="1"/>
    <col min="14" max="14" width="16.7109375" customWidth="1"/>
    <col min="15" max="16" width="18.42578125" customWidth="1"/>
    <col min="17" max="17" width="20.28515625" customWidth="1"/>
    <col min="18" max="18" width="33.42578125" customWidth="1"/>
    <col min="19" max="19" width="39.7109375" bestFit="1" customWidth="1"/>
    <col min="20" max="20" width="38" customWidth="1"/>
    <col min="21" max="21" width="62" customWidth="1"/>
    <col min="22" max="22" width="9.140625" customWidth="1"/>
    <col min="23" max="23" width="62.28515625" customWidth="1"/>
    <col min="24" max="24" width="9.140625" customWidth="1"/>
    <col min="25" max="25" width="16.85546875" customWidth="1"/>
    <col min="26" max="26" width="26.5703125" hidden="1" customWidth="1"/>
    <col min="27" max="28" width="9.140625" customWidth="1"/>
    <col min="29" max="29" width="12.140625" hidden="1" customWidth="1"/>
    <col min="30" max="30" width="14.85546875" hidden="1" customWidth="1"/>
    <col min="31" max="31" width="19.28515625" hidden="1" customWidth="1"/>
    <col min="32" max="32" width="11.140625" hidden="1" customWidth="1"/>
    <col min="33" max="33" width="28.28515625" hidden="1" customWidth="1"/>
    <col min="34" max="34" width="26.140625" hidden="1" customWidth="1"/>
    <col min="35" max="35" width="18.85546875" hidden="1" customWidth="1"/>
    <col min="36" max="36" width="12.7109375" hidden="1" customWidth="1"/>
    <col min="37" max="37" width="14.140625" hidden="1" customWidth="1"/>
    <col min="38" max="38" width="69.140625" hidden="1" customWidth="1"/>
  </cols>
  <sheetData>
    <row r="1" spans="1:38">
      <c r="A1" s="74" t="s">
        <v>55</v>
      </c>
      <c r="B1" s="75"/>
      <c r="C1" s="15"/>
      <c r="D1" s="16"/>
      <c r="E1" s="17" t="s">
        <v>56</v>
      </c>
      <c r="F1" s="18"/>
      <c r="G1" s="19"/>
      <c r="H1" s="20"/>
      <c r="U1" s="21"/>
    </row>
    <row r="2" spans="1:38" ht="15.75" customHeight="1">
      <c r="A2" s="76"/>
      <c r="B2" s="75"/>
      <c r="C2" s="22" t="s">
        <v>57</v>
      </c>
      <c r="D2" s="16"/>
      <c r="E2" s="77" t="s">
        <v>58</v>
      </c>
      <c r="F2" s="23"/>
      <c r="G2" s="23"/>
      <c r="H2" s="24"/>
      <c r="S2" s="22"/>
      <c r="U2" s="21"/>
    </row>
    <row r="3" spans="1:38" ht="15" customHeight="1">
      <c r="A3" s="25"/>
      <c r="B3" s="26"/>
      <c r="C3" s="22" t="s">
        <v>59</v>
      </c>
      <c r="D3" s="16"/>
      <c r="E3" s="78"/>
      <c r="F3" s="27"/>
      <c r="G3" s="27"/>
      <c r="H3" s="28"/>
      <c r="N3" s="26"/>
      <c r="O3" s="26"/>
      <c r="P3" s="26"/>
      <c r="U3" s="21"/>
    </row>
    <row r="4" spans="1:38">
      <c r="B4" s="15"/>
      <c r="C4" s="15"/>
      <c r="D4" s="16"/>
      <c r="U4" s="21"/>
    </row>
    <row r="5" spans="1:38" ht="21.75" customHeight="1">
      <c r="A5" s="29"/>
      <c r="B5" s="30"/>
      <c r="C5" s="30"/>
      <c r="D5" s="30"/>
      <c r="E5" s="29"/>
      <c r="F5" s="29"/>
      <c r="G5" s="85" t="s">
        <v>60</v>
      </c>
      <c r="H5" s="71"/>
      <c r="I5" s="29"/>
      <c r="J5" s="79" t="s">
        <v>61</v>
      </c>
      <c r="K5" s="82" t="s">
        <v>62</v>
      </c>
      <c r="L5" s="83"/>
      <c r="M5" s="83"/>
      <c r="N5" s="83"/>
      <c r="O5" s="83"/>
      <c r="P5" s="83"/>
      <c r="Q5" s="83"/>
      <c r="R5" s="83"/>
      <c r="S5" s="83"/>
      <c r="T5" s="83"/>
      <c r="U5" s="84"/>
      <c r="V5" s="29"/>
      <c r="W5" s="67"/>
      <c r="X5" s="29"/>
      <c r="Y5" s="29"/>
      <c r="Z5" s="29"/>
      <c r="AA5" s="29"/>
      <c r="AB5" s="29"/>
      <c r="AC5" s="67" t="s">
        <v>63</v>
      </c>
      <c r="AD5" s="68"/>
      <c r="AE5" s="68"/>
      <c r="AF5" s="68"/>
      <c r="AG5" s="68"/>
      <c r="AH5" s="68"/>
      <c r="AI5" s="68"/>
      <c r="AJ5" s="68"/>
      <c r="AK5" s="68"/>
      <c r="AL5" s="68"/>
    </row>
    <row r="6" spans="1:38" ht="21.75" customHeight="1">
      <c r="A6" s="31" t="s">
        <v>64</v>
      </c>
      <c r="B6" s="32" t="s">
        <v>65</v>
      </c>
      <c r="C6" s="30"/>
      <c r="D6" s="30"/>
      <c r="E6" s="29"/>
      <c r="F6" s="29"/>
      <c r="G6" s="86" t="s">
        <v>66</v>
      </c>
      <c r="H6" s="87" t="s">
        <v>67</v>
      </c>
      <c r="I6" s="29"/>
      <c r="J6" s="80"/>
      <c r="K6" s="69" t="s">
        <v>68</v>
      </c>
      <c r="L6" s="70"/>
      <c r="M6" s="89"/>
      <c r="N6" s="90" t="s">
        <v>69</v>
      </c>
      <c r="O6" s="70"/>
      <c r="P6" s="70"/>
      <c r="Q6" s="71"/>
      <c r="R6" s="69" t="s">
        <v>70</v>
      </c>
      <c r="S6" s="70"/>
      <c r="T6" s="71"/>
      <c r="U6" s="72" t="s">
        <v>71</v>
      </c>
      <c r="V6" s="29"/>
      <c r="W6" s="68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</row>
    <row r="7" spans="1:38" ht="21.75" customHeight="1">
      <c r="A7" s="33" t="s">
        <v>72</v>
      </c>
      <c r="B7" s="34" t="s">
        <v>73</v>
      </c>
      <c r="C7" s="33" t="s">
        <v>61</v>
      </c>
      <c r="D7" s="33" t="s">
        <v>67</v>
      </c>
      <c r="E7" s="35" t="s">
        <v>71</v>
      </c>
      <c r="F7" s="29"/>
      <c r="G7" s="73"/>
      <c r="H7" s="88"/>
      <c r="I7" s="29"/>
      <c r="J7" s="81"/>
      <c r="K7" s="36" t="s">
        <v>74</v>
      </c>
      <c r="L7" s="36" t="s">
        <v>75</v>
      </c>
      <c r="M7" s="36" t="s">
        <v>76</v>
      </c>
      <c r="N7" s="36" t="s">
        <v>77</v>
      </c>
      <c r="O7" s="36" t="s">
        <v>75</v>
      </c>
      <c r="P7" s="36" t="s">
        <v>78</v>
      </c>
      <c r="Q7" s="36" t="s">
        <v>79</v>
      </c>
      <c r="R7" s="36" t="s">
        <v>80</v>
      </c>
      <c r="S7" s="37" t="s">
        <v>81</v>
      </c>
      <c r="T7" s="36" t="s">
        <v>82</v>
      </c>
      <c r="U7" s="73"/>
      <c r="V7" s="29"/>
      <c r="W7" s="68"/>
      <c r="X7" s="29"/>
      <c r="Y7" s="29"/>
      <c r="Z7" s="29"/>
      <c r="AA7" s="29"/>
      <c r="AB7" s="29"/>
      <c r="AC7" s="33" t="s">
        <v>72</v>
      </c>
      <c r="AD7" s="34" t="s">
        <v>73</v>
      </c>
      <c r="AE7" s="33" t="s">
        <v>61</v>
      </c>
      <c r="AF7" s="33" t="s">
        <v>67</v>
      </c>
      <c r="AG7" s="33" t="s">
        <v>68</v>
      </c>
      <c r="AH7" s="33" t="s">
        <v>69</v>
      </c>
      <c r="AI7" s="33" t="s">
        <v>83</v>
      </c>
      <c r="AJ7" s="33" t="s">
        <v>84</v>
      </c>
      <c r="AK7" s="33" t="s">
        <v>85</v>
      </c>
      <c r="AL7" s="33" t="s">
        <v>86</v>
      </c>
    </row>
    <row r="8" spans="1:38" ht="15.75">
      <c r="A8" s="38" t="s">
        <v>89</v>
      </c>
      <c r="B8" s="39">
        <v>41316</v>
      </c>
      <c r="C8" s="40" t="s">
        <v>88</v>
      </c>
      <c r="D8" s="41">
        <v>39</v>
      </c>
      <c r="E8" s="42" t="s">
        <v>90</v>
      </c>
      <c r="F8" s="43"/>
      <c r="G8" s="54">
        <f>AVERAGE(D8:D106)</f>
        <v>39.478723404255319</v>
      </c>
      <c r="H8" s="44">
        <f>IF(ISBLANK(D8),$G$8,D8)</f>
        <v>39</v>
      </c>
      <c r="I8" s="43"/>
      <c r="J8" s="25" t="str" cm="1">
        <f t="array" ref="J8:J106">TRIM(PROPER(C8:C106))</f>
        <v>Budi Santoso</v>
      </c>
      <c r="K8" s="26">
        <f>FIND("No",E8)</f>
        <v>14</v>
      </c>
      <c r="L8" s="45" t="str">
        <f>LEFT(E8,FIND("No",E8)-2)</f>
        <v>Jln Kenangan</v>
      </c>
      <c r="M8" s="25" t="str">
        <f>SUBSTITUTE(LEFT(E8,FIND("No",E8)-1),"Jln","Jalan")</f>
        <v xml:space="preserve">Jalan Kenangan </v>
      </c>
      <c r="N8" s="26">
        <f>FIND(",",E8)</f>
        <v>20</v>
      </c>
      <c r="O8" s="26" t="str">
        <f>MID(E8,FIND("No",E8),FIND(",",E8)-FIND("No",E8))</f>
        <v>No. 10</v>
      </c>
      <c r="P8" s="26" t="str">
        <f>UPPER(MID(E8,FIND("No",E8),FIND(",",E8)-FIND("No",E8)))</f>
        <v>NO. 10</v>
      </c>
      <c r="Q8" s="46" t="str">
        <f>UPPER(MID(E8,FIND("No",E8),FIND(",",E8)-FIND("No",E8)))</f>
        <v>NO. 10</v>
      </c>
      <c r="R8" s="47">
        <f>LEN(E8)</f>
        <v>53</v>
      </c>
      <c r="S8" s="45" t="str">
        <f>RIGHT(E8,LEN(E8)-(FIND(",",E8))-1)</f>
        <v>Kelurahan Bahagia, Banten, 12345</v>
      </c>
      <c r="T8" s="45" t="str">
        <f>SUBSTITUTE(SUBSTITUTE(RIGHT(E8,LEN(E8)-(FIND(",",E8))-1),"Kampung","Desa"),"Kel.","Kelurahan")</f>
        <v>Kelurahan Bahagia, Banten, 12345</v>
      </c>
      <c r="U8" s="48" t="str">
        <f>CONCATENATE(M8," ",Q8," ",T8)</f>
        <v>Jalan Kenangan  NO. 10 Kelurahan Bahagia, Banten, 12345</v>
      </c>
      <c r="Z8" s="22" t="s">
        <v>87</v>
      </c>
      <c r="AC8" s="49" t="s">
        <v>89</v>
      </c>
      <c r="AD8" s="50">
        <v>41316</v>
      </c>
      <c r="AE8" s="40" t="str">
        <f t="shared" ref="AE8:AE106" si="0">J8</f>
        <v>Budi Santoso</v>
      </c>
      <c r="AF8" s="41">
        <f t="shared" ref="AF8:AF106" si="1">H8</f>
        <v>39</v>
      </c>
      <c r="AG8" s="41" t="str">
        <f t="shared" ref="AG8:AG106" si="2">SUBSTITUTE(SUBSTITUTE(LEFT(E8,FIND("No", E8) - 1), "Jln", "Jalan"), "Jl", "Jalan")</f>
        <v xml:space="preserve">Jalan Kenangan </v>
      </c>
      <c r="AH8" s="41" t="str">
        <f t="shared" ref="AH8:AH106" si="3">UPPER(MID(E8,K8, FIND(",", E8) - K8))</f>
        <v>NO. 10</v>
      </c>
      <c r="AI8" s="41"/>
      <c r="AJ8" s="41"/>
      <c r="AK8" s="41"/>
      <c r="AL8" s="40" t="s">
        <v>90</v>
      </c>
    </row>
    <row r="9" spans="1:38" ht="15.75">
      <c r="A9" s="38" t="s">
        <v>93</v>
      </c>
      <c r="B9" s="39">
        <v>41316</v>
      </c>
      <c r="C9" s="40" t="s">
        <v>92</v>
      </c>
      <c r="D9" s="41">
        <v>47</v>
      </c>
      <c r="E9" s="42" t="s">
        <v>94</v>
      </c>
      <c r="F9" s="43"/>
      <c r="G9" s="29"/>
      <c r="H9" s="44">
        <f t="shared" ref="H9:H72" si="4">IF(ISBLANK(D9),$G$8,D9)</f>
        <v>47</v>
      </c>
      <c r="I9" s="43"/>
      <c r="J9" s="25" t="str">
        <v>Siti Rahmawati</v>
      </c>
      <c r="K9" s="26">
        <f t="shared" ref="K9:K72" si="5">FIND("No",E9)</f>
        <v>20</v>
      </c>
      <c r="L9" s="45" t="str">
        <f t="shared" ref="L9:L72" si="6">LEFT(E9,FIND("No",E9)-2)</f>
        <v>Jalan Cinta Sejati</v>
      </c>
      <c r="M9" s="25" t="str">
        <f t="shared" ref="M9:M72" si="7">SUBSTITUTE(LEFT(E9,FIND("No",E9)-1),"Jln","Jalan")</f>
        <v xml:space="preserve">Jalan Cinta Sejati </v>
      </c>
      <c r="N9" s="26">
        <f t="shared" ref="N9:N72" si="8">FIND(",",E9)</f>
        <v>25</v>
      </c>
      <c r="O9" s="26" t="str">
        <f t="shared" ref="O9:O72" si="9">MID(E9,FIND("No",E9),FIND(",",E9)-FIND("No",E9))</f>
        <v>No. 5</v>
      </c>
      <c r="P9" s="26" t="str">
        <f t="shared" ref="P9:P72" si="10">UPPER(MID(E9,FIND("No",E9),FIND(",",E9)-FIND("No",E9)))</f>
        <v>NO. 5</v>
      </c>
      <c r="Q9" s="46" t="str">
        <f t="shared" ref="Q9:Q72" si="11">UPPER(MID(E9,FIND("No",E9),FIND(",",E9)-FIND("No",E9)))</f>
        <v>NO. 5</v>
      </c>
      <c r="R9" s="47">
        <f t="shared" ref="R9:R72" si="12">LEN(E9)</f>
        <v>55</v>
      </c>
      <c r="S9" s="45" t="str">
        <f t="shared" ref="S9:S72" si="13">RIGHT(E9,LEN(E9)-(FIND(",",E9))-1)</f>
        <v>Kampung Indah, Bandung, 67890</v>
      </c>
      <c r="T9" s="45" t="str">
        <f t="shared" ref="T9:T72" si="14">SUBSTITUTE(SUBSTITUTE(RIGHT(E9,LEN(E9)-(FIND(",",E9))-1),"Kampung","Desa"),"Kel.","Kelurahan")</f>
        <v>Desa Indah, Bandung, 67890</v>
      </c>
      <c r="U9" s="48" t="str">
        <f t="shared" ref="U9:U72" si="15">CONCATENATE(M9," ",Q9," ",T9)</f>
        <v>Jalan Cinta Sejati  NO. 5 Desa Indah, Bandung, 67890</v>
      </c>
      <c r="Z9" s="22" t="s">
        <v>91</v>
      </c>
      <c r="AC9" s="49" t="s">
        <v>93</v>
      </c>
      <c r="AD9" s="50">
        <v>41316</v>
      </c>
      <c r="AE9" s="40" t="str">
        <f t="shared" si="0"/>
        <v>Siti Rahmawati</v>
      </c>
      <c r="AF9" s="41">
        <f t="shared" si="1"/>
        <v>47</v>
      </c>
      <c r="AG9" s="41" t="str">
        <f t="shared" si="2"/>
        <v xml:space="preserve">Jalan Cinta Sejati </v>
      </c>
      <c r="AH9" s="41" t="str">
        <f t="shared" si="3"/>
        <v>NO. 5</v>
      </c>
      <c r="AI9" s="41"/>
      <c r="AJ9" s="41"/>
      <c r="AK9" s="41"/>
      <c r="AL9" s="40" t="s">
        <v>94</v>
      </c>
    </row>
    <row r="10" spans="1:38" ht="15.75">
      <c r="A10" s="38" t="s">
        <v>96</v>
      </c>
      <c r="B10" s="39">
        <v>41317</v>
      </c>
      <c r="C10" s="40" t="s">
        <v>386</v>
      </c>
      <c r="D10" s="41">
        <v>32</v>
      </c>
      <c r="E10" s="42" t="s">
        <v>97</v>
      </c>
      <c r="G10" s="29"/>
      <c r="H10" s="44">
        <f t="shared" si="4"/>
        <v>32</v>
      </c>
      <c r="I10" s="43"/>
      <c r="J10" s="25" t="str">
        <v>Joko Susanto</v>
      </c>
      <c r="K10" s="26">
        <f t="shared" si="5"/>
        <v>19</v>
      </c>
      <c r="L10" s="45" t="str">
        <f t="shared" si="6"/>
        <v>Jalan Bunga Mawar</v>
      </c>
      <c r="M10" s="25" t="str">
        <f t="shared" si="7"/>
        <v xml:space="preserve">Jalan Bunga Mawar </v>
      </c>
      <c r="N10" s="26">
        <f t="shared" si="8"/>
        <v>24</v>
      </c>
      <c r="O10" s="26" t="str">
        <f t="shared" si="9"/>
        <v>No. 3</v>
      </c>
      <c r="P10" s="26" t="str">
        <f t="shared" si="10"/>
        <v>NO. 3</v>
      </c>
      <c r="Q10" s="46" t="str">
        <f t="shared" si="11"/>
        <v>NO. 3</v>
      </c>
      <c r="R10" s="47">
        <f t="shared" si="12"/>
        <v>52</v>
      </c>
      <c r="S10" s="45" t="str">
        <f t="shared" si="13"/>
        <v>Desa Damai, Surabaya, 54321</v>
      </c>
      <c r="T10" s="45" t="str">
        <f t="shared" si="14"/>
        <v>Desa Damai, Surabaya, 54321</v>
      </c>
      <c r="U10" s="48" t="str">
        <f t="shared" si="15"/>
        <v>Jalan Bunga Mawar  NO. 3 Desa Damai, Surabaya, 54321</v>
      </c>
      <c r="Z10" s="22" t="s">
        <v>95</v>
      </c>
      <c r="AC10" s="49" t="s">
        <v>96</v>
      </c>
      <c r="AD10" s="50">
        <v>41317</v>
      </c>
      <c r="AE10" s="40" t="str">
        <f t="shared" si="0"/>
        <v>Joko Susanto</v>
      </c>
      <c r="AF10" s="41">
        <f t="shared" si="1"/>
        <v>32</v>
      </c>
      <c r="AG10" s="41" t="str">
        <f t="shared" si="2"/>
        <v xml:space="preserve">Jalan Bunga Mawar </v>
      </c>
      <c r="AH10" s="41" t="str">
        <f t="shared" si="3"/>
        <v>NO. 3</v>
      </c>
      <c r="AI10" s="41"/>
      <c r="AJ10" s="41"/>
      <c r="AK10" s="41"/>
      <c r="AL10" s="40" t="s">
        <v>97</v>
      </c>
    </row>
    <row r="11" spans="1:38" ht="15.75">
      <c r="A11" s="38" t="s">
        <v>99</v>
      </c>
      <c r="B11" s="39">
        <v>41318</v>
      </c>
      <c r="C11" s="40" t="s">
        <v>387</v>
      </c>
      <c r="D11" s="41">
        <v>19</v>
      </c>
      <c r="E11" s="42" t="s">
        <v>100</v>
      </c>
      <c r="F11" s="43"/>
      <c r="G11" s="29"/>
      <c r="H11" s="44">
        <f t="shared" si="4"/>
        <v>19</v>
      </c>
      <c r="I11" s="43"/>
      <c r="J11" s="25" t="str">
        <v>Daya Dewi</v>
      </c>
      <c r="K11" s="26">
        <f t="shared" si="5"/>
        <v>21</v>
      </c>
      <c r="L11" s="45" t="str">
        <f t="shared" si="6"/>
        <v>Jalan Bahagia Barat</v>
      </c>
      <c r="M11" s="25" t="str">
        <f t="shared" si="7"/>
        <v xml:space="preserve">Jalan Bahagia Barat </v>
      </c>
      <c r="N11" s="26">
        <f t="shared" si="8"/>
        <v>26</v>
      </c>
      <c r="O11" s="26" t="str">
        <f t="shared" si="9"/>
        <v>No. 7</v>
      </c>
      <c r="P11" s="26" t="str">
        <f t="shared" si="10"/>
        <v>NO. 7</v>
      </c>
      <c r="Q11" s="46" t="str">
        <f t="shared" si="11"/>
        <v>NO. 7</v>
      </c>
      <c r="R11" s="47">
        <f t="shared" si="12"/>
        <v>58</v>
      </c>
      <c r="S11" s="45" t="str">
        <f t="shared" si="13"/>
        <v>Kampung Sentosa, Jakarta, 98765</v>
      </c>
      <c r="T11" s="45" t="str">
        <f t="shared" si="14"/>
        <v>Desa Sentosa, Jakarta, 98765</v>
      </c>
      <c r="U11" s="48" t="str">
        <f t="shared" si="15"/>
        <v>Jalan Bahagia Barat  NO. 7 Desa Sentosa, Jakarta, 98765</v>
      </c>
      <c r="Z11" s="22" t="s">
        <v>98</v>
      </c>
      <c r="AC11" s="49" t="s">
        <v>99</v>
      </c>
      <c r="AD11" s="50">
        <v>41318</v>
      </c>
      <c r="AE11" s="40" t="str">
        <f t="shared" si="0"/>
        <v>Daya Dewi</v>
      </c>
      <c r="AF11" s="41">
        <f t="shared" si="1"/>
        <v>19</v>
      </c>
      <c r="AG11" s="41" t="str">
        <f t="shared" si="2"/>
        <v xml:space="preserve">Jalan Bahagia Barat </v>
      </c>
      <c r="AH11" s="41" t="str">
        <f t="shared" si="3"/>
        <v>NO. 7</v>
      </c>
      <c r="AI11" s="41"/>
      <c r="AJ11" s="41"/>
      <c r="AK11" s="41"/>
      <c r="AL11" s="40" t="s">
        <v>100</v>
      </c>
    </row>
    <row r="12" spans="1:38" ht="15.75">
      <c r="A12" s="38" t="s">
        <v>102</v>
      </c>
      <c r="B12" s="39">
        <v>41319</v>
      </c>
      <c r="C12" s="40" t="s">
        <v>388</v>
      </c>
      <c r="D12" s="41">
        <v>47</v>
      </c>
      <c r="E12" s="42" t="s">
        <v>103</v>
      </c>
      <c r="F12" s="43"/>
      <c r="G12" s="29"/>
      <c r="H12" s="44">
        <f t="shared" si="4"/>
        <v>47</v>
      </c>
      <c r="I12" s="43"/>
      <c r="J12" s="25" t="str">
        <v>Hadi Prasetyo</v>
      </c>
      <c r="K12" s="26">
        <f t="shared" si="5"/>
        <v>13</v>
      </c>
      <c r="L12" s="45" t="str">
        <f t="shared" si="6"/>
        <v>Jalan Indah</v>
      </c>
      <c r="M12" s="25" t="str">
        <f t="shared" si="7"/>
        <v xml:space="preserve">Jalan Indah </v>
      </c>
      <c r="N12" s="26">
        <f t="shared" si="8"/>
        <v>19</v>
      </c>
      <c r="O12" s="26" t="str">
        <f t="shared" si="9"/>
        <v>No. 12</v>
      </c>
      <c r="P12" s="26" t="str">
        <f t="shared" si="10"/>
        <v>NO. 12</v>
      </c>
      <c r="Q12" s="46" t="str">
        <f t="shared" si="11"/>
        <v>NO. 12</v>
      </c>
      <c r="R12" s="47">
        <f t="shared" si="12"/>
        <v>52</v>
      </c>
      <c r="S12" s="45" t="str">
        <f t="shared" si="13"/>
        <v>Kelurahan Damai, Semarang, 13579</v>
      </c>
      <c r="T12" s="45" t="str">
        <f t="shared" si="14"/>
        <v>Kelurahan Damai, Semarang, 13579</v>
      </c>
      <c r="U12" s="48" t="str">
        <f t="shared" si="15"/>
        <v>Jalan Indah  NO. 12 Kelurahan Damai, Semarang, 13579</v>
      </c>
      <c r="Z12" s="22" t="s">
        <v>101</v>
      </c>
      <c r="AC12" s="49" t="s">
        <v>102</v>
      </c>
      <c r="AD12" s="50">
        <v>41319</v>
      </c>
      <c r="AE12" s="40" t="str">
        <f t="shared" si="0"/>
        <v>Hadi Prasetyo</v>
      </c>
      <c r="AF12" s="41">
        <f t="shared" si="1"/>
        <v>47</v>
      </c>
      <c r="AG12" s="41" t="str">
        <f t="shared" si="2"/>
        <v xml:space="preserve">Jalan Indah </v>
      </c>
      <c r="AH12" s="41" t="str">
        <f t="shared" si="3"/>
        <v>NO. 12</v>
      </c>
      <c r="AI12" s="41"/>
      <c r="AJ12" s="41"/>
      <c r="AK12" s="41"/>
      <c r="AL12" s="40" t="s">
        <v>103</v>
      </c>
    </row>
    <row r="13" spans="1:38" ht="15.75">
      <c r="A13" s="38" t="s">
        <v>105</v>
      </c>
      <c r="B13" s="39">
        <v>41322</v>
      </c>
      <c r="C13" s="40" t="s">
        <v>389</v>
      </c>
      <c r="D13" s="41">
        <v>34</v>
      </c>
      <c r="E13" s="42" t="s">
        <v>106</v>
      </c>
      <c r="F13" s="43"/>
      <c r="G13" s="29"/>
      <c r="H13" s="44">
        <f t="shared" si="4"/>
        <v>34</v>
      </c>
      <c r="I13" s="43"/>
      <c r="J13" s="25" t="str">
        <v>Nita Amelia</v>
      </c>
      <c r="K13" s="26">
        <f t="shared" si="5"/>
        <v>13</v>
      </c>
      <c r="L13" s="45" t="str">
        <f t="shared" si="6"/>
        <v>Jalan Ceria</v>
      </c>
      <c r="M13" s="25" t="str">
        <f t="shared" si="7"/>
        <v xml:space="preserve">Jalan Ceria </v>
      </c>
      <c r="N13" s="26">
        <f t="shared" si="8"/>
        <v>18</v>
      </c>
      <c r="O13" s="26" t="str">
        <f t="shared" si="9"/>
        <v>No. 8</v>
      </c>
      <c r="P13" s="26" t="str">
        <f t="shared" si="10"/>
        <v>NO. 8</v>
      </c>
      <c r="Q13" s="46" t="str">
        <f t="shared" si="11"/>
        <v>NO. 8</v>
      </c>
      <c r="R13" s="47">
        <f t="shared" si="12"/>
        <v>53</v>
      </c>
      <c r="S13" s="45" t="str">
        <f t="shared" si="13"/>
        <v>Kampung Bahagia, Yogyakarta, 24680</v>
      </c>
      <c r="T13" s="45" t="str">
        <f t="shared" si="14"/>
        <v>Desa Bahagia, Yogyakarta, 24680</v>
      </c>
      <c r="U13" s="48" t="str">
        <f t="shared" si="15"/>
        <v>Jalan Ceria  NO. 8 Desa Bahagia, Yogyakarta, 24680</v>
      </c>
      <c r="Z13" s="22" t="s">
        <v>104</v>
      </c>
      <c r="AC13" s="49" t="s">
        <v>105</v>
      </c>
      <c r="AD13" s="50">
        <v>41322</v>
      </c>
      <c r="AE13" s="40" t="str">
        <f t="shared" si="0"/>
        <v>Nita Amelia</v>
      </c>
      <c r="AF13" s="41">
        <f t="shared" si="1"/>
        <v>34</v>
      </c>
      <c r="AG13" s="41" t="str">
        <f t="shared" si="2"/>
        <v xml:space="preserve">Jalan Ceria </v>
      </c>
      <c r="AH13" s="41" t="str">
        <f t="shared" si="3"/>
        <v>NO. 8</v>
      </c>
      <c r="AI13" s="41"/>
      <c r="AJ13" s="41"/>
      <c r="AK13" s="41"/>
      <c r="AL13" s="40" t="s">
        <v>106</v>
      </c>
    </row>
    <row r="14" spans="1:38" ht="15.75">
      <c r="A14" s="38" t="s">
        <v>108</v>
      </c>
      <c r="B14" s="39">
        <v>41323</v>
      </c>
      <c r="C14" s="40" t="s">
        <v>390</v>
      </c>
      <c r="D14" s="41">
        <v>37</v>
      </c>
      <c r="E14" s="42" t="s">
        <v>109</v>
      </c>
      <c r="F14" s="43"/>
      <c r="G14" s="29"/>
      <c r="H14" s="44">
        <f t="shared" si="4"/>
        <v>37</v>
      </c>
      <c r="I14" s="43"/>
      <c r="J14" s="25" t="str">
        <v>Agus Widodo</v>
      </c>
      <c r="K14" s="26">
        <f t="shared" si="5"/>
        <v>17</v>
      </c>
      <c r="L14" s="45" t="str">
        <f t="shared" si="6"/>
        <v>Jalan Puri Asri</v>
      </c>
      <c r="M14" s="25" t="str">
        <f t="shared" si="7"/>
        <v xml:space="preserve">Jalan Puri Asri </v>
      </c>
      <c r="N14" s="26">
        <f t="shared" si="8"/>
        <v>23</v>
      </c>
      <c r="O14" s="26" t="str">
        <f t="shared" si="9"/>
        <v>No. 15</v>
      </c>
      <c r="P14" s="26" t="str">
        <f t="shared" si="10"/>
        <v>NO. 15</v>
      </c>
      <c r="Q14" s="46" t="str">
        <f t="shared" si="11"/>
        <v>NO. 15</v>
      </c>
      <c r="R14" s="47">
        <f t="shared" si="12"/>
        <v>47</v>
      </c>
      <c r="S14" s="45" t="str">
        <f t="shared" si="13"/>
        <v>Desa Indah, Bali, 97531</v>
      </c>
      <c r="T14" s="45" t="str">
        <f t="shared" si="14"/>
        <v>Desa Indah, Bali, 97531</v>
      </c>
      <c r="U14" s="48" t="str">
        <f t="shared" si="15"/>
        <v>Jalan Puri Asri  NO. 15 Desa Indah, Bali, 97531</v>
      </c>
      <c r="Z14" s="22" t="s">
        <v>107</v>
      </c>
      <c r="AC14" s="49" t="s">
        <v>108</v>
      </c>
      <c r="AD14" s="50">
        <v>41323</v>
      </c>
      <c r="AE14" s="40" t="str">
        <f t="shared" si="0"/>
        <v>Agus Widodo</v>
      </c>
      <c r="AF14" s="41">
        <f t="shared" si="1"/>
        <v>37</v>
      </c>
      <c r="AG14" s="41" t="str">
        <f t="shared" si="2"/>
        <v xml:space="preserve">Jalan Puri Asri </v>
      </c>
      <c r="AH14" s="41" t="str">
        <f t="shared" si="3"/>
        <v>NO. 15</v>
      </c>
      <c r="AI14" s="41"/>
      <c r="AJ14" s="41"/>
      <c r="AK14" s="41"/>
      <c r="AL14" s="40" t="s">
        <v>109</v>
      </c>
    </row>
    <row r="15" spans="1:38" ht="15.75">
      <c r="A15" s="38" t="s">
        <v>111</v>
      </c>
      <c r="B15" s="39">
        <v>41325</v>
      </c>
      <c r="C15" s="40" t="s">
        <v>391</v>
      </c>
      <c r="D15" s="41">
        <v>26</v>
      </c>
      <c r="E15" s="42" t="s">
        <v>112</v>
      </c>
      <c r="F15" s="43"/>
      <c r="G15" s="29"/>
      <c r="H15" s="44">
        <f t="shared" si="4"/>
        <v>26</v>
      </c>
      <c r="I15" s="43"/>
      <c r="J15" s="25" t="str">
        <v>Rini Setiawan</v>
      </c>
      <c r="K15" s="26">
        <f t="shared" si="5"/>
        <v>21</v>
      </c>
      <c r="L15" s="45" t="str">
        <f t="shared" si="6"/>
        <v>Jalan Bahagia Timur</v>
      </c>
      <c r="M15" s="25" t="str">
        <f t="shared" si="7"/>
        <v xml:space="preserve">Jalan Bahagia Timur </v>
      </c>
      <c r="N15" s="26">
        <f t="shared" si="8"/>
        <v>27</v>
      </c>
      <c r="O15" s="26" t="str">
        <f t="shared" si="9"/>
        <v>No. 20</v>
      </c>
      <c r="P15" s="26" t="str">
        <f t="shared" si="10"/>
        <v>NO. 20</v>
      </c>
      <c r="Q15" s="46" t="str">
        <f t="shared" si="11"/>
        <v>NO. 20</v>
      </c>
      <c r="R15" s="47">
        <f t="shared" si="12"/>
        <v>56</v>
      </c>
      <c r="S15" s="45" t="str">
        <f t="shared" si="13"/>
        <v>Kampung Makmur, Medan, 36912</v>
      </c>
      <c r="T15" s="45" t="str">
        <f t="shared" si="14"/>
        <v>Desa Makmur, Medan, 36912</v>
      </c>
      <c r="U15" s="48" t="str">
        <f t="shared" si="15"/>
        <v>Jalan Bahagia Timur  NO. 20 Desa Makmur, Medan, 36912</v>
      </c>
      <c r="Z15" s="22" t="s">
        <v>110</v>
      </c>
      <c r="AC15" s="49" t="s">
        <v>111</v>
      </c>
      <c r="AD15" s="50">
        <v>41325</v>
      </c>
      <c r="AE15" s="40" t="str">
        <f t="shared" si="0"/>
        <v>Rini Setiawan</v>
      </c>
      <c r="AF15" s="41">
        <f t="shared" si="1"/>
        <v>26</v>
      </c>
      <c r="AG15" s="41" t="str">
        <f t="shared" si="2"/>
        <v xml:space="preserve">Jalan Bahagia Timur </v>
      </c>
      <c r="AH15" s="41" t="str">
        <f t="shared" si="3"/>
        <v>NO. 20</v>
      </c>
      <c r="AI15" s="41"/>
      <c r="AJ15" s="41"/>
      <c r="AK15" s="41"/>
      <c r="AL15" s="40" t="s">
        <v>112</v>
      </c>
    </row>
    <row r="16" spans="1:38" ht="15.75">
      <c r="A16" s="38" t="s">
        <v>114</v>
      </c>
      <c r="B16" s="39">
        <v>41327</v>
      </c>
      <c r="C16" s="40" t="s">
        <v>392</v>
      </c>
      <c r="D16" s="41"/>
      <c r="E16" s="42" t="s">
        <v>115</v>
      </c>
      <c r="F16" s="43"/>
      <c r="G16" s="29"/>
      <c r="H16" s="44">
        <f t="shared" si="4"/>
        <v>39.478723404255319</v>
      </c>
      <c r="I16" s="43"/>
      <c r="J16" s="25" t="str">
        <v>Adi Nugroho</v>
      </c>
      <c r="K16" s="26">
        <f t="shared" si="5"/>
        <v>12</v>
      </c>
      <c r="L16" s="45" t="str">
        <f t="shared" si="6"/>
        <v>Jalan Raya</v>
      </c>
      <c r="M16" s="25" t="str">
        <f t="shared" si="7"/>
        <v xml:space="preserve">Jalan Raya </v>
      </c>
      <c r="N16" s="26">
        <f t="shared" si="8"/>
        <v>18</v>
      </c>
      <c r="O16" s="26" t="str">
        <f t="shared" si="9"/>
        <v>No. 25</v>
      </c>
      <c r="P16" s="26" t="str">
        <f t="shared" si="10"/>
        <v>NO. 25</v>
      </c>
      <c r="Q16" s="46" t="str">
        <f t="shared" si="11"/>
        <v>NO. 25</v>
      </c>
      <c r="R16" s="47">
        <f t="shared" si="12"/>
        <v>59</v>
      </c>
      <c r="S16" s="45" t="str">
        <f t="shared" si="13"/>
        <v>Kelurahan Damai Sejahtera, Malang, 80234</v>
      </c>
      <c r="T16" s="45" t="str">
        <f t="shared" si="14"/>
        <v>Kelurahan Damai Sejahtera, Malang, 80234</v>
      </c>
      <c r="U16" s="48" t="str">
        <f t="shared" si="15"/>
        <v>Jalan Raya  NO. 25 Kelurahan Damai Sejahtera, Malang, 80234</v>
      </c>
      <c r="Z16" s="22" t="s">
        <v>113</v>
      </c>
      <c r="AC16" s="49" t="s">
        <v>114</v>
      </c>
      <c r="AD16" s="50">
        <v>41327</v>
      </c>
      <c r="AE16" s="40" t="str">
        <f t="shared" si="0"/>
        <v>Adi Nugroho</v>
      </c>
      <c r="AF16" s="41">
        <f t="shared" si="1"/>
        <v>39.478723404255319</v>
      </c>
      <c r="AG16" s="41" t="str">
        <f t="shared" si="2"/>
        <v xml:space="preserve">Jalan Raya </v>
      </c>
      <c r="AH16" s="41" t="str">
        <f t="shared" si="3"/>
        <v>NO. 25</v>
      </c>
      <c r="AI16" s="41"/>
      <c r="AJ16" s="41"/>
      <c r="AK16" s="41"/>
      <c r="AL16" s="40" t="s">
        <v>115</v>
      </c>
    </row>
    <row r="17" spans="1:38" ht="15.75">
      <c r="A17" s="38" t="s">
        <v>117</v>
      </c>
      <c r="B17" s="39">
        <v>41328</v>
      </c>
      <c r="C17" s="40" t="s">
        <v>393</v>
      </c>
      <c r="D17" s="41">
        <v>40</v>
      </c>
      <c r="E17" s="42" t="s">
        <v>118</v>
      </c>
      <c r="F17" s="43"/>
      <c r="G17" s="29"/>
      <c r="H17" s="44">
        <f t="shared" si="4"/>
        <v>40</v>
      </c>
      <c r="I17" s="43"/>
      <c r="J17" s="25" t="str">
        <v>Dian Puspita</v>
      </c>
      <c r="K17" s="26">
        <f t="shared" si="5"/>
        <v>18</v>
      </c>
      <c r="L17" s="45" t="str">
        <f t="shared" si="6"/>
        <v>Jalan Indah Jaya</v>
      </c>
      <c r="M17" s="25" t="str">
        <f t="shared" si="7"/>
        <v xml:space="preserve">Jalan Indah Jaya </v>
      </c>
      <c r="N17" s="26">
        <f t="shared" si="8"/>
        <v>24</v>
      </c>
      <c r="O17" s="26" t="str">
        <f t="shared" si="9"/>
        <v>No. 30</v>
      </c>
      <c r="P17" s="26" t="str">
        <f t="shared" si="10"/>
        <v>NO. 30</v>
      </c>
      <c r="Q17" s="46" t="str">
        <f t="shared" si="11"/>
        <v>NO. 30</v>
      </c>
      <c r="R17" s="47">
        <f t="shared" si="12"/>
        <v>58</v>
      </c>
      <c r="S17" s="45" t="str">
        <f t="shared" si="13"/>
        <v>Kampung Bahagia, Surakarta, 64123</v>
      </c>
      <c r="T17" s="45" t="str">
        <f t="shared" si="14"/>
        <v>Desa Bahagia, Surakarta, 64123</v>
      </c>
      <c r="U17" s="48" t="str">
        <f t="shared" si="15"/>
        <v>Jalan Indah Jaya  NO. 30 Desa Bahagia, Surakarta, 64123</v>
      </c>
      <c r="Z17" s="22" t="s">
        <v>116</v>
      </c>
      <c r="AC17" s="49" t="s">
        <v>117</v>
      </c>
      <c r="AD17" s="50">
        <v>41328</v>
      </c>
      <c r="AE17" s="40" t="str">
        <f t="shared" si="0"/>
        <v>Dian Puspita</v>
      </c>
      <c r="AF17" s="41">
        <f t="shared" si="1"/>
        <v>40</v>
      </c>
      <c r="AG17" s="41" t="str">
        <f t="shared" si="2"/>
        <v xml:space="preserve">Jalan Indah Jaya </v>
      </c>
      <c r="AH17" s="41" t="str">
        <f t="shared" si="3"/>
        <v>NO. 30</v>
      </c>
      <c r="AI17" s="41"/>
      <c r="AJ17" s="41"/>
      <c r="AK17" s="41"/>
      <c r="AL17" s="40" t="s">
        <v>118</v>
      </c>
    </row>
    <row r="18" spans="1:38" ht="15.75">
      <c r="A18" s="38" t="s">
        <v>120</v>
      </c>
      <c r="B18" s="39">
        <v>41330</v>
      </c>
      <c r="C18" s="40" t="s">
        <v>394</v>
      </c>
      <c r="D18" s="41">
        <v>35</v>
      </c>
      <c r="E18" s="42" t="s">
        <v>121</v>
      </c>
      <c r="F18" s="43"/>
      <c r="G18" s="29"/>
      <c r="H18" s="44">
        <f t="shared" si="4"/>
        <v>35</v>
      </c>
      <c r="I18" s="43"/>
      <c r="J18" s="25" t="str">
        <v>Iwan Setiawan</v>
      </c>
      <c r="K18" s="26">
        <f t="shared" si="5"/>
        <v>20</v>
      </c>
      <c r="L18" s="45" t="str">
        <f t="shared" si="6"/>
        <v>Jalan Harapan Baru</v>
      </c>
      <c r="M18" s="25" t="str">
        <f t="shared" si="7"/>
        <v xml:space="preserve">Jalan Harapan Baru </v>
      </c>
      <c r="N18" s="26">
        <f t="shared" si="8"/>
        <v>26</v>
      </c>
      <c r="O18" s="26" t="str">
        <f t="shared" si="9"/>
        <v>No. 35</v>
      </c>
      <c r="P18" s="26" t="str">
        <f t="shared" si="10"/>
        <v>NO. 35</v>
      </c>
      <c r="Q18" s="46" t="str">
        <f t="shared" si="11"/>
        <v>NO. 35</v>
      </c>
      <c r="R18" s="47">
        <f t="shared" si="12"/>
        <v>56</v>
      </c>
      <c r="S18" s="45" t="str">
        <f t="shared" si="13"/>
        <v>Desa Makmur, Palembang, 11223</v>
      </c>
      <c r="T18" s="45" t="str">
        <f t="shared" si="14"/>
        <v>Desa Makmur, Palembang, 11223</v>
      </c>
      <c r="U18" s="48" t="str">
        <f t="shared" si="15"/>
        <v>Jalan Harapan Baru  NO. 35 Desa Makmur, Palembang, 11223</v>
      </c>
      <c r="Z18" s="22" t="s">
        <v>119</v>
      </c>
      <c r="AC18" s="49" t="s">
        <v>120</v>
      </c>
      <c r="AD18" s="50">
        <v>41330</v>
      </c>
      <c r="AE18" s="40" t="str">
        <f t="shared" si="0"/>
        <v>Iwan Setiawan</v>
      </c>
      <c r="AF18" s="41">
        <f t="shared" si="1"/>
        <v>35</v>
      </c>
      <c r="AG18" s="41" t="str">
        <f t="shared" si="2"/>
        <v xml:space="preserve">Jalan Harapan Baru </v>
      </c>
      <c r="AH18" s="41" t="str">
        <f t="shared" si="3"/>
        <v>NO. 35</v>
      </c>
      <c r="AI18" s="41"/>
      <c r="AJ18" s="41"/>
      <c r="AK18" s="41"/>
      <c r="AL18" s="40" t="s">
        <v>121</v>
      </c>
    </row>
    <row r="19" spans="1:38" ht="15.75">
      <c r="A19" s="38" t="s">
        <v>123</v>
      </c>
      <c r="B19" s="39">
        <v>41330</v>
      </c>
      <c r="C19" s="40" t="s">
        <v>395</v>
      </c>
      <c r="D19" s="41"/>
      <c r="E19" s="42" t="s">
        <v>124</v>
      </c>
      <c r="F19" s="43"/>
      <c r="G19" s="29"/>
      <c r="H19" s="44">
        <f t="shared" si="4"/>
        <v>39.478723404255319</v>
      </c>
      <c r="I19" s="43"/>
      <c r="J19" s="25" t="str">
        <v>Rina Fitriani</v>
      </c>
      <c r="K19" s="26">
        <f t="shared" si="5"/>
        <v>15</v>
      </c>
      <c r="L19" s="45" t="str">
        <f t="shared" si="6"/>
        <v>Jalan Sentosa</v>
      </c>
      <c r="M19" s="25" t="str">
        <f t="shared" si="7"/>
        <v xml:space="preserve">Jalan Sentosa </v>
      </c>
      <c r="N19" s="26">
        <f t="shared" si="8"/>
        <v>21</v>
      </c>
      <c r="O19" s="26" t="str">
        <f t="shared" si="9"/>
        <v>No. 40</v>
      </c>
      <c r="P19" s="26" t="str">
        <f t="shared" si="10"/>
        <v>NO. 40</v>
      </c>
      <c r="Q19" s="46" t="str">
        <f t="shared" si="11"/>
        <v>NO. 40</v>
      </c>
      <c r="R19" s="47">
        <f t="shared" si="12"/>
        <v>58</v>
      </c>
      <c r="S19" s="45" t="str">
        <f t="shared" si="13"/>
        <v>Kelurahan Bahagia, Balikpapan, 44556</v>
      </c>
      <c r="T19" s="45" t="str">
        <f t="shared" si="14"/>
        <v>Kelurahan Bahagia, Balikpapan, 44556</v>
      </c>
      <c r="U19" s="48" t="str">
        <f t="shared" si="15"/>
        <v>Jalan Sentosa  NO. 40 Kelurahan Bahagia, Balikpapan, 44556</v>
      </c>
      <c r="Z19" s="22" t="s">
        <v>122</v>
      </c>
      <c r="AC19" s="49" t="s">
        <v>123</v>
      </c>
      <c r="AD19" s="50">
        <v>41330</v>
      </c>
      <c r="AE19" s="40" t="str">
        <f t="shared" si="0"/>
        <v>Rina Fitriani</v>
      </c>
      <c r="AF19" s="41">
        <f t="shared" si="1"/>
        <v>39.478723404255319</v>
      </c>
      <c r="AG19" s="41" t="str">
        <f t="shared" si="2"/>
        <v xml:space="preserve">Jalan Sentosa </v>
      </c>
      <c r="AH19" s="41" t="str">
        <f t="shared" si="3"/>
        <v>NO. 40</v>
      </c>
      <c r="AI19" s="41"/>
      <c r="AJ19" s="41"/>
      <c r="AK19" s="41"/>
      <c r="AL19" s="40" t="s">
        <v>124</v>
      </c>
    </row>
    <row r="20" spans="1:38" ht="15.75">
      <c r="A20" s="38" t="s">
        <v>126</v>
      </c>
      <c r="B20" s="39">
        <v>41331</v>
      </c>
      <c r="C20" s="40" t="s">
        <v>396</v>
      </c>
      <c r="D20" s="41">
        <v>28</v>
      </c>
      <c r="E20" s="42" t="s">
        <v>127</v>
      </c>
      <c r="F20" s="43"/>
      <c r="G20" s="29"/>
      <c r="H20" s="44">
        <f t="shared" si="4"/>
        <v>28</v>
      </c>
      <c r="I20" s="43"/>
      <c r="J20" s="25" t="str">
        <v>Eko Riyanto</v>
      </c>
      <c r="K20" s="26">
        <f t="shared" si="5"/>
        <v>19</v>
      </c>
      <c r="L20" s="45" t="str">
        <f t="shared" si="6"/>
        <v>Jalan Mawar Indah</v>
      </c>
      <c r="M20" s="25" t="str">
        <f t="shared" si="7"/>
        <v xml:space="preserve">Jalan Mawar Indah </v>
      </c>
      <c r="N20" s="26">
        <f t="shared" si="8"/>
        <v>25</v>
      </c>
      <c r="O20" s="26" t="str">
        <f t="shared" si="9"/>
        <v>No. 45</v>
      </c>
      <c r="P20" s="26" t="str">
        <f t="shared" si="10"/>
        <v>NO. 45</v>
      </c>
      <c r="Q20" s="46" t="str">
        <f t="shared" si="11"/>
        <v>NO. 45</v>
      </c>
      <c r="R20" s="47">
        <f t="shared" si="12"/>
        <v>59</v>
      </c>
      <c r="S20" s="45" t="str">
        <f t="shared" si="13"/>
        <v>Kampung Bahagia, Tangerang, 66778</v>
      </c>
      <c r="T20" s="45" t="str">
        <f t="shared" si="14"/>
        <v>Desa Bahagia, Tangerang, 66778</v>
      </c>
      <c r="U20" s="48" t="str">
        <f t="shared" si="15"/>
        <v>Jalan Mawar Indah  NO. 45 Desa Bahagia, Tangerang, 66778</v>
      </c>
      <c r="Z20" s="22" t="s">
        <v>125</v>
      </c>
      <c r="AC20" s="49" t="s">
        <v>126</v>
      </c>
      <c r="AD20" s="50">
        <v>41331</v>
      </c>
      <c r="AE20" s="40" t="str">
        <f t="shared" si="0"/>
        <v>Eko Riyanto</v>
      </c>
      <c r="AF20" s="41">
        <f t="shared" si="1"/>
        <v>28</v>
      </c>
      <c r="AG20" s="41" t="str">
        <f t="shared" si="2"/>
        <v xml:space="preserve">Jalan Mawar Indah </v>
      </c>
      <c r="AH20" s="41" t="str">
        <f t="shared" si="3"/>
        <v>NO. 45</v>
      </c>
      <c r="AI20" s="41"/>
      <c r="AJ20" s="41"/>
      <c r="AK20" s="41"/>
      <c r="AL20" s="40" t="s">
        <v>127</v>
      </c>
    </row>
    <row r="21" spans="1:38" ht="15.75" customHeight="1">
      <c r="A21" s="38" t="s">
        <v>397</v>
      </c>
      <c r="B21" s="39">
        <v>41340</v>
      </c>
      <c r="C21" s="40" t="s">
        <v>398</v>
      </c>
      <c r="D21" s="41">
        <v>33</v>
      </c>
      <c r="E21" s="42" t="s">
        <v>130</v>
      </c>
      <c r="F21" s="43"/>
      <c r="G21" s="29"/>
      <c r="H21" s="44">
        <f t="shared" si="4"/>
        <v>33</v>
      </c>
      <c r="I21" s="43"/>
      <c r="J21" s="25" t="str">
        <v>Yuniarti Sari</v>
      </c>
      <c r="K21" s="26">
        <f t="shared" si="5"/>
        <v>15</v>
      </c>
      <c r="L21" s="45" t="str">
        <f t="shared" si="6"/>
        <v>Jalan Mutiara</v>
      </c>
      <c r="M21" s="25" t="str">
        <f t="shared" si="7"/>
        <v xml:space="preserve">Jalan Mutiara </v>
      </c>
      <c r="N21" s="26">
        <f t="shared" si="8"/>
        <v>21</v>
      </c>
      <c r="O21" s="26" t="str">
        <f t="shared" si="9"/>
        <v>No. 50</v>
      </c>
      <c r="P21" s="26" t="str">
        <f t="shared" si="10"/>
        <v>NO. 50</v>
      </c>
      <c r="Q21" s="46" t="str">
        <f t="shared" si="11"/>
        <v>NO. 50</v>
      </c>
      <c r="R21" s="47">
        <f t="shared" si="12"/>
        <v>49</v>
      </c>
      <c r="S21" s="45" t="str">
        <f t="shared" si="13"/>
        <v>Kampung Indah, Batam, 88990</v>
      </c>
      <c r="T21" s="45" t="str">
        <f t="shared" si="14"/>
        <v>Desa Indah, Batam, 88990</v>
      </c>
      <c r="U21" s="48" t="str">
        <f t="shared" si="15"/>
        <v>Jalan Mutiara  NO. 50 Desa Indah, Batam, 88990</v>
      </c>
      <c r="Z21" s="22" t="s">
        <v>128</v>
      </c>
      <c r="AC21" s="49" t="s">
        <v>129</v>
      </c>
      <c r="AD21" s="50">
        <v>41340</v>
      </c>
      <c r="AE21" s="40" t="str">
        <f t="shared" si="0"/>
        <v>Yuniarti Sari</v>
      </c>
      <c r="AF21" s="41">
        <f t="shared" si="1"/>
        <v>33</v>
      </c>
      <c r="AG21" s="41" t="str">
        <f t="shared" si="2"/>
        <v xml:space="preserve">Jalan Mutiara </v>
      </c>
      <c r="AH21" s="41" t="str">
        <f t="shared" si="3"/>
        <v>NO. 50</v>
      </c>
      <c r="AI21" s="41"/>
      <c r="AJ21" s="41"/>
      <c r="AK21" s="41"/>
      <c r="AL21" s="40" t="s">
        <v>130</v>
      </c>
    </row>
    <row r="22" spans="1:38" ht="15.75" customHeight="1">
      <c r="A22" s="38" t="s">
        <v>132</v>
      </c>
      <c r="B22" s="39">
        <v>41344</v>
      </c>
      <c r="C22" s="40" t="s">
        <v>399</v>
      </c>
      <c r="D22" s="41">
        <v>22</v>
      </c>
      <c r="E22" s="42" t="s">
        <v>133</v>
      </c>
      <c r="F22" s="43"/>
      <c r="G22" s="29"/>
      <c r="H22" s="44">
        <f t="shared" si="4"/>
        <v>22</v>
      </c>
      <c r="I22" s="43"/>
      <c r="J22" s="25" t="str">
        <v>Bayu Saputra</v>
      </c>
      <c r="K22" s="26">
        <f t="shared" si="5"/>
        <v>17</v>
      </c>
      <c r="L22" s="45" t="str">
        <f t="shared" si="6"/>
        <v>Jalan Cemerlang</v>
      </c>
      <c r="M22" s="25" t="str">
        <f t="shared" si="7"/>
        <v xml:space="preserve">Jalan Cemerlang </v>
      </c>
      <c r="N22" s="26">
        <f t="shared" si="8"/>
        <v>23</v>
      </c>
      <c r="O22" s="26" t="str">
        <f t="shared" si="9"/>
        <v>No. 55</v>
      </c>
      <c r="P22" s="26" t="str">
        <f t="shared" si="10"/>
        <v>NO. 55</v>
      </c>
      <c r="Q22" s="46" t="str">
        <f t="shared" si="11"/>
        <v>NO. 55</v>
      </c>
      <c r="R22" s="47">
        <f t="shared" si="12"/>
        <v>51</v>
      </c>
      <c r="S22" s="45" t="str">
        <f t="shared" si="13"/>
        <v>Desa Damai, Semarang, 33445</v>
      </c>
      <c r="T22" s="45" t="str">
        <f t="shared" si="14"/>
        <v>Desa Damai, Semarang, 33445</v>
      </c>
      <c r="U22" s="48" t="str">
        <f t="shared" si="15"/>
        <v>Jalan Cemerlang  NO. 55 Desa Damai, Semarang, 33445</v>
      </c>
      <c r="Z22" s="22" t="s">
        <v>131</v>
      </c>
      <c r="AC22" s="49" t="s">
        <v>132</v>
      </c>
      <c r="AD22" s="50">
        <v>41344</v>
      </c>
      <c r="AE22" s="40" t="str">
        <f t="shared" si="0"/>
        <v>Bayu Saputra</v>
      </c>
      <c r="AF22" s="41">
        <f t="shared" si="1"/>
        <v>22</v>
      </c>
      <c r="AG22" s="41" t="str">
        <f t="shared" si="2"/>
        <v xml:space="preserve">Jalan Cemerlang </v>
      </c>
      <c r="AH22" s="41" t="str">
        <f t="shared" si="3"/>
        <v>NO. 55</v>
      </c>
      <c r="AI22" s="41"/>
      <c r="AJ22" s="41"/>
      <c r="AK22" s="41"/>
      <c r="AL22" s="40" t="s">
        <v>133</v>
      </c>
    </row>
    <row r="23" spans="1:38" ht="15.75" customHeight="1">
      <c r="A23" s="38" t="s">
        <v>135</v>
      </c>
      <c r="B23" s="39">
        <v>41346</v>
      </c>
      <c r="C23" s="40" t="s">
        <v>400</v>
      </c>
      <c r="D23" s="41">
        <v>53</v>
      </c>
      <c r="E23" s="42" t="s">
        <v>401</v>
      </c>
      <c r="F23" s="43"/>
      <c r="G23" s="29"/>
      <c r="H23" s="44">
        <f t="shared" si="4"/>
        <v>53</v>
      </c>
      <c r="I23" s="43"/>
      <c r="J23" s="25" t="str">
        <v>Dewi Anggraini</v>
      </c>
      <c r="K23" s="26">
        <f t="shared" si="5"/>
        <v>15</v>
      </c>
      <c r="L23" s="45" t="str">
        <f t="shared" si="6"/>
        <v>Jalan Bahagia</v>
      </c>
      <c r="M23" s="25" t="str">
        <f t="shared" si="7"/>
        <v xml:space="preserve">Jalan Bahagia </v>
      </c>
      <c r="N23" s="26">
        <f t="shared" si="8"/>
        <v>21</v>
      </c>
      <c r="O23" s="26" t="str">
        <f t="shared" si="9"/>
        <v>No. 60</v>
      </c>
      <c r="P23" s="26" t="str">
        <f t="shared" si="10"/>
        <v>NO. 60</v>
      </c>
      <c r="Q23" s="46" t="str">
        <f t="shared" si="11"/>
        <v>NO. 60</v>
      </c>
      <c r="R23" s="47">
        <f t="shared" si="12"/>
        <v>53</v>
      </c>
      <c r="S23" s="45" t="str">
        <f t="shared" si="13"/>
        <v>Kel. Sejahtera, Makassar, 55667</v>
      </c>
      <c r="T23" s="45" t="str">
        <f t="shared" si="14"/>
        <v>Kelurahan Sejahtera, Makassar, 55667</v>
      </c>
      <c r="U23" s="48" t="str">
        <f t="shared" si="15"/>
        <v>Jalan Bahagia  NO. 60 Kelurahan Sejahtera, Makassar, 55667</v>
      </c>
      <c r="Z23" s="22" t="s">
        <v>134</v>
      </c>
      <c r="AC23" s="49" t="s">
        <v>135</v>
      </c>
      <c r="AD23" s="50">
        <v>41346</v>
      </c>
      <c r="AE23" s="40" t="str">
        <f t="shared" si="0"/>
        <v>Dewi Anggraini</v>
      </c>
      <c r="AF23" s="41">
        <f t="shared" si="1"/>
        <v>53</v>
      </c>
      <c r="AG23" s="41" t="str">
        <f t="shared" si="2"/>
        <v xml:space="preserve">Jalan Bahagia </v>
      </c>
      <c r="AH23" s="41" t="str">
        <f t="shared" si="3"/>
        <v>NO. 60</v>
      </c>
      <c r="AI23" s="41"/>
      <c r="AJ23" s="41"/>
      <c r="AK23" s="41"/>
      <c r="AL23" s="40" t="s">
        <v>136</v>
      </c>
    </row>
    <row r="24" spans="1:38" ht="15.75" customHeight="1">
      <c r="A24" s="38" t="s">
        <v>138</v>
      </c>
      <c r="B24" s="39">
        <v>41348</v>
      </c>
      <c r="C24" s="40" t="s">
        <v>402</v>
      </c>
      <c r="D24" s="41">
        <v>45</v>
      </c>
      <c r="E24" s="42" t="s">
        <v>139</v>
      </c>
      <c r="F24" s="43"/>
      <c r="G24" s="29"/>
      <c r="H24" s="44">
        <f t="shared" si="4"/>
        <v>45</v>
      </c>
      <c r="I24" s="43"/>
      <c r="J24" s="25" t="str">
        <v>Antonius Wijaya</v>
      </c>
      <c r="K24" s="26">
        <f t="shared" si="5"/>
        <v>19</v>
      </c>
      <c r="L24" s="45" t="str">
        <f t="shared" si="6"/>
        <v>Jalan Puspa Indah</v>
      </c>
      <c r="M24" s="25" t="str">
        <f t="shared" si="7"/>
        <v xml:space="preserve">Jalan Puspa Indah </v>
      </c>
      <c r="N24" s="26">
        <f t="shared" si="8"/>
        <v>25</v>
      </c>
      <c r="O24" s="26" t="str">
        <f t="shared" si="9"/>
        <v>No. 65</v>
      </c>
      <c r="P24" s="26" t="str">
        <f t="shared" si="10"/>
        <v>NO. 65</v>
      </c>
      <c r="Q24" s="46" t="str">
        <f t="shared" si="11"/>
        <v>NO. 65</v>
      </c>
      <c r="R24" s="47">
        <f t="shared" si="12"/>
        <v>56</v>
      </c>
      <c r="S24" s="45" t="str">
        <f t="shared" si="13"/>
        <v>Kampung Bahagia, Manado, 77889</v>
      </c>
      <c r="T24" s="45" t="str">
        <f t="shared" si="14"/>
        <v>Desa Bahagia, Manado, 77889</v>
      </c>
      <c r="U24" s="48" t="str">
        <f t="shared" si="15"/>
        <v>Jalan Puspa Indah  NO. 65 Desa Bahagia, Manado, 77889</v>
      </c>
      <c r="Z24" s="22" t="s">
        <v>137</v>
      </c>
      <c r="AC24" s="49" t="s">
        <v>138</v>
      </c>
      <c r="AD24" s="50">
        <v>41348</v>
      </c>
      <c r="AE24" s="40" t="str">
        <f t="shared" si="0"/>
        <v>Antonius Wijaya</v>
      </c>
      <c r="AF24" s="41">
        <f t="shared" si="1"/>
        <v>45</v>
      </c>
      <c r="AG24" s="41" t="str">
        <f t="shared" si="2"/>
        <v xml:space="preserve">Jalan Puspa Indah </v>
      </c>
      <c r="AH24" s="41" t="str">
        <f t="shared" si="3"/>
        <v>NO. 65</v>
      </c>
      <c r="AI24" s="41"/>
      <c r="AJ24" s="41"/>
      <c r="AK24" s="41"/>
      <c r="AL24" s="40" t="s">
        <v>139</v>
      </c>
    </row>
    <row r="25" spans="1:38" ht="15.75" customHeight="1">
      <c r="A25" s="38" t="s">
        <v>141</v>
      </c>
      <c r="B25" s="39">
        <v>41349</v>
      </c>
      <c r="C25" s="40" t="s">
        <v>403</v>
      </c>
      <c r="D25" s="41">
        <v>61</v>
      </c>
      <c r="E25" s="42" t="s">
        <v>142</v>
      </c>
      <c r="F25" s="43"/>
      <c r="G25" s="29"/>
      <c r="H25" s="44">
        <f t="shared" si="4"/>
        <v>61</v>
      </c>
      <c r="I25" s="43"/>
      <c r="J25" s="25" t="str">
        <v>Putri Permata</v>
      </c>
      <c r="K25" s="26">
        <f t="shared" si="5"/>
        <v>15</v>
      </c>
      <c r="L25" s="45" t="str">
        <f t="shared" si="6"/>
        <v>Jalan Cendana</v>
      </c>
      <c r="M25" s="25" t="str">
        <f t="shared" si="7"/>
        <v xml:space="preserve">Jalan Cendana </v>
      </c>
      <c r="N25" s="26">
        <f t="shared" si="8"/>
        <v>21</v>
      </c>
      <c r="O25" s="26" t="str">
        <f t="shared" si="9"/>
        <v>No. 70</v>
      </c>
      <c r="P25" s="26" t="str">
        <f t="shared" si="10"/>
        <v>NO. 70</v>
      </c>
      <c r="Q25" s="46" t="str">
        <f t="shared" si="11"/>
        <v>NO. 70</v>
      </c>
      <c r="R25" s="47">
        <f t="shared" si="12"/>
        <v>56</v>
      </c>
      <c r="S25" s="45" t="str">
        <f t="shared" si="13"/>
        <v>Kelurahan Bahagia, Denpasar, 99012</v>
      </c>
      <c r="T25" s="45" t="str">
        <f t="shared" si="14"/>
        <v>Kelurahan Bahagia, Denpasar, 99012</v>
      </c>
      <c r="U25" s="48" t="str">
        <f t="shared" si="15"/>
        <v>Jalan Cendana  NO. 70 Kelurahan Bahagia, Denpasar, 99012</v>
      </c>
      <c r="Z25" s="22" t="s">
        <v>140</v>
      </c>
      <c r="AC25" s="49" t="s">
        <v>141</v>
      </c>
      <c r="AD25" s="50">
        <v>41349</v>
      </c>
      <c r="AE25" s="40" t="str">
        <f t="shared" si="0"/>
        <v>Putri Permata</v>
      </c>
      <c r="AF25" s="41">
        <f t="shared" si="1"/>
        <v>61</v>
      </c>
      <c r="AG25" s="41" t="str">
        <f t="shared" si="2"/>
        <v xml:space="preserve">Jalan Cendana </v>
      </c>
      <c r="AH25" s="41" t="str">
        <f t="shared" si="3"/>
        <v>NO. 70</v>
      </c>
      <c r="AI25" s="41"/>
      <c r="AJ25" s="41"/>
      <c r="AK25" s="41"/>
      <c r="AL25" s="40" t="s">
        <v>142</v>
      </c>
    </row>
    <row r="26" spans="1:38" ht="15.75" customHeight="1">
      <c r="A26" s="38" t="s">
        <v>144</v>
      </c>
      <c r="B26" s="39">
        <v>41356</v>
      </c>
      <c r="C26" s="40" t="s">
        <v>404</v>
      </c>
      <c r="D26" s="41">
        <v>50</v>
      </c>
      <c r="E26" s="42" t="s">
        <v>145</v>
      </c>
      <c r="F26" s="43"/>
      <c r="G26" s="29"/>
      <c r="H26" s="44">
        <f t="shared" si="4"/>
        <v>50</v>
      </c>
      <c r="I26" s="43"/>
      <c r="J26" s="25" t="str">
        <v>Hadianto Surya</v>
      </c>
      <c r="K26" s="26">
        <f t="shared" si="5"/>
        <v>12</v>
      </c>
      <c r="L26" s="45" t="str">
        <f t="shared" si="6"/>
        <v>Jln Seroja</v>
      </c>
      <c r="M26" s="25" t="str">
        <f t="shared" si="7"/>
        <v xml:space="preserve">Jalan Seroja </v>
      </c>
      <c r="N26" s="26">
        <f t="shared" si="8"/>
        <v>18</v>
      </c>
      <c r="O26" s="26" t="str">
        <f t="shared" si="9"/>
        <v>No. 75</v>
      </c>
      <c r="P26" s="26" t="str">
        <f t="shared" si="10"/>
        <v>NO. 75</v>
      </c>
      <c r="Q26" s="46" t="str">
        <f t="shared" si="11"/>
        <v>NO. 75</v>
      </c>
      <c r="R26" s="47">
        <f t="shared" si="12"/>
        <v>48</v>
      </c>
      <c r="S26" s="45" t="str">
        <f t="shared" si="13"/>
        <v>Kampung Damai, Jakarta, 22334</v>
      </c>
      <c r="T26" s="45" t="str">
        <f t="shared" si="14"/>
        <v>Desa Damai, Jakarta, 22334</v>
      </c>
      <c r="U26" s="48" t="str">
        <f t="shared" si="15"/>
        <v>Jalan Seroja  NO. 75 Desa Damai, Jakarta, 22334</v>
      </c>
      <c r="Z26" s="22" t="s">
        <v>143</v>
      </c>
      <c r="AC26" s="49" t="s">
        <v>144</v>
      </c>
      <c r="AD26" s="50">
        <v>41356</v>
      </c>
      <c r="AE26" s="40" t="str">
        <f t="shared" si="0"/>
        <v>Hadianto Surya</v>
      </c>
      <c r="AF26" s="41">
        <f t="shared" si="1"/>
        <v>50</v>
      </c>
      <c r="AG26" s="41" t="str">
        <f t="shared" si="2"/>
        <v xml:space="preserve">Jalan Seroja </v>
      </c>
      <c r="AH26" s="41" t="str">
        <f t="shared" si="3"/>
        <v>NO. 75</v>
      </c>
      <c r="AI26" s="41"/>
      <c r="AJ26" s="41"/>
      <c r="AK26" s="41"/>
      <c r="AL26" s="40" t="s">
        <v>145</v>
      </c>
    </row>
    <row r="27" spans="1:38" ht="15.75" customHeight="1">
      <c r="A27" s="38" t="s">
        <v>147</v>
      </c>
      <c r="B27" s="39">
        <v>41359</v>
      </c>
      <c r="C27" s="40" t="s">
        <v>405</v>
      </c>
      <c r="D27" s="41">
        <v>29</v>
      </c>
      <c r="E27" s="42" t="s">
        <v>148</v>
      </c>
      <c r="F27" s="43"/>
      <c r="G27" s="29"/>
      <c r="H27" s="44">
        <f t="shared" si="4"/>
        <v>29</v>
      </c>
      <c r="I27" s="43"/>
      <c r="J27" s="25" t="str">
        <v>Nindy Cahyani</v>
      </c>
      <c r="K27" s="26">
        <f t="shared" si="5"/>
        <v>15</v>
      </c>
      <c r="L27" s="45" t="str">
        <f t="shared" si="6"/>
        <v>Jalan Harmoni</v>
      </c>
      <c r="M27" s="25" t="str">
        <f t="shared" si="7"/>
        <v xml:space="preserve">Jalan Harmoni </v>
      </c>
      <c r="N27" s="26">
        <f t="shared" si="8"/>
        <v>21</v>
      </c>
      <c r="O27" s="26" t="str">
        <f t="shared" si="9"/>
        <v>No. 80</v>
      </c>
      <c r="P27" s="26" t="str">
        <f t="shared" si="10"/>
        <v>NO. 80</v>
      </c>
      <c r="Q27" s="46" t="str">
        <f t="shared" si="11"/>
        <v>NO. 80</v>
      </c>
      <c r="R27" s="47">
        <f t="shared" si="12"/>
        <v>49</v>
      </c>
      <c r="S27" s="45" t="str">
        <f t="shared" si="13"/>
        <v>Desa Indah, Surabaya, 44567</v>
      </c>
      <c r="T27" s="45" t="str">
        <f t="shared" si="14"/>
        <v>Desa Indah, Surabaya, 44567</v>
      </c>
      <c r="U27" s="48" t="str">
        <f t="shared" si="15"/>
        <v>Jalan Harmoni  NO. 80 Desa Indah, Surabaya, 44567</v>
      </c>
      <c r="Z27" s="22" t="s">
        <v>146</v>
      </c>
      <c r="AC27" s="49" t="s">
        <v>147</v>
      </c>
      <c r="AD27" s="50">
        <v>41359</v>
      </c>
      <c r="AE27" s="40" t="str">
        <f t="shared" si="0"/>
        <v>Nindy Cahyani</v>
      </c>
      <c r="AF27" s="41">
        <f t="shared" si="1"/>
        <v>29</v>
      </c>
      <c r="AG27" s="41" t="str">
        <f t="shared" si="2"/>
        <v xml:space="preserve">Jalan Harmoni </v>
      </c>
      <c r="AH27" s="41" t="str">
        <f t="shared" si="3"/>
        <v>NO. 80</v>
      </c>
      <c r="AI27" s="41"/>
      <c r="AJ27" s="41"/>
      <c r="AK27" s="41"/>
      <c r="AL27" s="40" t="s">
        <v>148</v>
      </c>
    </row>
    <row r="28" spans="1:38" ht="15.75" customHeight="1">
      <c r="A28" s="38" t="s">
        <v>150</v>
      </c>
      <c r="B28" s="39">
        <v>41360</v>
      </c>
      <c r="C28" s="40" t="s">
        <v>406</v>
      </c>
      <c r="D28" s="41">
        <v>36</v>
      </c>
      <c r="E28" s="42" t="s">
        <v>407</v>
      </c>
      <c r="F28" s="43"/>
      <c r="G28" s="29"/>
      <c r="H28" s="44">
        <f t="shared" si="4"/>
        <v>36</v>
      </c>
      <c r="I28" s="43"/>
      <c r="J28" s="25" t="str">
        <v>Andi Kurniawan</v>
      </c>
      <c r="K28" s="26">
        <f t="shared" si="5"/>
        <v>13</v>
      </c>
      <c r="L28" s="45" t="str">
        <f t="shared" si="6"/>
        <v>Jalan Mawar</v>
      </c>
      <c r="M28" s="25" t="str">
        <f t="shared" si="7"/>
        <v xml:space="preserve">Jalan Mawar </v>
      </c>
      <c r="N28" s="26">
        <f t="shared" si="8"/>
        <v>19</v>
      </c>
      <c r="O28" s="26" t="str">
        <f t="shared" si="9"/>
        <v>No. 85</v>
      </c>
      <c r="P28" s="26" t="str">
        <f t="shared" si="10"/>
        <v>NO. 85</v>
      </c>
      <c r="Q28" s="46" t="str">
        <f t="shared" si="11"/>
        <v>NO. 85</v>
      </c>
      <c r="R28" s="47">
        <f t="shared" si="12"/>
        <v>48</v>
      </c>
      <c r="S28" s="45" t="str">
        <f t="shared" si="13"/>
        <v>Kel. Bahagia, Bandung, 66778</v>
      </c>
      <c r="T28" s="45" t="str">
        <f t="shared" si="14"/>
        <v>Kelurahan Bahagia, Bandung, 66778</v>
      </c>
      <c r="U28" s="48" t="str">
        <f t="shared" si="15"/>
        <v>Jalan Mawar  NO. 85 Kelurahan Bahagia, Bandung, 66778</v>
      </c>
      <c r="Z28" s="22" t="s">
        <v>149</v>
      </c>
      <c r="AC28" s="49" t="s">
        <v>150</v>
      </c>
      <c r="AD28" s="50">
        <v>41360</v>
      </c>
      <c r="AE28" s="40" t="str">
        <f t="shared" si="0"/>
        <v>Andi Kurniawan</v>
      </c>
      <c r="AF28" s="41">
        <f t="shared" si="1"/>
        <v>36</v>
      </c>
      <c r="AG28" s="41" t="str">
        <f t="shared" si="2"/>
        <v xml:space="preserve">Jalan Mawar </v>
      </c>
      <c r="AH28" s="41" t="str">
        <f t="shared" si="3"/>
        <v>NO. 85</v>
      </c>
      <c r="AI28" s="41"/>
      <c r="AJ28" s="41"/>
      <c r="AK28" s="41"/>
      <c r="AL28" s="40" t="s">
        <v>151</v>
      </c>
    </row>
    <row r="29" spans="1:38" ht="15.75" customHeight="1">
      <c r="A29" s="38" t="s">
        <v>153</v>
      </c>
      <c r="B29" s="39">
        <v>41360</v>
      </c>
      <c r="C29" s="40" t="s">
        <v>408</v>
      </c>
      <c r="D29" s="41">
        <v>45</v>
      </c>
      <c r="E29" s="42" t="s">
        <v>154</v>
      </c>
      <c r="F29" s="43"/>
      <c r="G29" s="29"/>
      <c r="H29" s="44">
        <f t="shared" si="4"/>
        <v>45</v>
      </c>
      <c r="I29" s="43"/>
      <c r="J29" s="25" t="str">
        <v>Retno Wulandari</v>
      </c>
      <c r="K29" s="26">
        <f t="shared" si="5"/>
        <v>17</v>
      </c>
      <c r="L29" s="45" t="str">
        <f t="shared" si="6"/>
        <v>Jalan Sejahtera</v>
      </c>
      <c r="M29" s="25" t="str">
        <f t="shared" si="7"/>
        <v xml:space="preserve">Jalan Sejahtera </v>
      </c>
      <c r="N29" s="26">
        <f t="shared" si="8"/>
        <v>23</v>
      </c>
      <c r="O29" s="26" t="str">
        <f t="shared" si="9"/>
        <v>No. 90</v>
      </c>
      <c r="P29" s="26" t="str">
        <f t="shared" si="10"/>
        <v>NO. 90</v>
      </c>
      <c r="Q29" s="46" t="str">
        <f t="shared" si="11"/>
        <v>NO. 90</v>
      </c>
      <c r="R29" s="47">
        <f t="shared" si="12"/>
        <v>57</v>
      </c>
      <c r="S29" s="45" t="str">
        <f t="shared" si="13"/>
        <v>Kampung Makmur, Yogyakarta, 88901</v>
      </c>
      <c r="T29" s="45" t="str">
        <f t="shared" si="14"/>
        <v>Desa Makmur, Yogyakarta, 88901</v>
      </c>
      <c r="U29" s="48" t="str">
        <f t="shared" si="15"/>
        <v>Jalan Sejahtera  NO. 90 Desa Makmur, Yogyakarta, 88901</v>
      </c>
      <c r="Z29" s="22" t="s">
        <v>152</v>
      </c>
      <c r="AC29" s="49" t="s">
        <v>153</v>
      </c>
      <c r="AD29" s="50">
        <v>41360</v>
      </c>
      <c r="AE29" s="40" t="str">
        <f t="shared" si="0"/>
        <v>Retno Wulandari</v>
      </c>
      <c r="AF29" s="41">
        <f t="shared" si="1"/>
        <v>45</v>
      </c>
      <c r="AG29" s="41" t="str">
        <f t="shared" si="2"/>
        <v xml:space="preserve">Jalan Sejahtera </v>
      </c>
      <c r="AH29" s="41" t="str">
        <f t="shared" si="3"/>
        <v>NO. 90</v>
      </c>
      <c r="AI29" s="41"/>
      <c r="AJ29" s="41"/>
      <c r="AK29" s="41"/>
      <c r="AL29" s="40" t="s">
        <v>154</v>
      </c>
    </row>
    <row r="30" spans="1:38" ht="15.75" customHeight="1">
      <c r="A30" s="38" t="s">
        <v>156</v>
      </c>
      <c r="B30" s="39">
        <v>41363</v>
      </c>
      <c r="C30" s="40" t="s">
        <v>409</v>
      </c>
      <c r="D30" s="41">
        <v>21</v>
      </c>
      <c r="E30" s="42" t="s">
        <v>157</v>
      </c>
      <c r="F30" s="43"/>
      <c r="G30" s="29"/>
      <c r="H30" s="44">
        <f t="shared" si="4"/>
        <v>21</v>
      </c>
      <c r="I30" s="43"/>
      <c r="J30" s="25" t="str">
        <v>Arifin Santoso</v>
      </c>
      <c r="K30" s="26">
        <f t="shared" si="5"/>
        <v>13</v>
      </c>
      <c r="L30" s="45" t="str">
        <f t="shared" si="6"/>
        <v>Jalan Indah</v>
      </c>
      <c r="M30" s="25" t="str">
        <f t="shared" si="7"/>
        <v xml:space="preserve">Jalan Indah </v>
      </c>
      <c r="N30" s="26">
        <f t="shared" si="8"/>
        <v>19</v>
      </c>
      <c r="O30" s="26" t="str">
        <f t="shared" si="9"/>
        <v>No. 95</v>
      </c>
      <c r="P30" s="26" t="str">
        <f t="shared" si="10"/>
        <v>NO. 95</v>
      </c>
      <c r="Q30" s="46" t="str">
        <f t="shared" si="11"/>
        <v>NO. 95</v>
      </c>
      <c r="R30" s="47">
        <f t="shared" si="12"/>
        <v>46</v>
      </c>
      <c r="S30" s="45" t="str">
        <f t="shared" si="13"/>
        <v>Desa Bahagia, Medan, 11223</v>
      </c>
      <c r="T30" s="45" t="str">
        <f t="shared" si="14"/>
        <v>Desa Bahagia, Medan, 11223</v>
      </c>
      <c r="U30" s="48" t="str">
        <f t="shared" si="15"/>
        <v>Jalan Indah  NO. 95 Desa Bahagia, Medan, 11223</v>
      </c>
      <c r="Z30" s="22" t="s">
        <v>155</v>
      </c>
      <c r="AC30" s="49" t="s">
        <v>156</v>
      </c>
      <c r="AD30" s="50">
        <v>41363</v>
      </c>
      <c r="AE30" s="40" t="str">
        <f t="shared" si="0"/>
        <v>Arifin Santoso</v>
      </c>
      <c r="AF30" s="41">
        <f t="shared" si="1"/>
        <v>21</v>
      </c>
      <c r="AG30" s="41" t="str">
        <f t="shared" si="2"/>
        <v xml:space="preserve">Jalan Indah </v>
      </c>
      <c r="AH30" s="41" t="str">
        <f t="shared" si="3"/>
        <v>NO. 95</v>
      </c>
      <c r="AI30" s="41"/>
      <c r="AJ30" s="41"/>
      <c r="AK30" s="41"/>
      <c r="AL30" s="40" t="s">
        <v>157</v>
      </c>
    </row>
    <row r="31" spans="1:38" ht="15.75" customHeight="1">
      <c r="A31" s="38" t="s">
        <v>159</v>
      </c>
      <c r="B31" s="39">
        <v>41383</v>
      </c>
      <c r="C31" s="40" t="s">
        <v>410</v>
      </c>
      <c r="D31" s="41">
        <v>26</v>
      </c>
      <c r="E31" s="42" t="s">
        <v>160</v>
      </c>
      <c r="F31" s="43"/>
      <c r="G31" s="29"/>
      <c r="H31" s="44">
        <f t="shared" si="4"/>
        <v>26</v>
      </c>
      <c r="I31" s="43"/>
      <c r="J31" s="25" t="str">
        <v>Dini Septiani</v>
      </c>
      <c r="K31" s="26">
        <f t="shared" si="5"/>
        <v>13</v>
      </c>
      <c r="L31" s="45" t="str">
        <f t="shared" si="6"/>
        <v>Jalan Cinta</v>
      </c>
      <c r="M31" s="25" t="str">
        <f t="shared" si="7"/>
        <v xml:space="preserve">Jalan Cinta </v>
      </c>
      <c r="N31" s="26">
        <f t="shared" si="8"/>
        <v>20</v>
      </c>
      <c r="O31" s="26" t="str">
        <f t="shared" si="9"/>
        <v>No. 100</v>
      </c>
      <c r="P31" s="26" t="str">
        <f t="shared" si="10"/>
        <v>NO. 100</v>
      </c>
      <c r="Q31" s="46" t="str">
        <f t="shared" si="11"/>
        <v>NO. 100</v>
      </c>
      <c r="R31" s="47">
        <f t="shared" si="12"/>
        <v>51</v>
      </c>
      <c r="S31" s="45" t="str">
        <f t="shared" si="13"/>
        <v>Kampung Damai, Semarang, 33445</v>
      </c>
      <c r="T31" s="45" t="str">
        <f t="shared" si="14"/>
        <v>Desa Damai, Semarang, 33445</v>
      </c>
      <c r="U31" s="48" t="str">
        <f t="shared" si="15"/>
        <v>Jalan Cinta  NO. 100 Desa Damai, Semarang, 33445</v>
      </c>
      <c r="Z31" s="22" t="s">
        <v>158</v>
      </c>
      <c r="AC31" s="49" t="s">
        <v>159</v>
      </c>
      <c r="AD31" s="50">
        <v>41383</v>
      </c>
      <c r="AE31" s="40" t="str">
        <f t="shared" si="0"/>
        <v>Dini Septiani</v>
      </c>
      <c r="AF31" s="41">
        <f t="shared" si="1"/>
        <v>26</v>
      </c>
      <c r="AG31" s="41" t="str">
        <f t="shared" si="2"/>
        <v xml:space="preserve">Jalan Cinta </v>
      </c>
      <c r="AH31" s="41" t="str">
        <f t="shared" si="3"/>
        <v>NO. 100</v>
      </c>
      <c r="AI31" s="41"/>
      <c r="AJ31" s="41"/>
      <c r="AK31" s="41"/>
      <c r="AL31" s="40" t="s">
        <v>160</v>
      </c>
    </row>
    <row r="32" spans="1:38" ht="15.75" customHeight="1">
      <c r="A32" s="38" t="s">
        <v>162</v>
      </c>
      <c r="B32" s="39">
        <v>41384</v>
      </c>
      <c r="C32" s="40" t="s">
        <v>411</v>
      </c>
      <c r="D32" s="41">
        <v>28</v>
      </c>
      <c r="E32" s="42" t="s">
        <v>163</v>
      </c>
      <c r="F32" s="43"/>
      <c r="G32" s="29"/>
      <c r="H32" s="44">
        <f t="shared" si="4"/>
        <v>28</v>
      </c>
      <c r="I32" s="43"/>
      <c r="J32" s="25" t="str">
        <v>Wahyu Pratama</v>
      </c>
      <c r="K32" s="26">
        <f t="shared" si="5"/>
        <v>16</v>
      </c>
      <c r="L32" s="45" t="str">
        <f t="shared" si="6"/>
        <v>Jalan Pahlawan</v>
      </c>
      <c r="M32" s="25" t="str">
        <f t="shared" si="7"/>
        <v xml:space="preserve">Jalan Pahlawan </v>
      </c>
      <c r="N32" s="26">
        <f t="shared" si="8"/>
        <v>23</v>
      </c>
      <c r="O32" s="26" t="str">
        <f t="shared" si="9"/>
        <v>No. 105</v>
      </c>
      <c r="P32" s="26" t="str">
        <f t="shared" si="10"/>
        <v>NO. 105</v>
      </c>
      <c r="Q32" s="46" t="str">
        <f t="shared" si="11"/>
        <v>NO. 105</v>
      </c>
      <c r="R32" s="47">
        <f t="shared" si="12"/>
        <v>61</v>
      </c>
      <c r="S32" s="45" t="str">
        <f t="shared" si="13"/>
        <v>Kelurahan Sejahtera, Palembang, 55678</v>
      </c>
      <c r="T32" s="45" t="str">
        <f t="shared" si="14"/>
        <v>Kelurahan Sejahtera, Palembang, 55678</v>
      </c>
      <c r="U32" s="48" t="str">
        <f t="shared" si="15"/>
        <v>Jalan Pahlawan  NO. 105 Kelurahan Sejahtera, Palembang, 55678</v>
      </c>
      <c r="Z32" s="22" t="s">
        <v>161</v>
      </c>
      <c r="AC32" s="49" t="s">
        <v>162</v>
      </c>
      <c r="AD32" s="50">
        <v>41384</v>
      </c>
      <c r="AE32" s="40" t="str">
        <f t="shared" si="0"/>
        <v>Wahyu Pratama</v>
      </c>
      <c r="AF32" s="41">
        <f t="shared" si="1"/>
        <v>28</v>
      </c>
      <c r="AG32" s="41" t="str">
        <f t="shared" si="2"/>
        <v xml:space="preserve">Jalan Pahlawan </v>
      </c>
      <c r="AH32" s="41" t="str">
        <f t="shared" si="3"/>
        <v>NO. 105</v>
      </c>
      <c r="AI32" s="41"/>
      <c r="AJ32" s="41"/>
      <c r="AK32" s="41"/>
      <c r="AL32" s="40" t="s">
        <v>163</v>
      </c>
    </row>
    <row r="33" spans="1:38" ht="15.75" customHeight="1">
      <c r="A33" s="38" t="s">
        <v>165</v>
      </c>
      <c r="B33" s="39">
        <v>41391</v>
      </c>
      <c r="C33" s="40" t="s">
        <v>412</v>
      </c>
      <c r="D33" s="41">
        <v>35</v>
      </c>
      <c r="E33" s="42" t="s">
        <v>166</v>
      </c>
      <c r="F33" s="43"/>
      <c r="G33" s="29"/>
      <c r="H33" s="44">
        <f t="shared" si="4"/>
        <v>35</v>
      </c>
      <c r="I33" s="43"/>
      <c r="J33" s="25" t="str">
        <v>Retno Wahyuni</v>
      </c>
      <c r="K33" s="26">
        <f t="shared" si="5"/>
        <v>15</v>
      </c>
      <c r="L33" s="45" t="str">
        <f t="shared" si="6"/>
        <v>Jalan Bahagia</v>
      </c>
      <c r="M33" s="25" t="str">
        <f t="shared" si="7"/>
        <v xml:space="preserve">Jalan Bahagia </v>
      </c>
      <c r="N33" s="26">
        <f t="shared" si="8"/>
        <v>22</v>
      </c>
      <c r="O33" s="26" t="str">
        <f t="shared" si="9"/>
        <v>No. 110</v>
      </c>
      <c r="P33" s="26" t="str">
        <f t="shared" si="10"/>
        <v>NO. 110</v>
      </c>
      <c r="Q33" s="46" t="str">
        <f t="shared" si="11"/>
        <v>NO. 110</v>
      </c>
      <c r="R33" s="47">
        <f t="shared" si="12"/>
        <v>53</v>
      </c>
      <c r="S33" s="45" t="str">
        <f t="shared" si="13"/>
        <v>Kampung Damai, Makassar, 78901</v>
      </c>
      <c r="T33" s="45" t="str">
        <f t="shared" si="14"/>
        <v>Desa Damai, Makassar, 78901</v>
      </c>
      <c r="U33" s="48" t="str">
        <f t="shared" si="15"/>
        <v>Jalan Bahagia  NO. 110 Desa Damai, Makassar, 78901</v>
      </c>
      <c r="Z33" s="22" t="s">
        <v>164</v>
      </c>
      <c r="AC33" s="49" t="s">
        <v>165</v>
      </c>
      <c r="AD33" s="50">
        <v>41391</v>
      </c>
      <c r="AE33" s="40" t="str">
        <f t="shared" si="0"/>
        <v>Retno Wahyuni</v>
      </c>
      <c r="AF33" s="41">
        <f t="shared" si="1"/>
        <v>35</v>
      </c>
      <c r="AG33" s="41" t="str">
        <f t="shared" si="2"/>
        <v xml:space="preserve">Jalan Bahagia </v>
      </c>
      <c r="AH33" s="41" t="str">
        <f t="shared" si="3"/>
        <v>NO. 110</v>
      </c>
      <c r="AI33" s="41"/>
      <c r="AJ33" s="41"/>
      <c r="AK33" s="41"/>
      <c r="AL33" s="40" t="s">
        <v>166</v>
      </c>
    </row>
    <row r="34" spans="1:38" ht="15.75" customHeight="1">
      <c r="A34" s="38" t="s">
        <v>168</v>
      </c>
      <c r="B34" s="39">
        <v>41392</v>
      </c>
      <c r="C34" s="40" t="s">
        <v>413</v>
      </c>
      <c r="D34" s="41">
        <v>55</v>
      </c>
      <c r="E34" s="42" t="s">
        <v>169</v>
      </c>
      <c r="F34" s="43"/>
      <c r="G34" s="29"/>
      <c r="H34" s="44">
        <f t="shared" si="4"/>
        <v>55</v>
      </c>
      <c r="I34" s="43"/>
      <c r="J34" s="25" t="str">
        <v>Bambang Susilo</v>
      </c>
      <c r="K34" s="26">
        <f t="shared" si="5"/>
        <v>13</v>
      </c>
      <c r="L34" s="45" t="str">
        <f t="shared" si="6"/>
        <v>Jalan Indah</v>
      </c>
      <c r="M34" s="25" t="str">
        <f t="shared" si="7"/>
        <v xml:space="preserve">Jalan Indah </v>
      </c>
      <c r="N34" s="26">
        <f t="shared" si="8"/>
        <v>20</v>
      </c>
      <c r="O34" s="26" t="str">
        <f t="shared" si="9"/>
        <v>No. 115</v>
      </c>
      <c r="P34" s="26" t="str">
        <f t="shared" si="10"/>
        <v>NO. 115</v>
      </c>
      <c r="Q34" s="46" t="str">
        <f t="shared" si="11"/>
        <v>NO. 115</v>
      </c>
      <c r="R34" s="47">
        <f t="shared" si="12"/>
        <v>51</v>
      </c>
      <c r="S34" s="45" t="str">
        <f t="shared" si="13"/>
        <v>Desa Makmur, Balikpapan, 10234</v>
      </c>
      <c r="T34" s="45" t="str">
        <f t="shared" si="14"/>
        <v>Desa Makmur, Balikpapan, 10234</v>
      </c>
      <c r="U34" s="48" t="str">
        <f t="shared" si="15"/>
        <v>Jalan Indah  NO. 115 Desa Makmur, Balikpapan, 10234</v>
      </c>
      <c r="Z34" s="22" t="s">
        <v>167</v>
      </c>
      <c r="AC34" s="49" t="s">
        <v>168</v>
      </c>
      <c r="AD34" s="50">
        <v>41392</v>
      </c>
      <c r="AE34" s="40" t="str">
        <f t="shared" si="0"/>
        <v>Bambang Susilo</v>
      </c>
      <c r="AF34" s="41">
        <f t="shared" si="1"/>
        <v>55</v>
      </c>
      <c r="AG34" s="41" t="str">
        <f t="shared" si="2"/>
        <v xml:space="preserve">Jalan Indah </v>
      </c>
      <c r="AH34" s="41" t="str">
        <f t="shared" si="3"/>
        <v>NO. 115</v>
      </c>
      <c r="AI34" s="41"/>
      <c r="AJ34" s="41"/>
      <c r="AK34" s="41"/>
      <c r="AL34" s="40" t="s">
        <v>169</v>
      </c>
    </row>
    <row r="35" spans="1:38" ht="15.75" customHeight="1">
      <c r="A35" s="38" t="s">
        <v>171</v>
      </c>
      <c r="B35" s="39">
        <v>41392</v>
      </c>
      <c r="C35" s="40" t="s">
        <v>414</v>
      </c>
      <c r="D35" s="41">
        <v>38</v>
      </c>
      <c r="E35" s="42" t="s">
        <v>415</v>
      </c>
      <c r="F35" s="43"/>
      <c r="G35" s="29"/>
      <c r="H35" s="44">
        <f t="shared" si="4"/>
        <v>38</v>
      </c>
      <c r="I35" s="43"/>
      <c r="J35" s="25" t="str">
        <v>Rina Hartati</v>
      </c>
      <c r="K35" s="26">
        <f t="shared" si="5"/>
        <v>11</v>
      </c>
      <c r="L35" s="45" t="str">
        <f t="shared" si="6"/>
        <v>Jln Mawar</v>
      </c>
      <c r="M35" s="25" t="str">
        <f t="shared" si="7"/>
        <v xml:space="preserve">Jalan Mawar </v>
      </c>
      <c r="N35" s="26">
        <f t="shared" si="8"/>
        <v>18</v>
      </c>
      <c r="O35" s="26" t="str">
        <f t="shared" si="9"/>
        <v>No. 120</v>
      </c>
      <c r="P35" s="26" t="str">
        <f t="shared" si="10"/>
        <v>NO. 120</v>
      </c>
      <c r="Q35" s="46" t="str">
        <f t="shared" si="11"/>
        <v>NO. 120</v>
      </c>
      <c r="R35" s="47">
        <f t="shared" si="12"/>
        <v>54</v>
      </c>
      <c r="S35" s="45" t="str">
        <f t="shared" si="13"/>
        <v>Kampung Sejahtera, Tangerang, 12345</v>
      </c>
      <c r="T35" s="45" t="str">
        <f t="shared" si="14"/>
        <v>Desa Sejahtera, Tangerang, 12345</v>
      </c>
      <c r="U35" s="48" t="str">
        <f t="shared" si="15"/>
        <v>Jalan Mawar  NO. 120 Desa Sejahtera, Tangerang, 12345</v>
      </c>
      <c r="Z35" s="22" t="s">
        <v>170</v>
      </c>
      <c r="AC35" s="49" t="s">
        <v>171</v>
      </c>
      <c r="AD35" s="50">
        <v>41392</v>
      </c>
      <c r="AE35" s="40" t="str">
        <f t="shared" si="0"/>
        <v>Rina Hartati</v>
      </c>
      <c r="AF35" s="41">
        <f t="shared" si="1"/>
        <v>38</v>
      </c>
      <c r="AG35" s="41" t="str">
        <f t="shared" si="2"/>
        <v xml:space="preserve">Jalan Mawar </v>
      </c>
      <c r="AH35" s="41" t="str">
        <f t="shared" si="3"/>
        <v>NO. 120</v>
      </c>
      <c r="AI35" s="41"/>
      <c r="AJ35" s="41"/>
      <c r="AK35" s="41"/>
      <c r="AL35" s="40" t="s">
        <v>172</v>
      </c>
    </row>
    <row r="36" spans="1:38" ht="15.75" customHeight="1">
      <c r="A36" s="38" t="s">
        <v>174</v>
      </c>
      <c r="B36" s="39">
        <v>41394</v>
      </c>
      <c r="C36" s="40" t="s">
        <v>416</v>
      </c>
      <c r="D36" s="41">
        <v>54</v>
      </c>
      <c r="E36" s="42" t="s">
        <v>417</v>
      </c>
      <c r="F36" s="43"/>
      <c r="G36" s="29"/>
      <c r="H36" s="44">
        <f t="shared" si="4"/>
        <v>54</v>
      </c>
      <c r="I36" s="43"/>
      <c r="J36" s="25" t="str">
        <v>Dedi Hidayat</v>
      </c>
      <c r="K36" s="26">
        <f t="shared" si="5"/>
        <v>15</v>
      </c>
      <c r="L36" s="45" t="str">
        <f t="shared" si="6"/>
        <v>Jalan Sentosa</v>
      </c>
      <c r="M36" s="25" t="str">
        <f t="shared" si="7"/>
        <v xml:space="preserve">Jalan Sentosa </v>
      </c>
      <c r="N36" s="26">
        <f t="shared" si="8"/>
        <v>22</v>
      </c>
      <c r="O36" s="26" t="str">
        <f t="shared" si="9"/>
        <v>No. 125</v>
      </c>
      <c r="P36" s="26" t="str">
        <f t="shared" si="10"/>
        <v>NO. 125</v>
      </c>
      <c r="Q36" s="46" t="str">
        <f t="shared" si="11"/>
        <v>NO. 125</v>
      </c>
      <c r="R36" s="47">
        <f t="shared" si="12"/>
        <v>50</v>
      </c>
      <c r="S36" s="45" t="str">
        <f t="shared" si="13"/>
        <v>Kel. Indah, Denpasar, 23456</v>
      </c>
      <c r="T36" s="45" t="str">
        <f t="shared" si="14"/>
        <v>Kelurahan Indah, Denpasar, 23456</v>
      </c>
      <c r="U36" s="48" t="str">
        <f t="shared" si="15"/>
        <v>Jalan Sentosa  NO. 125 Kelurahan Indah, Denpasar, 23456</v>
      </c>
      <c r="Z36" s="22" t="s">
        <v>173</v>
      </c>
      <c r="AC36" s="49" t="s">
        <v>174</v>
      </c>
      <c r="AD36" s="50">
        <v>41394</v>
      </c>
      <c r="AE36" s="40" t="str">
        <f t="shared" si="0"/>
        <v>Dedi Hidayat</v>
      </c>
      <c r="AF36" s="41">
        <f t="shared" si="1"/>
        <v>54</v>
      </c>
      <c r="AG36" s="41" t="str">
        <f t="shared" si="2"/>
        <v xml:space="preserve">Jalan Sentosa </v>
      </c>
      <c r="AH36" s="41" t="str">
        <f t="shared" si="3"/>
        <v>NO. 125</v>
      </c>
      <c r="AI36" s="41"/>
      <c r="AJ36" s="41"/>
      <c r="AK36" s="41"/>
      <c r="AL36" s="40" t="s">
        <v>175</v>
      </c>
    </row>
    <row r="37" spans="1:38" ht="15.75" customHeight="1">
      <c r="A37" s="38" t="s">
        <v>177</v>
      </c>
      <c r="B37" s="39">
        <v>41394</v>
      </c>
      <c r="C37" s="40" t="s">
        <v>418</v>
      </c>
      <c r="D37" s="41">
        <v>34</v>
      </c>
      <c r="E37" s="42" t="s">
        <v>178</v>
      </c>
      <c r="F37" s="43"/>
      <c r="G37" s="29"/>
      <c r="H37" s="44">
        <f t="shared" si="4"/>
        <v>34</v>
      </c>
      <c r="I37" s="43"/>
      <c r="J37" s="25" t="str">
        <v>Rika Purnama</v>
      </c>
      <c r="K37" s="26">
        <f t="shared" si="5"/>
        <v>15</v>
      </c>
      <c r="L37" s="45" t="str">
        <f t="shared" si="6"/>
        <v>Jalan Cendana</v>
      </c>
      <c r="M37" s="25" t="str">
        <f t="shared" si="7"/>
        <v xml:space="preserve">Jalan Cendana </v>
      </c>
      <c r="N37" s="26">
        <f t="shared" si="8"/>
        <v>22</v>
      </c>
      <c r="O37" s="26" t="str">
        <f t="shared" si="9"/>
        <v>No. 130</v>
      </c>
      <c r="P37" s="26" t="str">
        <f t="shared" si="10"/>
        <v>NO. 130</v>
      </c>
      <c r="Q37" s="46" t="str">
        <f t="shared" si="11"/>
        <v>NO. 130</v>
      </c>
      <c r="R37" s="47">
        <f t="shared" si="12"/>
        <v>52</v>
      </c>
      <c r="S37" s="45" t="str">
        <f t="shared" si="13"/>
        <v>Kampung Bahagia, Batam, 34567</v>
      </c>
      <c r="T37" s="45" t="str">
        <f t="shared" si="14"/>
        <v>Desa Bahagia, Batam, 34567</v>
      </c>
      <c r="U37" s="48" t="str">
        <f t="shared" si="15"/>
        <v>Jalan Cendana  NO. 130 Desa Bahagia, Batam, 34567</v>
      </c>
      <c r="Z37" s="22" t="s">
        <v>176</v>
      </c>
      <c r="AC37" s="49" t="s">
        <v>177</v>
      </c>
      <c r="AD37" s="50">
        <v>41394</v>
      </c>
      <c r="AE37" s="40" t="str">
        <f t="shared" si="0"/>
        <v>Rika Purnama</v>
      </c>
      <c r="AF37" s="41">
        <f t="shared" si="1"/>
        <v>34</v>
      </c>
      <c r="AG37" s="41" t="str">
        <f t="shared" si="2"/>
        <v xml:space="preserve">Jalan Cendana </v>
      </c>
      <c r="AH37" s="41" t="str">
        <f t="shared" si="3"/>
        <v>NO. 130</v>
      </c>
      <c r="AI37" s="41"/>
      <c r="AJ37" s="41"/>
      <c r="AK37" s="41"/>
      <c r="AL37" s="40" t="s">
        <v>178</v>
      </c>
    </row>
    <row r="38" spans="1:38" ht="15.75" customHeight="1">
      <c r="A38" s="38" t="s">
        <v>180</v>
      </c>
      <c r="B38" s="39">
        <v>41394</v>
      </c>
      <c r="C38" s="40" t="s">
        <v>419</v>
      </c>
      <c r="D38" s="41">
        <v>40</v>
      </c>
      <c r="E38" s="42" t="s">
        <v>181</v>
      </c>
      <c r="F38" s="43"/>
      <c r="G38" s="29"/>
      <c r="H38" s="44">
        <f t="shared" si="4"/>
        <v>40</v>
      </c>
      <c r="I38" s="43"/>
      <c r="J38" s="25" t="str">
        <v>Hadi Winarto</v>
      </c>
      <c r="K38" s="26">
        <f t="shared" si="5"/>
        <v>15</v>
      </c>
      <c r="L38" s="45" t="str">
        <f t="shared" si="6"/>
        <v>Jalan Harmoni</v>
      </c>
      <c r="M38" s="25" t="str">
        <f t="shared" si="7"/>
        <v xml:space="preserve">Jalan Harmoni </v>
      </c>
      <c r="N38" s="26">
        <f t="shared" si="8"/>
        <v>22</v>
      </c>
      <c r="O38" s="26" t="str">
        <f t="shared" si="9"/>
        <v>No. 135</v>
      </c>
      <c r="P38" s="26" t="str">
        <f t="shared" si="10"/>
        <v>NO. 135</v>
      </c>
      <c r="Q38" s="46" t="str">
        <f t="shared" si="11"/>
        <v>NO. 135</v>
      </c>
      <c r="R38" s="47">
        <f t="shared" si="12"/>
        <v>49</v>
      </c>
      <c r="S38" s="45" t="str">
        <f t="shared" si="13"/>
        <v>Desa Damai, Jakarta, 45678</v>
      </c>
      <c r="T38" s="45" t="str">
        <f t="shared" si="14"/>
        <v>Desa Damai, Jakarta, 45678</v>
      </c>
      <c r="U38" s="48" t="str">
        <f t="shared" si="15"/>
        <v>Jalan Harmoni  NO. 135 Desa Damai, Jakarta, 45678</v>
      </c>
      <c r="Z38" s="22" t="s">
        <v>179</v>
      </c>
      <c r="AC38" s="49" t="s">
        <v>180</v>
      </c>
      <c r="AD38" s="50">
        <v>41394</v>
      </c>
      <c r="AE38" s="40" t="str">
        <f t="shared" si="0"/>
        <v>Hadi Winarto</v>
      </c>
      <c r="AF38" s="41">
        <f t="shared" si="1"/>
        <v>40</v>
      </c>
      <c r="AG38" s="41" t="str">
        <f t="shared" si="2"/>
        <v xml:space="preserve">Jalan Harmoni </v>
      </c>
      <c r="AH38" s="41" t="str">
        <f t="shared" si="3"/>
        <v>NO. 135</v>
      </c>
      <c r="AI38" s="41"/>
      <c r="AJ38" s="41"/>
      <c r="AK38" s="41"/>
      <c r="AL38" s="40" t="s">
        <v>181</v>
      </c>
    </row>
    <row r="39" spans="1:38" ht="15.75" customHeight="1">
      <c r="A39" s="38" t="s">
        <v>183</v>
      </c>
      <c r="B39" s="39">
        <v>41395</v>
      </c>
      <c r="C39" s="40" t="s">
        <v>420</v>
      </c>
      <c r="D39" s="41">
        <v>48</v>
      </c>
      <c r="E39" s="42" t="s">
        <v>184</v>
      </c>
      <c r="F39" s="43"/>
      <c r="G39" s="29"/>
      <c r="H39" s="44">
        <f t="shared" si="4"/>
        <v>48</v>
      </c>
      <c r="I39" s="43"/>
      <c r="J39" s="25" t="str">
        <v>Nurul Hikmah</v>
      </c>
      <c r="K39" s="26">
        <f t="shared" si="5"/>
        <v>20</v>
      </c>
      <c r="L39" s="45" t="str">
        <f t="shared" si="6"/>
        <v>Jalan Bahagia Baru</v>
      </c>
      <c r="M39" s="25" t="str">
        <f t="shared" si="7"/>
        <v xml:space="preserve">Jalan Bahagia Baru </v>
      </c>
      <c r="N39" s="26">
        <f t="shared" si="8"/>
        <v>27</v>
      </c>
      <c r="O39" s="26" t="str">
        <f t="shared" si="9"/>
        <v>No. 140</v>
      </c>
      <c r="P39" s="26" t="str">
        <f t="shared" si="10"/>
        <v>NO. 140</v>
      </c>
      <c r="Q39" s="46" t="str">
        <f t="shared" si="11"/>
        <v>NO. 140</v>
      </c>
      <c r="R39" s="47">
        <f t="shared" si="12"/>
        <v>58</v>
      </c>
      <c r="S39" s="45" t="str">
        <f t="shared" si="13"/>
        <v>Kampung Indah, Surabaya, 56789</v>
      </c>
      <c r="T39" s="45" t="str">
        <f t="shared" si="14"/>
        <v>Desa Indah, Surabaya, 56789</v>
      </c>
      <c r="U39" s="48" t="str">
        <f t="shared" si="15"/>
        <v>Jalan Bahagia Baru  NO. 140 Desa Indah, Surabaya, 56789</v>
      </c>
      <c r="Z39" s="22" t="s">
        <v>182</v>
      </c>
      <c r="AC39" s="49" t="s">
        <v>183</v>
      </c>
      <c r="AD39" s="50">
        <v>41395</v>
      </c>
      <c r="AE39" s="40" t="str">
        <f t="shared" si="0"/>
        <v>Nurul Hikmah</v>
      </c>
      <c r="AF39" s="41">
        <f t="shared" si="1"/>
        <v>48</v>
      </c>
      <c r="AG39" s="41" t="str">
        <f t="shared" si="2"/>
        <v xml:space="preserve">Jalan Bahagia Baru </v>
      </c>
      <c r="AH39" s="41" t="str">
        <f t="shared" si="3"/>
        <v>NO. 140</v>
      </c>
      <c r="AI39" s="41"/>
      <c r="AJ39" s="41"/>
      <c r="AK39" s="41"/>
      <c r="AL39" s="40" t="s">
        <v>184</v>
      </c>
    </row>
    <row r="40" spans="1:38" ht="15.75" customHeight="1">
      <c r="A40" s="38" t="s">
        <v>186</v>
      </c>
      <c r="B40" s="39">
        <v>41396</v>
      </c>
      <c r="C40" s="40" t="s">
        <v>421</v>
      </c>
      <c r="D40" s="41">
        <v>28</v>
      </c>
      <c r="E40" s="42" t="s">
        <v>187</v>
      </c>
      <c r="F40" s="43"/>
      <c r="G40" s="29"/>
      <c r="H40" s="44">
        <f t="shared" si="4"/>
        <v>28</v>
      </c>
      <c r="I40" s="43"/>
      <c r="J40" s="25" t="str">
        <v>Fajar Setiawan</v>
      </c>
      <c r="K40" s="26">
        <f t="shared" si="5"/>
        <v>13</v>
      </c>
      <c r="L40" s="45" t="str">
        <f t="shared" si="6"/>
        <v>Jalan Puspa</v>
      </c>
      <c r="M40" s="25" t="str">
        <f t="shared" si="7"/>
        <v xml:space="preserve">Jalan Puspa </v>
      </c>
      <c r="N40" s="26">
        <f t="shared" si="8"/>
        <v>20</v>
      </c>
      <c r="O40" s="26" t="str">
        <f t="shared" si="9"/>
        <v>No. 145</v>
      </c>
      <c r="P40" s="26" t="str">
        <f t="shared" si="10"/>
        <v>NO. 145</v>
      </c>
      <c r="Q40" s="46" t="str">
        <f t="shared" si="11"/>
        <v>NO. 145</v>
      </c>
      <c r="R40" s="47">
        <f t="shared" si="12"/>
        <v>56</v>
      </c>
      <c r="S40" s="45" t="str">
        <f t="shared" si="13"/>
        <v>Kelurahan Sejahtera, Bandung, 67890</v>
      </c>
      <c r="T40" s="45" t="str">
        <f t="shared" si="14"/>
        <v>Kelurahan Sejahtera, Bandung, 67890</v>
      </c>
      <c r="U40" s="48" t="str">
        <f t="shared" si="15"/>
        <v>Jalan Puspa  NO. 145 Kelurahan Sejahtera, Bandung, 67890</v>
      </c>
      <c r="Z40" s="22" t="s">
        <v>185</v>
      </c>
      <c r="AC40" s="49" t="s">
        <v>186</v>
      </c>
      <c r="AD40" s="50">
        <v>41396</v>
      </c>
      <c r="AE40" s="40" t="str">
        <f t="shared" si="0"/>
        <v>Fajar Setiawan</v>
      </c>
      <c r="AF40" s="41">
        <f t="shared" si="1"/>
        <v>28</v>
      </c>
      <c r="AG40" s="41" t="str">
        <f t="shared" si="2"/>
        <v xml:space="preserve">Jalan Puspa </v>
      </c>
      <c r="AH40" s="41" t="str">
        <f t="shared" si="3"/>
        <v>NO. 145</v>
      </c>
      <c r="AI40" s="41"/>
      <c r="AJ40" s="41"/>
      <c r="AK40" s="41"/>
      <c r="AL40" s="40" t="s">
        <v>187</v>
      </c>
    </row>
    <row r="41" spans="1:38" ht="15.75" customHeight="1">
      <c r="A41" s="38" t="s">
        <v>189</v>
      </c>
      <c r="B41" s="39">
        <v>41396</v>
      </c>
      <c r="C41" s="40" t="s">
        <v>422</v>
      </c>
      <c r="D41" s="41">
        <v>39</v>
      </c>
      <c r="E41" s="42" t="s">
        <v>190</v>
      </c>
      <c r="F41" s="43"/>
      <c r="G41" s="29"/>
      <c r="H41" s="44">
        <f t="shared" si="4"/>
        <v>39</v>
      </c>
      <c r="I41" s="43"/>
      <c r="J41" s="25" t="str">
        <v>Novi Susanti</v>
      </c>
      <c r="K41" s="26">
        <f t="shared" si="5"/>
        <v>12</v>
      </c>
      <c r="L41" s="45" t="str">
        <f t="shared" si="6"/>
        <v>Jln Makmur</v>
      </c>
      <c r="M41" s="25" t="str">
        <f t="shared" si="7"/>
        <v xml:space="preserve">Jalan Makmur </v>
      </c>
      <c r="N41" s="26">
        <f t="shared" si="8"/>
        <v>19</v>
      </c>
      <c r="O41" s="26" t="str">
        <f t="shared" si="9"/>
        <v>No. 150</v>
      </c>
      <c r="P41" s="26" t="str">
        <f t="shared" si="10"/>
        <v>NO. 150</v>
      </c>
      <c r="Q41" s="46" t="str">
        <f t="shared" si="11"/>
        <v>NO. 150</v>
      </c>
      <c r="R41" s="47">
        <f t="shared" si="12"/>
        <v>52</v>
      </c>
      <c r="S41" s="45" t="str">
        <f t="shared" si="13"/>
        <v>Kampung Bahagia, Semarang, 78901</v>
      </c>
      <c r="T41" s="45" t="str">
        <f t="shared" si="14"/>
        <v>Desa Bahagia, Semarang, 78901</v>
      </c>
      <c r="U41" s="48" t="str">
        <f t="shared" si="15"/>
        <v>Jalan Makmur  NO. 150 Desa Bahagia, Semarang, 78901</v>
      </c>
      <c r="Z41" s="22" t="s">
        <v>188</v>
      </c>
      <c r="AC41" s="49" t="s">
        <v>189</v>
      </c>
      <c r="AD41" s="50">
        <v>41396</v>
      </c>
      <c r="AE41" s="40" t="str">
        <f t="shared" si="0"/>
        <v>Novi Susanti</v>
      </c>
      <c r="AF41" s="41">
        <f t="shared" si="1"/>
        <v>39</v>
      </c>
      <c r="AG41" s="41" t="str">
        <f t="shared" si="2"/>
        <v xml:space="preserve">Jalan Makmur </v>
      </c>
      <c r="AH41" s="41" t="str">
        <f t="shared" si="3"/>
        <v>NO. 150</v>
      </c>
      <c r="AI41" s="41"/>
      <c r="AJ41" s="41"/>
      <c r="AK41" s="41"/>
      <c r="AL41" s="40" t="s">
        <v>190</v>
      </c>
    </row>
    <row r="42" spans="1:38" ht="15.75" customHeight="1">
      <c r="A42" s="38" t="s">
        <v>192</v>
      </c>
      <c r="B42" s="39">
        <v>41397</v>
      </c>
      <c r="C42" s="40" t="s">
        <v>423</v>
      </c>
      <c r="D42" s="41">
        <v>30</v>
      </c>
      <c r="E42" s="42" t="s">
        <v>193</v>
      </c>
      <c r="F42" s="43"/>
      <c r="G42" s="29"/>
      <c r="H42" s="44">
        <f t="shared" si="4"/>
        <v>30</v>
      </c>
      <c r="I42" s="43"/>
      <c r="J42" s="25" t="str">
        <v>Joko Santoso</v>
      </c>
      <c r="K42" s="26">
        <f t="shared" si="5"/>
        <v>13</v>
      </c>
      <c r="L42" s="45" t="str">
        <f t="shared" si="6"/>
        <v>Jalan Damai</v>
      </c>
      <c r="M42" s="25" t="str">
        <f t="shared" si="7"/>
        <v xml:space="preserve">Jalan Damai </v>
      </c>
      <c r="N42" s="26">
        <f t="shared" si="8"/>
        <v>20</v>
      </c>
      <c r="O42" s="26" t="str">
        <f t="shared" si="9"/>
        <v>No. 155</v>
      </c>
      <c r="P42" s="26" t="str">
        <f t="shared" si="10"/>
        <v>NO. 155</v>
      </c>
      <c r="Q42" s="46" t="str">
        <f t="shared" si="11"/>
        <v>NO. 155</v>
      </c>
      <c r="R42" s="47">
        <f t="shared" si="12"/>
        <v>50</v>
      </c>
      <c r="S42" s="45" t="str">
        <f t="shared" si="13"/>
        <v>Desa Indah, Yogyakarta, 89012</v>
      </c>
      <c r="T42" s="45" t="str">
        <f t="shared" si="14"/>
        <v>Desa Indah, Yogyakarta, 89012</v>
      </c>
      <c r="U42" s="48" t="str">
        <f t="shared" si="15"/>
        <v>Jalan Damai  NO. 155 Desa Indah, Yogyakarta, 89012</v>
      </c>
      <c r="Z42" s="22" t="s">
        <v>191</v>
      </c>
      <c r="AC42" s="49" t="s">
        <v>192</v>
      </c>
      <c r="AD42" s="50">
        <v>41397</v>
      </c>
      <c r="AE42" s="40" t="str">
        <f t="shared" si="0"/>
        <v>Joko Santoso</v>
      </c>
      <c r="AF42" s="41">
        <f t="shared" si="1"/>
        <v>30</v>
      </c>
      <c r="AG42" s="41" t="str">
        <f t="shared" si="2"/>
        <v xml:space="preserve">Jalan Damai </v>
      </c>
      <c r="AH42" s="41" t="str">
        <f t="shared" si="3"/>
        <v>NO. 155</v>
      </c>
      <c r="AI42" s="41"/>
      <c r="AJ42" s="41"/>
      <c r="AK42" s="41"/>
      <c r="AL42" s="40" t="s">
        <v>193</v>
      </c>
    </row>
    <row r="43" spans="1:38" ht="15.75" customHeight="1">
      <c r="A43" s="38" t="s">
        <v>195</v>
      </c>
      <c r="B43" s="39">
        <v>41398</v>
      </c>
      <c r="C43" s="40" t="s">
        <v>424</v>
      </c>
      <c r="D43" s="41">
        <v>59</v>
      </c>
      <c r="E43" s="42" t="s">
        <v>196</v>
      </c>
      <c r="F43" s="43"/>
      <c r="G43" s="29"/>
      <c r="H43" s="44">
        <f t="shared" si="4"/>
        <v>59</v>
      </c>
      <c r="I43" s="43"/>
      <c r="J43" s="25" t="str">
        <v>Dewi Lestari</v>
      </c>
      <c r="K43" s="26">
        <f t="shared" si="5"/>
        <v>18</v>
      </c>
      <c r="L43" s="45" t="str">
        <f t="shared" si="6"/>
        <v>Jalan Indah Baru</v>
      </c>
      <c r="M43" s="25" t="str">
        <f t="shared" si="7"/>
        <v xml:space="preserve">Jalan Indah Baru </v>
      </c>
      <c r="N43" s="26">
        <f t="shared" si="8"/>
        <v>25</v>
      </c>
      <c r="O43" s="26" t="str">
        <f t="shared" si="9"/>
        <v>No. 160</v>
      </c>
      <c r="P43" s="26" t="str">
        <f t="shared" si="10"/>
        <v>NO. 160</v>
      </c>
      <c r="Q43" s="46" t="str">
        <f t="shared" si="11"/>
        <v>NO. 160</v>
      </c>
      <c r="R43" s="47">
        <f t="shared" si="12"/>
        <v>57</v>
      </c>
      <c r="S43" s="45" t="str">
        <f t="shared" si="13"/>
        <v>Kampung Sejahtera, Medan, 90123</v>
      </c>
      <c r="T43" s="45" t="str">
        <f t="shared" si="14"/>
        <v>Desa Sejahtera, Medan, 90123</v>
      </c>
      <c r="U43" s="48" t="str">
        <f t="shared" si="15"/>
        <v>Jalan Indah Baru  NO. 160 Desa Sejahtera, Medan, 90123</v>
      </c>
      <c r="Z43" s="22" t="s">
        <v>194</v>
      </c>
      <c r="AC43" s="49" t="s">
        <v>195</v>
      </c>
      <c r="AD43" s="50">
        <v>41398</v>
      </c>
      <c r="AE43" s="40" t="str">
        <f t="shared" si="0"/>
        <v>Dewi Lestari</v>
      </c>
      <c r="AF43" s="41">
        <f t="shared" si="1"/>
        <v>59</v>
      </c>
      <c r="AG43" s="41" t="str">
        <f t="shared" si="2"/>
        <v xml:space="preserve">Jalan Indah Baru </v>
      </c>
      <c r="AH43" s="41" t="str">
        <f t="shared" si="3"/>
        <v>NO. 160</v>
      </c>
      <c r="AI43" s="41"/>
      <c r="AJ43" s="41"/>
      <c r="AK43" s="41"/>
      <c r="AL43" s="40" t="s">
        <v>196</v>
      </c>
    </row>
    <row r="44" spans="1:38" ht="15.75" customHeight="1">
      <c r="A44" s="38" t="s">
        <v>198</v>
      </c>
      <c r="B44" s="39">
        <v>41399</v>
      </c>
      <c r="C44" s="40" t="s">
        <v>425</v>
      </c>
      <c r="D44" s="41"/>
      <c r="E44" s="42" t="s">
        <v>199</v>
      </c>
      <c r="F44" s="43"/>
      <c r="G44" s="29"/>
      <c r="H44" s="44">
        <f t="shared" si="4"/>
        <v>39.478723404255319</v>
      </c>
      <c r="I44" s="43"/>
      <c r="J44" s="25" t="str">
        <v>Arif Rahman</v>
      </c>
      <c r="K44" s="26">
        <f t="shared" si="5"/>
        <v>17</v>
      </c>
      <c r="L44" s="45" t="str">
        <f t="shared" si="6"/>
        <v>Jalan Sejahtera</v>
      </c>
      <c r="M44" s="25" t="str">
        <f t="shared" si="7"/>
        <v xml:space="preserve">Jalan Sejahtera </v>
      </c>
      <c r="N44" s="26">
        <f t="shared" si="8"/>
        <v>24</v>
      </c>
      <c r="O44" s="26" t="str">
        <f t="shared" si="9"/>
        <v>No. 165</v>
      </c>
      <c r="P44" s="26" t="str">
        <f t="shared" si="10"/>
        <v>NO. 165</v>
      </c>
      <c r="Q44" s="46" t="str">
        <f t="shared" si="11"/>
        <v>NO. 165</v>
      </c>
      <c r="R44" s="47">
        <f t="shared" si="12"/>
        <v>57</v>
      </c>
      <c r="S44" s="45" t="str">
        <f t="shared" si="13"/>
        <v>Kelurahan Damai, Makassar, 01234</v>
      </c>
      <c r="T44" s="45" t="str">
        <f t="shared" si="14"/>
        <v>Kelurahan Damai, Makassar, 01234</v>
      </c>
      <c r="U44" s="48" t="str">
        <f t="shared" si="15"/>
        <v>Jalan Sejahtera  NO. 165 Kelurahan Damai, Makassar, 01234</v>
      </c>
      <c r="Z44" s="22" t="s">
        <v>197</v>
      </c>
      <c r="AC44" s="49" t="s">
        <v>198</v>
      </c>
      <c r="AD44" s="50">
        <v>41399</v>
      </c>
      <c r="AE44" s="40" t="str">
        <f t="shared" si="0"/>
        <v>Arif Rahman</v>
      </c>
      <c r="AF44" s="41">
        <f t="shared" si="1"/>
        <v>39.478723404255319</v>
      </c>
      <c r="AG44" s="41" t="str">
        <f t="shared" si="2"/>
        <v xml:space="preserve">Jalan Sejahtera </v>
      </c>
      <c r="AH44" s="41" t="str">
        <f t="shared" si="3"/>
        <v>NO. 165</v>
      </c>
      <c r="AI44" s="41"/>
      <c r="AJ44" s="41"/>
      <c r="AK44" s="41"/>
      <c r="AL44" s="40" t="s">
        <v>199</v>
      </c>
    </row>
    <row r="45" spans="1:38" ht="15.75" customHeight="1">
      <c r="A45" s="38" t="s">
        <v>201</v>
      </c>
      <c r="B45" s="39">
        <v>41399</v>
      </c>
      <c r="C45" s="40" t="s">
        <v>426</v>
      </c>
      <c r="D45" s="41">
        <v>29</v>
      </c>
      <c r="E45" s="42" t="s">
        <v>202</v>
      </c>
      <c r="F45" s="43"/>
      <c r="G45" s="29"/>
      <c r="H45" s="44">
        <f t="shared" si="4"/>
        <v>29</v>
      </c>
      <c r="I45" s="43"/>
      <c r="J45" s="25" t="str">
        <v>Ani Purnomo</v>
      </c>
      <c r="K45" s="26">
        <f t="shared" si="5"/>
        <v>21</v>
      </c>
      <c r="L45" s="45" t="str">
        <f t="shared" si="6"/>
        <v>Jalan Bahagia Timur</v>
      </c>
      <c r="M45" s="25" t="str">
        <f t="shared" si="7"/>
        <v xml:space="preserve">Jalan Bahagia Timur </v>
      </c>
      <c r="N45" s="26">
        <f t="shared" si="8"/>
        <v>28</v>
      </c>
      <c r="O45" s="26" t="str">
        <f t="shared" si="9"/>
        <v>No. 170</v>
      </c>
      <c r="P45" s="26" t="str">
        <f t="shared" si="10"/>
        <v>NO. 170</v>
      </c>
      <c r="Q45" s="46" t="str">
        <f t="shared" si="11"/>
        <v>NO. 170</v>
      </c>
      <c r="R45" s="47">
        <f t="shared" si="12"/>
        <v>60</v>
      </c>
      <c r="S45" s="45" t="str">
        <f t="shared" si="13"/>
        <v>Kampung Indah, Palembang, 12345</v>
      </c>
      <c r="T45" s="45" t="str">
        <f t="shared" si="14"/>
        <v>Desa Indah, Palembang, 12345</v>
      </c>
      <c r="U45" s="48" t="str">
        <f t="shared" si="15"/>
        <v>Jalan Bahagia Timur  NO. 170 Desa Indah, Palembang, 12345</v>
      </c>
      <c r="Z45" s="22" t="s">
        <v>200</v>
      </c>
      <c r="AC45" s="49" t="s">
        <v>201</v>
      </c>
      <c r="AD45" s="50">
        <v>41399</v>
      </c>
      <c r="AE45" s="40" t="str">
        <f t="shared" si="0"/>
        <v>Ani Purnomo</v>
      </c>
      <c r="AF45" s="41">
        <f t="shared" si="1"/>
        <v>29</v>
      </c>
      <c r="AG45" s="41" t="str">
        <f t="shared" si="2"/>
        <v xml:space="preserve">Jalan Bahagia Timur </v>
      </c>
      <c r="AH45" s="41" t="str">
        <f t="shared" si="3"/>
        <v>NO. 170</v>
      </c>
      <c r="AI45" s="41"/>
      <c r="AJ45" s="41"/>
      <c r="AK45" s="41"/>
      <c r="AL45" s="40" t="s">
        <v>202</v>
      </c>
    </row>
    <row r="46" spans="1:38" ht="15.75" customHeight="1">
      <c r="A46" s="38" t="s">
        <v>204</v>
      </c>
      <c r="B46" s="39">
        <v>41399</v>
      </c>
      <c r="C46" s="40" t="s">
        <v>427</v>
      </c>
      <c r="D46" s="41">
        <v>43</v>
      </c>
      <c r="E46" s="42" t="s">
        <v>205</v>
      </c>
      <c r="F46" s="43"/>
      <c r="G46" s="29"/>
      <c r="H46" s="44">
        <f t="shared" si="4"/>
        <v>43</v>
      </c>
      <c r="I46" s="43"/>
      <c r="J46" s="25" t="str">
        <v>Irfan Nugroho</v>
      </c>
      <c r="K46" s="26">
        <f t="shared" si="5"/>
        <v>17</v>
      </c>
      <c r="L46" s="45" t="str">
        <f t="shared" si="6"/>
        <v>Jalan Cemerlang</v>
      </c>
      <c r="M46" s="25" t="str">
        <f t="shared" si="7"/>
        <v xml:space="preserve">Jalan Cemerlang </v>
      </c>
      <c r="N46" s="26">
        <f t="shared" si="8"/>
        <v>24</v>
      </c>
      <c r="O46" s="26" t="str">
        <f t="shared" si="9"/>
        <v>No. 175</v>
      </c>
      <c r="P46" s="26" t="str">
        <f t="shared" si="10"/>
        <v>NO. 175</v>
      </c>
      <c r="Q46" s="46" t="str">
        <f t="shared" si="11"/>
        <v>NO. 175</v>
      </c>
      <c r="R46" s="47">
        <f t="shared" si="12"/>
        <v>54</v>
      </c>
      <c r="S46" s="45" t="str">
        <f t="shared" si="13"/>
        <v>Desa Damai, Balikpapan, 23456</v>
      </c>
      <c r="T46" s="45" t="str">
        <f t="shared" si="14"/>
        <v>Desa Damai, Balikpapan, 23456</v>
      </c>
      <c r="U46" s="48" t="str">
        <f t="shared" si="15"/>
        <v>Jalan Cemerlang  NO. 175 Desa Damai, Balikpapan, 23456</v>
      </c>
      <c r="Z46" s="22" t="s">
        <v>203</v>
      </c>
      <c r="AC46" s="49" t="s">
        <v>204</v>
      </c>
      <c r="AD46" s="50">
        <v>41399</v>
      </c>
      <c r="AE46" s="40" t="str">
        <f t="shared" si="0"/>
        <v>Irfan Nugroho</v>
      </c>
      <c r="AF46" s="41">
        <f t="shared" si="1"/>
        <v>43</v>
      </c>
      <c r="AG46" s="41" t="str">
        <f t="shared" si="2"/>
        <v xml:space="preserve">Jalan Cemerlang </v>
      </c>
      <c r="AH46" s="41" t="str">
        <f t="shared" si="3"/>
        <v>NO. 175</v>
      </c>
      <c r="AI46" s="41"/>
      <c r="AJ46" s="41"/>
      <c r="AK46" s="41"/>
      <c r="AL46" s="40" t="s">
        <v>205</v>
      </c>
    </row>
    <row r="47" spans="1:38" ht="15.75" customHeight="1">
      <c r="A47" s="38" t="s">
        <v>207</v>
      </c>
      <c r="B47" s="39">
        <v>41401</v>
      </c>
      <c r="C47" s="40" t="s">
        <v>428</v>
      </c>
      <c r="D47" s="41">
        <v>23</v>
      </c>
      <c r="E47" s="42" t="s">
        <v>208</v>
      </c>
      <c r="F47" s="43"/>
      <c r="G47" s="29"/>
      <c r="H47" s="44">
        <f t="shared" si="4"/>
        <v>23</v>
      </c>
      <c r="I47" s="43"/>
      <c r="J47" s="25" t="str">
        <v>Sari Indah</v>
      </c>
      <c r="K47" s="26">
        <f t="shared" si="5"/>
        <v>18</v>
      </c>
      <c r="L47" s="45" t="str">
        <f t="shared" si="6"/>
        <v>Jalan Indah Jaya</v>
      </c>
      <c r="M47" s="25" t="str">
        <f t="shared" si="7"/>
        <v xml:space="preserve">Jalan Indah Jaya </v>
      </c>
      <c r="N47" s="26">
        <f t="shared" si="8"/>
        <v>25</v>
      </c>
      <c r="O47" s="26" t="str">
        <f t="shared" si="9"/>
        <v>No. 180</v>
      </c>
      <c r="P47" s="26" t="str">
        <f t="shared" si="10"/>
        <v>NO. 180</v>
      </c>
      <c r="Q47" s="46" t="str">
        <f t="shared" si="11"/>
        <v>NO. 180</v>
      </c>
      <c r="R47" s="47">
        <f t="shared" si="12"/>
        <v>59</v>
      </c>
      <c r="S47" s="45" t="str">
        <f t="shared" si="13"/>
        <v>Kampung Bahagia, Tangerang, 34567</v>
      </c>
      <c r="T47" s="45" t="str">
        <f t="shared" si="14"/>
        <v>Desa Bahagia, Tangerang, 34567</v>
      </c>
      <c r="U47" s="48" t="str">
        <f t="shared" si="15"/>
        <v>Jalan Indah Jaya  NO. 180 Desa Bahagia, Tangerang, 34567</v>
      </c>
      <c r="Z47" s="22" t="s">
        <v>206</v>
      </c>
      <c r="AC47" s="49" t="s">
        <v>207</v>
      </c>
      <c r="AD47" s="50">
        <v>41401</v>
      </c>
      <c r="AE47" s="40" t="str">
        <f t="shared" si="0"/>
        <v>Sari Indah</v>
      </c>
      <c r="AF47" s="41">
        <f t="shared" si="1"/>
        <v>23</v>
      </c>
      <c r="AG47" s="41" t="str">
        <f t="shared" si="2"/>
        <v xml:space="preserve">Jalan Indah Jaya </v>
      </c>
      <c r="AH47" s="41" t="str">
        <f t="shared" si="3"/>
        <v>NO. 180</v>
      </c>
      <c r="AI47" s="41"/>
      <c r="AJ47" s="41"/>
      <c r="AK47" s="41"/>
      <c r="AL47" s="40" t="s">
        <v>208</v>
      </c>
    </row>
    <row r="48" spans="1:38" ht="15.75" customHeight="1">
      <c r="A48" s="38" t="s">
        <v>210</v>
      </c>
      <c r="B48" s="39">
        <v>41403</v>
      </c>
      <c r="C48" s="40" t="s">
        <v>429</v>
      </c>
      <c r="D48" s="41">
        <v>35</v>
      </c>
      <c r="E48" s="42" t="s">
        <v>211</v>
      </c>
      <c r="F48" s="43"/>
      <c r="G48" s="29"/>
      <c r="H48" s="44">
        <f t="shared" si="4"/>
        <v>35</v>
      </c>
      <c r="I48" s="43"/>
      <c r="J48" s="25" t="str">
        <v>Budiarto Wibowo</v>
      </c>
      <c r="K48" s="26">
        <f t="shared" si="5"/>
        <v>19</v>
      </c>
      <c r="L48" s="45" t="str">
        <f t="shared" si="6"/>
        <v>Jalan Mawar Barat</v>
      </c>
      <c r="M48" s="25" t="str">
        <f t="shared" si="7"/>
        <v xml:space="preserve">Jalan Mawar Barat </v>
      </c>
      <c r="N48" s="26">
        <f t="shared" si="8"/>
        <v>26</v>
      </c>
      <c r="O48" s="26" t="str">
        <f t="shared" si="9"/>
        <v>No. 185</v>
      </c>
      <c r="P48" s="26" t="str">
        <f t="shared" si="10"/>
        <v>NO. 185</v>
      </c>
      <c r="Q48" s="46" t="str">
        <f t="shared" si="11"/>
        <v>NO. 185</v>
      </c>
      <c r="R48" s="47">
        <f t="shared" si="12"/>
        <v>63</v>
      </c>
      <c r="S48" s="45" t="str">
        <f t="shared" si="13"/>
        <v>Kelurahan Sejahtera, Denpasar, 45678</v>
      </c>
      <c r="T48" s="45" t="str">
        <f t="shared" si="14"/>
        <v>Kelurahan Sejahtera, Denpasar, 45678</v>
      </c>
      <c r="U48" s="48" t="str">
        <f t="shared" si="15"/>
        <v>Jalan Mawar Barat  NO. 185 Kelurahan Sejahtera, Denpasar, 45678</v>
      </c>
      <c r="Z48" s="22" t="s">
        <v>209</v>
      </c>
      <c r="AC48" s="49" t="s">
        <v>210</v>
      </c>
      <c r="AD48" s="50">
        <v>41403</v>
      </c>
      <c r="AE48" s="40" t="str">
        <f t="shared" si="0"/>
        <v>Budiarto Wibowo</v>
      </c>
      <c r="AF48" s="41">
        <f t="shared" si="1"/>
        <v>35</v>
      </c>
      <c r="AG48" s="41" t="str">
        <f t="shared" si="2"/>
        <v xml:space="preserve">Jalan Mawar Barat </v>
      </c>
      <c r="AH48" s="41" t="str">
        <f t="shared" si="3"/>
        <v>NO. 185</v>
      </c>
      <c r="AI48" s="41"/>
      <c r="AJ48" s="41"/>
      <c r="AK48" s="41"/>
      <c r="AL48" s="40" t="s">
        <v>211</v>
      </c>
    </row>
    <row r="49" spans="1:38" ht="15.75" customHeight="1">
      <c r="A49" s="38" t="s">
        <v>213</v>
      </c>
      <c r="B49" s="39">
        <v>41403</v>
      </c>
      <c r="C49" s="40" t="s">
        <v>430</v>
      </c>
      <c r="D49" s="41">
        <v>47</v>
      </c>
      <c r="E49" s="42" t="s">
        <v>214</v>
      </c>
      <c r="F49" s="43"/>
      <c r="G49" s="29"/>
      <c r="H49" s="44">
        <f t="shared" si="4"/>
        <v>47</v>
      </c>
      <c r="I49" s="43"/>
      <c r="J49" s="25" t="str">
        <v>Maya Sari</v>
      </c>
      <c r="K49" s="26">
        <f t="shared" si="5"/>
        <v>19</v>
      </c>
      <c r="L49" s="45" t="str">
        <f t="shared" si="6"/>
        <v>Jln Harmoni Timur</v>
      </c>
      <c r="M49" s="25" t="str">
        <f t="shared" si="7"/>
        <v xml:space="preserve">Jalan Harmoni Timur </v>
      </c>
      <c r="N49" s="26">
        <f t="shared" si="8"/>
        <v>26</v>
      </c>
      <c r="O49" s="26" t="str">
        <f t="shared" si="9"/>
        <v>No. 190</v>
      </c>
      <c r="P49" s="26" t="str">
        <f t="shared" si="10"/>
        <v>NO. 190</v>
      </c>
      <c r="Q49" s="46" t="str">
        <f t="shared" si="11"/>
        <v>NO. 190</v>
      </c>
      <c r="R49" s="47">
        <f t="shared" si="12"/>
        <v>54</v>
      </c>
      <c r="S49" s="45" t="str">
        <f t="shared" si="13"/>
        <v>Kampung Indah, Batam, 56789</v>
      </c>
      <c r="T49" s="45" t="str">
        <f t="shared" si="14"/>
        <v>Desa Indah, Batam, 56789</v>
      </c>
      <c r="U49" s="48" t="str">
        <f t="shared" si="15"/>
        <v>Jalan Harmoni Timur  NO. 190 Desa Indah, Batam, 56789</v>
      </c>
      <c r="Z49" s="22" t="s">
        <v>212</v>
      </c>
      <c r="AC49" s="49" t="s">
        <v>213</v>
      </c>
      <c r="AD49" s="50">
        <v>41403</v>
      </c>
      <c r="AE49" s="40" t="str">
        <f t="shared" si="0"/>
        <v>Maya Sari</v>
      </c>
      <c r="AF49" s="41">
        <f t="shared" si="1"/>
        <v>47</v>
      </c>
      <c r="AG49" s="41" t="str">
        <f t="shared" si="2"/>
        <v xml:space="preserve">Jalan Harmoni Timur </v>
      </c>
      <c r="AH49" s="41" t="str">
        <f t="shared" si="3"/>
        <v>NO. 190</v>
      </c>
      <c r="AI49" s="41"/>
      <c r="AJ49" s="41"/>
      <c r="AK49" s="41"/>
      <c r="AL49" s="40" t="s">
        <v>214</v>
      </c>
    </row>
    <row r="50" spans="1:38" ht="15.75" customHeight="1">
      <c r="A50" s="38" t="s">
        <v>216</v>
      </c>
      <c r="B50" s="39">
        <v>41407</v>
      </c>
      <c r="C50" s="40" t="s">
        <v>431</v>
      </c>
      <c r="D50" s="41">
        <v>23</v>
      </c>
      <c r="E50" s="42" t="s">
        <v>217</v>
      </c>
      <c r="F50" s="43"/>
      <c r="G50" s="29"/>
      <c r="H50" s="44">
        <f t="shared" si="4"/>
        <v>23</v>
      </c>
      <c r="I50" s="43"/>
      <c r="J50" s="25" t="str">
        <v>Agung Wibisono</v>
      </c>
      <c r="K50" s="26">
        <f t="shared" si="5"/>
        <v>18</v>
      </c>
      <c r="L50" s="45" t="str">
        <f t="shared" si="6"/>
        <v>Jalan Damai Jaya</v>
      </c>
      <c r="M50" s="25" t="str">
        <f t="shared" si="7"/>
        <v xml:space="preserve">Jalan Damai Jaya </v>
      </c>
      <c r="N50" s="26">
        <f t="shared" si="8"/>
        <v>25</v>
      </c>
      <c r="O50" s="26" t="str">
        <f t="shared" si="9"/>
        <v>No. 195</v>
      </c>
      <c r="P50" s="26" t="str">
        <f t="shared" si="10"/>
        <v>NO. 195</v>
      </c>
      <c r="Q50" s="46" t="str">
        <f t="shared" si="11"/>
        <v>NO. 195</v>
      </c>
      <c r="R50" s="47">
        <f t="shared" si="12"/>
        <v>54</v>
      </c>
      <c r="S50" s="45" t="str">
        <f t="shared" si="13"/>
        <v>Desa Bahagia, Jakarta, 67890</v>
      </c>
      <c r="T50" s="45" t="str">
        <f t="shared" si="14"/>
        <v>Desa Bahagia, Jakarta, 67890</v>
      </c>
      <c r="U50" s="48" t="str">
        <f t="shared" si="15"/>
        <v>Jalan Damai Jaya  NO. 195 Desa Bahagia, Jakarta, 67890</v>
      </c>
      <c r="Z50" s="22" t="s">
        <v>215</v>
      </c>
      <c r="AC50" s="49" t="s">
        <v>216</v>
      </c>
      <c r="AD50" s="50">
        <v>41407</v>
      </c>
      <c r="AE50" s="40" t="str">
        <f t="shared" si="0"/>
        <v>Agung Wibisono</v>
      </c>
      <c r="AF50" s="41">
        <f t="shared" si="1"/>
        <v>23</v>
      </c>
      <c r="AG50" s="41" t="str">
        <f t="shared" si="2"/>
        <v xml:space="preserve">Jalan Damai Jaya </v>
      </c>
      <c r="AH50" s="41" t="str">
        <f t="shared" si="3"/>
        <v>NO. 195</v>
      </c>
      <c r="AI50" s="41"/>
      <c r="AJ50" s="41"/>
      <c r="AK50" s="41"/>
      <c r="AL50" s="40" t="s">
        <v>217</v>
      </c>
    </row>
    <row r="51" spans="1:38" ht="15.75" customHeight="1">
      <c r="A51" s="38" t="s">
        <v>219</v>
      </c>
      <c r="B51" s="39">
        <v>41408</v>
      </c>
      <c r="C51" s="40" t="s">
        <v>432</v>
      </c>
      <c r="D51" s="41">
        <v>31</v>
      </c>
      <c r="E51" s="42" t="s">
        <v>220</v>
      </c>
      <c r="F51" s="43"/>
      <c r="G51" s="29"/>
      <c r="H51" s="44">
        <f t="shared" si="4"/>
        <v>31</v>
      </c>
      <c r="I51" s="43"/>
      <c r="J51" s="25" t="str">
        <v>Sri Mulyani</v>
      </c>
      <c r="K51" s="26">
        <f t="shared" si="5"/>
        <v>21</v>
      </c>
      <c r="L51" s="45" t="str">
        <f t="shared" si="6"/>
        <v>Jalan Pahlawan Baru</v>
      </c>
      <c r="M51" s="25" t="str">
        <f t="shared" si="7"/>
        <v xml:space="preserve">Jalan Pahlawan Baru </v>
      </c>
      <c r="N51" s="26">
        <f t="shared" si="8"/>
        <v>28</v>
      </c>
      <c r="O51" s="26" t="str">
        <f t="shared" si="9"/>
        <v>No. 200</v>
      </c>
      <c r="P51" s="26" t="str">
        <f t="shared" si="10"/>
        <v>NO. 200</v>
      </c>
      <c r="Q51" s="46" t="str">
        <f t="shared" si="11"/>
        <v>NO. 200</v>
      </c>
      <c r="R51" s="47">
        <f t="shared" si="12"/>
        <v>63</v>
      </c>
      <c r="S51" s="45" t="str">
        <f t="shared" si="13"/>
        <v>Kampung Sejahtera, Surabaya, 78901</v>
      </c>
      <c r="T51" s="45" t="str">
        <f t="shared" si="14"/>
        <v>Desa Sejahtera, Surabaya, 78901</v>
      </c>
      <c r="U51" s="48" t="str">
        <f t="shared" si="15"/>
        <v>Jalan Pahlawan Baru  NO. 200 Desa Sejahtera, Surabaya, 78901</v>
      </c>
      <c r="Z51" s="22" t="s">
        <v>218</v>
      </c>
      <c r="AC51" s="49" t="s">
        <v>219</v>
      </c>
      <c r="AD51" s="50">
        <v>41408</v>
      </c>
      <c r="AE51" s="40" t="str">
        <f t="shared" si="0"/>
        <v>Sri Mulyani</v>
      </c>
      <c r="AF51" s="41">
        <f t="shared" si="1"/>
        <v>31</v>
      </c>
      <c r="AG51" s="41" t="str">
        <f t="shared" si="2"/>
        <v xml:space="preserve">Jalan Pahlawan Baru </v>
      </c>
      <c r="AH51" s="41" t="str">
        <f t="shared" si="3"/>
        <v>NO. 200</v>
      </c>
      <c r="AI51" s="41"/>
      <c r="AJ51" s="41"/>
      <c r="AK51" s="41"/>
      <c r="AL51" s="40" t="s">
        <v>220</v>
      </c>
    </row>
    <row r="52" spans="1:38" ht="15.75" customHeight="1">
      <c r="A52" s="38" t="s">
        <v>222</v>
      </c>
      <c r="B52" s="39">
        <v>41408</v>
      </c>
      <c r="C52" s="40" t="s">
        <v>433</v>
      </c>
      <c r="D52" s="41">
        <v>30</v>
      </c>
      <c r="E52" s="42" t="s">
        <v>223</v>
      </c>
      <c r="F52" s="43"/>
      <c r="G52" s="29"/>
      <c r="H52" s="44">
        <f t="shared" si="4"/>
        <v>30</v>
      </c>
      <c r="I52" s="43"/>
      <c r="J52" s="25" t="str">
        <v>Didik Setiawan</v>
      </c>
      <c r="K52" s="26">
        <f t="shared" si="5"/>
        <v>23</v>
      </c>
      <c r="L52" s="45" t="str">
        <f t="shared" si="6"/>
        <v>Jalan Bahagia Selatan</v>
      </c>
      <c r="M52" s="25" t="str">
        <f t="shared" si="7"/>
        <v xml:space="preserve">Jalan Bahagia Selatan </v>
      </c>
      <c r="N52" s="26">
        <f t="shared" si="8"/>
        <v>30</v>
      </c>
      <c r="O52" s="26" t="str">
        <f t="shared" si="9"/>
        <v>No. 205</v>
      </c>
      <c r="P52" s="26" t="str">
        <f t="shared" si="10"/>
        <v>NO. 205</v>
      </c>
      <c r="Q52" s="46" t="str">
        <f t="shared" si="11"/>
        <v>NO. 205</v>
      </c>
      <c r="R52" s="47">
        <f t="shared" si="12"/>
        <v>62</v>
      </c>
      <c r="S52" s="45" t="str">
        <f t="shared" si="13"/>
        <v>Kelurahan Indah, Bandung, 89012</v>
      </c>
      <c r="T52" s="45" t="str">
        <f t="shared" si="14"/>
        <v>Kelurahan Indah, Bandung, 89012</v>
      </c>
      <c r="U52" s="48" t="str">
        <f t="shared" si="15"/>
        <v>Jalan Bahagia Selatan  NO. 205 Kelurahan Indah, Bandung, 89012</v>
      </c>
      <c r="Z52" s="22" t="s">
        <v>221</v>
      </c>
      <c r="AC52" s="49" t="s">
        <v>222</v>
      </c>
      <c r="AD52" s="50">
        <v>41408</v>
      </c>
      <c r="AE52" s="40" t="str">
        <f t="shared" si="0"/>
        <v>Didik Setiawan</v>
      </c>
      <c r="AF52" s="41">
        <f t="shared" si="1"/>
        <v>30</v>
      </c>
      <c r="AG52" s="41" t="str">
        <f t="shared" si="2"/>
        <v xml:space="preserve">Jalan Bahagia Selatan </v>
      </c>
      <c r="AH52" s="41" t="str">
        <f t="shared" si="3"/>
        <v>NO. 205</v>
      </c>
      <c r="AI52" s="41"/>
      <c r="AJ52" s="41"/>
      <c r="AK52" s="41"/>
      <c r="AL52" s="40" t="s">
        <v>223</v>
      </c>
    </row>
    <row r="53" spans="1:38" ht="15.75" customHeight="1">
      <c r="A53" s="38" t="s">
        <v>225</v>
      </c>
      <c r="B53" s="39">
        <v>41409</v>
      </c>
      <c r="C53" s="40" t="s">
        <v>434</v>
      </c>
      <c r="D53" s="41">
        <v>20</v>
      </c>
      <c r="E53" s="42" t="s">
        <v>226</v>
      </c>
      <c r="F53" s="43"/>
      <c r="G53" s="29"/>
      <c r="H53" s="44">
        <f t="shared" si="4"/>
        <v>20</v>
      </c>
      <c r="I53" s="43"/>
      <c r="J53" s="25" t="str">
        <v>Nita Fitriani</v>
      </c>
      <c r="K53" s="26">
        <f t="shared" si="5"/>
        <v>19</v>
      </c>
      <c r="L53" s="45" t="str">
        <f t="shared" si="6"/>
        <v>Jalan Indah Timur</v>
      </c>
      <c r="M53" s="25" t="str">
        <f t="shared" si="7"/>
        <v xml:space="preserve">Jalan Indah Timur </v>
      </c>
      <c r="N53" s="26">
        <f t="shared" si="8"/>
        <v>26</v>
      </c>
      <c r="O53" s="26" t="str">
        <f t="shared" si="9"/>
        <v>No. 210</v>
      </c>
      <c r="P53" s="26" t="str">
        <f t="shared" si="10"/>
        <v>NO. 210</v>
      </c>
      <c r="Q53" s="46" t="str">
        <f t="shared" si="11"/>
        <v>NO. 210</v>
      </c>
      <c r="R53" s="47">
        <f t="shared" si="12"/>
        <v>59</v>
      </c>
      <c r="S53" s="45" t="str">
        <f t="shared" si="13"/>
        <v>Kampung Bahagia, Semarang, 90123</v>
      </c>
      <c r="T53" s="45" t="str">
        <f t="shared" si="14"/>
        <v>Desa Bahagia, Semarang, 90123</v>
      </c>
      <c r="U53" s="48" t="str">
        <f t="shared" si="15"/>
        <v>Jalan Indah Timur  NO. 210 Desa Bahagia, Semarang, 90123</v>
      </c>
      <c r="Z53" s="22" t="s">
        <v>224</v>
      </c>
      <c r="AC53" s="49" t="s">
        <v>225</v>
      </c>
      <c r="AD53" s="50">
        <v>41409</v>
      </c>
      <c r="AE53" s="40" t="str">
        <f t="shared" si="0"/>
        <v>Nita Fitriani</v>
      </c>
      <c r="AF53" s="41">
        <f t="shared" si="1"/>
        <v>20</v>
      </c>
      <c r="AG53" s="41" t="str">
        <f t="shared" si="2"/>
        <v xml:space="preserve">Jalan Indah Timur </v>
      </c>
      <c r="AH53" s="41" t="str">
        <f t="shared" si="3"/>
        <v>NO. 210</v>
      </c>
      <c r="AI53" s="41"/>
      <c r="AJ53" s="41"/>
      <c r="AK53" s="41"/>
      <c r="AL53" s="40" t="s">
        <v>226</v>
      </c>
    </row>
    <row r="54" spans="1:38" ht="15.75" customHeight="1">
      <c r="A54" s="38" t="s">
        <v>228</v>
      </c>
      <c r="B54" s="39">
        <v>41413</v>
      </c>
      <c r="C54" s="40" t="s">
        <v>435</v>
      </c>
      <c r="D54" s="41">
        <v>29</v>
      </c>
      <c r="E54" s="42" t="s">
        <v>229</v>
      </c>
      <c r="F54" s="43"/>
      <c r="G54" s="29"/>
      <c r="H54" s="44">
        <f t="shared" si="4"/>
        <v>29</v>
      </c>
      <c r="I54" s="43"/>
      <c r="J54" s="25" t="str">
        <v>Edi Prasetyo</v>
      </c>
      <c r="K54" s="26">
        <f t="shared" si="5"/>
        <v>21</v>
      </c>
      <c r="L54" s="45" t="str">
        <f t="shared" si="6"/>
        <v>Jalan Sentosa Barat</v>
      </c>
      <c r="M54" s="25" t="str">
        <f t="shared" si="7"/>
        <v xml:space="preserve">Jalan Sentosa Barat </v>
      </c>
      <c r="N54" s="26">
        <f t="shared" si="8"/>
        <v>28</v>
      </c>
      <c r="O54" s="26" t="str">
        <f t="shared" si="9"/>
        <v>No. 215</v>
      </c>
      <c r="P54" s="26" t="str">
        <f t="shared" si="10"/>
        <v>NO. 215</v>
      </c>
      <c r="Q54" s="46" t="str">
        <f t="shared" si="11"/>
        <v>NO. 215</v>
      </c>
      <c r="R54" s="47">
        <f t="shared" si="12"/>
        <v>58</v>
      </c>
      <c r="S54" s="45" t="str">
        <f t="shared" si="13"/>
        <v>Desa Damai, Yogyakarta, 01234</v>
      </c>
      <c r="T54" s="45" t="str">
        <f t="shared" si="14"/>
        <v>Desa Damai, Yogyakarta, 01234</v>
      </c>
      <c r="U54" s="48" t="str">
        <f t="shared" si="15"/>
        <v>Jalan Sentosa Barat  NO. 215 Desa Damai, Yogyakarta, 01234</v>
      </c>
      <c r="Z54" s="22" t="s">
        <v>227</v>
      </c>
      <c r="AC54" s="49" t="s">
        <v>228</v>
      </c>
      <c r="AD54" s="50">
        <v>41413</v>
      </c>
      <c r="AE54" s="40" t="str">
        <f t="shared" si="0"/>
        <v>Edi Prasetyo</v>
      </c>
      <c r="AF54" s="41">
        <f t="shared" si="1"/>
        <v>29</v>
      </c>
      <c r="AG54" s="41" t="str">
        <f t="shared" si="2"/>
        <v xml:space="preserve">Jalan Sentosa Barat </v>
      </c>
      <c r="AH54" s="41" t="str">
        <f t="shared" si="3"/>
        <v>NO. 215</v>
      </c>
      <c r="AI54" s="41"/>
      <c r="AJ54" s="41"/>
      <c r="AK54" s="41"/>
      <c r="AL54" s="40" t="s">
        <v>229</v>
      </c>
    </row>
    <row r="55" spans="1:38" ht="15.75" customHeight="1">
      <c r="A55" s="38" t="s">
        <v>231</v>
      </c>
      <c r="B55" s="39">
        <v>41413</v>
      </c>
      <c r="C55" s="40" t="s">
        <v>436</v>
      </c>
      <c r="D55" s="41">
        <v>18</v>
      </c>
      <c r="E55" s="42" t="s">
        <v>232</v>
      </c>
      <c r="F55" s="43"/>
      <c r="G55" s="29"/>
      <c r="H55" s="44">
        <f t="shared" si="4"/>
        <v>18</v>
      </c>
      <c r="I55" s="43"/>
      <c r="J55" s="25" t="str">
        <v>Anisa Wulandari</v>
      </c>
      <c r="K55" s="26">
        <f t="shared" si="5"/>
        <v>20</v>
      </c>
      <c r="L55" s="45" t="str">
        <f t="shared" si="6"/>
        <v>Jalan Makmur Timur</v>
      </c>
      <c r="M55" s="25" t="str">
        <f t="shared" si="7"/>
        <v xml:space="preserve">Jalan Makmur Timur </v>
      </c>
      <c r="N55" s="26">
        <f t="shared" si="8"/>
        <v>27</v>
      </c>
      <c r="O55" s="26" t="str">
        <f t="shared" si="9"/>
        <v>No. 220</v>
      </c>
      <c r="P55" s="26" t="str">
        <f t="shared" si="10"/>
        <v>NO. 220</v>
      </c>
      <c r="Q55" s="46" t="str">
        <f t="shared" si="11"/>
        <v>NO. 220</v>
      </c>
      <c r="R55" s="47">
        <f t="shared" si="12"/>
        <v>55</v>
      </c>
      <c r="S55" s="45" t="str">
        <f t="shared" si="13"/>
        <v>Kampung Indah, Medan, 12345</v>
      </c>
      <c r="T55" s="45" t="str">
        <f t="shared" si="14"/>
        <v>Desa Indah, Medan, 12345</v>
      </c>
      <c r="U55" s="48" t="str">
        <f t="shared" si="15"/>
        <v>Jalan Makmur Timur  NO. 220 Desa Indah, Medan, 12345</v>
      </c>
      <c r="Z55" s="22" t="s">
        <v>230</v>
      </c>
      <c r="AC55" s="49" t="s">
        <v>231</v>
      </c>
      <c r="AD55" s="50">
        <v>41413</v>
      </c>
      <c r="AE55" s="40" t="str">
        <f t="shared" si="0"/>
        <v>Anisa Wulandari</v>
      </c>
      <c r="AF55" s="41">
        <f t="shared" si="1"/>
        <v>18</v>
      </c>
      <c r="AG55" s="41" t="str">
        <f t="shared" si="2"/>
        <v xml:space="preserve">Jalan Makmur Timur </v>
      </c>
      <c r="AH55" s="41" t="str">
        <f t="shared" si="3"/>
        <v>NO. 220</v>
      </c>
      <c r="AI55" s="41"/>
      <c r="AJ55" s="41"/>
      <c r="AK55" s="41"/>
      <c r="AL55" s="40" t="s">
        <v>232</v>
      </c>
    </row>
    <row r="56" spans="1:38" ht="15.75" customHeight="1">
      <c r="A56" s="38" t="s">
        <v>234</v>
      </c>
      <c r="B56" s="39">
        <v>41414</v>
      </c>
      <c r="C56" s="40" t="s">
        <v>437</v>
      </c>
      <c r="D56" s="41"/>
      <c r="E56" s="42" t="s">
        <v>235</v>
      </c>
      <c r="F56" s="43"/>
      <c r="G56" s="29"/>
      <c r="H56" s="44">
        <f t="shared" si="4"/>
        <v>39.478723404255319</v>
      </c>
      <c r="I56" s="43"/>
      <c r="J56" s="25" t="str">
        <v>Ahmad Yani</v>
      </c>
      <c r="K56" s="26">
        <f t="shared" si="5"/>
        <v>23</v>
      </c>
      <c r="L56" s="45" t="str">
        <f t="shared" si="6"/>
        <v>Jalan Cendana Selatan</v>
      </c>
      <c r="M56" s="25" t="str">
        <f t="shared" si="7"/>
        <v xml:space="preserve">Jalan Cendana Selatan </v>
      </c>
      <c r="N56" s="26">
        <f t="shared" si="8"/>
        <v>30</v>
      </c>
      <c r="O56" s="26" t="str">
        <f t="shared" si="9"/>
        <v>No. 225</v>
      </c>
      <c r="P56" s="26" t="str">
        <f t="shared" si="10"/>
        <v>NO. 225</v>
      </c>
      <c r="Q56" s="46" t="str">
        <f t="shared" si="11"/>
        <v>NO. 225</v>
      </c>
      <c r="R56" s="47">
        <f t="shared" si="12"/>
        <v>67</v>
      </c>
      <c r="S56" s="45" t="str">
        <f t="shared" si="13"/>
        <v>Kelurahan Sejahtera, Makassar, 23456</v>
      </c>
      <c r="T56" s="45" t="str">
        <f t="shared" si="14"/>
        <v>Kelurahan Sejahtera, Makassar, 23456</v>
      </c>
      <c r="U56" s="48" t="str">
        <f t="shared" si="15"/>
        <v>Jalan Cendana Selatan  NO. 225 Kelurahan Sejahtera, Makassar, 23456</v>
      </c>
      <c r="Z56" s="22" t="s">
        <v>233</v>
      </c>
      <c r="AC56" s="49" t="s">
        <v>234</v>
      </c>
      <c r="AD56" s="50">
        <v>41414</v>
      </c>
      <c r="AE56" s="40" t="str">
        <f t="shared" si="0"/>
        <v>Ahmad Yani</v>
      </c>
      <c r="AF56" s="41">
        <f t="shared" si="1"/>
        <v>39.478723404255319</v>
      </c>
      <c r="AG56" s="41" t="str">
        <f t="shared" si="2"/>
        <v xml:space="preserve">Jalan Cendana Selatan </v>
      </c>
      <c r="AH56" s="41" t="str">
        <f t="shared" si="3"/>
        <v>NO. 225</v>
      </c>
      <c r="AI56" s="41"/>
      <c r="AJ56" s="41"/>
      <c r="AK56" s="41"/>
      <c r="AL56" s="40" t="s">
        <v>235</v>
      </c>
    </row>
    <row r="57" spans="1:38" ht="15.75" customHeight="1">
      <c r="A57" s="38" t="s">
        <v>237</v>
      </c>
      <c r="B57" s="39">
        <v>41414</v>
      </c>
      <c r="C57" s="40" t="s">
        <v>438</v>
      </c>
      <c r="D57" s="41">
        <v>39</v>
      </c>
      <c r="E57" s="42" t="s">
        <v>238</v>
      </c>
      <c r="F57" s="43"/>
      <c r="G57" s="29"/>
      <c r="H57" s="44">
        <f t="shared" si="4"/>
        <v>39</v>
      </c>
      <c r="I57" s="43"/>
      <c r="J57" s="25" t="str">
        <v>Yulia Rachmawati</v>
      </c>
      <c r="K57" s="26">
        <f t="shared" si="5"/>
        <v>21</v>
      </c>
      <c r="L57" s="45" t="str">
        <f t="shared" si="6"/>
        <v>Jalan Harmoni Barat</v>
      </c>
      <c r="M57" s="25" t="str">
        <f t="shared" si="7"/>
        <v xml:space="preserve">Jalan Harmoni Barat </v>
      </c>
      <c r="N57" s="26">
        <f t="shared" si="8"/>
        <v>28</v>
      </c>
      <c r="O57" s="26" t="str">
        <f t="shared" si="9"/>
        <v>No. 230</v>
      </c>
      <c r="P57" s="26" t="str">
        <f t="shared" si="10"/>
        <v>NO. 230</v>
      </c>
      <c r="Q57" s="46" t="str">
        <f t="shared" si="11"/>
        <v>NO. 230</v>
      </c>
      <c r="R57" s="47">
        <f t="shared" si="12"/>
        <v>62</v>
      </c>
      <c r="S57" s="45" t="str">
        <f t="shared" si="13"/>
        <v>Kampung Bahagia, Palembang, 34567</v>
      </c>
      <c r="T57" s="45" t="str">
        <f t="shared" si="14"/>
        <v>Desa Bahagia, Palembang, 34567</v>
      </c>
      <c r="U57" s="48" t="str">
        <f t="shared" si="15"/>
        <v>Jalan Harmoni Barat  NO. 230 Desa Bahagia, Palembang, 34567</v>
      </c>
      <c r="Z57" s="22" t="s">
        <v>236</v>
      </c>
      <c r="AC57" s="49" t="s">
        <v>237</v>
      </c>
      <c r="AD57" s="50">
        <v>41414</v>
      </c>
      <c r="AE57" s="40" t="str">
        <f t="shared" si="0"/>
        <v>Yulia Rachmawati</v>
      </c>
      <c r="AF57" s="41">
        <f t="shared" si="1"/>
        <v>39</v>
      </c>
      <c r="AG57" s="41" t="str">
        <f t="shared" si="2"/>
        <v xml:space="preserve">Jalan Harmoni Barat </v>
      </c>
      <c r="AH57" s="41" t="str">
        <f t="shared" si="3"/>
        <v>NO. 230</v>
      </c>
      <c r="AI57" s="41"/>
      <c r="AJ57" s="41"/>
      <c r="AK57" s="41"/>
      <c r="AL57" s="40" t="s">
        <v>238</v>
      </c>
    </row>
    <row r="58" spans="1:38" ht="15.75" customHeight="1">
      <c r="A58" s="38" t="s">
        <v>240</v>
      </c>
      <c r="B58" s="39">
        <v>41415</v>
      </c>
      <c r="C58" s="40" t="s">
        <v>439</v>
      </c>
      <c r="D58" s="41">
        <v>30</v>
      </c>
      <c r="E58" s="42" t="s">
        <v>440</v>
      </c>
      <c r="F58" s="43"/>
      <c r="G58" s="29"/>
      <c r="H58" s="44">
        <f t="shared" si="4"/>
        <v>30</v>
      </c>
      <c r="I58" s="43"/>
      <c r="J58" s="25" t="str">
        <v>Harianto Susanto</v>
      </c>
      <c r="K58" s="26">
        <f t="shared" si="5"/>
        <v>19</v>
      </c>
      <c r="L58" s="45" t="str">
        <f t="shared" si="6"/>
        <v>Jln Bahagia Utara</v>
      </c>
      <c r="M58" s="25" t="str">
        <f t="shared" si="7"/>
        <v xml:space="preserve">Jalan Bahagia Utara </v>
      </c>
      <c r="N58" s="26">
        <f t="shared" si="8"/>
        <v>26</v>
      </c>
      <c r="O58" s="26" t="str">
        <f t="shared" si="9"/>
        <v>No. 235</v>
      </c>
      <c r="P58" s="26" t="str">
        <f t="shared" si="10"/>
        <v>NO. 235</v>
      </c>
      <c r="Q58" s="46" t="str">
        <f t="shared" si="11"/>
        <v>NO. 235</v>
      </c>
      <c r="R58" s="47">
        <f t="shared" si="12"/>
        <v>56</v>
      </c>
      <c r="S58" s="45" t="str">
        <f t="shared" si="13"/>
        <v>Desa Indah, Balikpapan, 45678</v>
      </c>
      <c r="T58" s="45" t="str">
        <f t="shared" si="14"/>
        <v>Desa Indah, Balikpapan, 45678</v>
      </c>
      <c r="U58" s="48" t="str">
        <f t="shared" si="15"/>
        <v>Jalan Bahagia Utara  NO. 235 Desa Indah, Balikpapan, 45678</v>
      </c>
      <c r="Z58" s="22" t="s">
        <v>239</v>
      </c>
      <c r="AC58" s="49" t="s">
        <v>240</v>
      </c>
      <c r="AD58" s="50">
        <v>41415</v>
      </c>
      <c r="AE58" s="40" t="str">
        <f t="shared" si="0"/>
        <v>Harianto Susanto</v>
      </c>
      <c r="AF58" s="41">
        <f t="shared" si="1"/>
        <v>30</v>
      </c>
      <c r="AG58" s="41" t="str">
        <f t="shared" si="2"/>
        <v xml:space="preserve">Jalan Bahagia Utara </v>
      </c>
      <c r="AH58" s="41" t="str">
        <f t="shared" si="3"/>
        <v>NO. 235</v>
      </c>
      <c r="AI58" s="41"/>
      <c r="AJ58" s="41"/>
      <c r="AK58" s="41"/>
      <c r="AL58" s="40" t="s">
        <v>241</v>
      </c>
    </row>
    <row r="59" spans="1:38" ht="15.75" customHeight="1">
      <c r="A59" s="38" t="s">
        <v>243</v>
      </c>
      <c r="B59" s="39">
        <v>41416</v>
      </c>
      <c r="C59" s="40" t="s">
        <v>441</v>
      </c>
      <c r="D59" s="41">
        <v>43</v>
      </c>
      <c r="E59" s="42" t="s">
        <v>244</v>
      </c>
      <c r="F59" s="43"/>
      <c r="G59" s="29"/>
      <c r="H59" s="44">
        <f t="shared" si="4"/>
        <v>43</v>
      </c>
      <c r="I59" s="43"/>
      <c r="J59" s="25" t="str">
        <v>Rini Sulistiani</v>
      </c>
      <c r="K59" s="26">
        <f t="shared" si="5"/>
        <v>21</v>
      </c>
      <c r="L59" s="45" t="str">
        <f t="shared" si="6"/>
        <v>Jalan Indah Selatan</v>
      </c>
      <c r="M59" s="25" t="str">
        <f t="shared" si="7"/>
        <v xml:space="preserve">Jalan Indah Selatan </v>
      </c>
      <c r="N59" s="26">
        <f t="shared" si="8"/>
        <v>28</v>
      </c>
      <c r="O59" s="26" t="str">
        <f t="shared" si="9"/>
        <v>No. 240</v>
      </c>
      <c r="P59" s="26" t="str">
        <f t="shared" si="10"/>
        <v>NO. 240</v>
      </c>
      <c r="Q59" s="46" t="str">
        <f t="shared" si="11"/>
        <v>NO. 240</v>
      </c>
      <c r="R59" s="47">
        <f t="shared" si="12"/>
        <v>64</v>
      </c>
      <c r="S59" s="45" t="str">
        <f t="shared" si="13"/>
        <v>Kampung Sejahtera, Tangerang, 56789</v>
      </c>
      <c r="T59" s="45" t="str">
        <f t="shared" si="14"/>
        <v>Desa Sejahtera, Tangerang, 56789</v>
      </c>
      <c r="U59" s="48" t="str">
        <f t="shared" si="15"/>
        <v>Jalan Indah Selatan  NO. 240 Desa Sejahtera, Tangerang, 56789</v>
      </c>
      <c r="Z59" s="22" t="s">
        <v>242</v>
      </c>
      <c r="AC59" s="49" t="s">
        <v>243</v>
      </c>
      <c r="AD59" s="50">
        <v>41416</v>
      </c>
      <c r="AE59" s="40" t="str">
        <f t="shared" si="0"/>
        <v>Rini Sulistiani</v>
      </c>
      <c r="AF59" s="41">
        <f t="shared" si="1"/>
        <v>43</v>
      </c>
      <c r="AG59" s="41" t="str">
        <f t="shared" si="2"/>
        <v xml:space="preserve">Jalan Indah Selatan </v>
      </c>
      <c r="AH59" s="41" t="str">
        <f t="shared" si="3"/>
        <v>NO. 240</v>
      </c>
      <c r="AI59" s="41"/>
      <c r="AJ59" s="41"/>
      <c r="AK59" s="41"/>
      <c r="AL59" s="40" t="s">
        <v>244</v>
      </c>
    </row>
    <row r="60" spans="1:38" ht="15.75" customHeight="1">
      <c r="A60" s="38" t="s">
        <v>246</v>
      </c>
      <c r="B60" s="39">
        <v>41416</v>
      </c>
      <c r="C60" s="40" t="s">
        <v>442</v>
      </c>
      <c r="D60" s="41">
        <v>52</v>
      </c>
      <c r="E60" s="42" t="s">
        <v>247</v>
      </c>
      <c r="F60" s="43"/>
      <c r="G60" s="29"/>
      <c r="H60" s="44">
        <f t="shared" si="4"/>
        <v>52</v>
      </c>
      <c r="I60" s="43"/>
      <c r="J60" s="25" t="str">
        <v>Jaya Surya</v>
      </c>
      <c r="K60" s="26">
        <f t="shared" si="5"/>
        <v>19</v>
      </c>
      <c r="L60" s="45" t="str">
        <f t="shared" si="6"/>
        <v>Jalan Mawar Timur</v>
      </c>
      <c r="M60" s="25" t="str">
        <f t="shared" si="7"/>
        <v xml:space="preserve">Jalan Mawar Timur </v>
      </c>
      <c r="N60" s="26">
        <f t="shared" si="8"/>
        <v>26</v>
      </c>
      <c r="O60" s="26" t="str">
        <f t="shared" si="9"/>
        <v>No. 245</v>
      </c>
      <c r="P60" s="26" t="str">
        <f t="shared" si="10"/>
        <v>NO. 245</v>
      </c>
      <c r="Q60" s="46" t="str">
        <f t="shared" si="11"/>
        <v>NO. 245</v>
      </c>
      <c r="R60" s="47">
        <f t="shared" si="12"/>
        <v>61</v>
      </c>
      <c r="S60" s="45" t="str">
        <f t="shared" si="13"/>
        <v>Kelurahan Bahagia, Denpasar, 67890</v>
      </c>
      <c r="T60" s="45" t="str">
        <f t="shared" si="14"/>
        <v>Kelurahan Bahagia, Denpasar, 67890</v>
      </c>
      <c r="U60" s="48" t="str">
        <f t="shared" si="15"/>
        <v>Jalan Mawar Timur  NO. 245 Kelurahan Bahagia, Denpasar, 67890</v>
      </c>
      <c r="Z60" s="22" t="s">
        <v>245</v>
      </c>
      <c r="AC60" s="49" t="s">
        <v>246</v>
      </c>
      <c r="AD60" s="50">
        <v>41416</v>
      </c>
      <c r="AE60" s="40" t="str">
        <f t="shared" si="0"/>
        <v>Jaya Surya</v>
      </c>
      <c r="AF60" s="41">
        <f t="shared" si="1"/>
        <v>52</v>
      </c>
      <c r="AG60" s="41" t="str">
        <f t="shared" si="2"/>
        <v xml:space="preserve">Jalan Mawar Timur </v>
      </c>
      <c r="AH60" s="41" t="str">
        <f t="shared" si="3"/>
        <v>NO. 245</v>
      </c>
      <c r="AI60" s="41"/>
      <c r="AJ60" s="41"/>
      <c r="AK60" s="41"/>
      <c r="AL60" s="40" t="s">
        <v>247</v>
      </c>
    </row>
    <row r="61" spans="1:38" ht="15.75" customHeight="1">
      <c r="A61" s="38" t="s">
        <v>249</v>
      </c>
      <c r="B61" s="39">
        <v>41417</v>
      </c>
      <c r="C61" s="40" t="s">
        <v>443</v>
      </c>
      <c r="D61" s="41">
        <v>58</v>
      </c>
      <c r="E61" s="42" t="s">
        <v>444</v>
      </c>
      <c r="F61" s="43"/>
      <c r="G61" s="29"/>
      <c r="H61" s="44">
        <f t="shared" si="4"/>
        <v>58</v>
      </c>
      <c r="I61" s="43"/>
      <c r="J61" s="25" t="str">
        <v>Dewi Utami</v>
      </c>
      <c r="K61" s="26">
        <f t="shared" si="5"/>
        <v>17</v>
      </c>
      <c r="L61" s="45" t="str">
        <f t="shared" si="6"/>
        <v>Jln Damai Barat</v>
      </c>
      <c r="M61" s="25" t="str">
        <f t="shared" si="7"/>
        <v xml:space="preserve">Jalan Damai Barat </v>
      </c>
      <c r="N61" s="26">
        <f t="shared" si="8"/>
        <v>24</v>
      </c>
      <c r="O61" s="26" t="str">
        <f t="shared" si="9"/>
        <v>No. 250</v>
      </c>
      <c r="P61" s="26" t="str">
        <f t="shared" si="10"/>
        <v>NO. 250</v>
      </c>
      <c r="Q61" s="46" t="str">
        <f t="shared" si="11"/>
        <v>NO. 250</v>
      </c>
      <c r="R61" s="47">
        <f t="shared" si="12"/>
        <v>52</v>
      </c>
      <c r="S61" s="45" t="str">
        <f t="shared" si="13"/>
        <v>Kampung Indah, Batam, 78901</v>
      </c>
      <c r="T61" s="45" t="str">
        <f t="shared" si="14"/>
        <v>Desa Indah, Batam, 78901</v>
      </c>
      <c r="U61" s="48" t="str">
        <f t="shared" si="15"/>
        <v>Jalan Damai Barat  NO. 250 Desa Indah, Batam, 78901</v>
      </c>
      <c r="Z61" s="22" t="s">
        <v>248</v>
      </c>
      <c r="AC61" s="49" t="s">
        <v>249</v>
      </c>
      <c r="AD61" s="50">
        <v>41417</v>
      </c>
      <c r="AE61" s="40" t="str">
        <f t="shared" si="0"/>
        <v>Dewi Utami</v>
      </c>
      <c r="AF61" s="41">
        <f t="shared" si="1"/>
        <v>58</v>
      </c>
      <c r="AG61" s="41" t="str">
        <f t="shared" si="2"/>
        <v xml:space="preserve">Jalan Damai Barat </v>
      </c>
      <c r="AH61" s="41" t="str">
        <f t="shared" si="3"/>
        <v>NO. 250</v>
      </c>
      <c r="AI61" s="41"/>
      <c r="AJ61" s="41"/>
      <c r="AK61" s="41"/>
      <c r="AL61" s="40" t="s">
        <v>250</v>
      </c>
    </row>
    <row r="62" spans="1:38" ht="15.75" customHeight="1">
      <c r="A62" s="38" t="s">
        <v>252</v>
      </c>
      <c r="B62" s="39">
        <v>41420</v>
      </c>
      <c r="C62" s="40" t="s">
        <v>445</v>
      </c>
      <c r="D62" s="41">
        <v>22</v>
      </c>
      <c r="E62" s="42" t="s">
        <v>253</v>
      </c>
      <c r="F62" s="43"/>
      <c r="G62" s="29"/>
      <c r="H62" s="44">
        <f t="shared" si="4"/>
        <v>22</v>
      </c>
      <c r="I62" s="43"/>
      <c r="J62" s="25" t="str">
        <v>Suhardi Wijaya</v>
      </c>
      <c r="K62" s="26">
        <f t="shared" si="5"/>
        <v>21</v>
      </c>
      <c r="L62" s="45" t="str">
        <f t="shared" si="6"/>
        <v>Jalan Puspa Selatan</v>
      </c>
      <c r="M62" s="25" t="str">
        <f t="shared" si="7"/>
        <v xml:space="preserve">Jalan Puspa Selatan </v>
      </c>
      <c r="N62" s="26">
        <f t="shared" si="8"/>
        <v>28</v>
      </c>
      <c r="O62" s="26" t="str">
        <f t="shared" si="9"/>
        <v>No. 255</v>
      </c>
      <c r="P62" s="26" t="str">
        <f t="shared" si="10"/>
        <v>NO. 255</v>
      </c>
      <c r="Q62" s="46" t="str">
        <f t="shared" si="11"/>
        <v>NO. 255</v>
      </c>
      <c r="R62" s="47">
        <f t="shared" si="12"/>
        <v>55</v>
      </c>
      <c r="S62" s="45" t="str">
        <f t="shared" si="13"/>
        <v>Desa Damai, Jakarta, 89012</v>
      </c>
      <c r="T62" s="45" t="str">
        <f t="shared" si="14"/>
        <v>Desa Damai, Jakarta, 89012</v>
      </c>
      <c r="U62" s="48" t="str">
        <f t="shared" si="15"/>
        <v>Jalan Puspa Selatan  NO. 255 Desa Damai, Jakarta, 89012</v>
      </c>
      <c r="Z62" s="22" t="s">
        <v>251</v>
      </c>
      <c r="AC62" s="49" t="s">
        <v>252</v>
      </c>
      <c r="AD62" s="50">
        <v>41420</v>
      </c>
      <c r="AE62" s="40" t="str">
        <f t="shared" si="0"/>
        <v>Suhardi Wijaya</v>
      </c>
      <c r="AF62" s="41">
        <f t="shared" si="1"/>
        <v>22</v>
      </c>
      <c r="AG62" s="41" t="str">
        <f t="shared" si="2"/>
        <v xml:space="preserve">Jalan Puspa Selatan </v>
      </c>
      <c r="AH62" s="41" t="str">
        <f t="shared" si="3"/>
        <v>NO. 255</v>
      </c>
      <c r="AI62" s="41"/>
      <c r="AJ62" s="41"/>
      <c r="AK62" s="41"/>
      <c r="AL62" s="40" t="s">
        <v>253</v>
      </c>
    </row>
    <row r="63" spans="1:38" ht="15.75" customHeight="1">
      <c r="A63" s="38" t="s">
        <v>255</v>
      </c>
      <c r="B63" s="39">
        <v>41421</v>
      </c>
      <c r="C63" s="40" t="s">
        <v>446</v>
      </c>
      <c r="D63" s="41"/>
      <c r="E63" s="42" t="s">
        <v>256</v>
      </c>
      <c r="F63" s="43"/>
      <c r="G63" s="29"/>
      <c r="H63" s="44">
        <f t="shared" si="4"/>
        <v>39.478723404255319</v>
      </c>
      <c r="I63" s="43"/>
      <c r="J63" s="25" t="str">
        <v>Ratna Widiastuti</v>
      </c>
      <c r="K63" s="26">
        <f t="shared" si="5"/>
        <v>23</v>
      </c>
      <c r="L63" s="45" t="str">
        <f t="shared" si="6"/>
        <v>Jalan Sejahtera Timur</v>
      </c>
      <c r="M63" s="25" t="str">
        <f t="shared" si="7"/>
        <v xml:space="preserve">Jalan Sejahtera Timur </v>
      </c>
      <c r="N63" s="26">
        <f t="shared" si="8"/>
        <v>30</v>
      </c>
      <c r="O63" s="26" t="str">
        <f t="shared" si="9"/>
        <v>No. 260</v>
      </c>
      <c r="P63" s="26" t="str">
        <f t="shared" si="10"/>
        <v>NO. 260</v>
      </c>
      <c r="Q63" s="46" t="str">
        <f t="shared" si="11"/>
        <v>NO. 260</v>
      </c>
      <c r="R63" s="47">
        <f t="shared" si="12"/>
        <v>63</v>
      </c>
      <c r="S63" s="45" t="str">
        <f t="shared" si="13"/>
        <v>Kampung Bahagia, Surabaya, 90123</v>
      </c>
      <c r="T63" s="45" t="str">
        <f t="shared" si="14"/>
        <v>Desa Bahagia, Surabaya, 90123</v>
      </c>
      <c r="U63" s="48" t="str">
        <f t="shared" si="15"/>
        <v>Jalan Sejahtera Timur  NO. 260 Desa Bahagia, Surabaya, 90123</v>
      </c>
      <c r="Z63" s="22" t="s">
        <v>254</v>
      </c>
      <c r="AC63" s="49" t="s">
        <v>255</v>
      </c>
      <c r="AD63" s="50">
        <v>41421</v>
      </c>
      <c r="AE63" s="40" t="str">
        <f t="shared" si="0"/>
        <v>Ratna Widiastuti</v>
      </c>
      <c r="AF63" s="41">
        <f t="shared" si="1"/>
        <v>39.478723404255319</v>
      </c>
      <c r="AG63" s="41" t="str">
        <f t="shared" si="2"/>
        <v xml:space="preserve">Jalan Sejahtera Timur </v>
      </c>
      <c r="AH63" s="41" t="str">
        <f t="shared" si="3"/>
        <v>NO. 260</v>
      </c>
      <c r="AI63" s="41"/>
      <c r="AJ63" s="41"/>
      <c r="AK63" s="41"/>
      <c r="AL63" s="40" t="s">
        <v>256</v>
      </c>
    </row>
    <row r="64" spans="1:38" ht="15.75" customHeight="1">
      <c r="A64" s="38" t="s">
        <v>258</v>
      </c>
      <c r="B64" s="39">
        <v>41422</v>
      </c>
      <c r="C64" s="40" t="s">
        <v>447</v>
      </c>
      <c r="D64" s="41">
        <v>52</v>
      </c>
      <c r="E64" s="42" t="s">
        <v>259</v>
      </c>
      <c r="F64" s="43"/>
      <c r="G64" s="29"/>
      <c r="H64" s="44">
        <f t="shared" si="4"/>
        <v>52</v>
      </c>
      <c r="I64" s="43"/>
      <c r="J64" s="25" t="str">
        <v>Hendra Setiawan</v>
      </c>
      <c r="K64" s="26">
        <f t="shared" si="5"/>
        <v>21</v>
      </c>
      <c r="L64" s="45" t="str">
        <f t="shared" si="6"/>
        <v>Jalan Bahagia Barat</v>
      </c>
      <c r="M64" s="25" t="str">
        <f t="shared" si="7"/>
        <v xml:space="preserve">Jalan Bahagia Barat </v>
      </c>
      <c r="N64" s="26">
        <f t="shared" si="8"/>
        <v>28</v>
      </c>
      <c r="O64" s="26" t="str">
        <f t="shared" si="9"/>
        <v>No. 265</v>
      </c>
      <c r="P64" s="26" t="str">
        <f t="shared" si="10"/>
        <v>NO. 265</v>
      </c>
      <c r="Q64" s="46" t="str">
        <f t="shared" si="11"/>
        <v>NO. 265</v>
      </c>
      <c r="R64" s="47">
        <f t="shared" si="12"/>
        <v>64</v>
      </c>
      <c r="S64" s="45" t="str">
        <f t="shared" si="13"/>
        <v>Kelurahan Sejahtera, Bandung, 01234</v>
      </c>
      <c r="T64" s="45" t="str">
        <f t="shared" si="14"/>
        <v>Kelurahan Sejahtera, Bandung, 01234</v>
      </c>
      <c r="U64" s="48" t="str">
        <f t="shared" si="15"/>
        <v>Jalan Bahagia Barat  NO. 265 Kelurahan Sejahtera, Bandung, 01234</v>
      </c>
      <c r="Z64" s="22" t="s">
        <v>257</v>
      </c>
      <c r="AC64" s="49" t="s">
        <v>258</v>
      </c>
      <c r="AD64" s="50">
        <v>41422</v>
      </c>
      <c r="AE64" s="40" t="str">
        <f t="shared" si="0"/>
        <v>Hendra Setiawan</v>
      </c>
      <c r="AF64" s="41">
        <f t="shared" si="1"/>
        <v>52</v>
      </c>
      <c r="AG64" s="41" t="str">
        <f t="shared" si="2"/>
        <v xml:space="preserve">Jalan Bahagia Barat </v>
      </c>
      <c r="AH64" s="41" t="str">
        <f t="shared" si="3"/>
        <v>NO. 265</v>
      </c>
      <c r="AI64" s="41"/>
      <c r="AJ64" s="41"/>
      <c r="AK64" s="41"/>
      <c r="AL64" s="40" t="s">
        <v>259</v>
      </c>
    </row>
    <row r="65" spans="1:38" ht="15.75" customHeight="1">
      <c r="A65" s="38" t="s">
        <v>261</v>
      </c>
      <c r="B65" s="39">
        <v>41423</v>
      </c>
      <c r="C65" s="40" t="s">
        <v>448</v>
      </c>
      <c r="D65" s="41">
        <v>65</v>
      </c>
      <c r="E65" s="42" t="s">
        <v>262</v>
      </c>
      <c r="F65" s="43"/>
      <c r="G65" s="29"/>
      <c r="H65" s="44">
        <f t="shared" si="4"/>
        <v>65</v>
      </c>
      <c r="I65" s="43"/>
      <c r="J65" s="25" t="str">
        <v>Rina Kartika</v>
      </c>
      <c r="K65" s="26">
        <f t="shared" si="5"/>
        <v>18</v>
      </c>
      <c r="L65" s="45" t="str">
        <f t="shared" si="6"/>
        <v>Jalan Indah Baru</v>
      </c>
      <c r="M65" s="25" t="str">
        <f t="shared" si="7"/>
        <v xml:space="preserve">Jalan Indah Baru </v>
      </c>
      <c r="N65" s="26">
        <f t="shared" si="8"/>
        <v>25</v>
      </c>
      <c r="O65" s="26" t="str">
        <f t="shared" si="9"/>
        <v>No. 270</v>
      </c>
      <c r="P65" s="26" t="str">
        <f t="shared" si="10"/>
        <v>NO. 270</v>
      </c>
      <c r="Q65" s="46" t="str">
        <f t="shared" si="11"/>
        <v>NO. 270</v>
      </c>
      <c r="R65" s="47">
        <f t="shared" si="12"/>
        <v>56</v>
      </c>
      <c r="S65" s="45" t="str">
        <f t="shared" si="13"/>
        <v>Kampung Indah, Semarang, 12345</v>
      </c>
      <c r="T65" s="45" t="str">
        <f t="shared" si="14"/>
        <v>Desa Indah, Semarang, 12345</v>
      </c>
      <c r="U65" s="48" t="str">
        <f t="shared" si="15"/>
        <v>Jalan Indah Baru  NO. 270 Desa Indah, Semarang, 12345</v>
      </c>
      <c r="Z65" s="22" t="s">
        <v>260</v>
      </c>
      <c r="AC65" s="49" t="s">
        <v>261</v>
      </c>
      <c r="AD65" s="50">
        <v>41423</v>
      </c>
      <c r="AE65" s="40" t="str">
        <f t="shared" si="0"/>
        <v>Rina Kartika</v>
      </c>
      <c r="AF65" s="41">
        <f t="shared" si="1"/>
        <v>65</v>
      </c>
      <c r="AG65" s="41" t="str">
        <f t="shared" si="2"/>
        <v xml:space="preserve">Jalan Indah Baru </v>
      </c>
      <c r="AH65" s="41" t="str">
        <f t="shared" si="3"/>
        <v>NO. 270</v>
      </c>
      <c r="AI65" s="41"/>
      <c r="AJ65" s="41"/>
      <c r="AK65" s="41"/>
      <c r="AL65" s="40" t="s">
        <v>262</v>
      </c>
    </row>
    <row r="66" spans="1:38" ht="15.75" customHeight="1">
      <c r="A66" s="38" t="s">
        <v>264</v>
      </c>
      <c r="B66" s="39">
        <v>41423</v>
      </c>
      <c r="C66" s="40" t="s">
        <v>449</v>
      </c>
      <c r="D66" s="41">
        <v>63</v>
      </c>
      <c r="E66" s="42" t="s">
        <v>450</v>
      </c>
      <c r="F66" s="43"/>
      <c r="G66" s="29"/>
      <c r="H66" s="44">
        <f t="shared" si="4"/>
        <v>63</v>
      </c>
      <c r="I66" s="43"/>
      <c r="J66" s="25" t="str">
        <v>Faisal Ramadhan</v>
      </c>
      <c r="K66" s="26">
        <f t="shared" si="5"/>
        <v>19</v>
      </c>
      <c r="L66" s="45" t="str">
        <f t="shared" si="6"/>
        <v>Jln Sentosa Timur</v>
      </c>
      <c r="M66" s="25" t="str">
        <f t="shared" si="7"/>
        <v xml:space="preserve">Jalan Sentosa Timur </v>
      </c>
      <c r="N66" s="26">
        <f t="shared" si="8"/>
        <v>26</v>
      </c>
      <c r="O66" s="26" t="str">
        <f t="shared" si="9"/>
        <v>No. 275</v>
      </c>
      <c r="P66" s="26" t="str">
        <f t="shared" si="10"/>
        <v>NO. 275</v>
      </c>
      <c r="Q66" s="46" t="str">
        <f t="shared" si="11"/>
        <v>NO. 275</v>
      </c>
      <c r="R66" s="47">
        <f t="shared" si="12"/>
        <v>58</v>
      </c>
      <c r="S66" s="45" t="str">
        <f t="shared" si="13"/>
        <v>Desa Bahagia, Yogyakarta, 23456</v>
      </c>
      <c r="T66" s="45" t="str">
        <f t="shared" si="14"/>
        <v>Desa Bahagia, Yogyakarta, 23456</v>
      </c>
      <c r="U66" s="48" t="str">
        <f t="shared" si="15"/>
        <v>Jalan Sentosa Timur  NO. 275 Desa Bahagia, Yogyakarta, 23456</v>
      </c>
      <c r="Z66" s="22" t="s">
        <v>263</v>
      </c>
      <c r="AC66" s="49" t="s">
        <v>264</v>
      </c>
      <c r="AD66" s="50">
        <v>41423</v>
      </c>
      <c r="AE66" s="40" t="str">
        <f t="shared" si="0"/>
        <v>Faisal Ramadhan</v>
      </c>
      <c r="AF66" s="41">
        <f t="shared" si="1"/>
        <v>63</v>
      </c>
      <c r="AG66" s="41" t="str">
        <f t="shared" si="2"/>
        <v xml:space="preserve">Jalan Sentosa Timur </v>
      </c>
      <c r="AH66" s="41" t="str">
        <f t="shared" si="3"/>
        <v>NO. 275</v>
      </c>
      <c r="AI66" s="41"/>
      <c r="AJ66" s="41"/>
      <c r="AK66" s="41"/>
      <c r="AL66" s="40" t="s">
        <v>265</v>
      </c>
    </row>
    <row r="67" spans="1:38" ht="15.75" customHeight="1">
      <c r="A67" s="38" t="s">
        <v>267</v>
      </c>
      <c r="B67" s="39">
        <v>41425</v>
      </c>
      <c r="C67" s="40" t="s">
        <v>451</v>
      </c>
      <c r="D67" s="41">
        <v>61</v>
      </c>
      <c r="E67" s="42" t="s">
        <v>268</v>
      </c>
      <c r="F67" s="43"/>
      <c r="G67" s="29"/>
      <c r="H67" s="44">
        <f t="shared" si="4"/>
        <v>61</v>
      </c>
      <c r="I67" s="43"/>
      <c r="J67" s="25" t="str">
        <v>Yuni Susilowati</v>
      </c>
      <c r="K67" s="26">
        <f t="shared" si="5"/>
        <v>20</v>
      </c>
      <c r="L67" s="45" t="str">
        <f t="shared" si="6"/>
        <v>Jalan Makmur Barat</v>
      </c>
      <c r="M67" s="25" t="str">
        <f t="shared" si="7"/>
        <v xml:space="preserve">Jalan Makmur Barat </v>
      </c>
      <c r="N67" s="26">
        <f t="shared" si="8"/>
        <v>27</v>
      </c>
      <c r="O67" s="26" t="str">
        <f t="shared" si="9"/>
        <v>No. 280</v>
      </c>
      <c r="P67" s="26" t="str">
        <f t="shared" si="10"/>
        <v>NO. 280</v>
      </c>
      <c r="Q67" s="46" t="str">
        <f t="shared" si="11"/>
        <v>NO. 280</v>
      </c>
      <c r="R67" s="47">
        <f t="shared" si="12"/>
        <v>59</v>
      </c>
      <c r="S67" s="45" t="str">
        <f t="shared" si="13"/>
        <v>Kampung Sejahtera, Medan, 34567</v>
      </c>
      <c r="T67" s="45" t="str">
        <f t="shared" si="14"/>
        <v>Desa Sejahtera, Medan, 34567</v>
      </c>
      <c r="U67" s="48" t="str">
        <f t="shared" si="15"/>
        <v>Jalan Makmur Barat  NO. 280 Desa Sejahtera, Medan, 34567</v>
      </c>
      <c r="Z67" s="22" t="s">
        <v>266</v>
      </c>
      <c r="AC67" s="49" t="s">
        <v>267</v>
      </c>
      <c r="AD67" s="50">
        <v>41425</v>
      </c>
      <c r="AE67" s="40" t="str">
        <f t="shared" si="0"/>
        <v>Yuni Susilowati</v>
      </c>
      <c r="AF67" s="41">
        <f t="shared" si="1"/>
        <v>61</v>
      </c>
      <c r="AG67" s="41" t="str">
        <f t="shared" si="2"/>
        <v xml:space="preserve">Jalan Makmur Barat </v>
      </c>
      <c r="AH67" s="41" t="str">
        <f t="shared" si="3"/>
        <v>NO. 280</v>
      </c>
      <c r="AI67" s="41"/>
      <c r="AJ67" s="41"/>
      <c r="AK67" s="41"/>
      <c r="AL67" s="40" t="s">
        <v>268</v>
      </c>
    </row>
    <row r="68" spans="1:38" ht="15.75" customHeight="1">
      <c r="A68" s="38" t="s">
        <v>270</v>
      </c>
      <c r="B68" s="39">
        <v>41425</v>
      </c>
      <c r="C68" s="40" t="s">
        <v>452</v>
      </c>
      <c r="D68" s="41">
        <v>20</v>
      </c>
      <c r="E68" s="42" t="s">
        <v>271</v>
      </c>
      <c r="F68" s="43"/>
      <c r="G68" s="29"/>
      <c r="H68" s="44">
        <f t="shared" si="4"/>
        <v>20</v>
      </c>
      <c r="I68" s="43"/>
      <c r="J68" s="25" t="str">
        <v>Arief Setiawan</v>
      </c>
      <c r="K68" s="26">
        <f t="shared" si="5"/>
        <v>21</v>
      </c>
      <c r="L68" s="45" t="str">
        <f t="shared" si="6"/>
        <v>Jalan Cendana Timur</v>
      </c>
      <c r="M68" s="25" t="str">
        <f t="shared" si="7"/>
        <v xml:space="preserve">Jalan Cendana Timur </v>
      </c>
      <c r="N68" s="26">
        <f t="shared" si="8"/>
        <v>28</v>
      </c>
      <c r="O68" s="26" t="str">
        <f t="shared" si="9"/>
        <v>No. 285</v>
      </c>
      <c r="P68" s="26" t="str">
        <f t="shared" si="10"/>
        <v>NO. 285</v>
      </c>
      <c r="Q68" s="46" t="str">
        <f t="shared" si="11"/>
        <v>NO. 285</v>
      </c>
      <c r="R68" s="47">
        <f t="shared" si="12"/>
        <v>61</v>
      </c>
      <c r="S68" s="45" t="str">
        <f t="shared" si="13"/>
        <v>Kelurahan Indah, Makassar, 45678</v>
      </c>
      <c r="T68" s="45" t="str">
        <f t="shared" si="14"/>
        <v>Kelurahan Indah, Makassar, 45678</v>
      </c>
      <c r="U68" s="48" t="str">
        <f t="shared" si="15"/>
        <v>Jalan Cendana Timur  NO. 285 Kelurahan Indah, Makassar, 45678</v>
      </c>
      <c r="Z68" s="22" t="s">
        <v>269</v>
      </c>
      <c r="AC68" s="49" t="s">
        <v>270</v>
      </c>
      <c r="AD68" s="50">
        <v>41425</v>
      </c>
      <c r="AE68" s="40" t="str">
        <f t="shared" si="0"/>
        <v>Arief Setiawan</v>
      </c>
      <c r="AF68" s="41">
        <f t="shared" si="1"/>
        <v>20</v>
      </c>
      <c r="AG68" s="41" t="str">
        <f t="shared" si="2"/>
        <v xml:space="preserve">Jalan Cendana Timur </v>
      </c>
      <c r="AH68" s="41" t="str">
        <f t="shared" si="3"/>
        <v>NO. 285</v>
      </c>
      <c r="AI68" s="41"/>
      <c r="AJ68" s="41"/>
      <c r="AK68" s="41"/>
      <c r="AL68" s="40" t="s">
        <v>271</v>
      </c>
    </row>
    <row r="69" spans="1:38" ht="15.75" customHeight="1">
      <c r="A69" s="38" t="s">
        <v>273</v>
      </c>
      <c r="B69" s="39">
        <v>41425</v>
      </c>
      <c r="C69" s="40" t="s">
        <v>453</v>
      </c>
      <c r="D69" s="41">
        <v>35</v>
      </c>
      <c r="E69" s="42" t="s">
        <v>274</v>
      </c>
      <c r="F69" s="43"/>
      <c r="G69" s="29"/>
      <c r="H69" s="44">
        <f t="shared" si="4"/>
        <v>35</v>
      </c>
      <c r="I69" s="43"/>
      <c r="J69" s="25" t="str">
        <v>Siti Rahayu</v>
      </c>
      <c r="K69" s="26">
        <f t="shared" si="5"/>
        <v>23</v>
      </c>
      <c r="L69" s="45" t="str">
        <f t="shared" si="6"/>
        <v>Jalan Harmoni Selatan</v>
      </c>
      <c r="M69" s="25" t="str">
        <f t="shared" si="7"/>
        <v xml:space="preserve">Jalan Harmoni Selatan </v>
      </c>
      <c r="N69" s="26">
        <f t="shared" si="8"/>
        <v>30</v>
      </c>
      <c r="O69" s="26" t="str">
        <f t="shared" si="9"/>
        <v>No. 290</v>
      </c>
      <c r="P69" s="26" t="str">
        <f t="shared" si="10"/>
        <v>NO. 290</v>
      </c>
      <c r="Q69" s="46" t="str">
        <f t="shared" si="11"/>
        <v>NO. 290</v>
      </c>
      <c r="R69" s="47">
        <f t="shared" si="12"/>
        <v>64</v>
      </c>
      <c r="S69" s="45" t="str">
        <f t="shared" si="13"/>
        <v>Kampung Bahagia, Palembang, 56789</v>
      </c>
      <c r="T69" s="45" t="str">
        <f t="shared" si="14"/>
        <v>Desa Bahagia, Palembang, 56789</v>
      </c>
      <c r="U69" s="48" t="str">
        <f t="shared" si="15"/>
        <v>Jalan Harmoni Selatan  NO. 290 Desa Bahagia, Palembang, 56789</v>
      </c>
      <c r="Z69" s="22" t="s">
        <v>272</v>
      </c>
      <c r="AC69" s="49" t="s">
        <v>273</v>
      </c>
      <c r="AD69" s="50">
        <v>41425</v>
      </c>
      <c r="AE69" s="40" t="str">
        <f t="shared" si="0"/>
        <v>Siti Rahayu</v>
      </c>
      <c r="AF69" s="41">
        <f t="shared" si="1"/>
        <v>35</v>
      </c>
      <c r="AG69" s="41" t="str">
        <f t="shared" si="2"/>
        <v xml:space="preserve">Jalan Harmoni Selatan </v>
      </c>
      <c r="AH69" s="41" t="str">
        <f t="shared" si="3"/>
        <v>NO. 290</v>
      </c>
      <c r="AI69" s="41"/>
      <c r="AJ69" s="41"/>
      <c r="AK69" s="41"/>
      <c r="AL69" s="40" t="s">
        <v>274</v>
      </c>
    </row>
    <row r="70" spans="1:38" ht="15.75" customHeight="1">
      <c r="A70" s="38" t="s">
        <v>276</v>
      </c>
      <c r="B70" s="39">
        <v>41427</v>
      </c>
      <c r="C70" s="40" t="s">
        <v>454</v>
      </c>
      <c r="D70" s="41">
        <v>54</v>
      </c>
      <c r="E70" s="42" t="s">
        <v>277</v>
      </c>
      <c r="F70" s="43"/>
      <c r="G70" s="29"/>
      <c r="H70" s="44">
        <f t="shared" si="4"/>
        <v>54</v>
      </c>
      <c r="I70" s="43"/>
      <c r="J70" s="25" t="str">
        <v>Darmawan Pratama</v>
      </c>
      <c r="K70" s="26">
        <f t="shared" si="5"/>
        <v>22</v>
      </c>
      <c r="L70" s="45" t="str">
        <f t="shared" si="6"/>
        <v>Jalan Bahagia Tengah</v>
      </c>
      <c r="M70" s="25" t="str">
        <f t="shared" si="7"/>
        <v xml:space="preserve">Jalan Bahagia Tengah </v>
      </c>
      <c r="N70" s="26">
        <f t="shared" si="8"/>
        <v>29</v>
      </c>
      <c r="O70" s="26" t="str">
        <f t="shared" si="9"/>
        <v>No. 295</v>
      </c>
      <c r="P70" s="26" t="str">
        <f t="shared" si="10"/>
        <v>NO. 295</v>
      </c>
      <c r="Q70" s="46" t="str">
        <f t="shared" si="11"/>
        <v>NO. 295</v>
      </c>
      <c r="R70" s="47">
        <f t="shared" si="12"/>
        <v>59</v>
      </c>
      <c r="S70" s="45" t="str">
        <f t="shared" si="13"/>
        <v>Desa Damai, Balikpapan, 67890</v>
      </c>
      <c r="T70" s="45" t="str">
        <f t="shared" si="14"/>
        <v>Desa Damai, Balikpapan, 67890</v>
      </c>
      <c r="U70" s="48" t="str">
        <f t="shared" si="15"/>
        <v>Jalan Bahagia Tengah  NO. 295 Desa Damai, Balikpapan, 67890</v>
      </c>
      <c r="Z70" s="22" t="s">
        <v>275</v>
      </c>
      <c r="AC70" s="49" t="s">
        <v>276</v>
      </c>
      <c r="AD70" s="50">
        <v>41427</v>
      </c>
      <c r="AE70" s="40" t="str">
        <f t="shared" si="0"/>
        <v>Darmawan Pratama</v>
      </c>
      <c r="AF70" s="41">
        <f t="shared" si="1"/>
        <v>54</v>
      </c>
      <c r="AG70" s="41" t="str">
        <f t="shared" si="2"/>
        <v xml:space="preserve">Jalan Bahagia Tengah </v>
      </c>
      <c r="AH70" s="41" t="str">
        <f t="shared" si="3"/>
        <v>NO. 295</v>
      </c>
      <c r="AI70" s="41"/>
      <c r="AJ70" s="41"/>
      <c r="AK70" s="41"/>
      <c r="AL70" s="40" t="s">
        <v>277</v>
      </c>
    </row>
    <row r="71" spans="1:38" ht="15.75" customHeight="1">
      <c r="A71" s="38" t="s">
        <v>279</v>
      </c>
      <c r="B71" s="39">
        <v>41429</v>
      </c>
      <c r="C71" s="40" t="s">
        <v>455</v>
      </c>
      <c r="D71" s="41">
        <v>50</v>
      </c>
      <c r="E71" s="42" t="s">
        <v>456</v>
      </c>
      <c r="F71" s="43"/>
      <c r="G71" s="29"/>
      <c r="H71" s="44">
        <f t="shared" si="4"/>
        <v>50</v>
      </c>
      <c r="I71" s="43"/>
      <c r="J71" s="25" t="str">
        <v>Lina Purwanti</v>
      </c>
      <c r="K71" s="26">
        <f t="shared" si="5"/>
        <v>17</v>
      </c>
      <c r="L71" s="45" t="str">
        <f t="shared" si="6"/>
        <v>Jln Indah Utara</v>
      </c>
      <c r="M71" s="25" t="str">
        <f t="shared" si="7"/>
        <v xml:space="preserve">Jalan Indah Utara </v>
      </c>
      <c r="N71" s="26">
        <f t="shared" si="8"/>
        <v>24</v>
      </c>
      <c r="O71" s="26" t="str">
        <f t="shared" si="9"/>
        <v>No. 300</v>
      </c>
      <c r="P71" s="26" t="str">
        <f t="shared" si="10"/>
        <v>NO. 300</v>
      </c>
      <c r="Q71" s="46" t="str">
        <f t="shared" si="11"/>
        <v>NO. 300</v>
      </c>
      <c r="R71" s="47">
        <f t="shared" si="12"/>
        <v>56</v>
      </c>
      <c r="S71" s="45" t="str">
        <f t="shared" si="13"/>
        <v>Kampung Indah, Tangerang, 78901</v>
      </c>
      <c r="T71" s="45" t="str">
        <f t="shared" si="14"/>
        <v>Desa Indah, Tangerang, 78901</v>
      </c>
      <c r="U71" s="48" t="str">
        <f t="shared" si="15"/>
        <v>Jalan Indah Utara  NO. 300 Desa Indah, Tangerang, 78901</v>
      </c>
      <c r="Z71" s="22" t="s">
        <v>278</v>
      </c>
      <c r="AC71" s="49" t="s">
        <v>279</v>
      </c>
      <c r="AD71" s="50">
        <v>41429</v>
      </c>
      <c r="AE71" s="40" t="str">
        <f t="shared" si="0"/>
        <v>Lina Purwanti</v>
      </c>
      <c r="AF71" s="41">
        <f t="shared" si="1"/>
        <v>50</v>
      </c>
      <c r="AG71" s="41" t="str">
        <f t="shared" si="2"/>
        <v xml:space="preserve">Jalan Indah Utara </v>
      </c>
      <c r="AH71" s="41" t="str">
        <f t="shared" si="3"/>
        <v>NO. 300</v>
      </c>
      <c r="AI71" s="41"/>
      <c r="AJ71" s="41"/>
      <c r="AK71" s="41"/>
      <c r="AL71" s="40" t="s">
        <v>280</v>
      </c>
    </row>
    <row r="72" spans="1:38" ht="15.75" customHeight="1">
      <c r="A72" s="38" t="s">
        <v>282</v>
      </c>
      <c r="B72" s="39">
        <v>41430</v>
      </c>
      <c r="C72" s="40" t="s">
        <v>457</v>
      </c>
      <c r="D72" s="41">
        <v>61</v>
      </c>
      <c r="E72" s="42" t="s">
        <v>283</v>
      </c>
      <c r="F72" s="43"/>
      <c r="G72" s="29"/>
      <c r="H72" s="44">
        <f t="shared" si="4"/>
        <v>61</v>
      </c>
      <c r="I72" s="43"/>
      <c r="J72" s="25" t="str">
        <v>Arif Budiman</v>
      </c>
      <c r="K72" s="26">
        <f t="shared" si="5"/>
        <v>18</v>
      </c>
      <c r="L72" s="45" t="str">
        <f t="shared" si="6"/>
        <v>Jalan Mawar Baru</v>
      </c>
      <c r="M72" s="25" t="str">
        <f t="shared" si="7"/>
        <v xml:space="preserve">Jalan Mawar Baru </v>
      </c>
      <c r="N72" s="26">
        <f t="shared" si="8"/>
        <v>25</v>
      </c>
      <c r="O72" s="26" t="str">
        <f t="shared" si="9"/>
        <v>No. 305</v>
      </c>
      <c r="P72" s="26" t="str">
        <f t="shared" si="10"/>
        <v>NO. 305</v>
      </c>
      <c r="Q72" s="46" t="str">
        <f t="shared" si="11"/>
        <v>NO. 305</v>
      </c>
      <c r="R72" s="47">
        <f t="shared" si="12"/>
        <v>62</v>
      </c>
      <c r="S72" s="45" t="str">
        <f t="shared" si="13"/>
        <v>Kelurahan Sejahtera, Denpasar, 89012</v>
      </c>
      <c r="T72" s="45" t="str">
        <f t="shared" si="14"/>
        <v>Kelurahan Sejahtera, Denpasar, 89012</v>
      </c>
      <c r="U72" s="48" t="str">
        <f t="shared" si="15"/>
        <v>Jalan Mawar Baru  NO. 305 Kelurahan Sejahtera, Denpasar, 89012</v>
      </c>
      <c r="Z72" s="22" t="s">
        <v>281</v>
      </c>
      <c r="AC72" s="49" t="s">
        <v>282</v>
      </c>
      <c r="AD72" s="50">
        <v>41430</v>
      </c>
      <c r="AE72" s="40" t="str">
        <f t="shared" si="0"/>
        <v>Arif Budiman</v>
      </c>
      <c r="AF72" s="41">
        <f t="shared" si="1"/>
        <v>61</v>
      </c>
      <c r="AG72" s="41" t="str">
        <f t="shared" si="2"/>
        <v xml:space="preserve">Jalan Mawar Baru </v>
      </c>
      <c r="AH72" s="41" t="str">
        <f t="shared" si="3"/>
        <v>NO. 305</v>
      </c>
      <c r="AI72" s="41"/>
      <c r="AJ72" s="41"/>
      <c r="AK72" s="41"/>
      <c r="AL72" s="40" t="s">
        <v>283</v>
      </c>
    </row>
    <row r="73" spans="1:38" ht="15.75" customHeight="1">
      <c r="A73" s="38" t="s">
        <v>285</v>
      </c>
      <c r="B73" s="39">
        <v>41430</v>
      </c>
      <c r="C73" s="40" t="s">
        <v>458</v>
      </c>
      <c r="D73" s="41">
        <v>26</v>
      </c>
      <c r="E73" s="42" t="s">
        <v>286</v>
      </c>
      <c r="F73" s="43"/>
      <c r="G73" s="29"/>
      <c r="H73" s="44">
        <f t="shared" ref="H73:H106" si="16">IF(ISBLANK(D73),$G$8,D73)</f>
        <v>26</v>
      </c>
      <c r="I73" s="43"/>
      <c r="J73" s="25" t="str">
        <v>Dita Anggraini</v>
      </c>
      <c r="K73" s="26">
        <f t="shared" ref="K73:K106" si="17">FIND("No",E73)</f>
        <v>19</v>
      </c>
      <c r="L73" s="45" t="str">
        <f t="shared" ref="L73:L106" si="18">LEFT(E73,FIND("No",E73)-2)</f>
        <v>Jalan Damai Timur</v>
      </c>
      <c r="M73" s="25" t="str">
        <f t="shared" ref="M73:M106" si="19">SUBSTITUTE(LEFT(E73,FIND("No",E73)-1),"Jln","Jalan")</f>
        <v xml:space="preserve">Jalan Damai Timur </v>
      </c>
      <c r="N73" s="26">
        <f t="shared" ref="N73:N106" si="20">FIND(",",E73)</f>
        <v>26</v>
      </c>
      <c r="O73" s="26" t="str">
        <f t="shared" ref="O73:O106" si="21">MID(E73,FIND("No",E73),FIND(",",E73)-FIND("No",E73))</f>
        <v>No. 310</v>
      </c>
      <c r="P73" s="26" t="str">
        <f t="shared" ref="P73:P106" si="22">UPPER(MID(E73,FIND("No",E73),FIND(",",E73)-FIND("No",E73)))</f>
        <v>NO. 310</v>
      </c>
      <c r="Q73" s="46" t="str">
        <f t="shared" ref="Q73:Q106" si="23">UPPER(MID(E73,FIND("No",E73),FIND(",",E73)-FIND("No",E73)))</f>
        <v>NO. 310</v>
      </c>
      <c r="R73" s="47">
        <f t="shared" ref="R73:R106" si="24">LEN(E73)</f>
        <v>56</v>
      </c>
      <c r="S73" s="45" t="str">
        <f t="shared" ref="S73:S106" si="25">RIGHT(E73,LEN(E73)-(FIND(",",E73))-1)</f>
        <v>Kampung Bahagia, Batam, 90123</v>
      </c>
      <c r="T73" s="45" t="str">
        <f t="shared" ref="T73:T106" si="26">SUBSTITUTE(SUBSTITUTE(RIGHT(E73,LEN(E73)-(FIND(",",E73))-1),"Kampung","Desa"),"Kel.","Kelurahan")</f>
        <v>Desa Bahagia, Batam, 90123</v>
      </c>
      <c r="U73" s="48" t="str">
        <f t="shared" ref="U73:U106" si="27">CONCATENATE(M73," ",Q73," ",T73)</f>
        <v>Jalan Damai Timur  NO. 310 Desa Bahagia, Batam, 90123</v>
      </c>
      <c r="Z73" s="22" t="s">
        <v>284</v>
      </c>
      <c r="AC73" s="49" t="s">
        <v>285</v>
      </c>
      <c r="AD73" s="50">
        <v>41430</v>
      </c>
      <c r="AE73" s="40" t="str">
        <f t="shared" si="0"/>
        <v>Dita Anggraini</v>
      </c>
      <c r="AF73" s="41">
        <f t="shared" si="1"/>
        <v>26</v>
      </c>
      <c r="AG73" s="41" t="str">
        <f t="shared" si="2"/>
        <v xml:space="preserve">Jalan Damai Timur </v>
      </c>
      <c r="AH73" s="41" t="str">
        <f t="shared" si="3"/>
        <v>NO. 310</v>
      </c>
      <c r="AI73" s="41"/>
      <c r="AJ73" s="41"/>
      <c r="AK73" s="41"/>
      <c r="AL73" s="40" t="s">
        <v>286</v>
      </c>
    </row>
    <row r="74" spans="1:38" ht="15.75" customHeight="1">
      <c r="A74" s="38" t="s">
        <v>288</v>
      </c>
      <c r="B74" s="39">
        <v>41431</v>
      </c>
      <c r="C74" s="40" t="s">
        <v>459</v>
      </c>
      <c r="D74" s="41">
        <v>65</v>
      </c>
      <c r="E74" s="42" t="s">
        <v>289</v>
      </c>
      <c r="F74" s="43"/>
      <c r="G74" s="29"/>
      <c r="H74" s="44">
        <f t="shared" si="16"/>
        <v>65</v>
      </c>
      <c r="I74" s="43"/>
      <c r="J74" s="25" t="str">
        <v>Yoga Prasetya</v>
      </c>
      <c r="K74" s="26">
        <f t="shared" si="17"/>
        <v>19</v>
      </c>
      <c r="L74" s="45" t="str">
        <f t="shared" si="18"/>
        <v>Jalan Puspa Timur</v>
      </c>
      <c r="M74" s="25" t="str">
        <f t="shared" si="19"/>
        <v xml:space="preserve">Jalan Puspa Timur </v>
      </c>
      <c r="N74" s="26">
        <f t="shared" si="20"/>
        <v>26</v>
      </c>
      <c r="O74" s="26" t="str">
        <f t="shared" si="21"/>
        <v>No. 315</v>
      </c>
      <c r="P74" s="26" t="str">
        <f t="shared" si="22"/>
        <v>NO. 315</v>
      </c>
      <c r="Q74" s="46" t="str">
        <f t="shared" si="23"/>
        <v>NO. 315</v>
      </c>
      <c r="R74" s="47">
        <f t="shared" si="24"/>
        <v>53</v>
      </c>
      <c r="S74" s="45" t="str">
        <f t="shared" si="25"/>
        <v>Desa Indah, Jakarta, 01234</v>
      </c>
      <c r="T74" s="45" t="str">
        <f t="shared" si="26"/>
        <v>Desa Indah, Jakarta, 01234</v>
      </c>
      <c r="U74" s="48" t="str">
        <f t="shared" si="27"/>
        <v>Jalan Puspa Timur  NO. 315 Desa Indah, Jakarta, 01234</v>
      </c>
      <c r="Z74" s="22" t="s">
        <v>287</v>
      </c>
      <c r="AC74" s="49" t="s">
        <v>288</v>
      </c>
      <c r="AD74" s="50">
        <v>41431</v>
      </c>
      <c r="AE74" s="40" t="str">
        <f t="shared" si="0"/>
        <v>Yoga Prasetya</v>
      </c>
      <c r="AF74" s="41">
        <f t="shared" si="1"/>
        <v>65</v>
      </c>
      <c r="AG74" s="41" t="str">
        <f t="shared" si="2"/>
        <v xml:space="preserve">Jalan Puspa Timur </v>
      </c>
      <c r="AH74" s="41" t="str">
        <f t="shared" si="3"/>
        <v>NO. 315</v>
      </c>
      <c r="AI74" s="41"/>
      <c r="AJ74" s="41"/>
      <c r="AK74" s="41"/>
      <c r="AL74" s="40" t="s">
        <v>289</v>
      </c>
    </row>
    <row r="75" spans="1:38" ht="15.75" customHeight="1">
      <c r="A75" s="38" t="s">
        <v>291</v>
      </c>
      <c r="B75" s="39">
        <v>41432</v>
      </c>
      <c r="C75" s="40" t="s">
        <v>460</v>
      </c>
      <c r="D75" s="41">
        <v>42</v>
      </c>
      <c r="E75" s="42" t="s">
        <v>292</v>
      </c>
      <c r="F75" s="43"/>
      <c r="G75" s="29"/>
      <c r="H75" s="44">
        <f t="shared" si="16"/>
        <v>42</v>
      </c>
      <c r="I75" s="43"/>
      <c r="J75" s="25" t="str">
        <v>Dini Puspitasari</v>
      </c>
      <c r="K75" s="26">
        <f t="shared" si="17"/>
        <v>23</v>
      </c>
      <c r="L75" s="45" t="str">
        <f t="shared" si="18"/>
        <v>Jalan Sejahtera Barat</v>
      </c>
      <c r="M75" s="25" t="str">
        <f t="shared" si="19"/>
        <v xml:space="preserve">Jalan Sejahtera Barat </v>
      </c>
      <c r="N75" s="26">
        <f t="shared" si="20"/>
        <v>30</v>
      </c>
      <c r="O75" s="26" t="str">
        <f t="shared" si="21"/>
        <v>No. 320</v>
      </c>
      <c r="P75" s="26" t="str">
        <f t="shared" si="22"/>
        <v>NO. 320</v>
      </c>
      <c r="Q75" s="46" t="str">
        <f t="shared" si="23"/>
        <v>NO. 320</v>
      </c>
      <c r="R75" s="47">
        <f t="shared" si="24"/>
        <v>65</v>
      </c>
      <c r="S75" s="45" t="str">
        <f t="shared" si="25"/>
        <v>Kampung Sejahtera, Surabaya, 12345</v>
      </c>
      <c r="T75" s="45" t="str">
        <f t="shared" si="26"/>
        <v>Desa Sejahtera, Surabaya, 12345</v>
      </c>
      <c r="U75" s="48" t="str">
        <f t="shared" si="27"/>
        <v>Jalan Sejahtera Barat  NO. 320 Desa Sejahtera, Surabaya, 12345</v>
      </c>
      <c r="Z75" s="22" t="s">
        <v>290</v>
      </c>
      <c r="AC75" s="49" t="s">
        <v>291</v>
      </c>
      <c r="AD75" s="50">
        <v>41432</v>
      </c>
      <c r="AE75" s="40" t="str">
        <f t="shared" si="0"/>
        <v>Dini Puspitasari</v>
      </c>
      <c r="AF75" s="41">
        <f t="shared" si="1"/>
        <v>42</v>
      </c>
      <c r="AG75" s="41" t="str">
        <f t="shared" si="2"/>
        <v xml:space="preserve">Jalan Sejahtera Barat </v>
      </c>
      <c r="AH75" s="41" t="str">
        <f t="shared" si="3"/>
        <v>NO. 320</v>
      </c>
      <c r="AI75" s="41"/>
      <c r="AJ75" s="41"/>
      <c r="AK75" s="41"/>
      <c r="AL75" s="40" t="s">
        <v>292</v>
      </c>
    </row>
    <row r="76" spans="1:38" ht="15.75" customHeight="1">
      <c r="A76" s="38" t="s">
        <v>294</v>
      </c>
      <c r="B76" s="39">
        <v>41434</v>
      </c>
      <c r="C76" s="40" t="s">
        <v>461</v>
      </c>
      <c r="D76" s="41">
        <v>64</v>
      </c>
      <c r="E76" s="42" t="s">
        <v>295</v>
      </c>
      <c r="F76" s="43"/>
      <c r="G76" s="29"/>
      <c r="H76" s="44">
        <f t="shared" si="16"/>
        <v>64</v>
      </c>
      <c r="I76" s="43"/>
      <c r="J76" s="25" t="str">
        <v>Haryanto Wijaya</v>
      </c>
      <c r="K76" s="26">
        <f t="shared" si="17"/>
        <v>21</v>
      </c>
      <c r="L76" s="45" t="str">
        <f t="shared" si="18"/>
        <v>Jalan Bahagia Timur</v>
      </c>
      <c r="M76" s="25" t="str">
        <f t="shared" si="19"/>
        <v xml:space="preserve">Jalan Bahagia Timur </v>
      </c>
      <c r="N76" s="26">
        <f t="shared" si="20"/>
        <v>28</v>
      </c>
      <c r="O76" s="26" t="str">
        <f t="shared" si="21"/>
        <v>No. 325</v>
      </c>
      <c r="P76" s="26" t="str">
        <f t="shared" si="22"/>
        <v>NO. 325</v>
      </c>
      <c r="Q76" s="46" t="str">
        <f t="shared" si="23"/>
        <v>NO. 325</v>
      </c>
      <c r="R76" s="47">
        <f t="shared" si="24"/>
        <v>62</v>
      </c>
      <c r="S76" s="45" t="str">
        <f t="shared" si="25"/>
        <v>Kelurahan Bahagia, Bandung, 23456</v>
      </c>
      <c r="T76" s="45" t="str">
        <f t="shared" si="26"/>
        <v>Kelurahan Bahagia, Bandung, 23456</v>
      </c>
      <c r="U76" s="48" t="str">
        <f t="shared" si="27"/>
        <v>Jalan Bahagia Timur  NO. 325 Kelurahan Bahagia, Bandung, 23456</v>
      </c>
      <c r="Z76" s="22" t="s">
        <v>293</v>
      </c>
      <c r="AC76" s="49" t="s">
        <v>294</v>
      </c>
      <c r="AD76" s="50">
        <v>41434</v>
      </c>
      <c r="AE76" s="40" t="str">
        <f t="shared" si="0"/>
        <v>Haryanto Wijaya</v>
      </c>
      <c r="AF76" s="41">
        <f t="shared" si="1"/>
        <v>64</v>
      </c>
      <c r="AG76" s="41" t="str">
        <f t="shared" si="2"/>
        <v xml:space="preserve">Jalan Bahagia Timur </v>
      </c>
      <c r="AH76" s="41" t="str">
        <f t="shared" si="3"/>
        <v>NO. 325</v>
      </c>
      <c r="AI76" s="41"/>
      <c r="AJ76" s="41"/>
      <c r="AK76" s="41"/>
      <c r="AL76" s="40" t="s">
        <v>295</v>
      </c>
    </row>
    <row r="77" spans="1:38" ht="15.75" customHeight="1">
      <c r="A77" s="38" t="s">
        <v>297</v>
      </c>
      <c r="B77" s="39">
        <v>41435</v>
      </c>
      <c r="C77" s="40" t="s">
        <v>462</v>
      </c>
      <c r="D77" s="41">
        <v>28</v>
      </c>
      <c r="E77" s="42" t="s">
        <v>298</v>
      </c>
      <c r="F77" s="43"/>
      <c r="G77" s="29"/>
      <c r="H77" s="44">
        <f t="shared" si="16"/>
        <v>28</v>
      </c>
      <c r="I77" s="43"/>
      <c r="J77" s="25" t="str">
        <v>Nia Fitria</v>
      </c>
      <c r="K77" s="26">
        <f t="shared" si="17"/>
        <v>18</v>
      </c>
      <c r="L77" s="45" t="str">
        <f t="shared" si="18"/>
        <v>Jalan Indah Jaya</v>
      </c>
      <c r="M77" s="25" t="str">
        <f t="shared" si="19"/>
        <v xml:space="preserve">Jalan Indah Jaya </v>
      </c>
      <c r="N77" s="26">
        <f t="shared" si="20"/>
        <v>25</v>
      </c>
      <c r="O77" s="26" t="str">
        <f t="shared" si="21"/>
        <v>No. 330</v>
      </c>
      <c r="P77" s="26" t="str">
        <f t="shared" si="22"/>
        <v>NO. 330</v>
      </c>
      <c r="Q77" s="46" t="str">
        <f t="shared" si="23"/>
        <v>NO. 330</v>
      </c>
      <c r="R77" s="47">
        <f t="shared" si="24"/>
        <v>56</v>
      </c>
      <c r="S77" s="45" t="str">
        <f t="shared" si="25"/>
        <v>Kampung Indah, Semarang, 34567</v>
      </c>
      <c r="T77" s="45" t="str">
        <f t="shared" si="26"/>
        <v>Desa Indah, Semarang, 34567</v>
      </c>
      <c r="U77" s="48" t="str">
        <f t="shared" si="27"/>
        <v>Jalan Indah Jaya  NO. 330 Desa Indah, Semarang, 34567</v>
      </c>
      <c r="Z77" s="22" t="s">
        <v>296</v>
      </c>
      <c r="AC77" s="49" t="s">
        <v>297</v>
      </c>
      <c r="AD77" s="50">
        <v>41435</v>
      </c>
      <c r="AE77" s="40" t="str">
        <f t="shared" si="0"/>
        <v>Nia Fitria</v>
      </c>
      <c r="AF77" s="41">
        <f t="shared" si="1"/>
        <v>28</v>
      </c>
      <c r="AG77" s="41" t="str">
        <f t="shared" si="2"/>
        <v xml:space="preserve">Jalan Indah Jaya </v>
      </c>
      <c r="AH77" s="41" t="str">
        <f t="shared" si="3"/>
        <v>NO. 330</v>
      </c>
      <c r="AI77" s="41"/>
      <c r="AJ77" s="41"/>
      <c r="AK77" s="41"/>
      <c r="AL77" s="40" t="s">
        <v>298</v>
      </c>
    </row>
    <row r="78" spans="1:38" ht="15.75" customHeight="1">
      <c r="A78" s="38" t="s">
        <v>300</v>
      </c>
      <c r="B78" s="39">
        <v>41436</v>
      </c>
      <c r="C78" s="40" t="s">
        <v>463</v>
      </c>
      <c r="D78" s="41">
        <v>48</v>
      </c>
      <c r="E78" s="42" t="s">
        <v>301</v>
      </c>
      <c r="F78" s="43"/>
      <c r="G78" s="29"/>
      <c r="H78" s="44">
        <f t="shared" si="16"/>
        <v>48</v>
      </c>
      <c r="I78" s="43"/>
      <c r="J78" s="25" t="str">
        <v>Wawan Kurniawan</v>
      </c>
      <c r="K78" s="26">
        <f t="shared" si="17"/>
        <v>21</v>
      </c>
      <c r="L78" s="45" t="str">
        <f t="shared" si="18"/>
        <v>Jalan Sentosa Utara</v>
      </c>
      <c r="M78" s="25" t="str">
        <f t="shared" si="19"/>
        <v xml:space="preserve">Jalan Sentosa Utara </v>
      </c>
      <c r="N78" s="26">
        <f t="shared" si="20"/>
        <v>28</v>
      </c>
      <c r="O78" s="26" t="str">
        <f t="shared" si="21"/>
        <v>No. 335</v>
      </c>
      <c r="P78" s="26" t="str">
        <f t="shared" si="22"/>
        <v>NO. 335</v>
      </c>
      <c r="Q78" s="46" t="str">
        <f t="shared" si="23"/>
        <v>NO. 335</v>
      </c>
      <c r="R78" s="47">
        <f t="shared" si="24"/>
        <v>58</v>
      </c>
      <c r="S78" s="45" t="str">
        <f t="shared" si="25"/>
        <v>Desa Damai, Yogyakarta, 45678</v>
      </c>
      <c r="T78" s="45" t="str">
        <f t="shared" si="26"/>
        <v>Desa Damai, Yogyakarta, 45678</v>
      </c>
      <c r="U78" s="48" t="str">
        <f t="shared" si="27"/>
        <v>Jalan Sentosa Utara  NO. 335 Desa Damai, Yogyakarta, 45678</v>
      </c>
      <c r="Z78" s="22" t="s">
        <v>299</v>
      </c>
      <c r="AC78" s="49" t="s">
        <v>300</v>
      </c>
      <c r="AD78" s="50">
        <v>41436</v>
      </c>
      <c r="AE78" s="40" t="str">
        <f t="shared" si="0"/>
        <v>Wawan Kurniawan</v>
      </c>
      <c r="AF78" s="41">
        <f t="shared" si="1"/>
        <v>48</v>
      </c>
      <c r="AG78" s="41" t="str">
        <f t="shared" si="2"/>
        <v xml:space="preserve">Jalan Sentosa Utara </v>
      </c>
      <c r="AH78" s="41" t="str">
        <f t="shared" si="3"/>
        <v>NO. 335</v>
      </c>
      <c r="AI78" s="41"/>
      <c r="AJ78" s="41"/>
      <c r="AK78" s="41"/>
      <c r="AL78" s="40" t="s">
        <v>301</v>
      </c>
    </row>
    <row r="79" spans="1:38" ht="15.75" customHeight="1">
      <c r="A79" s="38" t="s">
        <v>303</v>
      </c>
      <c r="B79" s="39">
        <v>41440</v>
      </c>
      <c r="C79" s="40" t="s">
        <v>464</v>
      </c>
      <c r="D79" s="41">
        <v>55</v>
      </c>
      <c r="E79" s="42" t="s">
        <v>304</v>
      </c>
      <c r="F79" s="43"/>
      <c r="G79" s="29"/>
      <c r="H79" s="44">
        <f t="shared" si="16"/>
        <v>55</v>
      </c>
      <c r="I79" s="43"/>
      <c r="J79" s="25" t="str">
        <v>Nurul Fitri</v>
      </c>
      <c r="K79" s="26">
        <f t="shared" si="17"/>
        <v>22</v>
      </c>
      <c r="L79" s="45" t="str">
        <f t="shared" si="18"/>
        <v>Jalan Makmur Selatan</v>
      </c>
      <c r="M79" s="25" t="str">
        <f t="shared" si="19"/>
        <v xml:space="preserve">Jalan Makmur Selatan </v>
      </c>
      <c r="N79" s="26">
        <f t="shared" si="20"/>
        <v>29</v>
      </c>
      <c r="O79" s="26" t="str">
        <f t="shared" si="21"/>
        <v>No. 340</v>
      </c>
      <c r="P79" s="26" t="str">
        <f t="shared" si="22"/>
        <v>NO. 340</v>
      </c>
      <c r="Q79" s="46" t="str">
        <f t="shared" si="23"/>
        <v>NO. 340</v>
      </c>
      <c r="R79" s="47">
        <f t="shared" si="24"/>
        <v>61</v>
      </c>
      <c r="S79" s="45" t="str">
        <f t="shared" si="25"/>
        <v>Kampung Sejahtera, Medan, 56789</v>
      </c>
      <c r="T79" s="45" t="str">
        <f t="shared" si="26"/>
        <v>Desa Sejahtera, Medan, 56789</v>
      </c>
      <c r="U79" s="48" t="str">
        <f t="shared" si="27"/>
        <v>Jalan Makmur Selatan  NO. 340 Desa Sejahtera, Medan, 56789</v>
      </c>
      <c r="Z79" s="22" t="s">
        <v>302</v>
      </c>
      <c r="AC79" s="49" t="s">
        <v>303</v>
      </c>
      <c r="AD79" s="50">
        <v>41440</v>
      </c>
      <c r="AE79" s="40" t="str">
        <f t="shared" si="0"/>
        <v>Nurul Fitri</v>
      </c>
      <c r="AF79" s="41">
        <f t="shared" si="1"/>
        <v>55</v>
      </c>
      <c r="AG79" s="41" t="str">
        <f t="shared" si="2"/>
        <v xml:space="preserve">Jalan Makmur Selatan </v>
      </c>
      <c r="AH79" s="41" t="str">
        <f t="shared" si="3"/>
        <v>NO. 340</v>
      </c>
      <c r="AI79" s="41"/>
      <c r="AJ79" s="41"/>
      <c r="AK79" s="41"/>
      <c r="AL79" s="40" t="s">
        <v>304</v>
      </c>
    </row>
    <row r="80" spans="1:38" ht="15.75" customHeight="1">
      <c r="A80" s="38" t="s">
        <v>306</v>
      </c>
      <c r="B80" s="39">
        <v>41440</v>
      </c>
      <c r="C80" s="40" t="s">
        <v>465</v>
      </c>
      <c r="D80" s="41">
        <v>27</v>
      </c>
      <c r="E80" s="42" t="s">
        <v>307</v>
      </c>
      <c r="F80" s="43"/>
      <c r="G80" s="29"/>
      <c r="H80" s="44">
        <f t="shared" si="16"/>
        <v>27</v>
      </c>
      <c r="I80" s="43"/>
      <c r="J80" s="25" t="str">
        <v>Fauzi Saputra</v>
      </c>
      <c r="K80" s="26">
        <f t="shared" si="17"/>
        <v>21</v>
      </c>
      <c r="L80" s="45" t="str">
        <f t="shared" si="18"/>
        <v>Jalan Cendana Barat</v>
      </c>
      <c r="M80" s="25" t="str">
        <f t="shared" si="19"/>
        <v xml:space="preserve">Jalan Cendana Barat </v>
      </c>
      <c r="N80" s="26">
        <f t="shared" si="20"/>
        <v>28</v>
      </c>
      <c r="O80" s="26" t="str">
        <f t="shared" si="21"/>
        <v>No. 345</v>
      </c>
      <c r="P80" s="26" t="str">
        <f t="shared" si="22"/>
        <v>NO. 345</v>
      </c>
      <c r="Q80" s="46" t="str">
        <f t="shared" si="23"/>
        <v>NO. 345</v>
      </c>
      <c r="R80" s="47">
        <f t="shared" si="24"/>
        <v>61</v>
      </c>
      <c r="S80" s="45" t="str">
        <f t="shared" si="25"/>
        <v>Kelurahan Indah, Makassar, 67890</v>
      </c>
      <c r="T80" s="45" t="str">
        <f t="shared" si="26"/>
        <v>Kelurahan Indah, Makassar, 67890</v>
      </c>
      <c r="U80" s="48" t="str">
        <f t="shared" si="27"/>
        <v>Jalan Cendana Barat  NO. 345 Kelurahan Indah, Makassar, 67890</v>
      </c>
      <c r="Z80" s="22" t="s">
        <v>305</v>
      </c>
      <c r="AC80" s="49" t="s">
        <v>306</v>
      </c>
      <c r="AD80" s="50">
        <v>41440</v>
      </c>
      <c r="AE80" s="40" t="str">
        <f t="shared" si="0"/>
        <v>Fauzi Saputra</v>
      </c>
      <c r="AF80" s="41">
        <f t="shared" si="1"/>
        <v>27</v>
      </c>
      <c r="AG80" s="41" t="str">
        <f t="shared" si="2"/>
        <v xml:space="preserve">Jalan Cendana Barat </v>
      </c>
      <c r="AH80" s="41" t="str">
        <f t="shared" si="3"/>
        <v>NO. 345</v>
      </c>
      <c r="AI80" s="41"/>
      <c r="AJ80" s="41"/>
      <c r="AK80" s="41"/>
      <c r="AL80" s="40" t="s">
        <v>307</v>
      </c>
    </row>
    <row r="81" spans="1:38" ht="15.75" customHeight="1">
      <c r="A81" s="38" t="s">
        <v>309</v>
      </c>
      <c r="B81" s="39">
        <v>41441</v>
      </c>
      <c r="C81" s="40" t="s">
        <v>466</v>
      </c>
      <c r="D81" s="41">
        <v>28</v>
      </c>
      <c r="E81" s="42" t="s">
        <v>310</v>
      </c>
      <c r="F81" s="43"/>
      <c r="G81" s="29"/>
      <c r="H81" s="44">
        <f t="shared" si="16"/>
        <v>28</v>
      </c>
      <c r="I81" s="43"/>
      <c r="J81" s="25" t="str">
        <v>Retno Puspitasari</v>
      </c>
      <c r="K81" s="26">
        <f t="shared" si="17"/>
        <v>22</v>
      </c>
      <c r="L81" s="45" t="str">
        <f t="shared" si="18"/>
        <v>Jalan Harmoni Tengah</v>
      </c>
      <c r="M81" s="25" t="str">
        <f t="shared" si="19"/>
        <v xml:space="preserve">Jalan Harmoni Tengah </v>
      </c>
      <c r="N81" s="26">
        <f t="shared" si="20"/>
        <v>29</v>
      </c>
      <c r="O81" s="26" t="str">
        <f t="shared" si="21"/>
        <v>No. 350</v>
      </c>
      <c r="P81" s="26" t="str">
        <f t="shared" si="22"/>
        <v>NO. 350</v>
      </c>
      <c r="Q81" s="46" t="str">
        <f t="shared" si="23"/>
        <v>NO. 350</v>
      </c>
      <c r="R81" s="47">
        <f t="shared" si="24"/>
        <v>63</v>
      </c>
      <c r="S81" s="45" t="str">
        <f t="shared" si="25"/>
        <v>Kampung Bahagia, Palembang, 78901</v>
      </c>
      <c r="T81" s="45" t="str">
        <f t="shared" si="26"/>
        <v>Desa Bahagia, Palembang, 78901</v>
      </c>
      <c r="U81" s="48" t="str">
        <f t="shared" si="27"/>
        <v>Jalan Harmoni Tengah  NO. 350 Desa Bahagia, Palembang, 78901</v>
      </c>
      <c r="Z81" s="22" t="s">
        <v>308</v>
      </c>
      <c r="AC81" s="49" t="s">
        <v>309</v>
      </c>
      <c r="AD81" s="50">
        <v>41441</v>
      </c>
      <c r="AE81" s="40" t="str">
        <f t="shared" si="0"/>
        <v>Retno Puspitasari</v>
      </c>
      <c r="AF81" s="41">
        <f t="shared" si="1"/>
        <v>28</v>
      </c>
      <c r="AG81" s="41" t="str">
        <f t="shared" si="2"/>
        <v xml:space="preserve">Jalan Harmoni Tengah </v>
      </c>
      <c r="AH81" s="41" t="str">
        <f t="shared" si="3"/>
        <v>NO. 350</v>
      </c>
      <c r="AI81" s="41"/>
      <c r="AJ81" s="41"/>
      <c r="AK81" s="41"/>
      <c r="AL81" s="40" t="s">
        <v>310</v>
      </c>
    </row>
    <row r="82" spans="1:38" ht="15.75" customHeight="1">
      <c r="A82" s="38" t="s">
        <v>312</v>
      </c>
      <c r="B82" s="39">
        <v>41445</v>
      </c>
      <c r="C82" s="40" t="s">
        <v>467</v>
      </c>
      <c r="D82" s="41">
        <v>49</v>
      </c>
      <c r="E82" s="42" t="s">
        <v>313</v>
      </c>
      <c r="F82" s="43"/>
      <c r="G82" s="29"/>
      <c r="H82" s="44">
        <f t="shared" si="16"/>
        <v>49</v>
      </c>
      <c r="I82" s="43"/>
      <c r="J82" s="25" t="str">
        <v>Ari Santoso</v>
      </c>
      <c r="K82" s="26">
        <f t="shared" si="17"/>
        <v>20</v>
      </c>
      <c r="L82" s="45" t="str">
        <f t="shared" si="18"/>
        <v>Jalan Bahagia Baru</v>
      </c>
      <c r="M82" s="25" t="str">
        <f t="shared" si="19"/>
        <v xml:space="preserve">Jalan Bahagia Baru </v>
      </c>
      <c r="N82" s="26">
        <f t="shared" si="20"/>
        <v>27</v>
      </c>
      <c r="O82" s="26" t="str">
        <f t="shared" si="21"/>
        <v>No. 355</v>
      </c>
      <c r="P82" s="26" t="str">
        <f t="shared" si="22"/>
        <v>NO. 355</v>
      </c>
      <c r="Q82" s="46" t="str">
        <f t="shared" si="23"/>
        <v>NO. 355</v>
      </c>
      <c r="R82" s="47">
        <f t="shared" si="24"/>
        <v>57</v>
      </c>
      <c r="S82" s="45" t="str">
        <f t="shared" si="25"/>
        <v>Desa Damai, Balikpapan, 89012</v>
      </c>
      <c r="T82" s="45" t="str">
        <f t="shared" si="26"/>
        <v>Desa Damai, Balikpapan, 89012</v>
      </c>
      <c r="U82" s="48" t="str">
        <f t="shared" si="27"/>
        <v>Jalan Bahagia Baru  NO. 355 Desa Damai, Balikpapan, 89012</v>
      </c>
      <c r="Z82" s="22" t="s">
        <v>311</v>
      </c>
      <c r="AC82" s="49" t="s">
        <v>312</v>
      </c>
      <c r="AD82" s="50">
        <v>41445</v>
      </c>
      <c r="AE82" s="40" t="str">
        <f t="shared" si="0"/>
        <v>Ari Santoso</v>
      </c>
      <c r="AF82" s="41">
        <f t="shared" si="1"/>
        <v>49</v>
      </c>
      <c r="AG82" s="41" t="str">
        <f t="shared" si="2"/>
        <v xml:space="preserve">Jalan Bahagia Baru </v>
      </c>
      <c r="AH82" s="41" t="str">
        <f t="shared" si="3"/>
        <v>NO. 355</v>
      </c>
      <c r="AI82" s="41"/>
      <c r="AJ82" s="41"/>
      <c r="AK82" s="41"/>
      <c r="AL82" s="40" t="s">
        <v>313</v>
      </c>
    </row>
    <row r="83" spans="1:38" ht="15.75" customHeight="1">
      <c r="A83" s="38" t="s">
        <v>315</v>
      </c>
      <c r="B83" s="39">
        <v>41446</v>
      </c>
      <c r="C83" s="40" t="s">
        <v>468</v>
      </c>
      <c r="D83" s="41">
        <v>30</v>
      </c>
      <c r="E83" s="42" t="s">
        <v>316</v>
      </c>
      <c r="F83" s="43"/>
      <c r="G83" s="29"/>
      <c r="H83" s="44">
        <f t="shared" si="16"/>
        <v>30</v>
      </c>
      <c r="I83" s="43"/>
      <c r="J83" s="25" t="str">
        <v>Dian Setiawan</v>
      </c>
      <c r="K83" s="26">
        <f t="shared" si="17"/>
        <v>21</v>
      </c>
      <c r="L83" s="45" t="str">
        <f t="shared" si="18"/>
        <v>Jalan Indah Selatan</v>
      </c>
      <c r="M83" s="25" t="str">
        <f t="shared" si="19"/>
        <v xml:space="preserve">Jalan Indah Selatan </v>
      </c>
      <c r="N83" s="26">
        <f t="shared" si="20"/>
        <v>28</v>
      </c>
      <c r="O83" s="26" t="str">
        <f t="shared" si="21"/>
        <v>No. 360</v>
      </c>
      <c r="P83" s="26" t="str">
        <f t="shared" si="22"/>
        <v>NO. 360</v>
      </c>
      <c r="Q83" s="46" t="str">
        <f t="shared" si="23"/>
        <v>NO. 360</v>
      </c>
      <c r="R83" s="47">
        <f t="shared" si="24"/>
        <v>60</v>
      </c>
      <c r="S83" s="45" t="str">
        <f t="shared" si="25"/>
        <v>Kampung Indah, Tangerang, 90123</v>
      </c>
      <c r="T83" s="45" t="str">
        <f t="shared" si="26"/>
        <v>Desa Indah, Tangerang, 90123</v>
      </c>
      <c r="U83" s="48" t="str">
        <f t="shared" si="27"/>
        <v>Jalan Indah Selatan  NO. 360 Desa Indah, Tangerang, 90123</v>
      </c>
      <c r="Z83" s="22" t="s">
        <v>314</v>
      </c>
      <c r="AC83" s="49" t="s">
        <v>315</v>
      </c>
      <c r="AD83" s="50">
        <v>41446</v>
      </c>
      <c r="AE83" s="40" t="str">
        <f t="shared" si="0"/>
        <v>Dian Setiawan</v>
      </c>
      <c r="AF83" s="41">
        <f t="shared" si="1"/>
        <v>30</v>
      </c>
      <c r="AG83" s="41" t="str">
        <f t="shared" si="2"/>
        <v xml:space="preserve">Jalan Indah Selatan </v>
      </c>
      <c r="AH83" s="41" t="str">
        <f t="shared" si="3"/>
        <v>NO. 360</v>
      </c>
      <c r="AI83" s="41"/>
      <c r="AJ83" s="41"/>
      <c r="AK83" s="41"/>
      <c r="AL83" s="40" t="s">
        <v>316</v>
      </c>
    </row>
    <row r="84" spans="1:38" ht="15.75" customHeight="1">
      <c r="A84" s="38" t="s">
        <v>318</v>
      </c>
      <c r="B84" s="39">
        <v>41446</v>
      </c>
      <c r="C84" s="40" t="s">
        <v>469</v>
      </c>
      <c r="D84" s="41">
        <v>24</v>
      </c>
      <c r="E84" s="42" t="s">
        <v>319</v>
      </c>
      <c r="F84" s="43"/>
      <c r="G84" s="29"/>
      <c r="H84" s="44">
        <f t="shared" si="16"/>
        <v>24</v>
      </c>
      <c r="I84" s="43"/>
      <c r="J84" s="25" t="str">
        <v>Rizki Permata</v>
      </c>
      <c r="K84" s="26">
        <f t="shared" si="17"/>
        <v>19</v>
      </c>
      <c r="L84" s="45" t="str">
        <f t="shared" si="18"/>
        <v>Jalan Mawar Timur</v>
      </c>
      <c r="M84" s="25" t="str">
        <f t="shared" si="19"/>
        <v xml:space="preserve">Jalan Mawar Timur </v>
      </c>
      <c r="N84" s="26">
        <f t="shared" si="20"/>
        <v>26</v>
      </c>
      <c r="O84" s="26" t="str">
        <f t="shared" si="21"/>
        <v>No. 365</v>
      </c>
      <c r="P84" s="26" t="str">
        <f t="shared" si="22"/>
        <v>NO. 365</v>
      </c>
      <c r="Q84" s="46" t="str">
        <f t="shared" si="23"/>
        <v>NO. 365</v>
      </c>
      <c r="R84" s="47">
        <f t="shared" si="24"/>
        <v>63</v>
      </c>
      <c r="S84" s="45" t="str">
        <f t="shared" si="25"/>
        <v>Kelurahan Sejahtera, Denpasar, 01234</v>
      </c>
      <c r="T84" s="45" t="str">
        <f t="shared" si="26"/>
        <v>Kelurahan Sejahtera, Denpasar, 01234</v>
      </c>
      <c r="U84" s="48" t="str">
        <f t="shared" si="27"/>
        <v>Jalan Mawar Timur  NO. 365 Kelurahan Sejahtera, Denpasar, 01234</v>
      </c>
      <c r="Z84" s="22" t="s">
        <v>317</v>
      </c>
      <c r="AC84" s="49" t="s">
        <v>318</v>
      </c>
      <c r="AD84" s="50">
        <v>41446</v>
      </c>
      <c r="AE84" s="40" t="str">
        <f t="shared" si="0"/>
        <v>Rizki Permata</v>
      </c>
      <c r="AF84" s="41">
        <f t="shared" si="1"/>
        <v>24</v>
      </c>
      <c r="AG84" s="41" t="str">
        <f t="shared" si="2"/>
        <v xml:space="preserve">Jalan Mawar Timur </v>
      </c>
      <c r="AH84" s="41" t="str">
        <f t="shared" si="3"/>
        <v>NO. 365</v>
      </c>
      <c r="AI84" s="41"/>
      <c r="AJ84" s="41"/>
      <c r="AK84" s="41"/>
      <c r="AL84" s="40" t="s">
        <v>319</v>
      </c>
    </row>
    <row r="85" spans="1:38" ht="15.75" customHeight="1">
      <c r="A85" s="38" t="s">
        <v>321</v>
      </c>
      <c r="B85" s="39">
        <v>41449</v>
      </c>
      <c r="C85" s="40" t="s">
        <v>470</v>
      </c>
      <c r="D85" s="41">
        <v>20</v>
      </c>
      <c r="E85" s="42" t="s">
        <v>322</v>
      </c>
      <c r="F85" s="43"/>
      <c r="G85" s="29"/>
      <c r="H85" s="44">
        <f t="shared" si="16"/>
        <v>20</v>
      </c>
      <c r="I85" s="43"/>
      <c r="J85" s="25" t="str">
        <v>Rina Nuraini</v>
      </c>
      <c r="K85" s="26">
        <f t="shared" si="17"/>
        <v>19</v>
      </c>
      <c r="L85" s="45" t="str">
        <f t="shared" si="18"/>
        <v>Jalan Damai Barat</v>
      </c>
      <c r="M85" s="25" t="str">
        <f t="shared" si="19"/>
        <v xml:space="preserve">Jalan Damai Barat </v>
      </c>
      <c r="N85" s="26">
        <f t="shared" si="20"/>
        <v>26</v>
      </c>
      <c r="O85" s="26" t="str">
        <f t="shared" si="21"/>
        <v>No. 370</v>
      </c>
      <c r="P85" s="26" t="str">
        <f t="shared" si="22"/>
        <v>NO. 370</v>
      </c>
      <c r="Q85" s="46" t="str">
        <f t="shared" si="23"/>
        <v>NO. 370</v>
      </c>
      <c r="R85" s="47">
        <f t="shared" si="24"/>
        <v>56</v>
      </c>
      <c r="S85" s="45" t="str">
        <f t="shared" si="25"/>
        <v>Kampung Bahagia, Batam, 12345</v>
      </c>
      <c r="T85" s="45" t="str">
        <f t="shared" si="26"/>
        <v>Desa Bahagia, Batam, 12345</v>
      </c>
      <c r="U85" s="48" t="str">
        <f t="shared" si="27"/>
        <v>Jalan Damai Barat  NO. 370 Desa Bahagia, Batam, 12345</v>
      </c>
      <c r="Z85" s="22" t="s">
        <v>320</v>
      </c>
      <c r="AC85" s="49" t="s">
        <v>321</v>
      </c>
      <c r="AD85" s="50">
        <v>41449</v>
      </c>
      <c r="AE85" s="40" t="str">
        <f t="shared" si="0"/>
        <v>Rina Nuraini</v>
      </c>
      <c r="AF85" s="41">
        <f t="shared" si="1"/>
        <v>20</v>
      </c>
      <c r="AG85" s="41" t="str">
        <f t="shared" si="2"/>
        <v xml:space="preserve">Jalan Damai Barat </v>
      </c>
      <c r="AH85" s="41" t="str">
        <f t="shared" si="3"/>
        <v>NO. 370</v>
      </c>
      <c r="AI85" s="41"/>
      <c r="AJ85" s="41"/>
      <c r="AK85" s="41"/>
      <c r="AL85" s="40" t="s">
        <v>322</v>
      </c>
    </row>
    <row r="86" spans="1:38" ht="15.75" customHeight="1">
      <c r="A86" s="38" t="s">
        <v>324</v>
      </c>
      <c r="B86" s="39">
        <v>41450</v>
      </c>
      <c r="C86" s="40" t="s">
        <v>471</v>
      </c>
      <c r="D86" s="41">
        <v>21</v>
      </c>
      <c r="E86" s="42" t="s">
        <v>325</v>
      </c>
      <c r="F86" s="43"/>
      <c r="G86" s="29"/>
      <c r="H86" s="44">
        <f t="shared" si="16"/>
        <v>21</v>
      </c>
      <c r="I86" s="43"/>
      <c r="J86" s="25" t="str">
        <v>Aditya Wibowo</v>
      </c>
      <c r="K86" s="26">
        <f t="shared" si="17"/>
        <v>21</v>
      </c>
      <c r="L86" s="45" t="str">
        <f t="shared" si="18"/>
        <v>Jalan Puspa Selatan</v>
      </c>
      <c r="M86" s="25" t="str">
        <f t="shared" si="19"/>
        <v xml:space="preserve">Jalan Puspa Selatan </v>
      </c>
      <c r="N86" s="26">
        <f t="shared" si="20"/>
        <v>28</v>
      </c>
      <c r="O86" s="26" t="str">
        <f t="shared" si="21"/>
        <v>No. 375</v>
      </c>
      <c r="P86" s="26" t="str">
        <f t="shared" si="22"/>
        <v>NO. 375</v>
      </c>
      <c r="Q86" s="46" t="str">
        <f t="shared" si="23"/>
        <v>NO. 375</v>
      </c>
      <c r="R86" s="47">
        <f t="shared" si="24"/>
        <v>55</v>
      </c>
      <c r="S86" s="45" t="str">
        <f t="shared" si="25"/>
        <v>Desa Indah, Jakarta, 23456</v>
      </c>
      <c r="T86" s="45" t="str">
        <f t="shared" si="26"/>
        <v>Desa Indah, Jakarta, 23456</v>
      </c>
      <c r="U86" s="48" t="str">
        <f t="shared" si="27"/>
        <v>Jalan Puspa Selatan  NO. 375 Desa Indah, Jakarta, 23456</v>
      </c>
      <c r="Z86" s="22" t="s">
        <v>323</v>
      </c>
      <c r="AC86" s="49" t="s">
        <v>324</v>
      </c>
      <c r="AD86" s="50">
        <v>41450</v>
      </c>
      <c r="AE86" s="40" t="str">
        <f t="shared" si="0"/>
        <v>Aditya Wibowo</v>
      </c>
      <c r="AF86" s="41">
        <f t="shared" si="1"/>
        <v>21</v>
      </c>
      <c r="AG86" s="41" t="str">
        <f t="shared" si="2"/>
        <v xml:space="preserve">Jalan Puspa Selatan </v>
      </c>
      <c r="AH86" s="41" t="str">
        <f t="shared" si="3"/>
        <v>NO. 375</v>
      </c>
      <c r="AI86" s="41"/>
      <c r="AJ86" s="41"/>
      <c r="AK86" s="41"/>
      <c r="AL86" s="40" t="s">
        <v>325</v>
      </c>
    </row>
    <row r="87" spans="1:38" ht="15.75" customHeight="1">
      <c r="A87" s="38" t="s">
        <v>327</v>
      </c>
      <c r="B87" s="39">
        <v>41451</v>
      </c>
      <c r="C87" s="40" t="s">
        <v>472</v>
      </c>
      <c r="D87" s="41">
        <v>61</v>
      </c>
      <c r="E87" s="42" t="s">
        <v>328</v>
      </c>
      <c r="F87" s="43"/>
      <c r="G87" s="29"/>
      <c r="H87" s="44">
        <f t="shared" si="16"/>
        <v>61</v>
      </c>
      <c r="I87" s="43"/>
      <c r="J87" s="25" t="str">
        <v>Devi Anggraini</v>
      </c>
      <c r="K87" s="26">
        <f t="shared" si="17"/>
        <v>23</v>
      </c>
      <c r="L87" s="45" t="str">
        <f t="shared" si="18"/>
        <v>Jalan Sejahtera Timur</v>
      </c>
      <c r="M87" s="25" t="str">
        <f t="shared" si="19"/>
        <v xml:space="preserve">Jalan Sejahtera Timur </v>
      </c>
      <c r="N87" s="26">
        <f t="shared" si="20"/>
        <v>30</v>
      </c>
      <c r="O87" s="26" t="str">
        <f t="shared" si="21"/>
        <v>No. 380</v>
      </c>
      <c r="P87" s="26" t="str">
        <f t="shared" si="22"/>
        <v>NO. 380</v>
      </c>
      <c r="Q87" s="46" t="str">
        <f t="shared" si="23"/>
        <v>NO. 380</v>
      </c>
      <c r="R87" s="47">
        <f t="shared" si="24"/>
        <v>65</v>
      </c>
      <c r="S87" s="45" t="str">
        <f t="shared" si="25"/>
        <v>Kampung Sejahtera, Surabaya, 34567</v>
      </c>
      <c r="T87" s="45" t="str">
        <f t="shared" si="26"/>
        <v>Desa Sejahtera, Surabaya, 34567</v>
      </c>
      <c r="U87" s="48" t="str">
        <f t="shared" si="27"/>
        <v>Jalan Sejahtera Timur  NO. 380 Desa Sejahtera, Surabaya, 34567</v>
      </c>
      <c r="Z87" s="22" t="s">
        <v>326</v>
      </c>
      <c r="AC87" s="49" t="s">
        <v>327</v>
      </c>
      <c r="AD87" s="50">
        <v>41451</v>
      </c>
      <c r="AE87" s="40" t="str">
        <f t="shared" si="0"/>
        <v>Devi Anggraini</v>
      </c>
      <c r="AF87" s="41">
        <f t="shared" si="1"/>
        <v>61</v>
      </c>
      <c r="AG87" s="41" t="str">
        <f t="shared" si="2"/>
        <v xml:space="preserve">Jalan Sejahtera Timur </v>
      </c>
      <c r="AH87" s="41" t="str">
        <f t="shared" si="3"/>
        <v>NO. 380</v>
      </c>
      <c r="AI87" s="41"/>
      <c r="AJ87" s="41"/>
      <c r="AK87" s="41"/>
      <c r="AL87" s="40" t="s">
        <v>328</v>
      </c>
    </row>
    <row r="88" spans="1:38" ht="15.75" customHeight="1">
      <c r="A88" s="38" t="s">
        <v>330</v>
      </c>
      <c r="B88" s="39">
        <v>41454</v>
      </c>
      <c r="C88" s="40" t="s">
        <v>473</v>
      </c>
      <c r="D88" s="41">
        <v>47</v>
      </c>
      <c r="E88" s="42" t="s">
        <v>331</v>
      </c>
      <c r="F88" s="43"/>
      <c r="G88" s="29"/>
      <c r="H88" s="44">
        <f t="shared" si="16"/>
        <v>47</v>
      </c>
      <c r="I88" s="43"/>
      <c r="J88" s="25" t="str">
        <v>Andika Pratama</v>
      </c>
      <c r="K88" s="26">
        <f t="shared" si="17"/>
        <v>19</v>
      </c>
      <c r="L88" s="45" t="str">
        <f t="shared" si="18"/>
        <v>Jln Sentosa Indah</v>
      </c>
      <c r="M88" s="25" t="str">
        <f t="shared" si="19"/>
        <v xml:space="preserve">Jalan Sentosa Indah </v>
      </c>
      <c r="N88" s="26">
        <f t="shared" si="20"/>
        <v>26</v>
      </c>
      <c r="O88" s="26" t="str">
        <f t="shared" si="21"/>
        <v>No. 333</v>
      </c>
      <c r="P88" s="26" t="str">
        <f t="shared" si="22"/>
        <v>NO. 333</v>
      </c>
      <c r="Q88" s="46" t="str">
        <f t="shared" si="23"/>
        <v>NO. 333</v>
      </c>
      <c r="R88" s="47">
        <f t="shared" si="24"/>
        <v>60</v>
      </c>
      <c r="S88" s="45" t="str">
        <f t="shared" si="25"/>
        <v>Desa Kita Bersama, Jakarta, 23456</v>
      </c>
      <c r="T88" s="45" t="str">
        <f t="shared" si="26"/>
        <v>Desa Kita Bersama, Jakarta, 23456</v>
      </c>
      <c r="U88" s="48" t="str">
        <f t="shared" si="27"/>
        <v>Jalan Sentosa Indah  NO. 333 Desa Kita Bersama, Jakarta, 23456</v>
      </c>
      <c r="Z88" s="22" t="s">
        <v>329</v>
      </c>
      <c r="AC88" s="49" t="s">
        <v>330</v>
      </c>
      <c r="AD88" s="50">
        <v>41454</v>
      </c>
      <c r="AE88" s="40" t="str">
        <f t="shared" si="0"/>
        <v>Andika Pratama</v>
      </c>
      <c r="AF88" s="41">
        <f t="shared" si="1"/>
        <v>47</v>
      </c>
      <c r="AG88" s="41" t="str">
        <f t="shared" si="2"/>
        <v xml:space="preserve">Jalan Sentosa Indah </v>
      </c>
      <c r="AH88" s="41" t="str">
        <f t="shared" si="3"/>
        <v>NO. 333</v>
      </c>
      <c r="AI88" s="41"/>
      <c r="AJ88" s="41"/>
      <c r="AK88" s="41"/>
      <c r="AL88" s="40" t="s">
        <v>331</v>
      </c>
    </row>
    <row r="89" spans="1:38" ht="15.75" customHeight="1">
      <c r="A89" s="38" t="s">
        <v>333</v>
      </c>
      <c r="B89" s="39">
        <v>41454</v>
      </c>
      <c r="C89" s="40" t="s">
        <v>474</v>
      </c>
      <c r="D89" s="41">
        <v>41</v>
      </c>
      <c r="E89" s="42" t="s">
        <v>334</v>
      </c>
      <c r="F89" s="43"/>
      <c r="G89" s="29"/>
      <c r="H89" s="44">
        <f t="shared" si="16"/>
        <v>41</v>
      </c>
      <c r="I89" s="43"/>
      <c r="J89" s="25" t="str">
        <v>Lusi Setiawati</v>
      </c>
      <c r="K89" s="26">
        <f t="shared" si="17"/>
        <v>30</v>
      </c>
      <c r="L89" s="45" t="str">
        <f t="shared" si="18"/>
        <v>Jalan Sejaktra Sentosa Indah</v>
      </c>
      <c r="M89" s="25" t="str">
        <f t="shared" si="19"/>
        <v xml:space="preserve">Jalan Sejaktra Sentosa Indah </v>
      </c>
      <c r="N89" s="26">
        <f t="shared" si="20"/>
        <v>37</v>
      </c>
      <c r="O89" s="26" t="str">
        <f t="shared" si="21"/>
        <v>No. 333</v>
      </c>
      <c r="P89" s="26" t="str">
        <f t="shared" si="22"/>
        <v>NO. 333</v>
      </c>
      <c r="Q89" s="46" t="str">
        <f t="shared" si="23"/>
        <v>NO. 333</v>
      </c>
      <c r="R89" s="47">
        <f t="shared" si="24"/>
        <v>71</v>
      </c>
      <c r="S89" s="45" t="str">
        <f t="shared" si="25"/>
        <v>Desa Kita Bersama, Jakarta, 23456</v>
      </c>
      <c r="T89" s="45" t="str">
        <f t="shared" si="26"/>
        <v>Desa Kita Bersama, Jakarta, 23456</v>
      </c>
      <c r="U89" s="48" t="str">
        <f t="shared" si="27"/>
        <v>Jalan Sejaktra Sentosa Indah  NO. 333 Desa Kita Bersama, Jakarta, 23456</v>
      </c>
      <c r="Z89" s="22" t="s">
        <v>332</v>
      </c>
      <c r="AC89" s="49" t="s">
        <v>333</v>
      </c>
      <c r="AD89" s="50">
        <v>41454</v>
      </c>
      <c r="AE89" s="40" t="str">
        <f t="shared" si="0"/>
        <v>Lusi Setiawati</v>
      </c>
      <c r="AF89" s="41">
        <f t="shared" si="1"/>
        <v>41</v>
      </c>
      <c r="AG89" s="41" t="str">
        <f t="shared" si="2"/>
        <v xml:space="preserve">Jalan Sejaktra Sentosa Indah </v>
      </c>
      <c r="AH89" s="41" t="str">
        <f t="shared" si="3"/>
        <v>NO. 333</v>
      </c>
      <c r="AI89" s="41"/>
      <c r="AJ89" s="41"/>
      <c r="AK89" s="41"/>
      <c r="AL89" s="40" t="s">
        <v>334</v>
      </c>
    </row>
    <row r="90" spans="1:38" ht="15.75" customHeight="1">
      <c r="A90" s="38" t="s">
        <v>336</v>
      </c>
      <c r="B90" s="39">
        <v>41455</v>
      </c>
      <c r="C90" s="40" t="s">
        <v>475</v>
      </c>
      <c r="D90" s="41">
        <v>32</v>
      </c>
      <c r="E90" s="42" t="s">
        <v>337</v>
      </c>
      <c r="F90" s="43"/>
      <c r="G90" s="29"/>
      <c r="H90" s="44">
        <f t="shared" si="16"/>
        <v>32</v>
      </c>
      <c r="I90" s="43"/>
      <c r="J90" s="25" t="str">
        <v>Wahyu Cahyono</v>
      </c>
      <c r="K90" s="26">
        <f t="shared" si="17"/>
        <v>18</v>
      </c>
      <c r="L90" s="45" t="str">
        <f t="shared" si="18"/>
        <v>Jalan Indah Baru</v>
      </c>
      <c r="M90" s="25" t="str">
        <f t="shared" si="19"/>
        <v xml:space="preserve">Jalan Indah Baru </v>
      </c>
      <c r="N90" s="26">
        <f t="shared" si="20"/>
        <v>25</v>
      </c>
      <c r="O90" s="26" t="str">
        <f t="shared" si="21"/>
        <v>No. 390</v>
      </c>
      <c r="P90" s="26" t="str">
        <f t="shared" si="22"/>
        <v>NO. 390</v>
      </c>
      <c r="Q90" s="46" t="str">
        <f t="shared" si="23"/>
        <v>NO. 390</v>
      </c>
      <c r="R90" s="47">
        <f t="shared" si="24"/>
        <v>56</v>
      </c>
      <c r="S90" s="45" t="str">
        <f t="shared" si="25"/>
        <v>Kampung Indah, Semarang, 56789</v>
      </c>
      <c r="T90" s="45" t="str">
        <f t="shared" si="26"/>
        <v>Desa Indah, Semarang, 56789</v>
      </c>
      <c r="U90" s="48" t="str">
        <f t="shared" si="27"/>
        <v>Jalan Indah Baru  NO. 390 Desa Indah, Semarang, 56789</v>
      </c>
      <c r="Z90" s="22" t="s">
        <v>335</v>
      </c>
      <c r="AC90" s="49" t="s">
        <v>336</v>
      </c>
      <c r="AD90" s="50">
        <v>41455</v>
      </c>
      <c r="AE90" s="40" t="str">
        <f t="shared" si="0"/>
        <v>Wahyu Cahyono</v>
      </c>
      <c r="AF90" s="41">
        <f t="shared" si="1"/>
        <v>32</v>
      </c>
      <c r="AG90" s="41" t="str">
        <f t="shared" si="2"/>
        <v xml:space="preserve">Jalan Indah Baru </v>
      </c>
      <c r="AH90" s="41" t="str">
        <f t="shared" si="3"/>
        <v>NO. 390</v>
      </c>
      <c r="AI90" s="41"/>
      <c r="AJ90" s="41"/>
      <c r="AK90" s="41"/>
      <c r="AL90" s="40" t="s">
        <v>337</v>
      </c>
    </row>
    <row r="91" spans="1:38" ht="15.75" customHeight="1">
      <c r="A91" s="38" t="s">
        <v>339</v>
      </c>
      <c r="B91" s="39">
        <v>41457</v>
      </c>
      <c r="C91" s="40" t="s">
        <v>476</v>
      </c>
      <c r="D91" s="41">
        <v>56</v>
      </c>
      <c r="E91" s="42" t="s">
        <v>340</v>
      </c>
      <c r="F91" s="43"/>
      <c r="G91" s="29"/>
      <c r="H91" s="44">
        <f t="shared" si="16"/>
        <v>56</v>
      </c>
      <c r="I91" s="43"/>
      <c r="J91" s="25" t="str">
        <v>Maya Setyawati</v>
      </c>
      <c r="K91" s="26">
        <f t="shared" si="17"/>
        <v>21</v>
      </c>
      <c r="L91" s="45" t="str">
        <f t="shared" si="18"/>
        <v>Jalan Sentosa Timur</v>
      </c>
      <c r="M91" s="25" t="str">
        <f t="shared" si="19"/>
        <v xml:space="preserve">Jalan Sentosa Timur </v>
      </c>
      <c r="N91" s="26">
        <f t="shared" si="20"/>
        <v>28</v>
      </c>
      <c r="O91" s="26" t="str">
        <f t="shared" si="21"/>
        <v>No. 395</v>
      </c>
      <c r="P91" s="26" t="str">
        <f t="shared" si="22"/>
        <v>NO. 395</v>
      </c>
      <c r="Q91" s="46" t="str">
        <f t="shared" si="23"/>
        <v>NO. 395</v>
      </c>
      <c r="R91" s="47">
        <f t="shared" si="24"/>
        <v>58</v>
      </c>
      <c r="S91" s="45" t="str">
        <f t="shared" si="25"/>
        <v>Desa Damai, Yogyakarta, 67890</v>
      </c>
      <c r="T91" s="45" t="str">
        <f t="shared" si="26"/>
        <v>Desa Damai, Yogyakarta, 67890</v>
      </c>
      <c r="U91" s="48" t="str">
        <f t="shared" si="27"/>
        <v>Jalan Sentosa Timur  NO. 395 Desa Damai, Yogyakarta, 67890</v>
      </c>
      <c r="Z91" s="22" t="s">
        <v>338</v>
      </c>
      <c r="AC91" s="49" t="s">
        <v>339</v>
      </c>
      <c r="AD91" s="50">
        <v>41457</v>
      </c>
      <c r="AE91" s="40" t="str">
        <f t="shared" si="0"/>
        <v>Maya Setyawati</v>
      </c>
      <c r="AF91" s="41">
        <f t="shared" si="1"/>
        <v>56</v>
      </c>
      <c r="AG91" s="41" t="str">
        <f t="shared" si="2"/>
        <v xml:space="preserve">Jalan Sentosa Timur </v>
      </c>
      <c r="AH91" s="41" t="str">
        <f t="shared" si="3"/>
        <v>NO. 395</v>
      </c>
      <c r="AI91" s="41"/>
      <c r="AJ91" s="41"/>
      <c r="AK91" s="41"/>
      <c r="AL91" s="40" t="s">
        <v>340</v>
      </c>
    </row>
    <row r="92" spans="1:38" ht="15.75" customHeight="1">
      <c r="A92" s="38" t="s">
        <v>342</v>
      </c>
      <c r="B92" s="39">
        <v>41458</v>
      </c>
      <c r="C92" s="40" t="s">
        <v>477</v>
      </c>
      <c r="D92" s="41">
        <v>39</v>
      </c>
      <c r="E92" s="42" t="s">
        <v>343</v>
      </c>
      <c r="F92" s="43"/>
      <c r="G92" s="29"/>
      <c r="H92" s="44">
        <f t="shared" si="16"/>
        <v>39</v>
      </c>
      <c r="I92" s="43"/>
      <c r="J92" s="25" t="str">
        <v>Bambang Suharto</v>
      </c>
      <c r="K92" s="26">
        <f t="shared" si="17"/>
        <v>22</v>
      </c>
      <c r="L92" s="45" t="str">
        <f t="shared" si="18"/>
        <v>Jalan Makmur Selatan</v>
      </c>
      <c r="M92" s="25" t="str">
        <f t="shared" si="19"/>
        <v xml:space="preserve">Jalan Makmur Selatan </v>
      </c>
      <c r="N92" s="26">
        <f t="shared" si="20"/>
        <v>29</v>
      </c>
      <c r="O92" s="26" t="str">
        <f t="shared" si="21"/>
        <v>No. 400</v>
      </c>
      <c r="P92" s="26" t="str">
        <f t="shared" si="22"/>
        <v>NO. 400</v>
      </c>
      <c r="Q92" s="46" t="str">
        <f t="shared" si="23"/>
        <v>NO. 400</v>
      </c>
      <c r="R92" s="47">
        <f t="shared" si="24"/>
        <v>61</v>
      </c>
      <c r="S92" s="45" t="str">
        <f t="shared" si="25"/>
        <v>Kampung Sejahtera, Medan, 78901</v>
      </c>
      <c r="T92" s="45" t="str">
        <f t="shared" si="26"/>
        <v>Desa Sejahtera, Medan, 78901</v>
      </c>
      <c r="U92" s="48" t="str">
        <f t="shared" si="27"/>
        <v>Jalan Makmur Selatan  NO. 400 Desa Sejahtera, Medan, 78901</v>
      </c>
      <c r="Z92" s="22" t="s">
        <v>341</v>
      </c>
      <c r="AC92" s="49" t="s">
        <v>342</v>
      </c>
      <c r="AD92" s="50">
        <v>41458</v>
      </c>
      <c r="AE92" s="40" t="str">
        <f t="shared" si="0"/>
        <v>Bambang Suharto</v>
      </c>
      <c r="AF92" s="41">
        <f t="shared" si="1"/>
        <v>39</v>
      </c>
      <c r="AG92" s="41" t="str">
        <f t="shared" si="2"/>
        <v xml:space="preserve">Jalan Makmur Selatan </v>
      </c>
      <c r="AH92" s="41" t="str">
        <f t="shared" si="3"/>
        <v>NO. 400</v>
      </c>
      <c r="AI92" s="41"/>
      <c r="AJ92" s="41"/>
      <c r="AK92" s="41"/>
      <c r="AL92" s="40" t="s">
        <v>343</v>
      </c>
    </row>
    <row r="93" spans="1:38" ht="15.75" customHeight="1">
      <c r="A93" s="38" t="s">
        <v>345</v>
      </c>
      <c r="B93" s="39">
        <v>41458</v>
      </c>
      <c r="C93" s="40" t="s">
        <v>478</v>
      </c>
      <c r="D93" s="41">
        <v>39</v>
      </c>
      <c r="E93" s="42" t="s">
        <v>346</v>
      </c>
      <c r="F93" s="43"/>
      <c r="G93" s="29"/>
      <c r="H93" s="44">
        <f t="shared" si="16"/>
        <v>39</v>
      </c>
      <c r="I93" s="43"/>
      <c r="J93" s="25" t="str">
        <v>Dwi Lestari</v>
      </c>
      <c r="K93" s="26">
        <f t="shared" si="17"/>
        <v>21</v>
      </c>
      <c r="L93" s="45" t="str">
        <f t="shared" si="18"/>
        <v>Jalan Cendana Barat</v>
      </c>
      <c r="M93" s="25" t="str">
        <f t="shared" si="19"/>
        <v xml:space="preserve">Jalan Cendana Barat </v>
      </c>
      <c r="N93" s="26">
        <f t="shared" si="20"/>
        <v>28</v>
      </c>
      <c r="O93" s="26" t="str">
        <f t="shared" si="21"/>
        <v>No. 405</v>
      </c>
      <c r="P93" s="26" t="str">
        <f t="shared" si="22"/>
        <v>NO. 405</v>
      </c>
      <c r="Q93" s="46" t="str">
        <f t="shared" si="23"/>
        <v>NO. 405</v>
      </c>
      <c r="R93" s="47">
        <f t="shared" si="24"/>
        <v>61</v>
      </c>
      <c r="S93" s="45" t="str">
        <f t="shared" si="25"/>
        <v>Kelurahan Indah, Makassar, 89012</v>
      </c>
      <c r="T93" s="45" t="str">
        <f t="shared" si="26"/>
        <v>Kelurahan Indah, Makassar, 89012</v>
      </c>
      <c r="U93" s="48" t="str">
        <f t="shared" si="27"/>
        <v>Jalan Cendana Barat  NO. 405 Kelurahan Indah, Makassar, 89012</v>
      </c>
      <c r="Z93" s="22" t="s">
        <v>344</v>
      </c>
      <c r="AC93" s="49" t="s">
        <v>345</v>
      </c>
      <c r="AD93" s="50">
        <v>41458</v>
      </c>
      <c r="AE93" s="40" t="str">
        <f t="shared" si="0"/>
        <v>Dwi Lestari</v>
      </c>
      <c r="AF93" s="41">
        <f t="shared" si="1"/>
        <v>39</v>
      </c>
      <c r="AG93" s="41" t="str">
        <f t="shared" si="2"/>
        <v xml:space="preserve">Jalan Cendana Barat </v>
      </c>
      <c r="AH93" s="41" t="str">
        <f t="shared" si="3"/>
        <v>NO. 405</v>
      </c>
      <c r="AI93" s="41"/>
      <c r="AJ93" s="41"/>
      <c r="AK93" s="41"/>
      <c r="AL93" s="40" t="s">
        <v>346</v>
      </c>
    </row>
    <row r="94" spans="1:38" ht="15.75" customHeight="1">
      <c r="A94" s="38" t="s">
        <v>348</v>
      </c>
      <c r="B94" s="39">
        <v>41459</v>
      </c>
      <c r="C94" s="40" t="s">
        <v>479</v>
      </c>
      <c r="D94" s="41">
        <v>35</v>
      </c>
      <c r="E94" s="42" t="s">
        <v>349</v>
      </c>
      <c r="F94" s="43"/>
      <c r="G94" s="29"/>
      <c r="H94" s="44">
        <f t="shared" si="16"/>
        <v>35</v>
      </c>
      <c r="I94" s="43"/>
      <c r="J94" s="25" t="str">
        <v>Anton Santoso</v>
      </c>
      <c r="K94" s="26">
        <f t="shared" si="17"/>
        <v>22</v>
      </c>
      <c r="L94" s="45" t="str">
        <f t="shared" si="18"/>
        <v>Jalan Harmoni Tengah</v>
      </c>
      <c r="M94" s="25" t="str">
        <f t="shared" si="19"/>
        <v xml:space="preserve">Jalan Harmoni Tengah </v>
      </c>
      <c r="N94" s="26">
        <f t="shared" si="20"/>
        <v>29</v>
      </c>
      <c r="O94" s="26" t="str">
        <f t="shared" si="21"/>
        <v>No. 410</v>
      </c>
      <c r="P94" s="26" t="str">
        <f t="shared" si="22"/>
        <v>NO. 410</v>
      </c>
      <c r="Q94" s="46" t="str">
        <f t="shared" si="23"/>
        <v>NO. 410</v>
      </c>
      <c r="R94" s="47">
        <f t="shared" si="24"/>
        <v>63</v>
      </c>
      <c r="S94" s="45" t="str">
        <f t="shared" si="25"/>
        <v>Kampung Bahagia, Palembang, 90123</v>
      </c>
      <c r="T94" s="45" t="str">
        <f t="shared" si="26"/>
        <v>Desa Bahagia, Palembang, 90123</v>
      </c>
      <c r="U94" s="48" t="str">
        <f t="shared" si="27"/>
        <v>Jalan Harmoni Tengah  NO. 410 Desa Bahagia, Palembang, 90123</v>
      </c>
      <c r="Z94" s="22" t="s">
        <v>347</v>
      </c>
      <c r="AC94" s="49" t="s">
        <v>348</v>
      </c>
      <c r="AD94" s="50">
        <v>41459</v>
      </c>
      <c r="AE94" s="40" t="str">
        <f t="shared" si="0"/>
        <v>Anton Santoso</v>
      </c>
      <c r="AF94" s="41">
        <f t="shared" si="1"/>
        <v>35</v>
      </c>
      <c r="AG94" s="41" t="str">
        <f t="shared" si="2"/>
        <v xml:space="preserve">Jalan Harmoni Tengah </v>
      </c>
      <c r="AH94" s="41" t="str">
        <f t="shared" si="3"/>
        <v>NO. 410</v>
      </c>
      <c r="AI94" s="41"/>
      <c r="AJ94" s="41"/>
      <c r="AK94" s="41"/>
      <c r="AL94" s="40" t="s">
        <v>349</v>
      </c>
    </row>
    <row r="95" spans="1:38" ht="15.75" customHeight="1">
      <c r="A95" s="38" t="s">
        <v>351</v>
      </c>
      <c r="B95" s="39">
        <v>41460</v>
      </c>
      <c r="C95" s="40" t="s">
        <v>480</v>
      </c>
      <c r="D95" s="41">
        <v>51</v>
      </c>
      <c r="E95" s="42" t="s">
        <v>352</v>
      </c>
      <c r="F95" s="43"/>
      <c r="G95" s="29"/>
      <c r="H95" s="44">
        <f t="shared" si="16"/>
        <v>51</v>
      </c>
      <c r="I95" s="43"/>
      <c r="J95" s="25" t="str">
        <v>Anisa Setiani</v>
      </c>
      <c r="K95" s="26">
        <f t="shared" si="17"/>
        <v>20</v>
      </c>
      <c r="L95" s="45" t="str">
        <f t="shared" si="18"/>
        <v>Jalan Bahagia Baru</v>
      </c>
      <c r="M95" s="25" t="str">
        <f t="shared" si="19"/>
        <v xml:space="preserve">Jalan Bahagia Baru </v>
      </c>
      <c r="N95" s="26">
        <f t="shared" si="20"/>
        <v>27</v>
      </c>
      <c r="O95" s="26" t="str">
        <f t="shared" si="21"/>
        <v>No. 415</v>
      </c>
      <c r="P95" s="26" t="str">
        <f t="shared" si="22"/>
        <v>NO. 415</v>
      </c>
      <c r="Q95" s="46" t="str">
        <f t="shared" si="23"/>
        <v>NO. 415</v>
      </c>
      <c r="R95" s="47">
        <f t="shared" si="24"/>
        <v>57</v>
      </c>
      <c r="S95" s="45" t="str">
        <f t="shared" si="25"/>
        <v>Desa Damai, Balikpapan, 01234</v>
      </c>
      <c r="T95" s="45" t="str">
        <f t="shared" si="26"/>
        <v>Desa Damai, Balikpapan, 01234</v>
      </c>
      <c r="U95" s="48" t="str">
        <f t="shared" si="27"/>
        <v>Jalan Bahagia Baru  NO. 415 Desa Damai, Balikpapan, 01234</v>
      </c>
      <c r="Z95" s="22" t="s">
        <v>350</v>
      </c>
      <c r="AC95" s="49" t="s">
        <v>351</v>
      </c>
      <c r="AD95" s="50">
        <v>41460</v>
      </c>
      <c r="AE95" s="40" t="str">
        <f t="shared" si="0"/>
        <v>Anisa Setiani</v>
      </c>
      <c r="AF95" s="41">
        <f t="shared" si="1"/>
        <v>51</v>
      </c>
      <c r="AG95" s="41" t="str">
        <f t="shared" si="2"/>
        <v xml:space="preserve">Jalan Bahagia Baru </v>
      </c>
      <c r="AH95" s="41" t="str">
        <f t="shared" si="3"/>
        <v>NO. 415</v>
      </c>
      <c r="AI95" s="41"/>
      <c r="AJ95" s="41"/>
      <c r="AK95" s="41"/>
      <c r="AL95" s="40" t="s">
        <v>352</v>
      </c>
    </row>
    <row r="96" spans="1:38" ht="15.75" customHeight="1">
      <c r="A96" s="38" t="s">
        <v>354</v>
      </c>
      <c r="B96" s="39">
        <v>41460</v>
      </c>
      <c r="C96" s="40" t="s">
        <v>481</v>
      </c>
      <c r="D96" s="41">
        <v>22</v>
      </c>
      <c r="E96" s="42" t="s">
        <v>355</v>
      </c>
      <c r="F96" s="43"/>
      <c r="G96" s="29"/>
      <c r="H96" s="44">
        <f t="shared" si="16"/>
        <v>22</v>
      </c>
      <c r="I96" s="43"/>
      <c r="J96" s="25" t="str">
        <v>Rendra Wijaya</v>
      </c>
      <c r="K96" s="26">
        <f t="shared" si="17"/>
        <v>21</v>
      </c>
      <c r="L96" s="45" t="str">
        <f t="shared" si="18"/>
        <v>Jalan Indah Selatan</v>
      </c>
      <c r="M96" s="25" t="str">
        <f t="shared" si="19"/>
        <v xml:space="preserve">Jalan Indah Selatan </v>
      </c>
      <c r="N96" s="26">
        <f t="shared" si="20"/>
        <v>28</v>
      </c>
      <c r="O96" s="26" t="str">
        <f t="shared" si="21"/>
        <v>No. 420</v>
      </c>
      <c r="P96" s="26" t="str">
        <f t="shared" si="22"/>
        <v>NO. 420</v>
      </c>
      <c r="Q96" s="46" t="str">
        <f t="shared" si="23"/>
        <v>NO. 420</v>
      </c>
      <c r="R96" s="47">
        <f t="shared" si="24"/>
        <v>60</v>
      </c>
      <c r="S96" s="45" t="str">
        <f t="shared" si="25"/>
        <v>Kampung Indah, Tangerang, 12345</v>
      </c>
      <c r="T96" s="45" t="str">
        <f t="shared" si="26"/>
        <v>Desa Indah, Tangerang, 12345</v>
      </c>
      <c r="U96" s="48" t="str">
        <f t="shared" si="27"/>
        <v>Jalan Indah Selatan  NO. 420 Desa Indah, Tangerang, 12345</v>
      </c>
      <c r="Z96" s="22" t="s">
        <v>353</v>
      </c>
      <c r="AC96" s="49" t="s">
        <v>354</v>
      </c>
      <c r="AD96" s="50">
        <v>41460</v>
      </c>
      <c r="AE96" s="40" t="str">
        <f t="shared" si="0"/>
        <v>Rendra Wijaya</v>
      </c>
      <c r="AF96" s="41">
        <f t="shared" si="1"/>
        <v>22</v>
      </c>
      <c r="AG96" s="41" t="str">
        <f t="shared" si="2"/>
        <v xml:space="preserve">Jalan Indah Selatan </v>
      </c>
      <c r="AH96" s="41" t="str">
        <f t="shared" si="3"/>
        <v>NO. 420</v>
      </c>
      <c r="AI96" s="41"/>
      <c r="AJ96" s="41"/>
      <c r="AK96" s="41"/>
      <c r="AL96" s="40" t="s">
        <v>355</v>
      </c>
    </row>
    <row r="97" spans="1:38" ht="15.75" customHeight="1">
      <c r="A97" s="38" t="s">
        <v>357</v>
      </c>
      <c r="B97" s="39">
        <v>41461</v>
      </c>
      <c r="C97" s="40" t="s">
        <v>482</v>
      </c>
      <c r="D97" s="41">
        <v>57</v>
      </c>
      <c r="E97" s="42" t="s">
        <v>358</v>
      </c>
      <c r="F97" s="43"/>
      <c r="G97" s="29"/>
      <c r="H97" s="44">
        <f t="shared" si="16"/>
        <v>57</v>
      </c>
      <c r="I97" s="43"/>
      <c r="J97" s="25" t="str">
        <v>Sari Utami</v>
      </c>
      <c r="K97" s="26">
        <f t="shared" si="17"/>
        <v>19</v>
      </c>
      <c r="L97" s="45" t="str">
        <f t="shared" si="18"/>
        <v>Jalan Mawar Timur</v>
      </c>
      <c r="M97" s="25" t="str">
        <f t="shared" si="19"/>
        <v xml:space="preserve">Jalan Mawar Timur </v>
      </c>
      <c r="N97" s="26">
        <f t="shared" si="20"/>
        <v>26</v>
      </c>
      <c r="O97" s="26" t="str">
        <f t="shared" si="21"/>
        <v>No. 425</v>
      </c>
      <c r="P97" s="26" t="str">
        <f t="shared" si="22"/>
        <v>NO. 425</v>
      </c>
      <c r="Q97" s="46" t="str">
        <f t="shared" si="23"/>
        <v>NO. 425</v>
      </c>
      <c r="R97" s="47">
        <f t="shared" si="24"/>
        <v>63</v>
      </c>
      <c r="S97" s="45" t="str">
        <f t="shared" si="25"/>
        <v>Kelurahan Sejahtera, Denpasar, 23456</v>
      </c>
      <c r="T97" s="45" t="str">
        <f t="shared" si="26"/>
        <v>Kelurahan Sejahtera, Denpasar, 23456</v>
      </c>
      <c r="U97" s="48" t="str">
        <f t="shared" si="27"/>
        <v>Jalan Mawar Timur  NO. 425 Kelurahan Sejahtera, Denpasar, 23456</v>
      </c>
      <c r="Z97" s="22" t="s">
        <v>356</v>
      </c>
      <c r="AC97" s="49" t="s">
        <v>357</v>
      </c>
      <c r="AD97" s="50">
        <v>41461</v>
      </c>
      <c r="AE97" s="40" t="str">
        <f t="shared" si="0"/>
        <v>Sari Utami</v>
      </c>
      <c r="AF97" s="41">
        <f t="shared" si="1"/>
        <v>57</v>
      </c>
      <c r="AG97" s="41" t="str">
        <f t="shared" si="2"/>
        <v xml:space="preserve">Jalan Mawar Timur </v>
      </c>
      <c r="AH97" s="41" t="str">
        <f t="shared" si="3"/>
        <v>NO. 425</v>
      </c>
      <c r="AI97" s="41"/>
      <c r="AJ97" s="41"/>
      <c r="AK97" s="41"/>
      <c r="AL97" s="40" t="s">
        <v>358</v>
      </c>
    </row>
    <row r="98" spans="1:38" ht="15.75" customHeight="1">
      <c r="A98" s="38" t="s">
        <v>360</v>
      </c>
      <c r="B98" s="39">
        <v>41465</v>
      </c>
      <c r="C98" s="40" t="s">
        <v>483</v>
      </c>
      <c r="D98" s="41">
        <v>48</v>
      </c>
      <c r="E98" s="42" t="s">
        <v>361</v>
      </c>
      <c r="F98" s="43"/>
      <c r="G98" s="29"/>
      <c r="H98" s="44">
        <f t="shared" si="16"/>
        <v>48</v>
      </c>
      <c r="I98" s="43"/>
      <c r="J98" s="25" t="str">
        <v>Hendra Setiawan</v>
      </c>
      <c r="K98" s="26">
        <f t="shared" si="17"/>
        <v>19</v>
      </c>
      <c r="L98" s="45" t="str">
        <f t="shared" si="18"/>
        <v>Jalan Damai Barat</v>
      </c>
      <c r="M98" s="25" t="str">
        <f t="shared" si="19"/>
        <v xml:space="preserve">Jalan Damai Barat </v>
      </c>
      <c r="N98" s="26">
        <f t="shared" si="20"/>
        <v>26</v>
      </c>
      <c r="O98" s="26" t="str">
        <f t="shared" si="21"/>
        <v>No. 430</v>
      </c>
      <c r="P98" s="26" t="str">
        <f t="shared" si="22"/>
        <v>NO. 430</v>
      </c>
      <c r="Q98" s="46" t="str">
        <f t="shared" si="23"/>
        <v>NO. 430</v>
      </c>
      <c r="R98" s="47">
        <f t="shared" si="24"/>
        <v>56</v>
      </c>
      <c r="S98" s="45" t="str">
        <f t="shared" si="25"/>
        <v>Kampung Bahagia, Batam, 34567</v>
      </c>
      <c r="T98" s="45" t="str">
        <f t="shared" si="26"/>
        <v>Desa Bahagia, Batam, 34567</v>
      </c>
      <c r="U98" s="48" t="str">
        <f t="shared" si="27"/>
        <v>Jalan Damai Barat  NO. 430 Desa Bahagia, Batam, 34567</v>
      </c>
      <c r="Z98" s="22" t="s">
        <v>359</v>
      </c>
      <c r="AC98" s="49" t="s">
        <v>360</v>
      </c>
      <c r="AD98" s="50">
        <v>41465</v>
      </c>
      <c r="AE98" s="40" t="str">
        <f t="shared" si="0"/>
        <v>Hendra Setiawan</v>
      </c>
      <c r="AF98" s="41">
        <f t="shared" si="1"/>
        <v>48</v>
      </c>
      <c r="AG98" s="41" t="str">
        <f t="shared" si="2"/>
        <v xml:space="preserve">Jalan Damai Barat </v>
      </c>
      <c r="AH98" s="41" t="str">
        <f t="shared" si="3"/>
        <v>NO. 430</v>
      </c>
      <c r="AI98" s="41"/>
      <c r="AJ98" s="41"/>
      <c r="AK98" s="41"/>
      <c r="AL98" s="40" t="s">
        <v>361</v>
      </c>
    </row>
    <row r="99" spans="1:38" ht="15.75" customHeight="1">
      <c r="A99" s="38" t="s">
        <v>363</v>
      </c>
      <c r="B99" s="39">
        <v>41465</v>
      </c>
      <c r="C99" s="40" t="s">
        <v>484</v>
      </c>
      <c r="D99" s="41">
        <v>44</v>
      </c>
      <c r="E99" s="42" t="s">
        <v>364</v>
      </c>
      <c r="F99" s="43"/>
      <c r="G99" s="29"/>
      <c r="H99" s="44">
        <f t="shared" si="16"/>
        <v>44</v>
      </c>
      <c r="I99" s="43"/>
      <c r="J99" s="25" t="str">
        <v>Lia Rahmawati</v>
      </c>
      <c r="K99" s="26">
        <f t="shared" si="17"/>
        <v>21</v>
      </c>
      <c r="L99" s="45" t="str">
        <f t="shared" si="18"/>
        <v>Jalan Puspa Selatan</v>
      </c>
      <c r="M99" s="25" t="str">
        <f t="shared" si="19"/>
        <v xml:space="preserve">Jalan Puspa Selatan </v>
      </c>
      <c r="N99" s="26">
        <f t="shared" si="20"/>
        <v>28</v>
      </c>
      <c r="O99" s="26" t="str">
        <f t="shared" si="21"/>
        <v>No. 435</v>
      </c>
      <c r="P99" s="26" t="str">
        <f t="shared" si="22"/>
        <v>NO. 435</v>
      </c>
      <c r="Q99" s="46" t="str">
        <f t="shared" si="23"/>
        <v>NO. 435</v>
      </c>
      <c r="R99" s="47">
        <f t="shared" si="24"/>
        <v>55</v>
      </c>
      <c r="S99" s="45" t="str">
        <f t="shared" si="25"/>
        <v>Desa Indah, Jakarta, 45678</v>
      </c>
      <c r="T99" s="45" t="str">
        <f t="shared" si="26"/>
        <v>Desa Indah, Jakarta, 45678</v>
      </c>
      <c r="U99" s="48" t="str">
        <f t="shared" si="27"/>
        <v>Jalan Puspa Selatan  NO. 435 Desa Indah, Jakarta, 45678</v>
      </c>
      <c r="Z99" s="22" t="s">
        <v>362</v>
      </c>
      <c r="AC99" s="49" t="s">
        <v>363</v>
      </c>
      <c r="AD99" s="50">
        <v>41465</v>
      </c>
      <c r="AE99" s="40" t="str">
        <f t="shared" si="0"/>
        <v>Lia Rahmawati</v>
      </c>
      <c r="AF99" s="41">
        <f t="shared" si="1"/>
        <v>44</v>
      </c>
      <c r="AG99" s="41" t="str">
        <f t="shared" si="2"/>
        <v xml:space="preserve">Jalan Puspa Selatan </v>
      </c>
      <c r="AH99" s="41" t="str">
        <f t="shared" si="3"/>
        <v>NO. 435</v>
      </c>
      <c r="AI99" s="41"/>
      <c r="AJ99" s="41"/>
      <c r="AK99" s="41"/>
      <c r="AL99" s="40" t="s">
        <v>364</v>
      </c>
    </row>
    <row r="100" spans="1:38" ht="15.75" customHeight="1">
      <c r="A100" s="38" t="s">
        <v>366</v>
      </c>
      <c r="B100" s="39">
        <v>41470</v>
      </c>
      <c r="C100" s="40" t="s">
        <v>485</v>
      </c>
      <c r="D100" s="41">
        <v>29</v>
      </c>
      <c r="E100" s="42" t="s">
        <v>367</v>
      </c>
      <c r="F100" s="43"/>
      <c r="G100" s="29"/>
      <c r="H100" s="44">
        <f t="shared" si="16"/>
        <v>29</v>
      </c>
      <c r="I100" s="43"/>
      <c r="J100" s="25" t="str">
        <v>Yoga Wibowo</v>
      </c>
      <c r="K100" s="26">
        <f t="shared" si="17"/>
        <v>23</v>
      </c>
      <c r="L100" s="45" t="str">
        <f t="shared" si="18"/>
        <v>Jalan Sejahtera Timur</v>
      </c>
      <c r="M100" s="25" t="str">
        <f t="shared" si="19"/>
        <v xml:space="preserve">Jalan Sejahtera Timur </v>
      </c>
      <c r="N100" s="26">
        <f t="shared" si="20"/>
        <v>30</v>
      </c>
      <c r="O100" s="26" t="str">
        <f t="shared" si="21"/>
        <v>No. 440</v>
      </c>
      <c r="P100" s="26" t="str">
        <f t="shared" si="22"/>
        <v>NO. 440</v>
      </c>
      <c r="Q100" s="46" t="str">
        <f t="shared" si="23"/>
        <v>NO. 440</v>
      </c>
      <c r="R100" s="47">
        <f t="shared" si="24"/>
        <v>65</v>
      </c>
      <c r="S100" s="45" t="str">
        <f t="shared" si="25"/>
        <v>Kampung Sejahtera, Surabaya, 56789</v>
      </c>
      <c r="T100" s="45" t="str">
        <f t="shared" si="26"/>
        <v>Desa Sejahtera, Surabaya, 56789</v>
      </c>
      <c r="U100" s="48" t="str">
        <f t="shared" si="27"/>
        <v>Jalan Sejahtera Timur  NO. 440 Desa Sejahtera, Surabaya, 56789</v>
      </c>
      <c r="Z100" s="22" t="s">
        <v>365</v>
      </c>
      <c r="AC100" s="49" t="s">
        <v>366</v>
      </c>
      <c r="AD100" s="50">
        <v>41470</v>
      </c>
      <c r="AE100" s="40" t="str">
        <f t="shared" si="0"/>
        <v>Yoga Wibowo</v>
      </c>
      <c r="AF100" s="41">
        <f t="shared" si="1"/>
        <v>29</v>
      </c>
      <c r="AG100" s="41" t="str">
        <f t="shared" si="2"/>
        <v xml:space="preserve">Jalan Sejahtera Timur </v>
      </c>
      <c r="AH100" s="41" t="str">
        <f t="shared" si="3"/>
        <v>NO. 440</v>
      </c>
      <c r="AI100" s="41"/>
      <c r="AJ100" s="41"/>
      <c r="AK100" s="41"/>
      <c r="AL100" s="40" t="s">
        <v>367</v>
      </c>
    </row>
    <row r="101" spans="1:38" ht="15.75" customHeight="1">
      <c r="A101" s="38" t="s">
        <v>369</v>
      </c>
      <c r="B101" s="39">
        <v>41470</v>
      </c>
      <c r="C101" s="40" t="s">
        <v>486</v>
      </c>
      <c r="D101" s="41">
        <v>27</v>
      </c>
      <c r="E101" s="42" t="s">
        <v>370</v>
      </c>
      <c r="F101" s="43"/>
      <c r="G101" s="29"/>
      <c r="H101" s="44">
        <f t="shared" si="16"/>
        <v>27</v>
      </c>
      <c r="I101" s="43"/>
      <c r="J101" s="25" t="str">
        <v>Retno Susilowati</v>
      </c>
      <c r="K101" s="26">
        <f t="shared" si="17"/>
        <v>21</v>
      </c>
      <c r="L101" s="45" t="str">
        <f t="shared" si="18"/>
        <v>Jalan Bahagia Barat</v>
      </c>
      <c r="M101" s="25" t="str">
        <f t="shared" si="19"/>
        <v xml:space="preserve">Jalan Bahagia Barat </v>
      </c>
      <c r="N101" s="26">
        <f t="shared" si="20"/>
        <v>28</v>
      </c>
      <c r="O101" s="26" t="str">
        <f t="shared" si="21"/>
        <v>No. 445</v>
      </c>
      <c r="P101" s="26" t="str">
        <f t="shared" si="22"/>
        <v>NO. 445</v>
      </c>
      <c r="Q101" s="46" t="str">
        <f t="shared" si="23"/>
        <v>NO. 445</v>
      </c>
      <c r="R101" s="47">
        <f t="shared" si="24"/>
        <v>62</v>
      </c>
      <c r="S101" s="45" t="str">
        <f t="shared" si="25"/>
        <v>Kelurahan Bahagia, Bandung, 67890</v>
      </c>
      <c r="T101" s="45" t="str">
        <f t="shared" si="26"/>
        <v>Kelurahan Bahagia, Bandung, 67890</v>
      </c>
      <c r="U101" s="48" t="str">
        <f t="shared" si="27"/>
        <v>Jalan Bahagia Barat  NO. 445 Kelurahan Bahagia, Bandung, 67890</v>
      </c>
      <c r="Z101" s="22" t="s">
        <v>368</v>
      </c>
      <c r="AC101" s="49" t="s">
        <v>369</v>
      </c>
      <c r="AD101" s="50">
        <v>41470</v>
      </c>
      <c r="AE101" s="40" t="str">
        <f t="shared" si="0"/>
        <v>Retno Susilowati</v>
      </c>
      <c r="AF101" s="41">
        <f t="shared" si="1"/>
        <v>27</v>
      </c>
      <c r="AG101" s="41" t="str">
        <f t="shared" si="2"/>
        <v xml:space="preserve">Jalan Bahagia Barat </v>
      </c>
      <c r="AH101" s="41" t="str">
        <f t="shared" si="3"/>
        <v>NO. 445</v>
      </c>
      <c r="AI101" s="41"/>
      <c r="AJ101" s="41"/>
      <c r="AK101" s="41"/>
      <c r="AL101" s="40" t="s">
        <v>370</v>
      </c>
    </row>
    <row r="102" spans="1:38" ht="15.75" customHeight="1">
      <c r="A102" s="38" t="s">
        <v>372</v>
      </c>
      <c r="B102" s="39">
        <v>41471</v>
      </c>
      <c r="C102" s="40" t="s">
        <v>487</v>
      </c>
      <c r="D102" s="41">
        <v>62</v>
      </c>
      <c r="E102" s="42" t="s">
        <v>373</v>
      </c>
      <c r="F102" s="43"/>
      <c r="G102" s="29"/>
      <c r="H102" s="44">
        <f t="shared" si="16"/>
        <v>62</v>
      </c>
      <c r="I102" s="43"/>
      <c r="J102" s="25" t="str">
        <v>Dedi Cahyono</v>
      </c>
      <c r="K102" s="26">
        <f t="shared" si="17"/>
        <v>16</v>
      </c>
      <c r="L102" s="45" t="str">
        <f t="shared" si="18"/>
        <v>Jln Indah Baru</v>
      </c>
      <c r="M102" s="25" t="str">
        <f t="shared" si="19"/>
        <v xml:space="preserve">Jalan Indah Baru </v>
      </c>
      <c r="N102" s="26">
        <f t="shared" si="20"/>
        <v>23</v>
      </c>
      <c r="O102" s="26" t="str">
        <f t="shared" si="21"/>
        <v>No. 450</v>
      </c>
      <c r="P102" s="26" t="str">
        <f t="shared" si="22"/>
        <v>NO. 450</v>
      </c>
      <c r="Q102" s="46" t="str">
        <f t="shared" si="23"/>
        <v>NO. 450</v>
      </c>
      <c r="R102" s="47">
        <f t="shared" si="24"/>
        <v>54</v>
      </c>
      <c r="S102" s="45" t="str">
        <f t="shared" si="25"/>
        <v>Kampung Indah, Semarang, 78901</v>
      </c>
      <c r="T102" s="45" t="str">
        <f t="shared" si="26"/>
        <v>Desa Indah, Semarang, 78901</v>
      </c>
      <c r="U102" s="48" t="str">
        <f t="shared" si="27"/>
        <v>Jalan Indah Baru  NO. 450 Desa Indah, Semarang, 78901</v>
      </c>
      <c r="Z102" s="22" t="s">
        <v>371</v>
      </c>
      <c r="AC102" s="49" t="s">
        <v>372</v>
      </c>
      <c r="AD102" s="50">
        <v>41471</v>
      </c>
      <c r="AE102" s="40" t="str">
        <f t="shared" si="0"/>
        <v>Dedi Cahyono</v>
      </c>
      <c r="AF102" s="41">
        <f t="shared" si="1"/>
        <v>62</v>
      </c>
      <c r="AG102" s="41" t="str">
        <f t="shared" si="2"/>
        <v xml:space="preserve">Jalan Indah Baru </v>
      </c>
      <c r="AH102" s="41" t="str">
        <f t="shared" si="3"/>
        <v>NO. 450</v>
      </c>
      <c r="AI102" s="41"/>
      <c r="AJ102" s="41"/>
      <c r="AK102" s="41"/>
      <c r="AL102" s="40" t="s">
        <v>373</v>
      </c>
    </row>
    <row r="103" spans="1:38" ht="15.75" customHeight="1">
      <c r="A103" s="38" t="s">
        <v>375</v>
      </c>
      <c r="B103" s="39">
        <v>41471</v>
      </c>
      <c r="C103" s="40" t="s">
        <v>488</v>
      </c>
      <c r="D103" s="41">
        <v>65</v>
      </c>
      <c r="E103" s="42" t="s">
        <v>376</v>
      </c>
      <c r="F103" s="43"/>
      <c r="G103" s="29"/>
      <c r="H103" s="44">
        <f t="shared" si="16"/>
        <v>65</v>
      </c>
      <c r="I103" s="43"/>
      <c r="J103" s="25" t="str">
        <v>Nia Anggraini</v>
      </c>
      <c r="K103" s="26">
        <f t="shared" si="17"/>
        <v>19</v>
      </c>
      <c r="L103" s="45" t="str">
        <f t="shared" si="18"/>
        <v>Jln Sentosa Timur</v>
      </c>
      <c r="M103" s="25" t="str">
        <f t="shared" si="19"/>
        <v xml:space="preserve">Jalan Sentosa Timur </v>
      </c>
      <c r="N103" s="26">
        <f t="shared" si="20"/>
        <v>26</v>
      </c>
      <c r="O103" s="26" t="str">
        <f t="shared" si="21"/>
        <v>No. 455</v>
      </c>
      <c r="P103" s="26" t="str">
        <f t="shared" si="22"/>
        <v>NO. 455</v>
      </c>
      <c r="Q103" s="46" t="str">
        <f t="shared" si="23"/>
        <v>NO. 455</v>
      </c>
      <c r="R103" s="47">
        <f t="shared" si="24"/>
        <v>56</v>
      </c>
      <c r="S103" s="45" t="str">
        <f t="shared" si="25"/>
        <v>Desa Damai, Yogyakarta, 89012</v>
      </c>
      <c r="T103" s="45" t="str">
        <f t="shared" si="26"/>
        <v>Desa Damai, Yogyakarta, 89012</v>
      </c>
      <c r="U103" s="48" t="str">
        <f t="shared" si="27"/>
        <v>Jalan Sentosa Timur  NO. 455 Desa Damai, Yogyakarta, 89012</v>
      </c>
      <c r="Z103" s="22" t="s">
        <v>374</v>
      </c>
      <c r="AC103" s="49" t="s">
        <v>375</v>
      </c>
      <c r="AD103" s="50">
        <v>41471</v>
      </c>
      <c r="AE103" s="40" t="str">
        <f t="shared" si="0"/>
        <v>Nia Anggraini</v>
      </c>
      <c r="AF103" s="41">
        <f t="shared" si="1"/>
        <v>65</v>
      </c>
      <c r="AG103" s="41" t="str">
        <f t="shared" si="2"/>
        <v xml:space="preserve">Jalan Sentosa Timur </v>
      </c>
      <c r="AH103" s="41" t="str">
        <f t="shared" si="3"/>
        <v>NO. 455</v>
      </c>
      <c r="AI103" s="41"/>
      <c r="AJ103" s="41"/>
      <c r="AK103" s="41"/>
      <c r="AL103" s="40" t="s">
        <v>376</v>
      </c>
    </row>
    <row r="104" spans="1:38" ht="15.75" customHeight="1">
      <c r="A104" s="38" t="s">
        <v>378</v>
      </c>
      <c r="B104" s="39">
        <v>41472</v>
      </c>
      <c r="C104" s="40" t="s">
        <v>489</v>
      </c>
      <c r="D104" s="41">
        <v>31</v>
      </c>
      <c r="E104" s="42" t="s">
        <v>379</v>
      </c>
      <c r="F104" s="43"/>
      <c r="G104" s="29"/>
      <c r="H104" s="44">
        <f t="shared" si="16"/>
        <v>31</v>
      </c>
      <c r="I104" s="43"/>
      <c r="J104" s="25" t="str">
        <v>Arianto Setiawan</v>
      </c>
      <c r="K104" s="26">
        <f t="shared" si="17"/>
        <v>20</v>
      </c>
      <c r="L104" s="45" t="str">
        <f t="shared" si="18"/>
        <v>Jln Makmur Selatan</v>
      </c>
      <c r="M104" s="25" t="str">
        <f t="shared" si="19"/>
        <v xml:space="preserve">Jalan Makmur Selatan </v>
      </c>
      <c r="N104" s="26">
        <f t="shared" si="20"/>
        <v>27</v>
      </c>
      <c r="O104" s="26" t="str">
        <f t="shared" si="21"/>
        <v>No. 460</v>
      </c>
      <c r="P104" s="26" t="str">
        <f t="shared" si="22"/>
        <v>NO. 460</v>
      </c>
      <c r="Q104" s="46" t="str">
        <f t="shared" si="23"/>
        <v>NO. 460</v>
      </c>
      <c r="R104" s="47">
        <f t="shared" si="24"/>
        <v>59</v>
      </c>
      <c r="S104" s="45" t="str">
        <f t="shared" si="25"/>
        <v>Kampung Sejahtera, Medan, 90123</v>
      </c>
      <c r="T104" s="45" t="str">
        <f t="shared" si="26"/>
        <v>Desa Sejahtera, Medan, 90123</v>
      </c>
      <c r="U104" s="48" t="str">
        <f t="shared" si="27"/>
        <v>Jalan Makmur Selatan  NO. 460 Desa Sejahtera, Medan, 90123</v>
      </c>
      <c r="Z104" s="22" t="s">
        <v>377</v>
      </c>
      <c r="AC104" s="49" t="s">
        <v>378</v>
      </c>
      <c r="AD104" s="50">
        <v>41472</v>
      </c>
      <c r="AE104" s="40" t="str">
        <f t="shared" si="0"/>
        <v>Arianto Setiawan</v>
      </c>
      <c r="AF104" s="41">
        <f t="shared" si="1"/>
        <v>31</v>
      </c>
      <c r="AG104" s="41" t="str">
        <f t="shared" si="2"/>
        <v xml:space="preserve">Jalan Makmur Selatan </v>
      </c>
      <c r="AH104" s="41" t="str">
        <f t="shared" si="3"/>
        <v>NO. 460</v>
      </c>
      <c r="AI104" s="41"/>
      <c r="AJ104" s="41"/>
      <c r="AK104" s="41"/>
      <c r="AL104" s="40" t="s">
        <v>379</v>
      </c>
    </row>
    <row r="105" spans="1:38" ht="15.75" customHeight="1">
      <c r="A105" s="38" t="s">
        <v>381</v>
      </c>
      <c r="B105" s="39">
        <v>41473</v>
      </c>
      <c r="C105" s="40" t="s">
        <v>490</v>
      </c>
      <c r="D105" s="41">
        <v>33</v>
      </c>
      <c r="E105" s="42" t="s">
        <v>382</v>
      </c>
      <c r="F105" s="43"/>
      <c r="G105" s="29"/>
      <c r="H105" s="44">
        <f t="shared" si="16"/>
        <v>33</v>
      </c>
      <c r="I105" s="43"/>
      <c r="J105" s="25" t="str">
        <v>Maya Susanti</v>
      </c>
      <c r="K105" s="26">
        <f t="shared" si="17"/>
        <v>21</v>
      </c>
      <c r="L105" s="45" t="str">
        <f t="shared" si="18"/>
        <v>Jalan Cendana Barat</v>
      </c>
      <c r="M105" s="25" t="str">
        <f t="shared" si="19"/>
        <v xml:space="preserve">Jalan Cendana Barat </v>
      </c>
      <c r="N105" s="26">
        <f t="shared" si="20"/>
        <v>28</v>
      </c>
      <c r="O105" s="26" t="str">
        <f t="shared" si="21"/>
        <v>No. 465</v>
      </c>
      <c r="P105" s="26" t="str">
        <f t="shared" si="22"/>
        <v>NO. 465</v>
      </c>
      <c r="Q105" s="46" t="str">
        <f t="shared" si="23"/>
        <v>NO. 465</v>
      </c>
      <c r="R105" s="47">
        <f t="shared" si="24"/>
        <v>61</v>
      </c>
      <c r="S105" s="45" t="str">
        <f t="shared" si="25"/>
        <v>Kelurahan Indah, Makassar, 01234</v>
      </c>
      <c r="T105" s="45" t="str">
        <f t="shared" si="26"/>
        <v>Kelurahan Indah, Makassar, 01234</v>
      </c>
      <c r="U105" s="48" t="str">
        <f t="shared" si="27"/>
        <v>Jalan Cendana Barat  NO. 465 Kelurahan Indah, Makassar, 01234</v>
      </c>
      <c r="Z105" s="22" t="s">
        <v>380</v>
      </c>
      <c r="AC105" s="49" t="s">
        <v>381</v>
      </c>
      <c r="AD105" s="50">
        <v>41473</v>
      </c>
      <c r="AE105" s="40" t="str">
        <f t="shared" si="0"/>
        <v>Maya Susanti</v>
      </c>
      <c r="AF105" s="41">
        <f t="shared" si="1"/>
        <v>33</v>
      </c>
      <c r="AG105" s="41" t="str">
        <f t="shared" si="2"/>
        <v xml:space="preserve">Jalan Cendana Barat </v>
      </c>
      <c r="AH105" s="41" t="str">
        <f t="shared" si="3"/>
        <v>NO. 465</v>
      </c>
      <c r="AI105" s="41"/>
      <c r="AJ105" s="41"/>
      <c r="AK105" s="41"/>
      <c r="AL105" s="40" t="s">
        <v>382</v>
      </c>
    </row>
    <row r="106" spans="1:38" ht="15.75" customHeight="1">
      <c r="A106" s="38" t="s">
        <v>384</v>
      </c>
      <c r="B106" s="39">
        <v>41475</v>
      </c>
      <c r="C106" s="40" t="s">
        <v>491</v>
      </c>
      <c r="D106" s="41">
        <v>39</v>
      </c>
      <c r="E106" s="42" t="s">
        <v>385</v>
      </c>
      <c r="F106" s="43"/>
      <c r="G106" s="51"/>
      <c r="H106" s="44">
        <f t="shared" si="16"/>
        <v>39</v>
      </c>
      <c r="I106" s="43"/>
      <c r="J106" s="25" t="str">
        <v>Joko Prasetyo</v>
      </c>
      <c r="K106" s="26">
        <f t="shared" si="17"/>
        <v>22</v>
      </c>
      <c r="L106" s="45" t="str">
        <f t="shared" si="18"/>
        <v>Jalan Harmoni Tengah</v>
      </c>
      <c r="M106" s="25" t="str">
        <f t="shared" si="19"/>
        <v xml:space="preserve">Jalan Harmoni Tengah </v>
      </c>
      <c r="N106" s="26">
        <f t="shared" si="20"/>
        <v>29</v>
      </c>
      <c r="O106" s="26" t="str">
        <f t="shared" si="21"/>
        <v>No. 470</v>
      </c>
      <c r="P106" s="26" t="str">
        <f t="shared" si="22"/>
        <v>NO. 470</v>
      </c>
      <c r="Q106" s="46" t="str">
        <f t="shared" si="23"/>
        <v>NO. 470</v>
      </c>
      <c r="R106" s="47">
        <f t="shared" si="24"/>
        <v>63</v>
      </c>
      <c r="S106" s="45" t="str">
        <f t="shared" si="25"/>
        <v>Kampung Bahagia, Palembang, 12345</v>
      </c>
      <c r="T106" s="45" t="str">
        <f t="shared" si="26"/>
        <v>Desa Bahagia, Palembang, 12345</v>
      </c>
      <c r="U106" s="48" t="str">
        <f t="shared" si="27"/>
        <v>Jalan Harmoni Tengah  NO. 470 Desa Bahagia, Palembang, 12345</v>
      </c>
      <c r="Z106" s="22" t="s">
        <v>383</v>
      </c>
      <c r="AC106" s="49" t="s">
        <v>384</v>
      </c>
      <c r="AD106" s="50">
        <v>41475</v>
      </c>
      <c r="AE106" s="40" t="str">
        <f t="shared" si="0"/>
        <v>Joko Prasetyo</v>
      </c>
      <c r="AF106" s="41">
        <f t="shared" si="1"/>
        <v>39</v>
      </c>
      <c r="AG106" s="41" t="str">
        <f t="shared" si="2"/>
        <v xml:space="preserve">Jalan Harmoni Tengah </v>
      </c>
      <c r="AH106" s="41" t="str">
        <f t="shared" si="3"/>
        <v>NO. 470</v>
      </c>
      <c r="AI106" s="41"/>
      <c r="AJ106" s="41"/>
      <c r="AK106" s="41"/>
      <c r="AL106" s="40" t="s">
        <v>385</v>
      </c>
    </row>
    <row r="107" spans="1:38" ht="15.75" customHeight="1">
      <c r="B107" s="15"/>
      <c r="C107" s="52"/>
      <c r="D107" s="53"/>
      <c r="E107" s="52"/>
      <c r="F107" s="43"/>
      <c r="G107" s="51"/>
      <c r="H107" s="51"/>
      <c r="I107" s="43"/>
      <c r="K107" s="26"/>
      <c r="U107" s="21"/>
    </row>
    <row r="108" spans="1:38" ht="15.75" customHeight="1">
      <c r="B108" s="15"/>
      <c r="C108" s="15"/>
      <c r="D108" s="16"/>
      <c r="G108" s="29"/>
      <c r="H108" s="29"/>
      <c r="U108" s="21"/>
    </row>
    <row r="109" spans="1:38" ht="15.75" customHeight="1">
      <c r="B109" s="15"/>
      <c r="C109" s="15"/>
      <c r="D109" s="16"/>
      <c r="G109" s="29"/>
      <c r="H109" s="29"/>
      <c r="U109" s="21"/>
    </row>
    <row r="110" spans="1:38" ht="15.75" customHeight="1">
      <c r="B110" s="15"/>
      <c r="C110" s="15"/>
      <c r="D110" s="16"/>
      <c r="G110" s="29"/>
      <c r="H110" s="29"/>
      <c r="U110" s="21"/>
    </row>
    <row r="111" spans="1:38" ht="15.75" customHeight="1">
      <c r="B111" s="15"/>
      <c r="C111" s="15"/>
      <c r="D111" s="16"/>
      <c r="G111" s="29"/>
      <c r="H111" s="29"/>
      <c r="U111" s="21"/>
    </row>
    <row r="112" spans="1:38" ht="15.75" customHeight="1">
      <c r="B112" s="15"/>
      <c r="C112" s="15"/>
      <c r="D112" s="16"/>
      <c r="G112" s="29"/>
      <c r="H112" s="29"/>
      <c r="U112" s="21"/>
    </row>
    <row r="113" spans="2:21" ht="15.75" customHeight="1">
      <c r="B113" s="15"/>
      <c r="C113" s="15"/>
      <c r="D113" s="16"/>
      <c r="G113" s="29"/>
      <c r="H113" s="29"/>
      <c r="U113" s="21"/>
    </row>
    <row r="114" spans="2:21" ht="15.75" customHeight="1">
      <c r="B114" s="15"/>
      <c r="C114" s="15"/>
      <c r="D114" s="16"/>
      <c r="G114" s="29"/>
      <c r="H114" s="29"/>
      <c r="U114" s="21"/>
    </row>
    <row r="115" spans="2:21" ht="15.75" customHeight="1">
      <c r="B115" s="15"/>
      <c r="C115" s="15"/>
      <c r="D115" s="16"/>
      <c r="G115" s="29"/>
      <c r="H115" s="29"/>
      <c r="U115" s="21"/>
    </row>
    <row r="116" spans="2:21" ht="15.75" customHeight="1">
      <c r="B116" s="15"/>
      <c r="C116" s="15"/>
      <c r="D116" s="16"/>
      <c r="G116" s="29"/>
      <c r="H116" s="29"/>
      <c r="U116" s="21"/>
    </row>
    <row r="117" spans="2:21" ht="15.75" customHeight="1">
      <c r="B117" s="15"/>
      <c r="C117" s="15"/>
      <c r="D117" s="16"/>
      <c r="G117" s="29"/>
      <c r="H117" s="29"/>
      <c r="U117" s="21"/>
    </row>
    <row r="118" spans="2:21" ht="15.75" customHeight="1">
      <c r="B118" s="15"/>
      <c r="C118" s="15"/>
      <c r="D118" s="16"/>
      <c r="G118" s="29"/>
      <c r="H118" s="29"/>
      <c r="U118" s="21"/>
    </row>
    <row r="119" spans="2:21" ht="15.75" customHeight="1">
      <c r="B119" s="15"/>
      <c r="C119" s="15"/>
      <c r="D119" s="16"/>
      <c r="G119" s="29"/>
      <c r="H119" s="29"/>
      <c r="U119" s="21"/>
    </row>
    <row r="120" spans="2:21" ht="15.75" customHeight="1">
      <c r="B120" s="15"/>
      <c r="C120" s="15"/>
      <c r="D120" s="16"/>
      <c r="G120" s="29"/>
      <c r="H120" s="29"/>
      <c r="U120" s="21"/>
    </row>
    <row r="121" spans="2:21" ht="15.75" customHeight="1">
      <c r="B121" s="15"/>
      <c r="C121" s="15"/>
      <c r="D121" s="16"/>
      <c r="G121" s="29"/>
      <c r="H121" s="29"/>
      <c r="U121" s="21"/>
    </row>
    <row r="122" spans="2:21" ht="15.75" customHeight="1">
      <c r="B122" s="15"/>
      <c r="C122" s="15"/>
      <c r="D122" s="16"/>
      <c r="G122" s="29"/>
      <c r="H122" s="29"/>
      <c r="U122" s="21"/>
    </row>
    <row r="123" spans="2:21" ht="15.75" customHeight="1">
      <c r="B123" s="15"/>
      <c r="C123" s="15"/>
      <c r="D123" s="16"/>
      <c r="G123" s="29"/>
      <c r="H123" s="29"/>
      <c r="U123" s="21"/>
    </row>
    <row r="124" spans="2:21" ht="15.75" customHeight="1">
      <c r="B124" s="15"/>
      <c r="C124" s="15"/>
      <c r="D124" s="16"/>
      <c r="G124" s="29"/>
      <c r="H124" s="29"/>
      <c r="U124" s="21"/>
    </row>
    <row r="125" spans="2:21" ht="15.75" customHeight="1">
      <c r="B125" s="15"/>
      <c r="C125" s="15"/>
      <c r="D125" s="16"/>
      <c r="G125" s="29"/>
      <c r="H125" s="29"/>
      <c r="U125" s="21"/>
    </row>
    <row r="126" spans="2:21" ht="15.75" customHeight="1">
      <c r="B126" s="15"/>
      <c r="C126" s="15"/>
      <c r="D126" s="16"/>
      <c r="G126" s="29"/>
      <c r="H126" s="29"/>
      <c r="U126" s="21"/>
    </row>
    <row r="127" spans="2:21" ht="15.75" customHeight="1">
      <c r="B127" s="15"/>
      <c r="C127" s="15"/>
      <c r="D127" s="16"/>
      <c r="G127" s="29"/>
      <c r="H127" s="29"/>
      <c r="U127" s="21"/>
    </row>
    <row r="128" spans="2:21" ht="15.75" customHeight="1">
      <c r="B128" s="15"/>
      <c r="C128" s="15"/>
      <c r="D128" s="16"/>
      <c r="G128" s="29"/>
      <c r="H128" s="29"/>
      <c r="U128" s="21"/>
    </row>
    <row r="129" spans="2:21" ht="15.75" customHeight="1">
      <c r="B129" s="15"/>
      <c r="C129" s="15"/>
      <c r="D129" s="16"/>
      <c r="G129" s="29"/>
      <c r="H129" s="29"/>
      <c r="U129" s="21"/>
    </row>
    <row r="130" spans="2:21" ht="15.75" customHeight="1">
      <c r="B130" s="15"/>
      <c r="C130" s="15"/>
      <c r="D130" s="16"/>
      <c r="G130" s="29"/>
      <c r="H130" s="29"/>
      <c r="U130" s="21"/>
    </row>
    <row r="131" spans="2:21" ht="15.75" customHeight="1">
      <c r="B131" s="15"/>
      <c r="C131" s="15"/>
      <c r="D131" s="16"/>
      <c r="G131" s="29"/>
      <c r="H131" s="29"/>
      <c r="U131" s="21"/>
    </row>
    <row r="132" spans="2:21" ht="15.75" customHeight="1">
      <c r="B132" s="15"/>
      <c r="C132" s="15"/>
      <c r="D132" s="16"/>
      <c r="G132" s="29"/>
      <c r="H132" s="29"/>
      <c r="U132" s="21"/>
    </row>
    <row r="133" spans="2:21" ht="15.75" customHeight="1">
      <c r="B133" s="15"/>
      <c r="C133" s="15"/>
      <c r="D133" s="16"/>
      <c r="G133" s="29"/>
      <c r="H133" s="29"/>
      <c r="U133" s="21"/>
    </row>
    <row r="134" spans="2:21" ht="15.75" customHeight="1">
      <c r="B134" s="15"/>
      <c r="C134" s="15"/>
      <c r="D134" s="16"/>
      <c r="G134" s="29"/>
      <c r="H134" s="29"/>
      <c r="U134" s="21"/>
    </row>
    <row r="135" spans="2:21" ht="15.75" customHeight="1">
      <c r="B135" s="15"/>
      <c r="C135" s="15"/>
      <c r="D135" s="16"/>
      <c r="G135" s="29"/>
      <c r="H135" s="29"/>
      <c r="U135" s="21"/>
    </row>
    <row r="136" spans="2:21" ht="15.75" customHeight="1">
      <c r="B136" s="15"/>
      <c r="C136" s="15"/>
      <c r="D136" s="16"/>
      <c r="G136" s="29"/>
      <c r="H136" s="29"/>
      <c r="U136" s="21"/>
    </row>
    <row r="137" spans="2:21" ht="15.75" customHeight="1">
      <c r="B137" s="15"/>
      <c r="C137" s="15"/>
      <c r="D137" s="16"/>
      <c r="G137" s="29"/>
      <c r="H137" s="29"/>
      <c r="U137" s="21"/>
    </row>
    <row r="138" spans="2:21" ht="15.75" customHeight="1">
      <c r="B138" s="15"/>
      <c r="C138" s="15"/>
      <c r="D138" s="16"/>
      <c r="G138" s="29"/>
      <c r="H138" s="29"/>
      <c r="U138" s="21"/>
    </row>
    <row r="139" spans="2:21" ht="15.75" customHeight="1">
      <c r="B139" s="15"/>
      <c r="C139" s="15"/>
      <c r="D139" s="16"/>
      <c r="G139" s="29"/>
      <c r="H139" s="29"/>
      <c r="U139" s="21"/>
    </row>
    <row r="140" spans="2:21" ht="15.75" customHeight="1">
      <c r="B140" s="15"/>
      <c r="C140" s="15"/>
      <c r="D140" s="16"/>
      <c r="G140" s="29"/>
      <c r="H140" s="29"/>
      <c r="U140" s="21"/>
    </row>
    <row r="141" spans="2:21" ht="15.75" customHeight="1">
      <c r="B141" s="15"/>
      <c r="C141" s="15"/>
      <c r="D141" s="16"/>
      <c r="G141" s="29"/>
      <c r="H141" s="29"/>
      <c r="U141" s="21"/>
    </row>
    <row r="142" spans="2:21" ht="15.75" customHeight="1">
      <c r="B142" s="15"/>
      <c r="C142" s="15"/>
      <c r="D142" s="16"/>
      <c r="G142" s="29"/>
      <c r="H142" s="29"/>
      <c r="U142" s="21"/>
    </row>
    <row r="143" spans="2:21" ht="15.75" customHeight="1">
      <c r="B143" s="15"/>
      <c r="C143" s="15"/>
      <c r="D143" s="16"/>
      <c r="G143" s="29"/>
      <c r="H143" s="29"/>
      <c r="U143" s="21"/>
    </row>
    <row r="144" spans="2:21" ht="15.75" customHeight="1">
      <c r="B144" s="15"/>
      <c r="C144" s="15"/>
      <c r="D144" s="16"/>
      <c r="G144" s="29"/>
      <c r="H144" s="29"/>
      <c r="U144" s="21"/>
    </row>
    <row r="145" spans="2:21" ht="15.75" customHeight="1">
      <c r="B145" s="15"/>
      <c r="C145" s="15"/>
      <c r="D145" s="16"/>
      <c r="G145" s="29"/>
      <c r="H145" s="29"/>
      <c r="U145" s="21"/>
    </row>
    <row r="146" spans="2:21" ht="15.75" customHeight="1">
      <c r="B146" s="15"/>
      <c r="C146" s="15"/>
      <c r="D146" s="16"/>
      <c r="G146" s="29"/>
      <c r="H146" s="29"/>
      <c r="U146" s="21"/>
    </row>
    <row r="147" spans="2:21" ht="15.75" customHeight="1">
      <c r="B147" s="15"/>
      <c r="C147" s="15"/>
      <c r="D147" s="16"/>
      <c r="G147" s="29"/>
      <c r="H147" s="29"/>
      <c r="U147" s="21"/>
    </row>
    <row r="148" spans="2:21" ht="15.75" customHeight="1">
      <c r="B148" s="15"/>
      <c r="C148" s="15"/>
      <c r="D148" s="16"/>
      <c r="G148" s="29"/>
      <c r="H148" s="29"/>
      <c r="U148" s="21"/>
    </row>
    <row r="149" spans="2:21" ht="15.75" customHeight="1">
      <c r="B149" s="15"/>
      <c r="C149" s="15"/>
      <c r="D149" s="16"/>
      <c r="G149" s="29"/>
      <c r="H149" s="29"/>
      <c r="U149" s="21"/>
    </row>
    <row r="150" spans="2:21" ht="15.75" customHeight="1">
      <c r="B150" s="15"/>
      <c r="C150" s="15"/>
      <c r="D150" s="16"/>
      <c r="G150" s="29"/>
      <c r="H150" s="29"/>
      <c r="U150" s="21"/>
    </row>
    <row r="151" spans="2:21" ht="15.75" customHeight="1">
      <c r="B151" s="15"/>
      <c r="C151" s="15"/>
      <c r="D151" s="16"/>
      <c r="G151" s="29"/>
      <c r="H151" s="29"/>
      <c r="U151" s="21"/>
    </row>
    <row r="152" spans="2:21" ht="15.75" customHeight="1">
      <c r="B152" s="15"/>
      <c r="C152" s="15"/>
      <c r="D152" s="16"/>
      <c r="G152" s="29"/>
      <c r="H152" s="29"/>
      <c r="U152" s="21"/>
    </row>
    <row r="153" spans="2:21" ht="15.75" customHeight="1">
      <c r="B153" s="15"/>
      <c r="C153" s="15"/>
      <c r="D153" s="16"/>
      <c r="G153" s="29"/>
      <c r="H153" s="29"/>
      <c r="U153" s="21"/>
    </row>
    <row r="154" spans="2:21" ht="15.75" customHeight="1">
      <c r="B154" s="15"/>
      <c r="C154" s="15"/>
      <c r="D154" s="16"/>
      <c r="G154" s="29"/>
      <c r="H154" s="29"/>
      <c r="U154" s="21"/>
    </row>
    <row r="155" spans="2:21" ht="15.75" customHeight="1">
      <c r="B155" s="15"/>
      <c r="C155" s="15"/>
      <c r="D155" s="16"/>
      <c r="G155" s="29"/>
      <c r="H155" s="29"/>
      <c r="U155" s="21"/>
    </row>
    <row r="156" spans="2:21" ht="15.75" customHeight="1">
      <c r="B156" s="15"/>
      <c r="C156" s="15"/>
      <c r="D156" s="16"/>
      <c r="G156" s="29"/>
      <c r="H156" s="29"/>
      <c r="U156" s="21"/>
    </row>
    <row r="157" spans="2:21" ht="15.75" customHeight="1">
      <c r="B157" s="15"/>
      <c r="C157" s="15"/>
      <c r="D157" s="16"/>
      <c r="G157" s="29"/>
      <c r="H157" s="29"/>
      <c r="U157" s="21"/>
    </row>
    <row r="158" spans="2:21" ht="15.75" customHeight="1">
      <c r="B158" s="15"/>
      <c r="C158" s="15"/>
      <c r="D158" s="16"/>
      <c r="G158" s="29"/>
      <c r="H158" s="29"/>
      <c r="U158" s="21"/>
    </row>
    <row r="159" spans="2:21" ht="15.75" customHeight="1">
      <c r="B159" s="15"/>
      <c r="C159" s="15"/>
      <c r="D159" s="16"/>
      <c r="G159" s="29"/>
      <c r="H159" s="29"/>
      <c r="U159" s="21"/>
    </row>
    <row r="160" spans="2:21" ht="15.75" customHeight="1">
      <c r="B160" s="15"/>
      <c r="C160" s="15"/>
      <c r="D160" s="16"/>
      <c r="G160" s="29"/>
      <c r="H160" s="29"/>
      <c r="U160" s="21"/>
    </row>
    <row r="161" spans="2:21" ht="15.75" customHeight="1">
      <c r="B161" s="15"/>
      <c r="C161" s="15"/>
      <c r="D161" s="16"/>
      <c r="G161" s="29"/>
      <c r="H161" s="29"/>
      <c r="U161" s="21"/>
    </row>
    <row r="162" spans="2:21" ht="15.75" customHeight="1">
      <c r="B162" s="15"/>
      <c r="C162" s="15"/>
      <c r="D162" s="16"/>
      <c r="G162" s="29"/>
      <c r="H162" s="29"/>
      <c r="U162" s="21"/>
    </row>
    <row r="163" spans="2:21" ht="15.75" customHeight="1">
      <c r="B163" s="15"/>
      <c r="C163" s="15"/>
      <c r="D163" s="16"/>
      <c r="G163" s="29"/>
      <c r="H163" s="29"/>
      <c r="U163" s="21"/>
    </row>
    <row r="164" spans="2:21" ht="15.75" customHeight="1">
      <c r="B164" s="15"/>
      <c r="C164" s="15"/>
      <c r="D164" s="16"/>
      <c r="G164" s="29"/>
      <c r="H164" s="29"/>
      <c r="U164" s="21"/>
    </row>
    <row r="165" spans="2:21" ht="15.75" customHeight="1">
      <c r="B165" s="15"/>
      <c r="C165" s="15"/>
      <c r="D165" s="16"/>
      <c r="G165" s="29"/>
      <c r="H165" s="29"/>
      <c r="U165" s="21"/>
    </row>
    <row r="166" spans="2:21" ht="15.75" customHeight="1">
      <c r="B166" s="15"/>
      <c r="C166" s="15"/>
      <c r="D166" s="16"/>
      <c r="G166" s="29"/>
      <c r="H166" s="29"/>
      <c r="U166" s="21"/>
    </row>
    <row r="167" spans="2:21" ht="15.75" customHeight="1">
      <c r="B167" s="15"/>
      <c r="C167" s="15"/>
      <c r="D167" s="16"/>
      <c r="G167" s="29"/>
      <c r="H167" s="29"/>
      <c r="U167" s="21"/>
    </row>
    <row r="168" spans="2:21" ht="15.75" customHeight="1">
      <c r="B168" s="15"/>
      <c r="C168" s="15"/>
      <c r="D168" s="16"/>
      <c r="G168" s="29"/>
      <c r="H168" s="29"/>
      <c r="U168" s="21"/>
    </row>
    <row r="169" spans="2:21" ht="15.75" customHeight="1">
      <c r="B169" s="15"/>
      <c r="C169" s="15"/>
      <c r="D169" s="16"/>
      <c r="G169" s="29"/>
      <c r="H169" s="29"/>
      <c r="U169" s="21"/>
    </row>
    <row r="170" spans="2:21" ht="15.75" customHeight="1">
      <c r="B170" s="15"/>
      <c r="C170" s="15"/>
      <c r="D170" s="16"/>
      <c r="G170" s="29"/>
      <c r="H170" s="29"/>
      <c r="U170" s="21"/>
    </row>
    <row r="171" spans="2:21" ht="15.75" customHeight="1">
      <c r="B171" s="15"/>
      <c r="C171" s="15"/>
      <c r="D171" s="16"/>
      <c r="G171" s="29"/>
      <c r="H171" s="29"/>
      <c r="U171" s="21"/>
    </row>
    <row r="172" spans="2:21" ht="15.75" customHeight="1">
      <c r="B172" s="15"/>
      <c r="C172" s="15"/>
      <c r="D172" s="16"/>
      <c r="G172" s="29"/>
      <c r="H172" s="29"/>
      <c r="U172" s="21"/>
    </row>
    <row r="173" spans="2:21" ht="15.75" customHeight="1">
      <c r="B173" s="15"/>
      <c r="C173" s="15"/>
      <c r="D173" s="16"/>
      <c r="G173" s="29"/>
      <c r="H173" s="29"/>
      <c r="U173" s="21"/>
    </row>
    <row r="174" spans="2:21" ht="15.75" customHeight="1">
      <c r="B174" s="15"/>
      <c r="C174" s="15"/>
      <c r="D174" s="16"/>
      <c r="G174" s="29"/>
      <c r="H174" s="29"/>
      <c r="U174" s="21"/>
    </row>
    <row r="175" spans="2:21" ht="15.75" customHeight="1">
      <c r="B175" s="15"/>
      <c r="C175" s="15"/>
      <c r="D175" s="16"/>
      <c r="G175" s="29"/>
      <c r="H175" s="29"/>
      <c r="U175" s="21"/>
    </row>
    <row r="176" spans="2:21" ht="15.75" customHeight="1">
      <c r="B176" s="15"/>
      <c r="C176" s="15"/>
      <c r="D176" s="16"/>
      <c r="G176" s="29"/>
      <c r="H176" s="29"/>
      <c r="U176" s="21"/>
    </row>
    <row r="177" spans="2:21" ht="15.75" customHeight="1">
      <c r="B177" s="15"/>
      <c r="C177" s="15"/>
      <c r="D177" s="16"/>
      <c r="G177" s="29"/>
      <c r="H177" s="29"/>
      <c r="U177" s="21"/>
    </row>
    <row r="178" spans="2:21" ht="15.75" customHeight="1">
      <c r="B178" s="15"/>
      <c r="C178" s="15"/>
      <c r="D178" s="16"/>
      <c r="G178" s="29"/>
      <c r="H178" s="29"/>
      <c r="U178" s="21"/>
    </row>
    <row r="179" spans="2:21" ht="15.75" customHeight="1">
      <c r="B179" s="15"/>
      <c r="C179" s="15"/>
      <c r="D179" s="16"/>
      <c r="G179" s="29"/>
      <c r="H179" s="29"/>
      <c r="U179" s="21"/>
    </row>
    <row r="180" spans="2:21" ht="15.75" customHeight="1">
      <c r="B180" s="15"/>
      <c r="C180" s="15"/>
      <c r="D180" s="16"/>
      <c r="G180" s="29"/>
      <c r="H180" s="29"/>
      <c r="U180" s="21"/>
    </row>
    <row r="181" spans="2:21" ht="15.75" customHeight="1">
      <c r="B181" s="15"/>
      <c r="C181" s="15"/>
      <c r="D181" s="16"/>
      <c r="G181" s="29"/>
      <c r="H181" s="29"/>
      <c r="U181" s="21"/>
    </row>
    <row r="182" spans="2:21" ht="15.75" customHeight="1">
      <c r="B182" s="15"/>
      <c r="C182" s="15"/>
      <c r="D182" s="16"/>
      <c r="G182" s="29"/>
      <c r="H182" s="29"/>
      <c r="U182" s="21"/>
    </row>
    <row r="183" spans="2:21" ht="15.75" customHeight="1">
      <c r="B183" s="15"/>
      <c r="C183" s="15"/>
      <c r="D183" s="16"/>
      <c r="G183" s="29"/>
      <c r="H183" s="29"/>
      <c r="U183" s="21"/>
    </row>
    <row r="184" spans="2:21" ht="15.75" customHeight="1">
      <c r="B184" s="15"/>
      <c r="C184" s="15"/>
      <c r="D184" s="16"/>
      <c r="G184" s="29"/>
      <c r="H184" s="29"/>
      <c r="U184" s="21"/>
    </row>
    <row r="185" spans="2:21" ht="15.75" customHeight="1">
      <c r="B185" s="15"/>
      <c r="C185" s="15"/>
      <c r="D185" s="16"/>
      <c r="G185" s="29"/>
      <c r="H185" s="29"/>
      <c r="U185" s="21"/>
    </row>
    <row r="186" spans="2:21" ht="15.75" customHeight="1">
      <c r="B186" s="15"/>
      <c r="C186" s="15"/>
      <c r="D186" s="16"/>
      <c r="G186" s="29"/>
      <c r="H186" s="29"/>
      <c r="U186" s="21"/>
    </row>
    <row r="187" spans="2:21" ht="15.75" customHeight="1">
      <c r="B187" s="15"/>
      <c r="C187" s="15"/>
      <c r="D187" s="16"/>
      <c r="G187" s="29"/>
      <c r="H187" s="29"/>
      <c r="U187" s="21"/>
    </row>
    <row r="188" spans="2:21" ht="15.75" customHeight="1">
      <c r="B188" s="15"/>
      <c r="C188" s="15"/>
      <c r="D188" s="16"/>
      <c r="G188" s="29"/>
      <c r="H188" s="29"/>
      <c r="U188" s="21"/>
    </row>
    <row r="189" spans="2:21" ht="15.75" customHeight="1">
      <c r="B189" s="15"/>
      <c r="C189" s="15"/>
      <c r="D189" s="16"/>
      <c r="G189" s="29"/>
      <c r="H189" s="29"/>
      <c r="U189" s="21"/>
    </row>
    <row r="190" spans="2:21" ht="15.75" customHeight="1">
      <c r="B190" s="15"/>
      <c r="C190" s="15"/>
      <c r="D190" s="16"/>
      <c r="G190" s="29"/>
      <c r="H190" s="29"/>
      <c r="U190" s="21"/>
    </row>
    <row r="191" spans="2:21" ht="15.75" customHeight="1">
      <c r="B191" s="15"/>
      <c r="C191" s="15"/>
      <c r="D191" s="16"/>
      <c r="G191" s="29"/>
      <c r="H191" s="29"/>
      <c r="U191" s="21"/>
    </row>
    <row r="192" spans="2:21" ht="15.75" customHeight="1">
      <c r="B192" s="15"/>
      <c r="C192" s="15"/>
      <c r="D192" s="16"/>
      <c r="G192" s="29"/>
      <c r="H192" s="29"/>
      <c r="U192" s="21"/>
    </row>
    <row r="193" spans="2:21" ht="15.75" customHeight="1">
      <c r="B193" s="15"/>
      <c r="C193" s="15"/>
      <c r="D193" s="16"/>
      <c r="G193" s="29"/>
      <c r="H193" s="29"/>
      <c r="U193" s="21"/>
    </row>
    <row r="194" spans="2:21" ht="15.75" customHeight="1">
      <c r="B194" s="15"/>
      <c r="C194" s="15"/>
      <c r="D194" s="16"/>
      <c r="G194" s="29"/>
      <c r="H194" s="29"/>
      <c r="U194" s="21"/>
    </row>
    <row r="195" spans="2:21" ht="15.75" customHeight="1">
      <c r="B195" s="15"/>
      <c r="C195" s="15"/>
      <c r="D195" s="16"/>
      <c r="G195" s="29"/>
      <c r="H195" s="29"/>
      <c r="U195" s="21"/>
    </row>
    <row r="196" spans="2:21" ht="15.75" customHeight="1">
      <c r="B196" s="15"/>
      <c r="C196" s="15"/>
      <c r="D196" s="16"/>
      <c r="G196" s="29"/>
      <c r="H196" s="29"/>
      <c r="U196" s="21"/>
    </row>
    <row r="197" spans="2:21" ht="15.75" customHeight="1">
      <c r="B197" s="15"/>
      <c r="C197" s="15"/>
      <c r="D197" s="16"/>
      <c r="G197" s="29"/>
      <c r="H197" s="29"/>
      <c r="U197" s="21"/>
    </row>
    <row r="198" spans="2:21" ht="15.75" customHeight="1">
      <c r="B198" s="15"/>
      <c r="C198" s="15"/>
      <c r="D198" s="16"/>
      <c r="G198" s="29"/>
      <c r="H198" s="29"/>
      <c r="U198" s="21"/>
    </row>
    <row r="199" spans="2:21" ht="15.75" customHeight="1">
      <c r="B199" s="15"/>
      <c r="C199" s="15"/>
      <c r="D199" s="16"/>
      <c r="G199" s="29"/>
      <c r="H199" s="29"/>
      <c r="U199" s="21"/>
    </row>
    <row r="200" spans="2:21" ht="15.75" customHeight="1">
      <c r="B200" s="15"/>
      <c r="C200" s="15"/>
      <c r="D200" s="16"/>
      <c r="G200" s="29"/>
      <c r="H200" s="29"/>
      <c r="U200" s="21"/>
    </row>
    <row r="201" spans="2:21" ht="15.75" customHeight="1">
      <c r="B201" s="15"/>
      <c r="C201" s="15"/>
      <c r="D201" s="16"/>
      <c r="G201" s="29"/>
      <c r="H201" s="29"/>
      <c r="U201" s="21"/>
    </row>
    <row r="202" spans="2:21" ht="15.75" customHeight="1">
      <c r="B202" s="15"/>
      <c r="C202" s="15"/>
      <c r="D202" s="16"/>
      <c r="G202" s="29"/>
      <c r="H202" s="29"/>
      <c r="U202" s="21"/>
    </row>
    <row r="203" spans="2:21" ht="15.75" customHeight="1">
      <c r="B203" s="15"/>
      <c r="C203" s="15"/>
      <c r="D203" s="16"/>
      <c r="G203" s="29"/>
      <c r="H203" s="29"/>
      <c r="U203" s="21"/>
    </row>
    <row r="204" spans="2:21" ht="15.75" customHeight="1">
      <c r="B204" s="15"/>
      <c r="C204" s="15"/>
      <c r="D204" s="16"/>
      <c r="G204" s="29"/>
      <c r="H204" s="29"/>
      <c r="U204" s="21"/>
    </row>
    <row r="205" spans="2:21" ht="15.75" customHeight="1">
      <c r="B205" s="15"/>
      <c r="C205" s="15"/>
      <c r="D205" s="16"/>
      <c r="G205" s="29"/>
      <c r="H205" s="29"/>
      <c r="U205" s="21"/>
    </row>
    <row r="206" spans="2:21" ht="15.75" customHeight="1">
      <c r="B206" s="15"/>
      <c r="C206" s="15"/>
      <c r="D206" s="16"/>
      <c r="G206" s="29"/>
      <c r="H206" s="29"/>
      <c r="U206" s="21"/>
    </row>
    <row r="207" spans="2:21" ht="15.75" customHeight="1">
      <c r="B207" s="15"/>
      <c r="C207" s="15"/>
      <c r="D207" s="16"/>
      <c r="G207" s="29"/>
      <c r="H207" s="29"/>
      <c r="U207" s="21"/>
    </row>
    <row r="208" spans="2:21" ht="15.75" customHeight="1">
      <c r="B208" s="15"/>
      <c r="C208" s="15"/>
      <c r="D208" s="16"/>
      <c r="G208" s="29"/>
      <c r="H208" s="29"/>
      <c r="U208" s="21"/>
    </row>
    <row r="209" spans="2:21" ht="15.75" customHeight="1">
      <c r="B209" s="15"/>
      <c r="C209" s="15"/>
      <c r="D209" s="16"/>
      <c r="G209" s="29"/>
      <c r="H209" s="29"/>
      <c r="U209" s="21"/>
    </row>
    <row r="210" spans="2:21" ht="15.75" customHeight="1">
      <c r="B210" s="15"/>
      <c r="C210" s="15"/>
      <c r="D210" s="16"/>
      <c r="G210" s="29"/>
      <c r="H210" s="29"/>
      <c r="U210" s="21"/>
    </row>
    <row r="211" spans="2:21" ht="15.75" customHeight="1">
      <c r="B211" s="15"/>
      <c r="C211" s="15"/>
      <c r="D211" s="16"/>
      <c r="G211" s="29"/>
      <c r="H211" s="29"/>
      <c r="U211" s="21"/>
    </row>
    <row r="212" spans="2:21" ht="15.75" customHeight="1">
      <c r="B212" s="15"/>
      <c r="C212" s="15"/>
      <c r="D212" s="16"/>
      <c r="G212" s="29"/>
      <c r="H212" s="29"/>
      <c r="U212" s="21"/>
    </row>
    <row r="213" spans="2:21" ht="15.75" customHeight="1">
      <c r="B213" s="15"/>
      <c r="C213" s="15"/>
      <c r="D213" s="16"/>
      <c r="G213" s="29"/>
      <c r="H213" s="29"/>
      <c r="U213" s="21"/>
    </row>
    <row r="214" spans="2:21" ht="15.75" customHeight="1">
      <c r="B214" s="15"/>
      <c r="C214" s="15"/>
      <c r="D214" s="16"/>
      <c r="G214" s="29"/>
      <c r="H214" s="29"/>
      <c r="U214" s="21"/>
    </row>
    <row r="215" spans="2:21" ht="15.75" customHeight="1">
      <c r="B215" s="15"/>
      <c r="C215" s="15"/>
      <c r="D215" s="16"/>
      <c r="G215" s="29"/>
      <c r="H215" s="29"/>
      <c r="U215" s="21"/>
    </row>
    <row r="216" spans="2:21" ht="15.75" customHeight="1">
      <c r="B216" s="15"/>
      <c r="C216" s="15"/>
      <c r="D216" s="16"/>
      <c r="G216" s="29"/>
      <c r="H216" s="29"/>
      <c r="U216" s="21"/>
    </row>
    <row r="217" spans="2:21" ht="15.75" customHeight="1">
      <c r="B217" s="15"/>
      <c r="C217" s="15"/>
      <c r="D217" s="16"/>
      <c r="G217" s="29"/>
      <c r="H217" s="29"/>
      <c r="U217" s="21"/>
    </row>
    <row r="218" spans="2:21" ht="15.75" customHeight="1">
      <c r="B218" s="15"/>
      <c r="C218" s="15"/>
      <c r="D218" s="16"/>
      <c r="G218" s="29"/>
      <c r="H218" s="29"/>
      <c r="U218" s="21"/>
    </row>
    <row r="219" spans="2:21" ht="15.75" customHeight="1">
      <c r="B219" s="15"/>
      <c r="C219" s="15"/>
      <c r="D219" s="16"/>
      <c r="G219" s="29"/>
      <c r="H219" s="29"/>
      <c r="U219" s="21"/>
    </row>
    <row r="220" spans="2:21" ht="15.75" customHeight="1">
      <c r="B220" s="15"/>
      <c r="C220" s="15"/>
      <c r="D220" s="16"/>
      <c r="G220" s="29"/>
      <c r="H220" s="29"/>
      <c r="U220" s="21"/>
    </row>
    <row r="221" spans="2:21" ht="15.75" customHeight="1">
      <c r="B221" s="15"/>
      <c r="C221" s="15"/>
      <c r="D221" s="16"/>
      <c r="G221" s="29"/>
      <c r="H221" s="29"/>
      <c r="U221" s="21"/>
    </row>
    <row r="222" spans="2:21" ht="15.75" customHeight="1">
      <c r="B222" s="15"/>
      <c r="C222" s="15"/>
      <c r="D222" s="16"/>
      <c r="G222" s="29"/>
      <c r="H222" s="29"/>
      <c r="U222" s="21"/>
    </row>
    <row r="223" spans="2:21" ht="15.75" customHeight="1">
      <c r="B223" s="15"/>
      <c r="C223" s="15"/>
      <c r="D223" s="16"/>
      <c r="G223" s="29"/>
      <c r="H223" s="29"/>
      <c r="U223" s="21"/>
    </row>
    <row r="224" spans="2:21" ht="15.75" customHeight="1">
      <c r="B224" s="15"/>
      <c r="C224" s="15"/>
      <c r="D224" s="16"/>
      <c r="G224" s="29"/>
      <c r="H224" s="29"/>
      <c r="U224" s="21"/>
    </row>
    <row r="225" spans="2:21" ht="15.75" customHeight="1">
      <c r="B225" s="15"/>
      <c r="C225" s="15"/>
      <c r="D225" s="16"/>
      <c r="G225" s="29"/>
      <c r="H225" s="29"/>
      <c r="U225" s="21"/>
    </row>
    <row r="226" spans="2:21" ht="15.75" customHeight="1">
      <c r="B226" s="15"/>
      <c r="C226" s="15"/>
      <c r="D226" s="16"/>
      <c r="G226" s="29"/>
      <c r="H226" s="29"/>
      <c r="U226" s="21"/>
    </row>
    <row r="227" spans="2:21" ht="15.75" customHeight="1">
      <c r="B227" s="15"/>
      <c r="C227" s="15"/>
      <c r="D227" s="16"/>
      <c r="G227" s="29"/>
      <c r="H227" s="29"/>
      <c r="U227" s="21"/>
    </row>
    <row r="228" spans="2:21" ht="15.75" customHeight="1">
      <c r="B228" s="15"/>
      <c r="C228" s="15"/>
      <c r="D228" s="16"/>
      <c r="G228" s="29"/>
      <c r="H228" s="29"/>
      <c r="U228" s="21"/>
    </row>
    <row r="229" spans="2:21" ht="15.75" customHeight="1">
      <c r="B229" s="15"/>
      <c r="C229" s="15"/>
      <c r="D229" s="16"/>
      <c r="G229" s="29"/>
      <c r="H229" s="29"/>
      <c r="U229" s="21"/>
    </row>
    <row r="230" spans="2:21" ht="15.75" customHeight="1">
      <c r="B230" s="15"/>
      <c r="C230" s="15"/>
      <c r="D230" s="16"/>
      <c r="G230" s="29"/>
      <c r="H230" s="29"/>
      <c r="U230" s="21"/>
    </row>
    <row r="231" spans="2:21" ht="15.75" customHeight="1">
      <c r="B231" s="15"/>
      <c r="C231" s="15"/>
      <c r="D231" s="16"/>
      <c r="G231" s="29"/>
      <c r="H231" s="29"/>
      <c r="U231" s="21"/>
    </row>
    <row r="232" spans="2:21" ht="15.75" customHeight="1">
      <c r="B232" s="15"/>
      <c r="C232" s="15"/>
      <c r="D232" s="16"/>
      <c r="G232" s="29"/>
      <c r="H232" s="29"/>
      <c r="U232" s="21"/>
    </row>
    <row r="233" spans="2:21" ht="15.75" customHeight="1">
      <c r="B233" s="15"/>
      <c r="C233" s="15"/>
      <c r="D233" s="16"/>
      <c r="G233" s="29"/>
      <c r="H233" s="29"/>
      <c r="U233" s="21"/>
    </row>
    <row r="234" spans="2:21" ht="15.75" customHeight="1">
      <c r="B234" s="15"/>
      <c r="C234" s="15"/>
      <c r="D234" s="16"/>
      <c r="G234" s="29"/>
      <c r="H234" s="29"/>
      <c r="U234" s="21"/>
    </row>
    <row r="235" spans="2:21" ht="15.75" customHeight="1">
      <c r="B235" s="15"/>
      <c r="C235" s="15"/>
      <c r="D235" s="16"/>
      <c r="G235" s="29"/>
      <c r="H235" s="29"/>
      <c r="U235" s="21"/>
    </row>
    <row r="236" spans="2:21" ht="15.75" customHeight="1">
      <c r="B236" s="15"/>
      <c r="C236" s="15"/>
      <c r="D236" s="16"/>
      <c r="G236" s="29"/>
      <c r="H236" s="29"/>
      <c r="U236" s="21"/>
    </row>
    <row r="237" spans="2:21" ht="15.75" customHeight="1">
      <c r="B237" s="15"/>
      <c r="C237" s="15"/>
      <c r="D237" s="16"/>
      <c r="G237" s="29"/>
      <c r="H237" s="29"/>
      <c r="U237" s="21"/>
    </row>
    <row r="238" spans="2:21" ht="15.75" customHeight="1">
      <c r="B238" s="15"/>
      <c r="C238" s="15"/>
      <c r="D238" s="16"/>
      <c r="G238" s="29"/>
      <c r="H238" s="29"/>
      <c r="U238" s="21"/>
    </row>
    <row r="239" spans="2:21" ht="15.75" customHeight="1">
      <c r="B239" s="15"/>
      <c r="C239" s="15"/>
      <c r="D239" s="16"/>
      <c r="G239" s="29"/>
      <c r="H239" s="29"/>
      <c r="U239" s="21"/>
    </row>
    <row r="240" spans="2:21" ht="15.75" customHeight="1">
      <c r="B240" s="15"/>
      <c r="C240" s="15"/>
      <c r="D240" s="16"/>
      <c r="G240" s="29"/>
      <c r="H240" s="29"/>
      <c r="U240" s="21"/>
    </row>
    <row r="241" spans="2:21" ht="15.75" customHeight="1">
      <c r="B241" s="15"/>
      <c r="C241" s="15"/>
      <c r="D241" s="16"/>
      <c r="G241" s="29"/>
      <c r="H241" s="29"/>
      <c r="U241" s="21"/>
    </row>
    <row r="242" spans="2:21" ht="15.75" customHeight="1">
      <c r="B242" s="15"/>
      <c r="C242" s="15"/>
      <c r="D242" s="16"/>
      <c r="G242" s="29"/>
      <c r="H242" s="29"/>
      <c r="U242" s="21"/>
    </row>
    <row r="243" spans="2:21" ht="15.75" customHeight="1">
      <c r="B243" s="15"/>
      <c r="C243" s="15"/>
      <c r="D243" s="16"/>
      <c r="G243" s="29"/>
      <c r="H243" s="29"/>
      <c r="U243" s="21"/>
    </row>
    <row r="244" spans="2:21" ht="15.75" customHeight="1">
      <c r="B244" s="15"/>
      <c r="C244" s="15"/>
      <c r="D244" s="16"/>
      <c r="G244" s="29"/>
      <c r="H244" s="29"/>
      <c r="U244" s="21"/>
    </row>
    <row r="245" spans="2:21" ht="15.75" customHeight="1">
      <c r="B245" s="15"/>
      <c r="C245" s="15"/>
      <c r="D245" s="16"/>
      <c r="G245" s="29"/>
      <c r="H245" s="29"/>
      <c r="U245" s="21"/>
    </row>
    <row r="246" spans="2:21" ht="15.75" customHeight="1">
      <c r="B246" s="15"/>
      <c r="C246" s="15"/>
      <c r="D246" s="16"/>
      <c r="G246" s="29"/>
      <c r="H246" s="29"/>
      <c r="U246" s="21"/>
    </row>
    <row r="247" spans="2:21" ht="15.75" customHeight="1">
      <c r="B247" s="15"/>
      <c r="C247" s="15"/>
      <c r="D247" s="16"/>
      <c r="G247" s="29"/>
      <c r="H247" s="29"/>
      <c r="U247" s="21"/>
    </row>
    <row r="248" spans="2:21" ht="15.75" customHeight="1">
      <c r="B248" s="15"/>
      <c r="C248" s="15"/>
      <c r="D248" s="16"/>
      <c r="G248" s="29"/>
      <c r="H248" s="29"/>
      <c r="U248" s="21"/>
    </row>
    <row r="249" spans="2:21" ht="15.75" customHeight="1">
      <c r="B249" s="15"/>
      <c r="C249" s="15"/>
      <c r="D249" s="16"/>
      <c r="G249" s="29"/>
      <c r="H249" s="29"/>
      <c r="U249" s="21"/>
    </row>
    <row r="250" spans="2:21" ht="15.75" customHeight="1">
      <c r="B250" s="15"/>
      <c r="C250" s="15"/>
      <c r="D250" s="16"/>
      <c r="G250" s="29"/>
      <c r="H250" s="29"/>
      <c r="U250" s="21"/>
    </row>
    <row r="251" spans="2:21" ht="15.75" customHeight="1">
      <c r="B251" s="15"/>
      <c r="C251" s="15"/>
      <c r="D251" s="16"/>
      <c r="G251" s="29"/>
      <c r="H251" s="29"/>
      <c r="U251" s="21"/>
    </row>
    <row r="252" spans="2:21" ht="15.75" customHeight="1">
      <c r="B252" s="15"/>
      <c r="C252" s="15"/>
      <c r="D252" s="16"/>
      <c r="G252" s="29"/>
      <c r="H252" s="29"/>
      <c r="U252" s="21"/>
    </row>
    <row r="253" spans="2:21" ht="15.75" customHeight="1">
      <c r="B253" s="15"/>
      <c r="C253" s="15"/>
      <c r="D253" s="16"/>
      <c r="G253" s="29"/>
      <c r="H253" s="29"/>
      <c r="U253" s="21"/>
    </row>
    <row r="254" spans="2:21" ht="15.75" customHeight="1">
      <c r="B254" s="15"/>
      <c r="C254" s="15"/>
      <c r="D254" s="16"/>
      <c r="G254" s="29"/>
      <c r="H254" s="29"/>
      <c r="U254" s="21"/>
    </row>
    <row r="255" spans="2:21" ht="15.75" customHeight="1">
      <c r="B255" s="15"/>
      <c r="C255" s="15"/>
      <c r="D255" s="16"/>
      <c r="G255" s="29"/>
      <c r="H255" s="29"/>
      <c r="U255" s="21"/>
    </row>
    <row r="256" spans="2:21" ht="15.75" customHeight="1">
      <c r="B256" s="15"/>
      <c r="C256" s="15"/>
      <c r="D256" s="16"/>
      <c r="G256" s="29"/>
      <c r="H256" s="29"/>
      <c r="U256" s="21"/>
    </row>
    <row r="257" spans="2:21" ht="15.75" customHeight="1">
      <c r="B257" s="15"/>
      <c r="C257" s="15"/>
      <c r="D257" s="16"/>
      <c r="G257" s="29"/>
      <c r="H257" s="29"/>
      <c r="U257" s="21"/>
    </row>
    <row r="258" spans="2:21" ht="15.75" customHeight="1">
      <c r="B258" s="15"/>
      <c r="C258" s="15"/>
      <c r="D258" s="16"/>
      <c r="G258" s="29"/>
      <c r="H258" s="29"/>
      <c r="U258" s="21"/>
    </row>
    <row r="259" spans="2:21" ht="15.75" customHeight="1">
      <c r="B259" s="15"/>
      <c r="C259" s="15"/>
      <c r="D259" s="16"/>
      <c r="G259" s="29"/>
      <c r="H259" s="29"/>
      <c r="U259" s="21"/>
    </row>
    <row r="260" spans="2:21" ht="15.75" customHeight="1">
      <c r="B260" s="15"/>
      <c r="C260" s="15"/>
      <c r="D260" s="16"/>
      <c r="G260" s="29"/>
      <c r="H260" s="29"/>
      <c r="U260" s="21"/>
    </row>
    <row r="261" spans="2:21" ht="15.75" customHeight="1">
      <c r="B261" s="15"/>
      <c r="C261" s="15"/>
      <c r="D261" s="16"/>
      <c r="G261" s="29"/>
      <c r="H261" s="29"/>
      <c r="U261" s="21"/>
    </row>
    <row r="262" spans="2:21" ht="15.75" customHeight="1">
      <c r="B262" s="15"/>
      <c r="C262" s="15"/>
      <c r="D262" s="16"/>
      <c r="G262" s="29"/>
      <c r="H262" s="29"/>
      <c r="U262" s="21"/>
    </row>
    <row r="263" spans="2:21" ht="15.75" customHeight="1">
      <c r="B263" s="15"/>
      <c r="C263" s="15"/>
      <c r="D263" s="16"/>
      <c r="G263" s="29"/>
      <c r="H263" s="29"/>
      <c r="U263" s="21"/>
    </row>
    <row r="264" spans="2:21" ht="15.75" customHeight="1">
      <c r="B264" s="15"/>
      <c r="C264" s="15"/>
      <c r="D264" s="16"/>
      <c r="G264" s="29"/>
      <c r="H264" s="29"/>
      <c r="U264" s="21"/>
    </row>
    <row r="265" spans="2:21" ht="15.75" customHeight="1">
      <c r="B265" s="15"/>
      <c r="C265" s="15"/>
      <c r="D265" s="16"/>
      <c r="G265" s="29"/>
      <c r="H265" s="29"/>
      <c r="U265" s="21"/>
    </row>
    <row r="266" spans="2:21" ht="15.75" customHeight="1">
      <c r="B266" s="15"/>
      <c r="C266" s="15"/>
      <c r="D266" s="16"/>
      <c r="G266" s="29"/>
      <c r="H266" s="29"/>
      <c r="U266" s="21"/>
    </row>
    <row r="267" spans="2:21" ht="15.75" customHeight="1">
      <c r="B267" s="15"/>
      <c r="C267" s="15"/>
      <c r="D267" s="16"/>
      <c r="G267" s="29"/>
      <c r="H267" s="29"/>
      <c r="U267" s="21"/>
    </row>
    <row r="268" spans="2:21" ht="15.75" customHeight="1">
      <c r="B268" s="15"/>
      <c r="C268" s="15"/>
      <c r="D268" s="16"/>
      <c r="G268" s="29"/>
      <c r="H268" s="29"/>
      <c r="U268" s="21"/>
    </row>
    <row r="269" spans="2:21" ht="15.75" customHeight="1">
      <c r="B269" s="15"/>
      <c r="C269" s="15"/>
      <c r="D269" s="16"/>
      <c r="G269" s="29"/>
      <c r="H269" s="29"/>
      <c r="U269" s="21"/>
    </row>
    <row r="270" spans="2:21" ht="15.75" customHeight="1">
      <c r="B270" s="15"/>
      <c r="C270" s="15"/>
      <c r="D270" s="16"/>
      <c r="G270" s="29"/>
      <c r="H270" s="29"/>
      <c r="U270" s="21"/>
    </row>
    <row r="271" spans="2:21" ht="15.75" customHeight="1">
      <c r="B271" s="15"/>
      <c r="C271" s="15"/>
      <c r="D271" s="16"/>
      <c r="G271" s="29"/>
      <c r="H271" s="29"/>
      <c r="U271" s="21"/>
    </row>
    <row r="272" spans="2:21" ht="15.75" customHeight="1">
      <c r="B272" s="15"/>
      <c r="C272" s="15"/>
      <c r="D272" s="16"/>
      <c r="G272" s="29"/>
      <c r="H272" s="29"/>
      <c r="U272" s="21"/>
    </row>
    <row r="273" spans="2:21" ht="15.75" customHeight="1">
      <c r="B273" s="15"/>
      <c r="C273" s="15"/>
      <c r="D273" s="16"/>
      <c r="G273" s="29"/>
      <c r="H273" s="29"/>
      <c r="U273" s="21"/>
    </row>
    <row r="274" spans="2:21" ht="15.75" customHeight="1">
      <c r="B274" s="15"/>
      <c r="C274" s="15"/>
      <c r="D274" s="16"/>
      <c r="G274" s="29"/>
      <c r="H274" s="29"/>
      <c r="U274" s="21"/>
    </row>
    <row r="275" spans="2:21" ht="15.75" customHeight="1">
      <c r="B275" s="15"/>
      <c r="C275" s="15"/>
      <c r="D275" s="16"/>
      <c r="G275" s="29"/>
      <c r="H275" s="29"/>
      <c r="U275" s="21"/>
    </row>
    <row r="276" spans="2:21" ht="15.75" customHeight="1">
      <c r="B276" s="15"/>
      <c r="C276" s="15"/>
      <c r="D276" s="16"/>
      <c r="G276" s="29"/>
      <c r="H276" s="29"/>
      <c r="U276" s="21"/>
    </row>
    <row r="277" spans="2:21" ht="15.75" customHeight="1">
      <c r="B277" s="15"/>
      <c r="C277" s="15"/>
      <c r="D277" s="16"/>
      <c r="G277" s="29"/>
      <c r="H277" s="29"/>
      <c r="U277" s="21"/>
    </row>
    <row r="278" spans="2:21" ht="15.75" customHeight="1">
      <c r="B278" s="15"/>
      <c r="C278" s="15"/>
      <c r="D278" s="16"/>
      <c r="G278" s="29"/>
      <c r="H278" s="29"/>
      <c r="U278" s="21"/>
    </row>
    <row r="279" spans="2:21" ht="15.75" customHeight="1">
      <c r="B279" s="15"/>
      <c r="C279" s="15"/>
      <c r="D279" s="16"/>
      <c r="G279" s="29"/>
      <c r="H279" s="29"/>
      <c r="U279" s="21"/>
    </row>
    <row r="280" spans="2:21" ht="15.75" customHeight="1">
      <c r="B280" s="15"/>
      <c r="C280" s="15"/>
      <c r="D280" s="16"/>
      <c r="G280" s="29"/>
      <c r="H280" s="29"/>
      <c r="U280" s="21"/>
    </row>
    <row r="281" spans="2:21" ht="15.75" customHeight="1">
      <c r="B281" s="15"/>
      <c r="C281" s="15"/>
      <c r="D281" s="16"/>
      <c r="G281" s="29"/>
      <c r="H281" s="29"/>
      <c r="U281" s="21"/>
    </row>
    <row r="282" spans="2:21" ht="15.75" customHeight="1">
      <c r="B282" s="15"/>
      <c r="C282" s="15"/>
      <c r="D282" s="16"/>
      <c r="G282" s="29"/>
      <c r="H282" s="29"/>
      <c r="U282" s="21"/>
    </row>
    <row r="283" spans="2:21" ht="15.75" customHeight="1">
      <c r="B283" s="15"/>
      <c r="C283" s="15"/>
      <c r="D283" s="16"/>
      <c r="G283" s="29"/>
      <c r="H283" s="29"/>
      <c r="U283" s="21"/>
    </row>
    <row r="284" spans="2:21" ht="15.75" customHeight="1">
      <c r="B284" s="15"/>
      <c r="C284" s="15"/>
      <c r="D284" s="16"/>
      <c r="G284" s="29"/>
      <c r="H284" s="29"/>
      <c r="U284" s="21"/>
    </row>
    <row r="285" spans="2:21" ht="15.75" customHeight="1">
      <c r="B285" s="15"/>
      <c r="C285" s="15"/>
      <c r="D285" s="16"/>
      <c r="G285" s="29"/>
      <c r="H285" s="29"/>
      <c r="U285" s="21"/>
    </row>
    <row r="286" spans="2:21" ht="15.75" customHeight="1">
      <c r="B286" s="15"/>
      <c r="C286" s="15"/>
      <c r="D286" s="16"/>
      <c r="G286" s="29"/>
      <c r="H286" s="29"/>
      <c r="U286" s="21"/>
    </row>
    <row r="287" spans="2:21" ht="15.75" customHeight="1">
      <c r="B287" s="15"/>
      <c r="C287" s="15"/>
      <c r="D287" s="16"/>
      <c r="G287" s="29"/>
      <c r="H287" s="29"/>
      <c r="U287" s="21"/>
    </row>
    <row r="288" spans="2:21" ht="15.75" customHeight="1">
      <c r="B288" s="15"/>
      <c r="C288" s="15"/>
      <c r="D288" s="16"/>
      <c r="G288" s="29"/>
      <c r="H288" s="29"/>
      <c r="U288" s="21"/>
    </row>
    <row r="289" spans="2:21" ht="15.75" customHeight="1">
      <c r="B289" s="15"/>
      <c r="C289" s="15"/>
      <c r="D289" s="16"/>
      <c r="G289" s="29"/>
      <c r="H289" s="29"/>
      <c r="U289" s="21"/>
    </row>
    <row r="290" spans="2:21" ht="15.75" customHeight="1">
      <c r="B290" s="15"/>
      <c r="C290" s="15"/>
      <c r="D290" s="16"/>
      <c r="G290" s="29"/>
      <c r="H290" s="29"/>
      <c r="U290" s="21"/>
    </row>
    <row r="291" spans="2:21" ht="15.75" customHeight="1">
      <c r="B291" s="15"/>
      <c r="C291" s="15"/>
      <c r="D291" s="16"/>
      <c r="G291" s="29"/>
      <c r="H291" s="29"/>
      <c r="U291" s="21"/>
    </row>
    <row r="292" spans="2:21" ht="15.75" customHeight="1">
      <c r="B292" s="15"/>
      <c r="C292" s="15"/>
      <c r="D292" s="16"/>
      <c r="G292" s="29"/>
      <c r="H292" s="29"/>
      <c r="U292" s="21"/>
    </row>
    <row r="293" spans="2:21" ht="15.75" customHeight="1">
      <c r="B293" s="15"/>
      <c r="C293" s="15"/>
      <c r="D293" s="16"/>
      <c r="G293" s="29"/>
      <c r="H293" s="29"/>
      <c r="U293" s="21"/>
    </row>
    <row r="294" spans="2:21" ht="15.75" customHeight="1">
      <c r="B294" s="15"/>
      <c r="C294" s="15"/>
      <c r="D294" s="16"/>
      <c r="G294" s="29"/>
      <c r="H294" s="29"/>
      <c r="U294" s="21"/>
    </row>
    <row r="295" spans="2:21" ht="15.75" customHeight="1">
      <c r="B295" s="15"/>
      <c r="C295" s="15"/>
      <c r="D295" s="16"/>
      <c r="G295" s="29"/>
      <c r="H295" s="29"/>
      <c r="U295" s="21"/>
    </row>
    <row r="296" spans="2:21" ht="15.75" customHeight="1">
      <c r="B296" s="15"/>
      <c r="C296" s="15"/>
      <c r="D296" s="16"/>
      <c r="G296" s="29"/>
      <c r="H296" s="29"/>
      <c r="U296" s="21"/>
    </row>
    <row r="297" spans="2:21" ht="15.75" customHeight="1">
      <c r="B297" s="15"/>
      <c r="C297" s="15"/>
      <c r="D297" s="16"/>
      <c r="G297" s="29"/>
      <c r="H297" s="29"/>
      <c r="U297" s="21"/>
    </row>
    <row r="298" spans="2:21" ht="15.75" customHeight="1">
      <c r="B298" s="15"/>
      <c r="C298" s="15"/>
      <c r="D298" s="16"/>
      <c r="G298" s="29"/>
      <c r="H298" s="29"/>
      <c r="U298" s="21"/>
    </row>
    <row r="299" spans="2:21" ht="15.75" customHeight="1">
      <c r="B299" s="15"/>
      <c r="C299" s="15"/>
      <c r="D299" s="16"/>
      <c r="G299" s="29"/>
      <c r="H299" s="29"/>
      <c r="U299" s="21"/>
    </row>
    <row r="300" spans="2:21" ht="15.75" customHeight="1">
      <c r="B300" s="15"/>
      <c r="C300" s="15"/>
      <c r="D300" s="16"/>
      <c r="G300" s="29"/>
      <c r="H300" s="29"/>
      <c r="U300" s="21"/>
    </row>
    <row r="301" spans="2:21" ht="15.75" customHeight="1">
      <c r="B301" s="15"/>
      <c r="C301" s="15"/>
      <c r="D301" s="16"/>
      <c r="G301" s="29"/>
      <c r="H301" s="29"/>
      <c r="U301" s="21"/>
    </row>
    <row r="302" spans="2:21" ht="15.75" customHeight="1">
      <c r="B302" s="15"/>
      <c r="C302" s="15"/>
      <c r="D302" s="16"/>
      <c r="G302" s="29"/>
      <c r="H302" s="29"/>
      <c r="U302" s="21"/>
    </row>
    <row r="303" spans="2:21" ht="15.75" customHeight="1">
      <c r="B303" s="15"/>
      <c r="C303" s="15"/>
      <c r="D303" s="16"/>
      <c r="G303" s="29"/>
      <c r="H303" s="29"/>
      <c r="U303" s="21"/>
    </row>
    <row r="304" spans="2:21" ht="15.75" customHeight="1">
      <c r="B304" s="15"/>
      <c r="C304" s="15"/>
      <c r="D304" s="16"/>
      <c r="G304" s="29"/>
      <c r="H304" s="29"/>
      <c r="U304" s="21"/>
    </row>
    <row r="305" spans="2:21" ht="15.75" customHeight="1">
      <c r="B305" s="15"/>
      <c r="C305" s="15"/>
      <c r="D305" s="16"/>
      <c r="G305" s="29"/>
      <c r="H305" s="29"/>
      <c r="U305" s="21"/>
    </row>
    <row r="306" spans="2:21" ht="15.75" customHeight="1">
      <c r="B306" s="15"/>
      <c r="C306" s="15"/>
      <c r="D306" s="16"/>
      <c r="G306" s="29"/>
      <c r="H306" s="29"/>
      <c r="U306" s="21"/>
    </row>
    <row r="307" spans="2:21" ht="15.75" customHeight="1">
      <c r="B307" s="15"/>
      <c r="C307" s="15"/>
      <c r="D307" s="16"/>
      <c r="G307" s="29"/>
      <c r="H307" s="29"/>
      <c r="U307" s="21"/>
    </row>
    <row r="308" spans="2:21" ht="15.75" customHeight="1">
      <c r="B308" s="15"/>
      <c r="C308" s="15"/>
      <c r="D308" s="16"/>
      <c r="G308" s="29"/>
      <c r="H308" s="29"/>
      <c r="U308" s="21"/>
    </row>
    <row r="309" spans="2:21" ht="15.75" customHeight="1">
      <c r="B309" s="15"/>
      <c r="C309" s="15"/>
      <c r="D309" s="16"/>
      <c r="G309" s="29"/>
      <c r="H309" s="29"/>
      <c r="U309" s="21"/>
    </row>
    <row r="310" spans="2:21" ht="15.75" customHeight="1">
      <c r="B310" s="15"/>
      <c r="C310" s="15"/>
      <c r="D310" s="16"/>
      <c r="G310" s="29"/>
      <c r="H310" s="29"/>
      <c r="U310" s="21"/>
    </row>
    <row r="311" spans="2:21" ht="15.75" customHeight="1">
      <c r="B311" s="15"/>
      <c r="C311" s="15"/>
      <c r="D311" s="16"/>
      <c r="G311" s="29"/>
      <c r="H311" s="29"/>
      <c r="U311" s="21"/>
    </row>
    <row r="312" spans="2:21" ht="15.75" customHeight="1">
      <c r="B312" s="15"/>
      <c r="C312" s="15"/>
      <c r="D312" s="16"/>
      <c r="G312" s="29"/>
      <c r="H312" s="29"/>
      <c r="U312" s="21"/>
    </row>
    <row r="313" spans="2:21" ht="15.75" customHeight="1">
      <c r="B313" s="15"/>
      <c r="C313" s="15"/>
      <c r="D313" s="16"/>
      <c r="G313" s="29"/>
      <c r="H313" s="29"/>
      <c r="U313" s="21"/>
    </row>
    <row r="314" spans="2:21" ht="15.75" customHeight="1">
      <c r="B314" s="15"/>
      <c r="C314" s="15"/>
      <c r="D314" s="16"/>
      <c r="G314" s="29"/>
      <c r="H314" s="29"/>
      <c r="U314" s="21"/>
    </row>
    <row r="315" spans="2:21" ht="15.75" customHeight="1">
      <c r="B315" s="15"/>
      <c r="C315" s="15"/>
      <c r="D315" s="16"/>
      <c r="G315" s="29"/>
      <c r="H315" s="29"/>
      <c r="U315" s="21"/>
    </row>
    <row r="316" spans="2:21" ht="15.75" customHeight="1">
      <c r="B316" s="15"/>
      <c r="C316" s="15"/>
      <c r="D316" s="16"/>
      <c r="G316" s="29"/>
      <c r="H316" s="29"/>
      <c r="U316" s="21"/>
    </row>
    <row r="317" spans="2:21" ht="15.75" customHeight="1">
      <c r="B317" s="15"/>
      <c r="C317" s="15"/>
      <c r="D317" s="16"/>
      <c r="G317" s="29"/>
      <c r="H317" s="29"/>
      <c r="U317" s="21"/>
    </row>
    <row r="318" spans="2:21" ht="15.75" customHeight="1">
      <c r="B318" s="15"/>
      <c r="C318" s="15"/>
      <c r="D318" s="16"/>
      <c r="G318" s="29"/>
      <c r="H318" s="29"/>
      <c r="U318" s="21"/>
    </row>
    <row r="319" spans="2:21" ht="15.75" customHeight="1">
      <c r="B319" s="15"/>
      <c r="C319" s="15"/>
      <c r="D319" s="16"/>
      <c r="G319" s="29"/>
      <c r="H319" s="29"/>
      <c r="U319" s="21"/>
    </row>
    <row r="320" spans="2:21" ht="15.75" customHeight="1">
      <c r="B320" s="15"/>
      <c r="C320" s="15"/>
      <c r="D320" s="16"/>
      <c r="G320" s="29"/>
      <c r="H320" s="29"/>
      <c r="U320" s="21"/>
    </row>
    <row r="321" spans="2:21" ht="15.75" customHeight="1">
      <c r="B321" s="15"/>
      <c r="C321" s="15"/>
      <c r="D321" s="16"/>
      <c r="G321" s="29"/>
      <c r="H321" s="29"/>
      <c r="U321" s="21"/>
    </row>
    <row r="322" spans="2:21" ht="15.75" customHeight="1">
      <c r="B322" s="15"/>
      <c r="C322" s="15"/>
      <c r="D322" s="16"/>
      <c r="G322" s="29"/>
      <c r="H322" s="29"/>
      <c r="U322" s="21"/>
    </row>
    <row r="323" spans="2:21" ht="15.75" customHeight="1">
      <c r="B323" s="15"/>
      <c r="C323" s="15"/>
      <c r="D323" s="16"/>
      <c r="G323" s="29"/>
      <c r="H323" s="29"/>
      <c r="U323" s="21"/>
    </row>
    <row r="324" spans="2:21" ht="15.75" customHeight="1">
      <c r="B324" s="15"/>
      <c r="C324" s="15"/>
      <c r="D324" s="16"/>
      <c r="G324" s="29"/>
      <c r="H324" s="29"/>
      <c r="U324" s="21"/>
    </row>
    <row r="325" spans="2:21" ht="15.75" customHeight="1">
      <c r="B325" s="15"/>
      <c r="C325" s="15"/>
      <c r="D325" s="16"/>
      <c r="G325" s="29"/>
      <c r="H325" s="29"/>
      <c r="U325" s="21"/>
    </row>
    <row r="326" spans="2:21" ht="15.75" customHeight="1">
      <c r="B326" s="15"/>
      <c r="C326" s="15"/>
      <c r="D326" s="16"/>
      <c r="G326" s="29"/>
      <c r="H326" s="29"/>
      <c r="U326" s="21"/>
    </row>
    <row r="327" spans="2:21" ht="15.75" customHeight="1">
      <c r="B327" s="15"/>
      <c r="C327" s="15"/>
      <c r="D327" s="16"/>
      <c r="G327" s="29"/>
      <c r="H327" s="29"/>
      <c r="U327" s="21"/>
    </row>
    <row r="328" spans="2:21" ht="15.75" customHeight="1">
      <c r="B328" s="15"/>
      <c r="C328" s="15"/>
      <c r="D328" s="16"/>
      <c r="G328" s="29"/>
      <c r="H328" s="29"/>
      <c r="U328" s="21"/>
    </row>
    <row r="329" spans="2:21" ht="15.75" customHeight="1">
      <c r="B329" s="15"/>
      <c r="C329" s="15"/>
      <c r="D329" s="16"/>
      <c r="G329" s="29"/>
      <c r="H329" s="29"/>
      <c r="U329" s="21"/>
    </row>
    <row r="330" spans="2:21" ht="15.75" customHeight="1">
      <c r="B330" s="15"/>
      <c r="C330" s="15"/>
      <c r="D330" s="16"/>
      <c r="G330" s="29"/>
      <c r="H330" s="29"/>
      <c r="U330" s="21"/>
    </row>
    <row r="331" spans="2:21" ht="15.75" customHeight="1">
      <c r="B331" s="15"/>
      <c r="C331" s="15"/>
      <c r="D331" s="16"/>
      <c r="G331" s="29"/>
      <c r="H331" s="29"/>
      <c r="U331" s="21"/>
    </row>
    <row r="332" spans="2:21" ht="15.75" customHeight="1">
      <c r="B332" s="15"/>
      <c r="C332" s="15"/>
      <c r="D332" s="16"/>
      <c r="G332" s="29"/>
      <c r="H332" s="29"/>
      <c r="U332" s="21"/>
    </row>
    <row r="333" spans="2:21" ht="15.75" customHeight="1">
      <c r="B333" s="15"/>
      <c r="C333" s="15"/>
      <c r="D333" s="16"/>
      <c r="G333" s="29"/>
      <c r="H333" s="29"/>
      <c r="U333" s="21"/>
    </row>
    <row r="334" spans="2:21" ht="15.75" customHeight="1">
      <c r="B334" s="15"/>
      <c r="C334" s="15"/>
      <c r="D334" s="16"/>
      <c r="G334" s="29"/>
      <c r="H334" s="29"/>
      <c r="U334" s="21"/>
    </row>
    <row r="335" spans="2:21" ht="15.75" customHeight="1">
      <c r="B335" s="15"/>
      <c r="C335" s="15"/>
      <c r="D335" s="16"/>
      <c r="G335" s="29"/>
      <c r="H335" s="29"/>
      <c r="U335" s="21"/>
    </row>
    <row r="336" spans="2:21" ht="15.75" customHeight="1">
      <c r="B336" s="15"/>
      <c r="C336" s="15"/>
      <c r="D336" s="16"/>
      <c r="G336" s="29"/>
      <c r="H336" s="29"/>
      <c r="U336" s="21"/>
    </row>
    <row r="337" spans="2:21" ht="15.75" customHeight="1">
      <c r="B337" s="15"/>
      <c r="C337" s="15"/>
      <c r="D337" s="16"/>
      <c r="G337" s="29"/>
      <c r="H337" s="29"/>
      <c r="U337" s="21"/>
    </row>
    <row r="338" spans="2:21" ht="15.75" customHeight="1">
      <c r="B338" s="15"/>
      <c r="C338" s="15"/>
      <c r="D338" s="16"/>
      <c r="G338" s="29"/>
      <c r="H338" s="29"/>
      <c r="U338" s="21"/>
    </row>
    <row r="339" spans="2:21" ht="15.75" customHeight="1">
      <c r="B339" s="15"/>
      <c r="C339" s="15"/>
      <c r="D339" s="16"/>
      <c r="G339" s="29"/>
      <c r="H339" s="29"/>
      <c r="U339" s="21"/>
    </row>
    <row r="340" spans="2:21" ht="15.75" customHeight="1">
      <c r="B340" s="15"/>
      <c r="C340" s="15"/>
      <c r="D340" s="16"/>
      <c r="G340" s="29"/>
      <c r="H340" s="29"/>
      <c r="U340" s="21"/>
    </row>
    <row r="341" spans="2:21" ht="15.75" customHeight="1">
      <c r="B341" s="15"/>
      <c r="C341" s="15"/>
      <c r="D341" s="16"/>
      <c r="G341" s="29"/>
      <c r="H341" s="29"/>
      <c r="U341" s="21"/>
    </row>
    <row r="342" spans="2:21" ht="15.75" customHeight="1">
      <c r="B342" s="15"/>
      <c r="C342" s="15"/>
      <c r="D342" s="16"/>
      <c r="G342" s="29"/>
      <c r="H342" s="29"/>
      <c r="U342" s="21"/>
    </row>
    <row r="343" spans="2:21" ht="15.75" customHeight="1">
      <c r="B343" s="15"/>
      <c r="C343" s="15"/>
      <c r="D343" s="16"/>
      <c r="G343" s="29"/>
      <c r="H343" s="29"/>
      <c r="U343" s="21"/>
    </row>
    <row r="344" spans="2:21" ht="15.75" customHeight="1">
      <c r="B344" s="15"/>
      <c r="C344" s="15"/>
      <c r="D344" s="16"/>
      <c r="G344" s="29"/>
      <c r="H344" s="29"/>
      <c r="U344" s="21"/>
    </row>
    <row r="345" spans="2:21" ht="15.75" customHeight="1">
      <c r="B345" s="15"/>
      <c r="C345" s="15"/>
      <c r="D345" s="16"/>
      <c r="G345" s="29"/>
      <c r="H345" s="29"/>
      <c r="U345" s="21"/>
    </row>
    <row r="346" spans="2:21" ht="15.75" customHeight="1">
      <c r="B346" s="15"/>
      <c r="C346" s="15"/>
      <c r="D346" s="16"/>
      <c r="G346" s="29"/>
      <c r="H346" s="29"/>
      <c r="U346" s="21"/>
    </row>
    <row r="347" spans="2:21" ht="15.75" customHeight="1">
      <c r="B347" s="15"/>
      <c r="C347" s="15"/>
      <c r="D347" s="16"/>
      <c r="G347" s="29"/>
      <c r="H347" s="29"/>
      <c r="U347" s="21"/>
    </row>
    <row r="348" spans="2:21" ht="15.75" customHeight="1">
      <c r="B348" s="15"/>
      <c r="C348" s="15"/>
      <c r="D348" s="16"/>
      <c r="G348" s="29"/>
      <c r="H348" s="29"/>
      <c r="U348" s="21"/>
    </row>
    <row r="349" spans="2:21" ht="15.75" customHeight="1">
      <c r="B349" s="15"/>
      <c r="C349" s="15"/>
      <c r="D349" s="16"/>
      <c r="G349" s="29"/>
      <c r="H349" s="29"/>
      <c r="U349" s="21"/>
    </row>
    <row r="350" spans="2:21" ht="15.75" customHeight="1">
      <c r="B350" s="15"/>
      <c r="C350" s="15"/>
      <c r="D350" s="16"/>
      <c r="G350" s="29"/>
      <c r="H350" s="29"/>
      <c r="U350" s="21"/>
    </row>
    <row r="351" spans="2:21" ht="15.75" customHeight="1">
      <c r="B351" s="15"/>
      <c r="C351" s="15"/>
      <c r="D351" s="16"/>
      <c r="G351" s="29"/>
      <c r="H351" s="29"/>
      <c r="U351" s="21"/>
    </row>
    <row r="352" spans="2:21" ht="15.75" customHeight="1">
      <c r="B352" s="15"/>
      <c r="C352" s="15"/>
      <c r="D352" s="16"/>
      <c r="G352" s="29"/>
      <c r="H352" s="29"/>
      <c r="U352" s="21"/>
    </row>
    <row r="353" spans="2:21" ht="15.75" customHeight="1">
      <c r="B353" s="15"/>
      <c r="C353" s="15"/>
      <c r="D353" s="16"/>
      <c r="G353" s="29"/>
      <c r="H353" s="29"/>
      <c r="U353" s="21"/>
    </row>
    <row r="354" spans="2:21" ht="15.75" customHeight="1">
      <c r="B354" s="15"/>
      <c r="C354" s="15"/>
      <c r="D354" s="16"/>
      <c r="G354" s="29"/>
      <c r="H354" s="29"/>
      <c r="U354" s="21"/>
    </row>
    <row r="355" spans="2:21" ht="15.75" customHeight="1">
      <c r="B355" s="15"/>
      <c r="C355" s="15"/>
      <c r="D355" s="16"/>
      <c r="G355" s="29"/>
      <c r="H355" s="29"/>
      <c r="U355" s="21"/>
    </row>
    <row r="356" spans="2:21" ht="15.75" customHeight="1">
      <c r="B356" s="15"/>
      <c r="C356" s="15"/>
      <c r="D356" s="16"/>
      <c r="G356" s="29"/>
      <c r="H356" s="29"/>
      <c r="U356" s="21"/>
    </row>
    <row r="357" spans="2:21" ht="15.75" customHeight="1">
      <c r="B357" s="15"/>
      <c r="C357" s="15"/>
      <c r="D357" s="16"/>
      <c r="G357" s="29"/>
      <c r="H357" s="29"/>
      <c r="U357" s="21"/>
    </row>
    <row r="358" spans="2:21" ht="15.75" customHeight="1">
      <c r="B358" s="15"/>
      <c r="C358" s="15"/>
      <c r="D358" s="16"/>
      <c r="G358" s="29"/>
      <c r="H358" s="29"/>
      <c r="U358" s="21"/>
    </row>
    <row r="359" spans="2:21" ht="15.75" customHeight="1">
      <c r="B359" s="15"/>
      <c r="C359" s="15"/>
      <c r="D359" s="16"/>
      <c r="G359" s="29"/>
      <c r="H359" s="29"/>
      <c r="U359" s="21"/>
    </row>
    <row r="360" spans="2:21" ht="15.75" customHeight="1">
      <c r="B360" s="15"/>
      <c r="C360" s="15"/>
      <c r="D360" s="16"/>
      <c r="G360" s="29"/>
      <c r="H360" s="29"/>
      <c r="U360" s="21"/>
    </row>
    <row r="361" spans="2:21" ht="15.75" customHeight="1">
      <c r="B361" s="15"/>
      <c r="C361" s="15"/>
      <c r="D361" s="16"/>
      <c r="G361" s="29"/>
      <c r="H361" s="29"/>
      <c r="U361" s="21"/>
    </row>
    <row r="362" spans="2:21" ht="15.75" customHeight="1">
      <c r="B362" s="15"/>
      <c r="C362" s="15"/>
      <c r="D362" s="16"/>
      <c r="G362" s="29"/>
      <c r="H362" s="29"/>
      <c r="U362" s="21"/>
    </row>
    <row r="363" spans="2:21" ht="15.75" customHeight="1">
      <c r="B363" s="15"/>
      <c r="C363" s="15"/>
      <c r="D363" s="16"/>
      <c r="G363" s="29"/>
      <c r="H363" s="29"/>
      <c r="U363" s="21"/>
    </row>
    <row r="364" spans="2:21" ht="15.75" customHeight="1">
      <c r="B364" s="15"/>
      <c r="C364" s="15"/>
      <c r="D364" s="16"/>
      <c r="G364" s="29"/>
      <c r="H364" s="29"/>
      <c r="U364" s="21"/>
    </row>
    <row r="365" spans="2:21" ht="15.75" customHeight="1">
      <c r="B365" s="15"/>
      <c r="C365" s="15"/>
      <c r="D365" s="16"/>
      <c r="G365" s="29"/>
      <c r="H365" s="29"/>
      <c r="U365" s="21"/>
    </row>
    <row r="366" spans="2:21" ht="15.75" customHeight="1">
      <c r="B366" s="15"/>
      <c r="C366" s="15"/>
      <c r="D366" s="16"/>
      <c r="G366" s="29"/>
      <c r="H366" s="29"/>
      <c r="U366" s="21"/>
    </row>
    <row r="367" spans="2:21" ht="15.75" customHeight="1">
      <c r="B367" s="15"/>
      <c r="C367" s="15"/>
      <c r="D367" s="16"/>
      <c r="G367" s="29"/>
      <c r="H367" s="29"/>
      <c r="U367" s="21"/>
    </row>
    <row r="368" spans="2:21" ht="15.75" customHeight="1">
      <c r="B368" s="15"/>
      <c r="C368" s="15"/>
      <c r="D368" s="16"/>
      <c r="G368" s="29"/>
      <c r="H368" s="29"/>
      <c r="U368" s="21"/>
    </row>
    <row r="369" spans="2:21" ht="15.75" customHeight="1">
      <c r="B369" s="15"/>
      <c r="C369" s="15"/>
      <c r="D369" s="16"/>
      <c r="G369" s="29"/>
      <c r="H369" s="29"/>
      <c r="U369" s="21"/>
    </row>
    <row r="370" spans="2:21" ht="15.75" customHeight="1">
      <c r="B370" s="15"/>
      <c r="C370" s="15"/>
      <c r="D370" s="16"/>
      <c r="G370" s="29"/>
      <c r="H370" s="29"/>
      <c r="U370" s="21"/>
    </row>
    <row r="371" spans="2:21" ht="15.75" customHeight="1">
      <c r="B371" s="15"/>
      <c r="C371" s="15"/>
      <c r="D371" s="16"/>
      <c r="G371" s="29"/>
      <c r="H371" s="29"/>
      <c r="U371" s="21"/>
    </row>
    <row r="372" spans="2:21" ht="15.75" customHeight="1">
      <c r="B372" s="15"/>
      <c r="C372" s="15"/>
      <c r="D372" s="16"/>
      <c r="G372" s="29"/>
      <c r="H372" s="29"/>
      <c r="U372" s="21"/>
    </row>
    <row r="373" spans="2:21" ht="15.75" customHeight="1">
      <c r="B373" s="15"/>
      <c r="C373" s="15"/>
      <c r="D373" s="16"/>
      <c r="G373" s="29"/>
      <c r="H373" s="29"/>
      <c r="U373" s="21"/>
    </row>
    <row r="374" spans="2:21" ht="15.75" customHeight="1">
      <c r="B374" s="15"/>
      <c r="C374" s="15"/>
      <c r="D374" s="16"/>
      <c r="G374" s="29"/>
      <c r="H374" s="29"/>
      <c r="U374" s="21"/>
    </row>
    <row r="375" spans="2:21" ht="15.75" customHeight="1">
      <c r="B375" s="15"/>
      <c r="C375" s="15"/>
      <c r="D375" s="16"/>
      <c r="G375" s="29"/>
      <c r="H375" s="29"/>
      <c r="U375" s="21"/>
    </row>
    <row r="376" spans="2:21" ht="15.75" customHeight="1">
      <c r="B376" s="15"/>
      <c r="C376" s="15"/>
      <c r="D376" s="16"/>
      <c r="G376" s="29"/>
      <c r="H376" s="29"/>
      <c r="U376" s="21"/>
    </row>
    <row r="377" spans="2:21" ht="15.75" customHeight="1">
      <c r="B377" s="15"/>
      <c r="C377" s="15"/>
      <c r="D377" s="16"/>
      <c r="G377" s="29"/>
      <c r="H377" s="29"/>
      <c r="U377" s="21"/>
    </row>
    <row r="378" spans="2:21" ht="15.75" customHeight="1">
      <c r="B378" s="15"/>
      <c r="C378" s="15"/>
      <c r="D378" s="16"/>
      <c r="G378" s="29"/>
      <c r="H378" s="29"/>
      <c r="U378" s="21"/>
    </row>
    <row r="379" spans="2:21" ht="15.75" customHeight="1">
      <c r="B379" s="15"/>
      <c r="C379" s="15"/>
      <c r="D379" s="16"/>
      <c r="G379" s="29"/>
      <c r="H379" s="29"/>
      <c r="U379" s="21"/>
    </row>
    <row r="380" spans="2:21" ht="15.75" customHeight="1">
      <c r="B380" s="15"/>
      <c r="C380" s="15"/>
      <c r="D380" s="16"/>
      <c r="G380" s="29"/>
      <c r="H380" s="29"/>
      <c r="U380" s="21"/>
    </row>
    <row r="381" spans="2:21" ht="15.75" customHeight="1">
      <c r="B381" s="15"/>
      <c r="C381" s="15"/>
      <c r="D381" s="16"/>
      <c r="G381" s="29"/>
      <c r="H381" s="29"/>
      <c r="U381" s="21"/>
    </row>
    <row r="382" spans="2:21" ht="15.75" customHeight="1">
      <c r="B382" s="15"/>
      <c r="C382" s="15"/>
      <c r="D382" s="16"/>
      <c r="G382" s="29"/>
      <c r="H382" s="29"/>
      <c r="U382" s="21"/>
    </row>
    <row r="383" spans="2:21" ht="15.75" customHeight="1">
      <c r="B383" s="15"/>
      <c r="C383" s="15"/>
      <c r="D383" s="16"/>
      <c r="G383" s="29"/>
      <c r="H383" s="29"/>
      <c r="U383" s="21"/>
    </row>
    <row r="384" spans="2:21" ht="15.75" customHeight="1">
      <c r="B384" s="15"/>
      <c r="C384" s="15"/>
      <c r="D384" s="16"/>
      <c r="G384" s="29"/>
      <c r="H384" s="29"/>
      <c r="U384" s="21"/>
    </row>
    <row r="385" spans="2:21" ht="15.75" customHeight="1">
      <c r="B385" s="15"/>
      <c r="C385" s="15"/>
      <c r="D385" s="16"/>
      <c r="G385" s="29"/>
      <c r="H385" s="29"/>
      <c r="U385" s="21"/>
    </row>
    <row r="386" spans="2:21" ht="15.75" customHeight="1">
      <c r="B386" s="15"/>
      <c r="C386" s="15"/>
      <c r="D386" s="16"/>
      <c r="G386" s="29"/>
      <c r="H386" s="29"/>
      <c r="U386" s="21"/>
    </row>
    <row r="387" spans="2:21" ht="15.75" customHeight="1">
      <c r="B387" s="15"/>
      <c r="C387" s="15"/>
      <c r="D387" s="16"/>
      <c r="G387" s="29"/>
      <c r="H387" s="29"/>
      <c r="U387" s="21"/>
    </row>
    <row r="388" spans="2:21" ht="15.75" customHeight="1">
      <c r="B388" s="15"/>
      <c r="C388" s="15"/>
      <c r="D388" s="16"/>
      <c r="G388" s="29"/>
      <c r="H388" s="29"/>
      <c r="U388" s="21"/>
    </row>
    <row r="389" spans="2:21" ht="15.75" customHeight="1">
      <c r="B389" s="15"/>
      <c r="C389" s="15"/>
      <c r="D389" s="16"/>
      <c r="G389" s="29"/>
      <c r="H389" s="29"/>
      <c r="U389" s="21"/>
    </row>
    <row r="390" spans="2:21" ht="15.75" customHeight="1">
      <c r="B390" s="15"/>
      <c r="C390" s="15"/>
      <c r="D390" s="16"/>
      <c r="G390" s="29"/>
      <c r="H390" s="29"/>
      <c r="U390" s="21"/>
    </row>
    <row r="391" spans="2:21" ht="15.75" customHeight="1">
      <c r="B391" s="15"/>
      <c r="C391" s="15"/>
      <c r="D391" s="16"/>
      <c r="G391" s="29"/>
      <c r="H391" s="29"/>
      <c r="U391" s="21"/>
    </row>
    <row r="392" spans="2:21" ht="15.75" customHeight="1">
      <c r="B392" s="15"/>
      <c r="C392" s="15"/>
      <c r="D392" s="16"/>
      <c r="G392" s="29"/>
      <c r="H392" s="29"/>
      <c r="U392" s="21"/>
    </row>
    <row r="393" spans="2:21" ht="15.75" customHeight="1">
      <c r="B393" s="15"/>
      <c r="C393" s="15"/>
      <c r="D393" s="16"/>
      <c r="G393" s="29"/>
      <c r="H393" s="29"/>
      <c r="U393" s="21"/>
    </row>
    <row r="394" spans="2:21" ht="15.75" customHeight="1">
      <c r="B394" s="15"/>
      <c r="C394" s="15"/>
      <c r="D394" s="16"/>
      <c r="G394" s="29"/>
      <c r="H394" s="29"/>
      <c r="U394" s="21"/>
    </row>
    <row r="395" spans="2:21" ht="15.75" customHeight="1">
      <c r="B395" s="15"/>
      <c r="C395" s="15"/>
      <c r="D395" s="16"/>
      <c r="G395" s="29"/>
      <c r="H395" s="29"/>
      <c r="U395" s="21"/>
    </row>
    <row r="396" spans="2:21" ht="15.75" customHeight="1">
      <c r="B396" s="15"/>
      <c r="C396" s="15"/>
      <c r="D396" s="16"/>
      <c r="G396" s="29"/>
      <c r="H396" s="29"/>
      <c r="U396" s="21"/>
    </row>
    <row r="397" spans="2:21" ht="15.75" customHeight="1">
      <c r="B397" s="15"/>
      <c r="C397" s="15"/>
      <c r="D397" s="16"/>
      <c r="G397" s="29"/>
      <c r="H397" s="29"/>
      <c r="U397" s="21"/>
    </row>
    <row r="398" spans="2:21" ht="15.75" customHeight="1">
      <c r="B398" s="15"/>
      <c r="C398" s="15"/>
      <c r="D398" s="16"/>
      <c r="G398" s="29"/>
      <c r="H398" s="29"/>
      <c r="U398" s="21"/>
    </row>
    <row r="399" spans="2:21" ht="15.75" customHeight="1">
      <c r="B399" s="15"/>
      <c r="C399" s="15"/>
      <c r="D399" s="16"/>
      <c r="G399" s="29"/>
      <c r="H399" s="29"/>
      <c r="U399" s="21"/>
    </row>
    <row r="400" spans="2:21" ht="15.75" customHeight="1">
      <c r="B400" s="15"/>
      <c r="C400" s="15"/>
      <c r="D400" s="16"/>
      <c r="G400" s="29"/>
      <c r="H400" s="29"/>
      <c r="U400" s="21"/>
    </row>
    <row r="401" spans="2:21" ht="15.75" customHeight="1">
      <c r="B401" s="15"/>
      <c r="C401" s="15"/>
      <c r="D401" s="16"/>
      <c r="G401" s="29"/>
      <c r="H401" s="29"/>
      <c r="U401" s="21"/>
    </row>
    <row r="402" spans="2:21" ht="15.75" customHeight="1">
      <c r="B402" s="15"/>
      <c r="C402" s="15"/>
      <c r="D402" s="16"/>
      <c r="G402" s="29"/>
      <c r="H402" s="29"/>
      <c r="U402" s="21"/>
    </row>
    <row r="403" spans="2:21" ht="15.75" customHeight="1">
      <c r="B403" s="15"/>
      <c r="C403" s="15"/>
      <c r="D403" s="16"/>
      <c r="G403" s="29"/>
      <c r="H403" s="29"/>
      <c r="U403" s="21"/>
    </row>
    <row r="404" spans="2:21" ht="15.75" customHeight="1">
      <c r="B404" s="15"/>
      <c r="C404" s="15"/>
      <c r="D404" s="16"/>
      <c r="G404" s="29"/>
      <c r="H404" s="29"/>
      <c r="U404" s="21"/>
    </row>
    <row r="405" spans="2:21" ht="15.75" customHeight="1">
      <c r="B405" s="15"/>
      <c r="C405" s="15"/>
      <c r="D405" s="16"/>
      <c r="G405" s="29"/>
      <c r="H405" s="29"/>
      <c r="U405" s="21"/>
    </row>
    <row r="406" spans="2:21" ht="15.75" customHeight="1">
      <c r="B406" s="15"/>
      <c r="C406" s="15"/>
      <c r="D406" s="16"/>
      <c r="G406" s="29"/>
      <c r="H406" s="29"/>
      <c r="U406" s="21"/>
    </row>
    <row r="407" spans="2:21" ht="15.75" customHeight="1">
      <c r="B407" s="15"/>
      <c r="C407" s="15"/>
      <c r="D407" s="16"/>
      <c r="G407" s="29"/>
      <c r="H407" s="29"/>
      <c r="U407" s="21"/>
    </row>
    <row r="408" spans="2:21" ht="15.75" customHeight="1">
      <c r="B408" s="15"/>
      <c r="C408" s="15"/>
      <c r="D408" s="16"/>
      <c r="G408" s="29"/>
      <c r="H408" s="29"/>
      <c r="U408" s="21"/>
    </row>
    <row r="409" spans="2:21" ht="15.75" customHeight="1">
      <c r="B409" s="15"/>
      <c r="C409" s="15"/>
      <c r="D409" s="16"/>
      <c r="G409" s="29"/>
      <c r="H409" s="29"/>
      <c r="U409" s="21"/>
    </row>
    <row r="410" spans="2:21" ht="15.75" customHeight="1">
      <c r="B410" s="15"/>
      <c r="C410" s="15"/>
      <c r="D410" s="16"/>
      <c r="G410" s="29"/>
      <c r="H410" s="29"/>
      <c r="U410" s="21"/>
    </row>
    <row r="411" spans="2:21" ht="15.75" customHeight="1">
      <c r="B411" s="15"/>
      <c r="C411" s="15"/>
      <c r="D411" s="16"/>
      <c r="G411" s="29"/>
      <c r="H411" s="29"/>
      <c r="U411" s="21"/>
    </row>
    <row r="412" spans="2:21" ht="15.75" customHeight="1">
      <c r="B412" s="15"/>
      <c r="C412" s="15"/>
      <c r="D412" s="16"/>
      <c r="G412" s="29"/>
      <c r="H412" s="29"/>
      <c r="U412" s="21"/>
    </row>
    <row r="413" spans="2:21" ht="15.75" customHeight="1">
      <c r="B413" s="15"/>
      <c r="C413" s="15"/>
      <c r="D413" s="16"/>
      <c r="G413" s="29"/>
      <c r="H413" s="29"/>
      <c r="U413" s="21"/>
    </row>
    <row r="414" spans="2:21" ht="15.75" customHeight="1">
      <c r="B414" s="15"/>
      <c r="C414" s="15"/>
      <c r="D414" s="16"/>
      <c r="G414" s="29"/>
      <c r="H414" s="29"/>
      <c r="U414" s="21"/>
    </row>
    <row r="415" spans="2:21" ht="15.75" customHeight="1">
      <c r="B415" s="15"/>
      <c r="C415" s="15"/>
      <c r="D415" s="16"/>
      <c r="G415" s="29"/>
      <c r="H415" s="29"/>
      <c r="U415" s="21"/>
    </row>
    <row r="416" spans="2:21" ht="15.75" customHeight="1">
      <c r="B416" s="15"/>
      <c r="C416" s="15"/>
      <c r="D416" s="16"/>
      <c r="G416" s="29"/>
      <c r="H416" s="29"/>
      <c r="U416" s="21"/>
    </row>
    <row r="417" spans="2:21" ht="15.75" customHeight="1">
      <c r="B417" s="15"/>
      <c r="C417" s="15"/>
      <c r="D417" s="16"/>
      <c r="G417" s="29"/>
      <c r="H417" s="29"/>
      <c r="U417" s="21"/>
    </row>
    <row r="418" spans="2:21" ht="15.75" customHeight="1">
      <c r="B418" s="15"/>
      <c r="C418" s="15"/>
      <c r="D418" s="16"/>
      <c r="G418" s="29"/>
      <c r="H418" s="29"/>
      <c r="U418" s="21"/>
    </row>
    <row r="419" spans="2:21" ht="15.75" customHeight="1">
      <c r="B419" s="15"/>
      <c r="C419" s="15"/>
      <c r="D419" s="16"/>
      <c r="G419" s="29"/>
      <c r="H419" s="29"/>
      <c r="U419" s="21"/>
    </row>
    <row r="420" spans="2:21" ht="15.75" customHeight="1">
      <c r="B420" s="15"/>
      <c r="C420" s="15"/>
      <c r="D420" s="16"/>
      <c r="G420" s="29"/>
      <c r="H420" s="29"/>
      <c r="U420" s="21"/>
    </row>
    <row r="421" spans="2:21" ht="15.75" customHeight="1">
      <c r="B421" s="15"/>
      <c r="C421" s="15"/>
      <c r="D421" s="16"/>
      <c r="G421" s="29"/>
      <c r="H421" s="29"/>
      <c r="U421" s="21"/>
    </row>
    <row r="422" spans="2:21" ht="15.75" customHeight="1">
      <c r="B422" s="15"/>
      <c r="C422" s="15"/>
      <c r="D422" s="16"/>
      <c r="G422" s="29"/>
      <c r="H422" s="29"/>
      <c r="U422" s="21"/>
    </row>
    <row r="423" spans="2:21" ht="15.75" customHeight="1">
      <c r="B423" s="15"/>
      <c r="C423" s="15"/>
      <c r="D423" s="16"/>
      <c r="G423" s="29"/>
      <c r="H423" s="29"/>
      <c r="U423" s="21"/>
    </row>
    <row r="424" spans="2:21" ht="15.75" customHeight="1">
      <c r="B424" s="15"/>
      <c r="C424" s="15"/>
      <c r="D424" s="16"/>
      <c r="G424" s="29"/>
      <c r="H424" s="29"/>
      <c r="U424" s="21"/>
    </row>
    <row r="425" spans="2:21" ht="15.75" customHeight="1">
      <c r="B425" s="15"/>
      <c r="C425" s="15"/>
      <c r="D425" s="16"/>
      <c r="G425" s="29"/>
      <c r="H425" s="29"/>
      <c r="U425" s="21"/>
    </row>
    <row r="426" spans="2:21" ht="15.75" customHeight="1">
      <c r="B426" s="15"/>
      <c r="C426" s="15"/>
      <c r="D426" s="16"/>
      <c r="G426" s="29"/>
      <c r="H426" s="29"/>
      <c r="U426" s="21"/>
    </row>
    <row r="427" spans="2:21" ht="15.75" customHeight="1">
      <c r="B427" s="15"/>
      <c r="C427" s="15"/>
      <c r="D427" s="16"/>
      <c r="G427" s="29"/>
      <c r="H427" s="29"/>
      <c r="U427" s="21"/>
    </row>
    <row r="428" spans="2:21" ht="15.75" customHeight="1">
      <c r="B428" s="15"/>
      <c r="C428" s="15"/>
      <c r="D428" s="16"/>
      <c r="G428" s="29"/>
      <c r="H428" s="29"/>
      <c r="U428" s="21"/>
    </row>
    <row r="429" spans="2:21" ht="15.75" customHeight="1">
      <c r="B429" s="15"/>
      <c r="C429" s="15"/>
      <c r="D429" s="16"/>
      <c r="G429" s="29"/>
      <c r="H429" s="29"/>
      <c r="U429" s="21"/>
    </row>
    <row r="430" spans="2:21" ht="15.75" customHeight="1">
      <c r="B430" s="15"/>
      <c r="C430" s="15"/>
      <c r="D430" s="16"/>
      <c r="G430" s="29"/>
      <c r="H430" s="29"/>
      <c r="U430" s="21"/>
    </row>
    <row r="431" spans="2:21" ht="15.75" customHeight="1">
      <c r="B431" s="15"/>
      <c r="C431" s="15"/>
      <c r="D431" s="16"/>
      <c r="G431" s="29"/>
      <c r="H431" s="29"/>
      <c r="U431" s="21"/>
    </row>
    <row r="432" spans="2:21" ht="15.75" customHeight="1">
      <c r="B432" s="15"/>
      <c r="C432" s="15"/>
      <c r="D432" s="16"/>
      <c r="G432" s="29"/>
      <c r="H432" s="29"/>
      <c r="U432" s="21"/>
    </row>
    <row r="433" spans="2:21" ht="15.75" customHeight="1">
      <c r="B433" s="15"/>
      <c r="C433" s="15"/>
      <c r="D433" s="16"/>
      <c r="G433" s="29"/>
      <c r="H433" s="29"/>
      <c r="U433" s="21"/>
    </row>
    <row r="434" spans="2:21" ht="15.75" customHeight="1">
      <c r="B434" s="15"/>
      <c r="C434" s="15"/>
      <c r="D434" s="16"/>
      <c r="G434" s="29"/>
      <c r="H434" s="29"/>
      <c r="U434" s="21"/>
    </row>
    <row r="435" spans="2:21" ht="15.75" customHeight="1">
      <c r="B435" s="15"/>
      <c r="C435" s="15"/>
      <c r="D435" s="16"/>
      <c r="G435" s="29"/>
      <c r="H435" s="29"/>
      <c r="U435" s="21"/>
    </row>
    <row r="436" spans="2:21" ht="15.75" customHeight="1">
      <c r="B436" s="15"/>
      <c r="C436" s="15"/>
      <c r="D436" s="16"/>
      <c r="G436" s="29"/>
      <c r="H436" s="29"/>
      <c r="U436" s="21"/>
    </row>
    <row r="437" spans="2:21" ht="15.75" customHeight="1">
      <c r="B437" s="15"/>
      <c r="C437" s="15"/>
      <c r="D437" s="16"/>
      <c r="G437" s="29"/>
      <c r="H437" s="29"/>
      <c r="U437" s="21"/>
    </row>
    <row r="438" spans="2:21" ht="15.75" customHeight="1">
      <c r="B438" s="15"/>
      <c r="C438" s="15"/>
      <c r="D438" s="16"/>
      <c r="G438" s="29"/>
      <c r="H438" s="29"/>
      <c r="U438" s="21"/>
    </row>
    <row r="439" spans="2:21" ht="15.75" customHeight="1">
      <c r="B439" s="15"/>
      <c r="C439" s="15"/>
      <c r="D439" s="16"/>
      <c r="G439" s="29"/>
      <c r="H439" s="29"/>
      <c r="U439" s="21"/>
    </row>
    <row r="440" spans="2:21" ht="15.75" customHeight="1">
      <c r="B440" s="15"/>
      <c r="C440" s="15"/>
      <c r="D440" s="16"/>
      <c r="G440" s="29"/>
      <c r="H440" s="29"/>
      <c r="U440" s="21"/>
    </row>
    <row r="441" spans="2:21" ht="15.75" customHeight="1">
      <c r="B441" s="15"/>
      <c r="C441" s="15"/>
      <c r="D441" s="16"/>
      <c r="G441" s="29"/>
      <c r="H441" s="29"/>
      <c r="U441" s="21"/>
    </row>
    <row r="442" spans="2:21" ht="15.75" customHeight="1">
      <c r="B442" s="15"/>
      <c r="C442" s="15"/>
      <c r="D442" s="16"/>
      <c r="G442" s="29"/>
      <c r="H442" s="29"/>
      <c r="U442" s="21"/>
    </row>
    <row r="443" spans="2:21" ht="15.75" customHeight="1">
      <c r="B443" s="15"/>
      <c r="C443" s="15"/>
      <c r="D443" s="16"/>
      <c r="G443" s="29"/>
      <c r="H443" s="29"/>
      <c r="U443" s="21"/>
    </row>
    <row r="444" spans="2:21" ht="15.75" customHeight="1">
      <c r="B444" s="15"/>
      <c r="C444" s="15"/>
      <c r="D444" s="16"/>
      <c r="G444" s="29"/>
      <c r="H444" s="29"/>
      <c r="U444" s="21"/>
    </row>
    <row r="445" spans="2:21" ht="15.75" customHeight="1">
      <c r="B445" s="15"/>
      <c r="C445" s="15"/>
      <c r="D445" s="16"/>
      <c r="G445" s="29"/>
      <c r="H445" s="29"/>
      <c r="U445" s="21"/>
    </row>
    <row r="446" spans="2:21" ht="15.75" customHeight="1">
      <c r="B446" s="15"/>
      <c r="C446" s="15"/>
      <c r="D446" s="16"/>
      <c r="G446" s="29"/>
      <c r="H446" s="29"/>
      <c r="U446" s="21"/>
    </row>
    <row r="447" spans="2:21" ht="15.75" customHeight="1">
      <c r="B447" s="15"/>
      <c r="C447" s="15"/>
      <c r="D447" s="16"/>
      <c r="G447" s="29"/>
      <c r="H447" s="29"/>
      <c r="U447" s="21"/>
    </row>
    <row r="448" spans="2:21" ht="15.75" customHeight="1">
      <c r="B448" s="15"/>
      <c r="C448" s="15"/>
      <c r="D448" s="16"/>
      <c r="G448" s="29"/>
      <c r="H448" s="29"/>
      <c r="U448" s="21"/>
    </row>
    <row r="449" spans="2:21" ht="15.75" customHeight="1">
      <c r="B449" s="15"/>
      <c r="C449" s="15"/>
      <c r="D449" s="16"/>
      <c r="G449" s="29"/>
      <c r="H449" s="29"/>
      <c r="U449" s="21"/>
    </row>
    <row r="450" spans="2:21" ht="15.75" customHeight="1">
      <c r="B450" s="15"/>
      <c r="C450" s="15"/>
      <c r="D450" s="16"/>
      <c r="G450" s="29"/>
      <c r="H450" s="29"/>
      <c r="U450" s="21"/>
    </row>
    <row r="451" spans="2:21" ht="15.75" customHeight="1">
      <c r="B451" s="15"/>
      <c r="C451" s="15"/>
      <c r="D451" s="16"/>
      <c r="G451" s="29"/>
      <c r="H451" s="29"/>
      <c r="U451" s="21"/>
    </row>
    <row r="452" spans="2:21" ht="15.75" customHeight="1">
      <c r="B452" s="15"/>
      <c r="C452" s="15"/>
      <c r="D452" s="16"/>
      <c r="G452" s="29"/>
      <c r="H452" s="29"/>
      <c r="U452" s="21"/>
    </row>
    <row r="453" spans="2:21" ht="15.75" customHeight="1">
      <c r="B453" s="15"/>
      <c r="C453" s="15"/>
      <c r="D453" s="16"/>
      <c r="G453" s="29"/>
      <c r="H453" s="29"/>
      <c r="U453" s="21"/>
    </row>
    <row r="454" spans="2:21" ht="15.75" customHeight="1">
      <c r="B454" s="15"/>
      <c r="C454" s="15"/>
      <c r="D454" s="16"/>
      <c r="G454" s="29"/>
      <c r="H454" s="29"/>
      <c r="U454" s="21"/>
    </row>
    <row r="455" spans="2:21" ht="15.75" customHeight="1">
      <c r="B455" s="15"/>
      <c r="C455" s="15"/>
      <c r="D455" s="16"/>
      <c r="G455" s="29"/>
      <c r="H455" s="29"/>
      <c r="U455" s="21"/>
    </row>
    <row r="456" spans="2:21" ht="15.75" customHeight="1">
      <c r="B456" s="15"/>
      <c r="C456" s="15"/>
      <c r="D456" s="16"/>
      <c r="G456" s="29"/>
      <c r="H456" s="29"/>
      <c r="U456" s="21"/>
    </row>
    <row r="457" spans="2:21" ht="15.75" customHeight="1">
      <c r="B457" s="15"/>
      <c r="C457" s="15"/>
      <c r="D457" s="16"/>
      <c r="G457" s="29"/>
      <c r="H457" s="29"/>
      <c r="U457" s="21"/>
    </row>
    <row r="458" spans="2:21" ht="15.75" customHeight="1">
      <c r="B458" s="15"/>
      <c r="C458" s="15"/>
      <c r="D458" s="16"/>
      <c r="G458" s="29"/>
      <c r="H458" s="29"/>
      <c r="U458" s="21"/>
    </row>
    <row r="459" spans="2:21" ht="15.75" customHeight="1">
      <c r="B459" s="15"/>
      <c r="C459" s="15"/>
      <c r="D459" s="16"/>
      <c r="G459" s="29"/>
      <c r="H459" s="29"/>
      <c r="U459" s="21"/>
    </row>
    <row r="460" spans="2:21" ht="15.75" customHeight="1">
      <c r="B460" s="15"/>
      <c r="C460" s="15"/>
      <c r="D460" s="16"/>
      <c r="G460" s="29"/>
      <c r="H460" s="29"/>
      <c r="U460" s="21"/>
    </row>
    <row r="461" spans="2:21" ht="15.75" customHeight="1">
      <c r="B461" s="15"/>
      <c r="C461" s="15"/>
      <c r="D461" s="16"/>
      <c r="G461" s="29"/>
      <c r="H461" s="29"/>
      <c r="U461" s="21"/>
    </row>
    <row r="462" spans="2:21" ht="15.75" customHeight="1">
      <c r="B462" s="15"/>
      <c r="C462" s="15"/>
      <c r="D462" s="16"/>
      <c r="G462" s="29"/>
      <c r="H462" s="29"/>
      <c r="U462" s="21"/>
    </row>
    <row r="463" spans="2:21" ht="15.75" customHeight="1">
      <c r="B463" s="15"/>
      <c r="C463" s="15"/>
      <c r="D463" s="16"/>
      <c r="G463" s="29"/>
      <c r="H463" s="29"/>
      <c r="U463" s="21"/>
    </row>
    <row r="464" spans="2:21" ht="15.75" customHeight="1">
      <c r="B464" s="15"/>
      <c r="C464" s="15"/>
      <c r="D464" s="16"/>
      <c r="G464" s="29"/>
      <c r="H464" s="29"/>
      <c r="U464" s="21"/>
    </row>
    <row r="465" spans="2:21" ht="15.75" customHeight="1">
      <c r="B465" s="15"/>
      <c r="C465" s="15"/>
      <c r="D465" s="16"/>
      <c r="G465" s="29"/>
      <c r="H465" s="29"/>
      <c r="U465" s="21"/>
    </row>
    <row r="466" spans="2:21" ht="15.75" customHeight="1">
      <c r="B466" s="15"/>
      <c r="C466" s="15"/>
      <c r="D466" s="16"/>
      <c r="G466" s="29"/>
      <c r="H466" s="29"/>
      <c r="U466" s="21"/>
    </row>
    <row r="467" spans="2:21" ht="15.75" customHeight="1">
      <c r="B467" s="15"/>
      <c r="C467" s="15"/>
      <c r="D467" s="16"/>
      <c r="G467" s="29"/>
      <c r="H467" s="29"/>
      <c r="U467" s="21"/>
    </row>
    <row r="468" spans="2:21" ht="15.75" customHeight="1">
      <c r="B468" s="15"/>
      <c r="C468" s="15"/>
      <c r="D468" s="16"/>
      <c r="G468" s="29"/>
      <c r="H468" s="29"/>
      <c r="U468" s="21"/>
    </row>
    <row r="469" spans="2:21" ht="15.75" customHeight="1">
      <c r="B469" s="15"/>
      <c r="C469" s="15"/>
      <c r="D469" s="16"/>
      <c r="G469" s="29"/>
      <c r="H469" s="29"/>
      <c r="U469" s="21"/>
    </row>
    <row r="470" spans="2:21" ht="15.75" customHeight="1">
      <c r="B470" s="15"/>
      <c r="C470" s="15"/>
      <c r="D470" s="16"/>
      <c r="G470" s="29"/>
      <c r="H470" s="29"/>
      <c r="U470" s="21"/>
    </row>
    <row r="471" spans="2:21" ht="15.75" customHeight="1">
      <c r="B471" s="15"/>
      <c r="C471" s="15"/>
      <c r="D471" s="16"/>
      <c r="G471" s="29"/>
      <c r="H471" s="29"/>
      <c r="U471" s="21"/>
    </row>
    <row r="472" spans="2:21" ht="15.75" customHeight="1">
      <c r="B472" s="15"/>
      <c r="C472" s="15"/>
      <c r="D472" s="16"/>
      <c r="G472" s="29"/>
      <c r="H472" s="29"/>
      <c r="U472" s="21"/>
    </row>
    <row r="473" spans="2:21" ht="15.75" customHeight="1">
      <c r="B473" s="15"/>
      <c r="C473" s="15"/>
      <c r="D473" s="16"/>
      <c r="G473" s="29"/>
      <c r="H473" s="29"/>
      <c r="U473" s="21"/>
    </row>
    <row r="474" spans="2:21" ht="15.75" customHeight="1">
      <c r="B474" s="15"/>
      <c r="C474" s="15"/>
      <c r="D474" s="16"/>
      <c r="G474" s="29"/>
      <c r="H474" s="29"/>
      <c r="U474" s="21"/>
    </row>
    <row r="475" spans="2:21" ht="15.75" customHeight="1">
      <c r="B475" s="15"/>
      <c r="C475" s="15"/>
      <c r="D475" s="16"/>
      <c r="G475" s="29"/>
      <c r="H475" s="29"/>
      <c r="U475" s="21"/>
    </row>
    <row r="476" spans="2:21" ht="15.75" customHeight="1">
      <c r="B476" s="15"/>
      <c r="C476" s="15"/>
      <c r="D476" s="16"/>
      <c r="G476" s="29"/>
      <c r="H476" s="29"/>
      <c r="U476" s="21"/>
    </row>
    <row r="477" spans="2:21" ht="15.75" customHeight="1">
      <c r="B477" s="15"/>
      <c r="C477" s="15"/>
      <c r="D477" s="16"/>
      <c r="G477" s="29"/>
      <c r="H477" s="29"/>
      <c r="U477" s="21"/>
    </row>
    <row r="478" spans="2:21" ht="15.75" customHeight="1">
      <c r="B478" s="15"/>
      <c r="C478" s="15"/>
      <c r="D478" s="16"/>
      <c r="G478" s="29"/>
      <c r="H478" s="29"/>
      <c r="U478" s="21"/>
    </row>
    <row r="479" spans="2:21" ht="15.75" customHeight="1">
      <c r="B479" s="15"/>
      <c r="C479" s="15"/>
      <c r="D479" s="16"/>
      <c r="G479" s="29"/>
      <c r="H479" s="29"/>
      <c r="U479" s="21"/>
    </row>
    <row r="480" spans="2:21" ht="15.75" customHeight="1">
      <c r="B480" s="15"/>
      <c r="C480" s="15"/>
      <c r="D480" s="16"/>
      <c r="G480" s="29"/>
      <c r="H480" s="29"/>
      <c r="U480" s="21"/>
    </row>
    <row r="481" spans="2:21" ht="15.75" customHeight="1">
      <c r="B481" s="15"/>
      <c r="C481" s="15"/>
      <c r="D481" s="16"/>
      <c r="G481" s="29"/>
      <c r="H481" s="29"/>
      <c r="U481" s="21"/>
    </row>
    <row r="482" spans="2:21" ht="15.75" customHeight="1">
      <c r="B482" s="15"/>
      <c r="C482" s="15"/>
      <c r="D482" s="16"/>
      <c r="G482" s="29"/>
      <c r="H482" s="29"/>
      <c r="U482" s="21"/>
    </row>
    <row r="483" spans="2:21" ht="15.75" customHeight="1">
      <c r="B483" s="15"/>
      <c r="C483" s="15"/>
      <c r="D483" s="16"/>
      <c r="G483" s="29"/>
      <c r="H483" s="29"/>
      <c r="U483" s="21"/>
    </row>
    <row r="484" spans="2:21" ht="15.75" customHeight="1">
      <c r="B484" s="15"/>
      <c r="C484" s="15"/>
      <c r="D484" s="16"/>
      <c r="G484" s="29"/>
      <c r="H484" s="29"/>
      <c r="U484" s="21"/>
    </row>
    <row r="485" spans="2:21" ht="15.75" customHeight="1">
      <c r="B485" s="15"/>
      <c r="C485" s="15"/>
      <c r="D485" s="16"/>
      <c r="G485" s="29"/>
      <c r="H485" s="29"/>
      <c r="U485" s="21"/>
    </row>
    <row r="486" spans="2:21" ht="15.75" customHeight="1">
      <c r="B486" s="15"/>
      <c r="C486" s="15"/>
      <c r="D486" s="16"/>
      <c r="G486" s="29"/>
      <c r="H486" s="29"/>
      <c r="U486" s="21"/>
    </row>
    <row r="487" spans="2:21" ht="15.75" customHeight="1">
      <c r="B487" s="15"/>
      <c r="C487" s="15"/>
      <c r="D487" s="16"/>
      <c r="G487" s="29"/>
      <c r="H487" s="29"/>
      <c r="U487" s="21"/>
    </row>
    <row r="488" spans="2:21" ht="15.75" customHeight="1">
      <c r="B488" s="15"/>
      <c r="C488" s="15"/>
      <c r="D488" s="16"/>
      <c r="G488" s="29"/>
      <c r="H488" s="29"/>
      <c r="U488" s="21"/>
    </row>
    <row r="489" spans="2:21" ht="15.75" customHeight="1">
      <c r="B489" s="15"/>
      <c r="C489" s="15"/>
      <c r="D489" s="16"/>
      <c r="G489" s="29"/>
      <c r="H489" s="29"/>
      <c r="U489" s="21"/>
    </row>
    <row r="490" spans="2:21" ht="15.75" customHeight="1">
      <c r="B490" s="15"/>
      <c r="C490" s="15"/>
      <c r="D490" s="16"/>
      <c r="G490" s="29"/>
      <c r="H490" s="29"/>
      <c r="U490" s="21"/>
    </row>
    <row r="491" spans="2:21" ht="15.75" customHeight="1">
      <c r="B491" s="15"/>
      <c r="C491" s="15"/>
      <c r="D491" s="16"/>
      <c r="G491" s="29"/>
      <c r="H491" s="29"/>
      <c r="U491" s="21"/>
    </row>
    <row r="492" spans="2:21" ht="15.75" customHeight="1">
      <c r="B492" s="15"/>
      <c r="C492" s="15"/>
      <c r="D492" s="16"/>
      <c r="G492" s="29"/>
      <c r="H492" s="29"/>
      <c r="U492" s="21"/>
    </row>
    <row r="493" spans="2:21" ht="15.75" customHeight="1">
      <c r="B493" s="15"/>
      <c r="C493" s="15"/>
      <c r="D493" s="16"/>
      <c r="G493" s="29"/>
      <c r="H493" s="29"/>
      <c r="U493" s="21"/>
    </row>
    <row r="494" spans="2:21" ht="15.75" customHeight="1">
      <c r="B494" s="15"/>
      <c r="C494" s="15"/>
      <c r="D494" s="16"/>
      <c r="G494" s="29"/>
      <c r="H494" s="29"/>
      <c r="U494" s="21"/>
    </row>
    <row r="495" spans="2:21" ht="15.75" customHeight="1">
      <c r="B495" s="15"/>
      <c r="C495" s="15"/>
      <c r="D495" s="16"/>
      <c r="G495" s="29"/>
      <c r="H495" s="29"/>
      <c r="U495" s="21"/>
    </row>
    <row r="496" spans="2:21" ht="15.75" customHeight="1">
      <c r="B496" s="15"/>
      <c r="C496" s="15"/>
      <c r="D496" s="16"/>
      <c r="G496" s="29"/>
      <c r="H496" s="29"/>
      <c r="U496" s="21"/>
    </row>
    <row r="497" spans="2:21" ht="15.75" customHeight="1">
      <c r="B497" s="15"/>
      <c r="C497" s="15"/>
      <c r="D497" s="16"/>
      <c r="G497" s="29"/>
      <c r="H497" s="29"/>
      <c r="U497" s="21"/>
    </row>
    <row r="498" spans="2:21" ht="15.75" customHeight="1">
      <c r="B498" s="15"/>
      <c r="C498" s="15"/>
      <c r="D498" s="16"/>
      <c r="G498" s="29"/>
      <c r="H498" s="29"/>
      <c r="U498" s="21"/>
    </row>
    <row r="499" spans="2:21" ht="15.75" customHeight="1">
      <c r="B499" s="15"/>
      <c r="C499" s="15"/>
      <c r="D499" s="16"/>
      <c r="G499" s="29"/>
      <c r="H499" s="29"/>
      <c r="U499" s="21"/>
    </row>
    <row r="500" spans="2:21" ht="15.75" customHeight="1">
      <c r="B500" s="15"/>
      <c r="C500" s="15"/>
      <c r="D500" s="16"/>
      <c r="G500" s="29"/>
      <c r="H500" s="29"/>
      <c r="U500" s="21"/>
    </row>
    <row r="501" spans="2:21" ht="15.75" customHeight="1">
      <c r="B501" s="15"/>
      <c r="C501" s="15"/>
      <c r="D501" s="16"/>
      <c r="G501" s="29"/>
      <c r="H501" s="29"/>
      <c r="U501" s="21"/>
    </row>
    <row r="502" spans="2:21" ht="15.75" customHeight="1">
      <c r="B502" s="15"/>
      <c r="C502" s="15"/>
      <c r="D502" s="16"/>
      <c r="G502" s="29"/>
      <c r="H502" s="29"/>
      <c r="U502" s="21"/>
    </row>
    <row r="503" spans="2:21" ht="15.75" customHeight="1">
      <c r="B503" s="15"/>
      <c r="C503" s="15"/>
      <c r="D503" s="16"/>
      <c r="G503" s="29"/>
      <c r="H503" s="29"/>
      <c r="U503" s="21"/>
    </row>
    <row r="504" spans="2:21" ht="15.75" customHeight="1">
      <c r="B504" s="15"/>
      <c r="C504" s="15"/>
      <c r="D504" s="16"/>
      <c r="G504" s="29"/>
      <c r="H504" s="29"/>
      <c r="U504" s="21"/>
    </row>
    <row r="505" spans="2:21" ht="15.75" customHeight="1">
      <c r="B505" s="15"/>
      <c r="C505" s="15"/>
      <c r="D505" s="16"/>
      <c r="G505" s="29"/>
      <c r="H505" s="29"/>
      <c r="U505" s="21"/>
    </row>
    <row r="506" spans="2:21" ht="15.75" customHeight="1">
      <c r="B506" s="15"/>
      <c r="C506" s="15"/>
      <c r="D506" s="16"/>
      <c r="G506" s="29"/>
      <c r="H506" s="29"/>
      <c r="U506" s="21"/>
    </row>
    <row r="507" spans="2:21" ht="15.75" customHeight="1">
      <c r="B507" s="15"/>
      <c r="C507" s="15"/>
      <c r="D507" s="16"/>
      <c r="G507" s="29"/>
      <c r="H507" s="29"/>
      <c r="U507" s="21"/>
    </row>
    <row r="508" spans="2:21" ht="15.75" customHeight="1">
      <c r="B508" s="15"/>
      <c r="C508" s="15"/>
      <c r="D508" s="16"/>
      <c r="G508" s="29"/>
      <c r="H508" s="29"/>
      <c r="U508" s="21"/>
    </row>
    <row r="509" spans="2:21" ht="15.75" customHeight="1">
      <c r="B509" s="15"/>
      <c r="C509" s="15"/>
      <c r="D509" s="16"/>
      <c r="G509" s="29"/>
      <c r="H509" s="29"/>
      <c r="U509" s="21"/>
    </row>
    <row r="510" spans="2:21" ht="15.75" customHeight="1">
      <c r="B510" s="15"/>
      <c r="C510" s="15"/>
      <c r="D510" s="16"/>
      <c r="G510" s="29"/>
      <c r="H510" s="29"/>
      <c r="U510" s="21"/>
    </row>
    <row r="511" spans="2:21" ht="15.75" customHeight="1">
      <c r="B511" s="15"/>
      <c r="C511" s="15"/>
      <c r="D511" s="16"/>
      <c r="G511" s="29"/>
      <c r="H511" s="29"/>
      <c r="U511" s="21"/>
    </row>
    <row r="512" spans="2:21" ht="15.75" customHeight="1">
      <c r="B512" s="15"/>
      <c r="C512" s="15"/>
      <c r="D512" s="16"/>
      <c r="G512" s="29"/>
      <c r="H512" s="29"/>
      <c r="U512" s="21"/>
    </row>
    <row r="513" spans="2:21" ht="15.75" customHeight="1">
      <c r="B513" s="15"/>
      <c r="C513" s="15"/>
      <c r="D513" s="16"/>
      <c r="G513" s="29"/>
      <c r="H513" s="29"/>
      <c r="U513" s="21"/>
    </row>
    <row r="514" spans="2:21" ht="15.75" customHeight="1">
      <c r="B514" s="15"/>
      <c r="C514" s="15"/>
      <c r="D514" s="16"/>
      <c r="G514" s="29"/>
      <c r="H514" s="29"/>
      <c r="U514" s="21"/>
    </row>
    <row r="515" spans="2:21" ht="15.75" customHeight="1">
      <c r="B515" s="15"/>
      <c r="C515" s="15"/>
      <c r="D515" s="16"/>
      <c r="G515" s="29"/>
      <c r="H515" s="29"/>
      <c r="U515" s="21"/>
    </row>
    <row r="516" spans="2:21" ht="15.75" customHeight="1">
      <c r="B516" s="15"/>
      <c r="C516" s="15"/>
      <c r="D516" s="16"/>
      <c r="G516" s="29"/>
      <c r="H516" s="29"/>
      <c r="U516" s="21"/>
    </row>
    <row r="517" spans="2:21" ht="15.75" customHeight="1">
      <c r="B517" s="15"/>
      <c r="C517" s="15"/>
      <c r="D517" s="16"/>
      <c r="G517" s="29"/>
      <c r="H517" s="29"/>
      <c r="U517" s="21"/>
    </row>
    <row r="518" spans="2:21" ht="15.75" customHeight="1">
      <c r="B518" s="15"/>
      <c r="C518" s="15"/>
      <c r="D518" s="16"/>
      <c r="G518" s="29"/>
      <c r="H518" s="29"/>
      <c r="U518" s="21"/>
    </row>
    <row r="519" spans="2:21" ht="15.75" customHeight="1">
      <c r="B519" s="15"/>
      <c r="C519" s="15"/>
      <c r="D519" s="16"/>
      <c r="G519" s="29"/>
      <c r="H519" s="29"/>
      <c r="U519" s="21"/>
    </row>
    <row r="520" spans="2:21" ht="15.75" customHeight="1">
      <c r="B520" s="15"/>
      <c r="C520" s="15"/>
      <c r="D520" s="16"/>
      <c r="G520" s="29"/>
      <c r="H520" s="29"/>
      <c r="U520" s="21"/>
    </row>
    <row r="521" spans="2:21" ht="15.75" customHeight="1">
      <c r="B521" s="15"/>
      <c r="C521" s="15"/>
      <c r="D521" s="16"/>
      <c r="G521" s="29"/>
      <c r="H521" s="29"/>
      <c r="U521" s="21"/>
    </row>
    <row r="522" spans="2:21" ht="15.75" customHeight="1">
      <c r="B522" s="15"/>
      <c r="C522" s="15"/>
      <c r="D522" s="16"/>
      <c r="G522" s="29"/>
      <c r="H522" s="29"/>
      <c r="U522" s="21"/>
    </row>
    <row r="523" spans="2:21" ht="15.75" customHeight="1">
      <c r="B523" s="15"/>
      <c r="C523" s="15"/>
      <c r="D523" s="16"/>
      <c r="G523" s="29"/>
      <c r="H523" s="29"/>
      <c r="U523" s="21"/>
    </row>
    <row r="524" spans="2:21" ht="15.75" customHeight="1">
      <c r="B524" s="15"/>
      <c r="C524" s="15"/>
      <c r="D524" s="16"/>
      <c r="G524" s="29"/>
      <c r="H524" s="29"/>
      <c r="U524" s="21"/>
    </row>
    <row r="525" spans="2:21" ht="15.75" customHeight="1">
      <c r="B525" s="15"/>
      <c r="C525" s="15"/>
      <c r="D525" s="16"/>
      <c r="G525" s="29"/>
      <c r="H525" s="29"/>
      <c r="U525" s="21"/>
    </row>
    <row r="526" spans="2:21" ht="15.75" customHeight="1">
      <c r="B526" s="15"/>
      <c r="C526" s="15"/>
      <c r="D526" s="16"/>
      <c r="G526" s="29"/>
      <c r="H526" s="29"/>
      <c r="U526" s="21"/>
    </row>
    <row r="527" spans="2:21" ht="15.75" customHeight="1">
      <c r="B527" s="15"/>
      <c r="C527" s="15"/>
      <c r="D527" s="16"/>
      <c r="G527" s="29"/>
      <c r="H527" s="29"/>
      <c r="U527" s="21"/>
    </row>
    <row r="528" spans="2:21" ht="15.75" customHeight="1">
      <c r="B528" s="15"/>
      <c r="C528" s="15"/>
      <c r="D528" s="16"/>
      <c r="G528" s="29"/>
      <c r="H528" s="29"/>
      <c r="U528" s="21"/>
    </row>
    <row r="529" spans="2:21" ht="15.75" customHeight="1">
      <c r="B529" s="15"/>
      <c r="C529" s="15"/>
      <c r="D529" s="16"/>
      <c r="G529" s="29"/>
      <c r="H529" s="29"/>
      <c r="U529" s="21"/>
    </row>
    <row r="530" spans="2:21" ht="15.75" customHeight="1">
      <c r="B530" s="15"/>
      <c r="C530" s="15"/>
      <c r="D530" s="16"/>
      <c r="G530" s="29"/>
      <c r="H530" s="29"/>
      <c r="U530" s="21"/>
    </row>
    <row r="531" spans="2:21" ht="15.75" customHeight="1">
      <c r="B531" s="15"/>
      <c r="C531" s="15"/>
      <c r="D531" s="16"/>
      <c r="G531" s="29"/>
      <c r="H531" s="29"/>
      <c r="U531" s="21"/>
    </row>
    <row r="532" spans="2:21" ht="15.75" customHeight="1">
      <c r="B532" s="15"/>
      <c r="C532" s="15"/>
      <c r="D532" s="16"/>
      <c r="G532" s="29"/>
      <c r="H532" s="29"/>
      <c r="U532" s="21"/>
    </row>
    <row r="533" spans="2:21" ht="15.75" customHeight="1">
      <c r="B533" s="15"/>
      <c r="C533" s="15"/>
      <c r="D533" s="16"/>
      <c r="G533" s="29"/>
      <c r="H533" s="29"/>
      <c r="U533" s="21"/>
    </row>
    <row r="534" spans="2:21" ht="15.75" customHeight="1">
      <c r="B534" s="15"/>
      <c r="C534" s="15"/>
      <c r="D534" s="16"/>
      <c r="G534" s="29"/>
      <c r="H534" s="29"/>
      <c r="U534" s="21"/>
    </row>
    <row r="535" spans="2:21" ht="15.75" customHeight="1">
      <c r="B535" s="15"/>
      <c r="C535" s="15"/>
      <c r="D535" s="16"/>
      <c r="G535" s="29"/>
      <c r="H535" s="29"/>
      <c r="U535" s="21"/>
    </row>
    <row r="536" spans="2:21" ht="15.75" customHeight="1">
      <c r="B536" s="15"/>
      <c r="C536" s="15"/>
      <c r="D536" s="16"/>
      <c r="G536" s="29"/>
      <c r="H536" s="29"/>
      <c r="U536" s="21"/>
    </row>
    <row r="537" spans="2:21" ht="15.75" customHeight="1">
      <c r="B537" s="15"/>
      <c r="C537" s="15"/>
      <c r="D537" s="16"/>
      <c r="G537" s="29"/>
      <c r="H537" s="29"/>
      <c r="U537" s="21"/>
    </row>
    <row r="538" spans="2:21" ht="15.75" customHeight="1">
      <c r="B538" s="15"/>
      <c r="C538" s="15"/>
      <c r="D538" s="16"/>
      <c r="G538" s="29"/>
      <c r="H538" s="29"/>
      <c r="U538" s="21"/>
    </row>
    <row r="539" spans="2:21" ht="15.75" customHeight="1">
      <c r="B539" s="15"/>
      <c r="C539" s="15"/>
      <c r="D539" s="16"/>
      <c r="G539" s="29"/>
      <c r="H539" s="29"/>
      <c r="U539" s="21"/>
    </row>
    <row r="540" spans="2:21" ht="15.75" customHeight="1">
      <c r="B540" s="15"/>
      <c r="C540" s="15"/>
      <c r="D540" s="16"/>
      <c r="G540" s="29"/>
      <c r="H540" s="29"/>
      <c r="U540" s="21"/>
    </row>
    <row r="541" spans="2:21" ht="15.75" customHeight="1">
      <c r="B541" s="15"/>
      <c r="C541" s="15"/>
      <c r="D541" s="16"/>
      <c r="G541" s="29"/>
      <c r="H541" s="29"/>
      <c r="U541" s="21"/>
    </row>
    <row r="542" spans="2:21" ht="15.75" customHeight="1">
      <c r="B542" s="15"/>
      <c r="C542" s="15"/>
      <c r="D542" s="16"/>
      <c r="G542" s="29"/>
      <c r="H542" s="29"/>
      <c r="U542" s="21"/>
    </row>
    <row r="543" spans="2:21" ht="15.75" customHeight="1">
      <c r="B543" s="15"/>
      <c r="C543" s="15"/>
      <c r="D543" s="16"/>
      <c r="G543" s="29"/>
      <c r="H543" s="29"/>
      <c r="U543" s="21"/>
    </row>
    <row r="544" spans="2:21" ht="15.75" customHeight="1">
      <c r="B544" s="15"/>
      <c r="C544" s="15"/>
      <c r="D544" s="16"/>
      <c r="G544" s="29"/>
      <c r="H544" s="29"/>
      <c r="U544" s="21"/>
    </row>
    <row r="545" spans="2:21" ht="15.75" customHeight="1">
      <c r="B545" s="15"/>
      <c r="C545" s="15"/>
      <c r="D545" s="16"/>
      <c r="G545" s="29"/>
      <c r="H545" s="29"/>
      <c r="U545" s="21"/>
    </row>
    <row r="546" spans="2:21" ht="15.75" customHeight="1">
      <c r="B546" s="15"/>
      <c r="C546" s="15"/>
      <c r="D546" s="16"/>
      <c r="G546" s="29"/>
      <c r="H546" s="29"/>
      <c r="U546" s="21"/>
    </row>
    <row r="547" spans="2:21" ht="15.75" customHeight="1">
      <c r="B547" s="15"/>
      <c r="C547" s="15"/>
      <c r="D547" s="16"/>
      <c r="G547" s="29"/>
      <c r="H547" s="29"/>
      <c r="U547" s="21"/>
    </row>
    <row r="548" spans="2:21" ht="15.75" customHeight="1">
      <c r="B548" s="15"/>
      <c r="C548" s="15"/>
      <c r="D548" s="16"/>
      <c r="G548" s="29"/>
      <c r="H548" s="29"/>
      <c r="U548" s="21"/>
    </row>
    <row r="549" spans="2:21" ht="15.75" customHeight="1">
      <c r="B549" s="15"/>
      <c r="C549" s="15"/>
      <c r="D549" s="16"/>
      <c r="G549" s="29"/>
      <c r="H549" s="29"/>
      <c r="U549" s="21"/>
    </row>
    <row r="550" spans="2:21" ht="15.75" customHeight="1">
      <c r="B550" s="15"/>
      <c r="C550" s="15"/>
      <c r="D550" s="16"/>
      <c r="G550" s="29"/>
      <c r="H550" s="29"/>
      <c r="U550" s="21"/>
    </row>
    <row r="551" spans="2:21" ht="15.75" customHeight="1">
      <c r="B551" s="15"/>
      <c r="C551" s="15"/>
      <c r="D551" s="16"/>
      <c r="G551" s="29"/>
      <c r="H551" s="29"/>
      <c r="U551" s="21"/>
    </row>
    <row r="552" spans="2:21" ht="15.75" customHeight="1">
      <c r="B552" s="15"/>
      <c r="C552" s="15"/>
      <c r="D552" s="16"/>
      <c r="G552" s="29"/>
      <c r="H552" s="29"/>
      <c r="U552" s="21"/>
    </row>
    <row r="553" spans="2:21" ht="15.75" customHeight="1">
      <c r="B553" s="15"/>
      <c r="C553" s="15"/>
      <c r="D553" s="16"/>
      <c r="G553" s="29"/>
      <c r="H553" s="29"/>
      <c r="U553" s="21"/>
    </row>
    <row r="554" spans="2:21" ht="15.75" customHeight="1">
      <c r="B554" s="15"/>
      <c r="C554" s="15"/>
      <c r="D554" s="16"/>
      <c r="G554" s="29"/>
      <c r="H554" s="29"/>
      <c r="U554" s="21"/>
    </row>
    <row r="555" spans="2:21" ht="15.75" customHeight="1">
      <c r="B555" s="15"/>
      <c r="C555" s="15"/>
      <c r="D555" s="16"/>
      <c r="G555" s="29"/>
      <c r="H555" s="29"/>
      <c r="U555" s="21"/>
    </row>
    <row r="556" spans="2:21" ht="15.75" customHeight="1">
      <c r="B556" s="15"/>
      <c r="C556" s="15"/>
      <c r="D556" s="16"/>
      <c r="G556" s="29"/>
      <c r="H556" s="29"/>
      <c r="U556" s="21"/>
    </row>
    <row r="557" spans="2:21" ht="15.75" customHeight="1">
      <c r="B557" s="15"/>
      <c r="C557" s="15"/>
      <c r="D557" s="16"/>
      <c r="G557" s="29"/>
      <c r="H557" s="29"/>
      <c r="U557" s="21"/>
    </row>
    <row r="558" spans="2:21" ht="15.75" customHeight="1">
      <c r="B558" s="15"/>
      <c r="C558" s="15"/>
      <c r="D558" s="16"/>
      <c r="G558" s="29"/>
      <c r="H558" s="29"/>
      <c r="U558" s="21"/>
    </row>
    <row r="559" spans="2:21" ht="15.75" customHeight="1">
      <c r="B559" s="15"/>
      <c r="C559" s="15"/>
      <c r="D559" s="16"/>
      <c r="G559" s="29"/>
      <c r="H559" s="29"/>
      <c r="U559" s="21"/>
    </row>
    <row r="560" spans="2:21" ht="15.75" customHeight="1">
      <c r="B560" s="15"/>
      <c r="C560" s="15"/>
      <c r="D560" s="16"/>
      <c r="G560" s="29"/>
      <c r="H560" s="29"/>
      <c r="U560" s="21"/>
    </row>
    <row r="561" spans="2:21" ht="15.75" customHeight="1">
      <c r="B561" s="15"/>
      <c r="C561" s="15"/>
      <c r="D561" s="16"/>
      <c r="G561" s="29"/>
      <c r="H561" s="29"/>
      <c r="U561" s="21"/>
    </row>
    <row r="562" spans="2:21" ht="15.75" customHeight="1">
      <c r="B562" s="15"/>
      <c r="C562" s="15"/>
      <c r="D562" s="16"/>
      <c r="G562" s="29"/>
      <c r="H562" s="29"/>
      <c r="U562" s="21"/>
    </row>
    <row r="563" spans="2:21" ht="15.75" customHeight="1">
      <c r="B563" s="15"/>
      <c r="C563" s="15"/>
      <c r="D563" s="16"/>
      <c r="G563" s="29"/>
      <c r="H563" s="29"/>
      <c r="U563" s="21"/>
    </row>
    <row r="564" spans="2:21" ht="15.75" customHeight="1">
      <c r="B564" s="15"/>
      <c r="C564" s="15"/>
      <c r="D564" s="16"/>
      <c r="G564" s="29"/>
      <c r="H564" s="29"/>
      <c r="U564" s="21"/>
    </row>
    <row r="565" spans="2:21" ht="15.75" customHeight="1">
      <c r="B565" s="15"/>
      <c r="C565" s="15"/>
      <c r="D565" s="16"/>
      <c r="G565" s="29"/>
      <c r="H565" s="29"/>
      <c r="U565" s="21"/>
    </row>
    <row r="566" spans="2:21" ht="15.75" customHeight="1">
      <c r="B566" s="15"/>
      <c r="C566" s="15"/>
      <c r="D566" s="16"/>
      <c r="G566" s="29"/>
      <c r="H566" s="29"/>
      <c r="U566" s="21"/>
    </row>
    <row r="567" spans="2:21" ht="15.75" customHeight="1">
      <c r="B567" s="15"/>
      <c r="C567" s="15"/>
      <c r="D567" s="16"/>
      <c r="G567" s="29"/>
      <c r="H567" s="29"/>
      <c r="U567" s="21"/>
    </row>
    <row r="568" spans="2:21" ht="15.75" customHeight="1">
      <c r="B568" s="15"/>
      <c r="C568" s="15"/>
      <c r="D568" s="16"/>
      <c r="G568" s="29"/>
      <c r="H568" s="29"/>
      <c r="U568" s="21"/>
    </row>
    <row r="569" spans="2:21" ht="15.75" customHeight="1">
      <c r="B569" s="15"/>
      <c r="C569" s="15"/>
      <c r="D569" s="16"/>
      <c r="G569" s="29"/>
      <c r="H569" s="29"/>
      <c r="U569" s="21"/>
    </row>
    <row r="570" spans="2:21" ht="15.75" customHeight="1">
      <c r="B570" s="15"/>
      <c r="C570" s="15"/>
      <c r="D570" s="16"/>
      <c r="G570" s="29"/>
      <c r="H570" s="29"/>
      <c r="U570" s="21"/>
    </row>
    <row r="571" spans="2:21" ht="15.75" customHeight="1">
      <c r="B571" s="15"/>
      <c r="C571" s="15"/>
      <c r="D571" s="16"/>
      <c r="G571" s="29"/>
      <c r="H571" s="29"/>
      <c r="U571" s="21"/>
    </row>
    <row r="572" spans="2:21" ht="15.75" customHeight="1">
      <c r="B572" s="15"/>
      <c r="C572" s="15"/>
      <c r="D572" s="16"/>
      <c r="G572" s="29"/>
      <c r="H572" s="29"/>
      <c r="U572" s="21"/>
    </row>
    <row r="573" spans="2:21" ht="15.75" customHeight="1">
      <c r="B573" s="15"/>
      <c r="C573" s="15"/>
      <c r="D573" s="16"/>
      <c r="G573" s="29"/>
      <c r="H573" s="29"/>
      <c r="U573" s="21"/>
    </row>
    <row r="574" spans="2:21" ht="15.75" customHeight="1">
      <c r="B574" s="15"/>
      <c r="C574" s="15"/>
      <c r="D574" s="16"/>
      <c r="G574" s="29"/>
      <c r="H574" s="29"/>
      <c r="U574" s="21"/>
    </row>
    <row r="575" spans="2:21" ht="15.75" customHeight="1">
      <c r="B575" s="15"/>
      <c r="C575" s="15"/>
      <c r="D575" s="16"/>
      <c r="G575" s="29"/>
      <c r="H575" s="29"/>
      <c r="U575" s="21"/>
    </row>
    <row r="576" spans="2:21" ht="15.75" customHeight="1">
      <c r="B576" s="15"/>
      <c r="C576" s="15"/>
      <c r="D576" s="16"/>
      <c r="G576" s="29"/>
      <c r="H576" s="29"/>
      <c r="U576" s="21"/>
    </row>
    <row r="577" spans="2:21" ht="15.75" customHeight="1">
      <c r="B577" s="15"/>
      <c r="C577" s="15"/>
      <c r="D577" s="16"/>
      <c r="G577" s="29"/>
      <c r="H577" s="29"/>
      <c r="U577" s="21"/>
    </row>
    <row r="578" spans="2:21" ht="15.75" customHeight="1">
      <c r="B578" s="15"/>
      <c r="C578" s="15"/>
      <c r="D578" s="16"/>
      <c r="G578" s="29"/>
      <c r="H578" s="29"/>
      <c r="U578" s="21"/>
    </row>
    <row r="579" spans="2:21" ht="15.75" customHeight="1">
      <c r="B579" s="15"/>
      <c r="C579" s="15"/>
      <c r="D579" s="16"/>
      <c r="G579" s="29"/>
      <c r="H579" s="29"/>
      <c r="U579" s="21"/>
    </row>
    <row r="580" spans="2:21" ht="15.75" customHeight="1">
      <c r="B580" s="15"/>
      <c r="C580" s="15"/>
      <c r="D580" s="16"/>
      <c r="G580" s="29"/>
      <c r="H580" s="29"/>
      <c r="U580" s="21"/>
    </row>
    <row r="581" spans="2:21" ht="15.75" customHeight="1">
      <c r="B581" s="15"/>
      <c r="C581" s="15"/>
      <c r="D581" s="16"/>
      <c r="G581" s="29"/>
      <c r="H581" s="29"/>
      <c r="U581" s="21"/>
    </row>
    <row r="582" spans="2:21" ht="15.75" customHeight="1">
      <c r="B582" s="15"/>
      <c r="C582" s="15"/>
      <c r="D582" s="16"/>
      <c r="G582" s="29"/>
      <c r="H582" s="29"/>
      <c r="U582" s="21"/>
    </row>
    <row r="583" spans="2:21" ht="15.75" customHeight="1">
      <c r="B583" s="15"/>
      <c r="C583" s="15"/>
      <c r="D583" s="16"/>
      <c r="G583" s="29"/>
      <c r="H583" s="29"/>
      <c r="U583" s="21"/>
    </row>
    <row r="584" spans="2:21" ht="15.75" customHeight="1">
      <c r="B584" s="15"/>
      <c r="C584" s="15"/>
      <c r="D584" s="16"/>
      <c r="G584" s="29"/>
      <c r="H584" s="29"/>
      <c r="U584" s="21"/>
    </row>
    <row r="585" spans="2:21" ht="15.75" customHeight="1">
      <c r="B585" s="15"/>
      <c r="C585" s="15"/>
      <c r="D585" s="16"/>
      <c r="G585" s="29"/>
      <c r="H585" s="29"/>
      <c r="U585" s="21"/>
    </row>
    <row r="586" spans="2:21" ht="15.75" customHeight="1">
      <c r="B586" s="15"/>
      <c r="C586" s="15"/>
      <c r="D586" s="16"/>
      <c r="G586" s="29"/>
      <c r="H586" s="29"/>
      <c r="U586" s="21"/>
    </row>
    <row r="587" spans="2:21" ht="15.75" customHeight="1">
      <c r="B587" s="15"/>
      <c r="C587" s="15"/>
      <c r="D587" s="16"/>
      <c r="G587" s="29"/>
      <c r="H587" s="29"/>
      <c r="U587" s="21"/>
    </row>
    <row r="588" spans="2:21" ht="15.75" customHeight="1">
      <c r="B588" s="15"/>
      <c r="C588" s="15"/>
      <c r="D588" s="16"/>
      <c r="G588" s="29"/>
      <c r="H588" s="29"/>
      <c r="U588" s="21"/>
    </row>
    <row r="589" spans="2:21" ht="15.75" customHeight="1">
      <c r="B589" s="15"/>
      <c r="C589" s="15"/>
      <c r="D589" s="16"/>
      <c r="G589" s="29"/>
      <c r="H589" s="29"/>
      <c r="U589" s="21"/>
    </row>
    <row r="590" spans="2:21" ht="15.75" customHeight="1">
      <c r="B590" s="15"/>
      <c r="C590" s="15"/>
      <c r="D590" s="16"/>
      <c r="G590" s="29"/>
      <c r="H590" s="29"/>
      <c r="U590" s="21"/>
    </row>
    <row r="591" spans="2:21" ht="15.75" customHeight="1">
      <c r="B591" s="15"/>
      <c r="C591" s="15"/>
      <c r="D591" s="16"/>
      <c r="G591" s="29"/>
      <c r="H591" s="29"/>
      <c r="U591" s="21"/>
    </row>
    <row r="592" spans="2:21" ht="15.75" customHeight="1">
      <c r="B592" s="15"/>
      <c r="C592" s="15"/>
      <c r="D592" s="16"/>
      <c r="G592" s="29"/>
      <c r="H592" s="29"/>
      <c r="U592" s="21"/>
    </row>
    <row r="593" spans="2:21" ht="15.75" customHeight="1">
      <c r="B593" s="15"/>
      <c r="C593" s="15"/>
      <c r="D593" s="16"/>
      <c r="G593" s="29"/>
      <c r="H593" s="29"/>
      <c r="U593" s="21"/>
    </row>
    <row r="594" spans="2:21" ht="15.75" customHeight="1">
      <c r="B594" s="15"/>
      <c r="C594" s="15"/>
      <c r="D594" s="16"/>
      <c r="G594" s="29"/>
      <c r="H594" s="29"/>
      <c r="U594" s="21"/>
    </row>
    <row r="595" spans="2:21" ht="15.75" customHeight="1">
      <c r="B595" s="15"/>
      <c r="C595" s="15"/>
      <c r="D595" s="16"/>
      <c r="G595" s="29"/>
      <c r="H595" s="29"/>
      <c r="U595" s="21"/>
    </row>
    <row r="596" spans="2:21" ht="15.75" customHeight="1">
      <c r="B596" s="15"/>
      <c r="C596" s="15"/>
      <c r="D596" s="16"/>
      <c r="G596" s="29"/>
      <c r="H596" s="29"/>
      <c r="U596" s="21"/>
    </row>
    <row r="597" spans="2:21" ht="15.75" customHeight="1">
      <c r="B597" s="15"/>
      <c r="C597" s="15"/>
      <c r="D597" s="16"/>
      <c r="G597" s="29"/>
      <c r="H597" s="29"/>
      <c r="U597" s="21"/>
    </row>
    <row r="598" spans="2:21" ht="15.75" customHeight="1">
      <c r="B598" s="15"/>
      <c r="C598" s="15"/>
      <c r="D598" s="16"/>
      <c r="G598" s="29"/>
      <c r="H598" s="29"/>
      <c r="U598" s="21"/>
    </row>
    <row r="599" spans="2:21" ht="15.75" customHeight="1">
      <c r="B599" s="15"/>
      <c r="C599" s="15"/>
      <c r="D599" s="16"/>
      <c r="G599" s="29"/>
      <c r="H599" s="29"/>
      <c r="U599" s="21"/>
    </row>
    <row r="600" spans="2:21" ht="15.75" customHeight="1">
      <c r="B600" s="15"/>
      <c r="C600" s="15"/>
      <c r="D600" s="16"/>
      <c r="G600" s="29"/>
      <c r="H600" s="29"/>
      <c r="U600" s="21"/>
    </row>
    <row r="601" spans="2:21" ht="15.75" customHeight="1">
      <c r="B601" s="15"/>
      <c r="C601" s="15"/>
      <c r="D601" s="16"/>
      <c r="G601" s="29"/>
      <c r="H601" s="29"/>
      <c r="U601" s="21"/>
    </row>
    <row r="602" spans="2:21" ht="15.75" customHeight="1">
      <c r="B602" s="15"/>
      <c r="C602" s="15"/>
      <c r="D602" s="16"/>
      <c r="G602" s="29"/>
      <c r="H602" s="29"/>
      <c r="U602" s="21"/>
    </row>
    <row r="603" spans="2:21" ht="15.75" customHeight="1">
      <c r="B603" s="15"/>
      <c r="C603" s="15"/>
      <c r="D603" s="16"/>
      <c r="G603" s="29"/>
      <c r="H603" s="29"/>
      <c r="U603" s="21"/>
    </row>
    <row r="604" spans="2:21" ht="15.75" customHeight="1">
      <c r="B604" s="15"/>
      <c r="C604" s="15"/>
      <c r="D604" s="16"/>
      <c r="G604" s="29"/>
      <c r="H604" s="29"/>
      <c r="U604" s="21"/>
    </row>
    <row r="605" spans="2:21" ht="15.75" customHeight="1">
      <c r="B605" s="15"/>
      <c r="C605" s="15"/>
      <c r="D605" s="16"/>
      <c r="G605" s="29"/>
      <c r="H605" s="29"/>
      <c r="U605" s="21"/>
    </row>
    <row r="606" spans="2:21" ht="15.75" customHeight="1">
      <c r="B606" s="15"/>
      <c r="C606" s="15"/>
      <c r="D606" s="16"/>
      <c r="G606" s="29"/>
      <c r="H606" s="29"/>
      <c r="U606" s="21"/>
    </row>
    <row r="607" spans="2:21" ht="15.75" customHeight="1">
      <c r="B607" s="15"/>
      <c r="C607" s="15"/>
      <c r="D607" s="16"/>
      <c r="G607" s="29"/>
      <c r="H607" s="29"/>
      <c r="U607" s="21"/>
    </row>
    <row r="608" spans="2:21" ht="15.75" customHeight="1">
      <c r="B608" s="15"/>
      <c r="C608" s="15"/>
      <c r="D608" s="16"/>
      <c r="G608" s="29"/>
      <c r="H608" s="29"/>
      <c r="U608" s="21"/>
    </row>
    <row r="609" spans="2:21" ht="15.75" customHeight="1">
      <c r="B609" s="15"/>
      <c r="C609" s="15"/>
      <c r="D609" s="16"/>
      <c r="G609" s="29"/>
      <c r="H609" s="29"/>
      <c r="U609" s="21"/>
    </row>
    <row r="610" spans="2:21" ht="15.75" customHeight="1">
      <c r="B610" s="15"/>
      <c r="C610" s="15"/>
      <c r="D610" s="16"/>
      <c r="G610" s="29"/>
      <c r="H610" s="29"/>
      <c r="U610" s="21"/>
    </row>
    <row r="611" spans="2:21" ht="15.75" customHeight="1">
      <c r="B611" s="15"/>
      <c r="C611" s="15"/>
      <c r="D611" s="16"/>
      <c r="G611" s="29"/>
      <c r="H611" s="29"/>
      <c r="U611" s="21"/>
    </row>
    <row r="612" spans="2:21" ht="15.75" customHeight="1">
      <c r="B612" s="15"/>
      <c r="C612" s="15"/>
      <c r="D612" s="16"/>
      <c r="G612" s="29"/>
      <c r="H612" s="29"/>
      <c r="U612" s="21"/>
    </row>
    <row r="613" spans="2:21" ht="15.75" customHeight="1">
      <c r="B613" s="15"/>
      <c r="C613" s="15"/>
      <c r="D613" s="16"/>
      <c r="G613" s="29"/>
      <c r="H613" s="29"/>
      <c r="U613" s="21"/>
    </row>
    <row r="614" spans="2:21" ht="15.75" customHeight="1">
      <c r="B614" s="15"/>
      <c r="C614" s="15"/>
      <c r="D614" s="16"/>
      <c r="G614" s="29"/>
      <c r="H614" s="29"/>
      <c r="U614" s="21"/>
    </row>
    <row r="615" spans="2:21" ht="15.75" customHeight="1">
      <c r="B615" s="15"/>
      <c r="C615" s="15"/>
      <c r="D615" s="16"/>
      <c r="G615" s="29"/>
      <c r="H615" s="29"/>
      <c r="U615" s="21"/>
    </row>
    <row r="616" spans="2:21" ht="15.75" customHeight="1">
      <c r="B616" s="15"/>
      <c r="C616" s="15"/>
      <c r="D616" s="16"/>
      <c r="G616" s="29"/>
      <c r="H616" s="29"/>
      <c r="U616" s="21"/>
    </row>
    <row r="617" spans="2:21" ht="15.75" customHeight="1">
      <c r="B617" s="15"/>
      <c r="C617" s="15"/>
      <c r="D617" s="16"/>
      <c r="G617" s="29"/>
      <c r="H617" s="29"/>
      <c r="U617" s="21"/>
    </row>
    <row r="618" spans="2:21" ht="15.75" customHeight="1">
      <c r="B618" s="15"/>
      <c r="C618" s="15"/>
      <c r="D618" s="16"/>
      <c r="G618" s="29"/>
      <c r="H618" s="29"/>
      <c r="U618" s="21"/>
    </row>
    <row r="619" spans="2:21" ht="15.75" customHeight="1">
      <c r="B619" s="15"/>
      <c r="C619" s="15"/>
      <c r="D619" s="16"/>
      <c r="G619" s="29"/>
      <c r="H619" s="29"/>
      <c r="U619" s="21"/>
    </row>
    <row r="620" spans="2:21" ht="15.75" customHeight="1">
      <c r="B620" s="15"/>
      <c r="C620" s="15"/>
      <c r="D620" s="16"/>
      <c r="G620" s="29"/>
      <c r="H620" s="29"/>
      <c r="U620" s="21"/>
    </row>
    <row r="621" spans="2:21" ht="15.75" customHeight="1">
      <c r="B621" s="15"/>
      <c r="C621" s="15"/>
      <c r="D621" s="16"/>
      <c r="G621" s="29"/>
      <c r="H621" s="29"/>
      <c r="U621" s="21"/>
    </row>
    <row r="622" spans="2:21" ht="15.75" customHeight="1">
      <c r="B622" s="15"/>
      <c r="C622" s="15"/>
      <c r="D622" s="16"/>
      <c r="G622" s="29"/>
      <c r="H622" s="29"/>
      <c r="U622" s="21"/>
    </row>
    <row r="623" spans="2:21" ht="15.75" customHeight="1">
      <c r="B623" s="15"/>
      <c r="C623" s="15"/>
      <c r="D623" s="16"/>
      <c r="G623" s="29"/>
      <c r="H623" s="29"/>
      <c r="U623" s="21"/>
    </row>
    <row r="624" spans="2:21" ht="15.75" customHeight="1">
      <c r="B624" s="15"/>
      <c r="C624" s="15"/>
      <c r="D624" s="16"/>
      <c r="G624" s="29"/>
      <c r="H624" s="29"/>
      <c r="U624" s="21"/>
    </row>
    <row r="625" spans="2:21" ht="15.75" customHeight="1">
      <c r="B625" s="15"/>
      <c r="C625" s="15"/>
      <c r="D625" s="16"/>
      <c r="G625" s="29"/>
      <c r="H625" s="29"/>
      <c r="U625" s="21"/>
    </row>
    <row r="626" spans="2:21" ht="15.75" customHeight="1">
      <c r="B626" s="15"/>
      <c r="C626" s="15"/>
      <c r="D626" s="16"/>
      <c r="G626" s="29"/>
      <c r="H626" s="29"/>
      <c r="U626" s="21"/>
    </row>
    <row r="627" spans="2:21" ht="15.75" customHeight="1">
      <c r="B627" s="15"/>
      <c r="C627" s="15"/>
      <c r="D627" s="16"/>
      <c r="G627" s="29"/>
      <c r="H627" s="29"/>
      <c r="U627" s="21"/>
    </row>
    <row r="628" spans="2:21" ht="15.75" customHeight="1">
      <c r="B628" s="15"/>
      <c r="C628" s="15"/>
      <c r="D628" s="16"/>
      <c r="G628" s="29"/>
      <c r="H628" s="29"/>
      <c r="U628" s="21"/>
    </row>
    <row r="629" spans="2:21" ht="15.75" customHeight="1">
      <c r="B629" s="15"/>
      <c r="C629" s="15"/>
      <c r="D629" s="16"/>
      <c r="G629" s="29"/>
      <c r="H629" s="29"/>
      <c r="U629" s="21"/>
    </row>
    <row r="630" spans="2:21" ht="15.75" customHeight="1">
      <c r="B630" s="15"/>
      <c r="C630" s="15"/>
      <c r="D630" s="16"/>
      <c r="G630" s="29"/>
      <c r="H630" s="29"/>
      <c r="U630" s="21"/>
    </row>
    <row r="631" spans="2:21" ht="15.75" customHeight="1">
      <c r="B631" s="15"/>
      <c r="C631" s="15"/>
      <c r="D631" s="16"/>
      <c r="G631" s="29"/>
      <c r="H631" s="29"/>
      <c r="U631" s="21"/>
    </row>
    <row r="632" spans="2:21" ht="15.75" customHeight="1">
      <c r="B632" s="15"/>
      <c r="C632" s="15"/>
      <c r="D632" s="16"/>
      <c r="G632" s="29"/>
      <c r="H632" s="29"/>
      <c r="U632" s="21"/>
    </row>
    <row r="633" spans="2:21" ht="15.75" customHeight="1">
      <c r="B633" s="15"/>
      <c r="C633" s="15"/>
      <c r="D633" s="16"/>
      <c r="G633" s="29"/>
      <c r="H633" s="29"/>
      <c r="U633" s="21"/>
    </row>
    <row r="634" spans="2:21" ht="15.75" customHeight="1">
      <c r="B634" s="15"/>
      <c r="C634" s="15"/>
      <c r="D634" s="16"/>
      <c r="G634" s="29"/>
      <c r="H634" s="29"/>
      <c r="U634" s="21"/>
    </row>
    <row r="635" spans="2:21" ht="15.75" customHeight="1">
      <c r="B635" s="15"/>
      <c r="C635" s="15"/>
      <c r="D635" s="16"/>
      <c r="G635" s="29"/>
      <c r="H635" s="29"/>
      <c r="U635" s="21"/>
    </row>
    <row r="636" spans="2:21" ht="15.75" customHeight="1">
      <c r="B636" s="15"/>
      <c r="C636" s="15"/>
      <c r="D636" s="16"/>
      <c r="G636" s="29"/>
      <c r="H636" s="29"/>
      <c r="U636" s="21"/>
    </row>
    <row r="637" spans="2:21" ht="15.75" customHeight="1">
      <c r="B637" s="15"/>
      <c r="C637" s="15"/>
      <c r="D637" s="16"/>
      <c r="G637" s="29"/>
      <c r="H637" s="29"/>
      <c r="U637" s="21"/>
    </row>
    <row r="638" spans="2:21" ht="15.75" customHeight="1">
      <c r="B638" s="15"/>
      <c r="C638" s="15"/>
      <c r="D638" s="16"/>
      <c r="G638" s="29"/>
      <c r="H638" s="29"/>
      <c r="U638" s="21"/>
    </row>
    <row r="639" spans="2:21" ht="15.75" customHeight="1">
      <c r="B639" s="15"/>
      <c r="C639" s="15"/>
      <c r="D639" s="16"/>
      <c r="G639" s="29"/>
      <c r="H639" s="29"/>
      <c r="U639" s="21"/>
    </row>
    <row r="640" spans="2:21" ht="15.75" customHeight="1">
      <c r="B640" s="15"/>
      <c r="C640" s="15"/>
      <c r="D640" s="16"/>
      <c r="G640" s="29"/>
      <c r="H640" s="29"/>
      <c r="U640" s="21"/>
    </row>
    <row r="641" spans="2:21" ht="15.75" customHeight="1">
      <c r="B641" s="15"/>
      <c r="C641" s="15"/>
      <c r="D641" s="16"/>
      <c r="G641" s="29"/>
      <c r="H641" s="29"/>
      <c r="U641" s="21"/>
    </row>
    <row r="642" spans="2:21" ht="15.75" customHeight="1">
      <c r="B642" s="15"/>
      <c r="C642" s="15"/>
      <c r="D642" s="16"/>
      <c r="G642" s="29"/>
      <c r="H642" s="29"/>
      <c r="U642" s="21"/>
    </row>
    <row r="643" spans="2:21" ht="15.75" customHeight="1">
      <c r="B643" s="15"/>
      <c r="C643" s="15"/>
      <c r="D643" s="16"/>
      <c r="G643" s="29"/>
      <c r="H643" s="29"/>
      <c r="U643" s="21"/>
    </row>
    <row r="644" spans="2:21" ht="15.75" customHeight="1">
      <c r="B644" s="15"/>
      <c r="C644" s="15"/>
      <c r="D644" s="16"/>
      <c r="G644" s="29"/>
      <c r="H644" s="29"/>
      <c r="U644" s="21"/>
    </row>
    <row r="645" spans="2:21" ht="15.75" customHeight="1">
      <c r="B645" s="15"/>
      <c r="C645" s="15"/>
      <c r="D645" s="16"/>
      <c r="G645" s="29"/>
      <c r="H645" s="29"/>
      <c r="U645" s="21"/>
    </row>
    <row r="646" spans="2:21" ht="15.75" customHeight="1">
      <c r="B646" s="15"/>
      <c r="C646" s="15"/>
      <c r="D646" s="16"/>
      <c r="G646" s="29"/>
      <c r="H646" s="29"/>
      <c r="U646" s="21"/>
    </row>
    <row r="647" spans="2:21" ht="15.75" customHeight="1">
      <c r="B647" s="15"/>
      <c r="C647" s="15"/>
      <c r="D647" s="16"/>
      <c r="G647" s="29"/>
      <c r="H647" s="29"/>
      <c r="U647" s="21"/>
    </row>
    <row r="648" spans="2:21" ht="15.75" customHeight="1">
      <c r="B648" s="15"/>
      <c r="C648" s="15"/>
      <c r="D648" s="16"/>
      <c r="G648" s="29"/>
      <c r="H648" s="29"/>
      <c r="U648" s="21"/>
    </row>
    <row r="649" spans="2:21" ht="15.75" customHeight="1">
      <c r="B649" s="15"/>
      <c r="C649" s="15"/>
      <c r="D649" s="16"/>
      <c r="G649" s="29"/>
      <c r="H649" s="29"/>
      <c r="U649" s="21"/>
    </row>
    <row r="650" spans="2:21" ht="15.75" customHeight="1">
      <c r="B650" s="15"/>
      <c r="C650" s="15"/>
      <c r="D650" s="16"/>
      <c r="G650" s="29"/>
      <c r="H650" s="29"/>
      <c r="U650" s="21"/>
    </row>
    <row r="651" spans="2:21" ht="15.75" customHeight="1">
      <c r="B651" s="15"/>
      <c r="C651" s="15"/>
      <c r="D651" s="16"/>
      <c r="G651" s="29"/>
      <c r="H651" s="29"/>
      <c r="U651" s="21"/>
    </row>
    <row r="652" spans="2:21" ht="15.75" customHeight="1">
      <c r="B652" s="15"/>
      <c r="C652" s="15"/>
      <c r="D652" s="16"/>
      <c r="G652" s="29"/>
      <c r="H652" s="29"/>
      <c r="U652" s="21"/>
    </row>
    <row r="653" spans="2:21" ht="15.75" customHeight="1">
      <c r="B653" s="15"/>
      <c r="C653" s="15"/>
      <c r="D653" s="16"/>
      <c r="G653" s="29"/>
      <c r="H653" s="29"/>
      <c r="U653" s="21"/>
    </row>
    <row r="654" spans="2:21" ht="15.75" customHeight="1">
      <c r="B654" s="15"/>
      <c r="C654" s="15"/>
      <c r="D654" s="16"/>
      <c r="G654" s="29"/>
      <c r="H654" s="29"/>
      <c r="U654" s="21"/>
    </row>
    <row r="655" spans="2:21" ht="15.75" customHeight="1">
      <c r="B655" s="15"/>
      <c r="C655" s="15"/>
      <c r="D655" s="16"/>
      <c r="G655" s="29"/>
      <c r="H655" s="29"/>
      <c r="U655" s="21"/>
    </row>
    <row r="656" spans="2:21" ht="15.75" customHeight="1">
      <c r="B656" s="15"/>
      <c r="C656" s="15"/>
      <c r="D656" s="16"/>
      <c r="G656" s="29"/>
      <c r="H656" s="29"/>
      <c r="U656" s="21"/>
    </row>
    <row r="657" spans="2:21" ht="15.75" customHeight="1">
      <c r="B657" s="15"/>
      <c r="C657" s="15"/>
      <c r="D657" s="16"/>
      <c r="G657" s="29"/>
      <c r="H657" s="29"/>
      <c r="U657" s="21"/>
    </row>
    <row r="658" spans="2:21" ht="15.75" customHeight="1">
      <c r="B658" s="15"/>
      <c r="C658" s="15"/>
      <c r="D658" s="16"/>
      <c r="G658" s="29"/>
      <c r="H658" s="29"/>
      <c r="U658" s="21"/>
    </row>
    <row r="659" spans="2:21" ht="15.75" customHeight="1">
      <c r="B659" s="15"/>
      <c r="C659" s="15"/>
      <c r="D659" s="16"/>
      <c r="G659" s="29"/>
      <c r="H659" s="29"/>
      <c r="U659" s="21"/>
    </row>
    <row r="660" spans="2:21" ht="15.75" customHeight="1">
      <c r="B660" s="15"/>
      <c r="C660" s="15"/>
      <c r="D660" s="16"/>
      <c r="G660" s="29"/>
      <c r="H660" s="29"/>
      <c r="U660" s="21"/>
    </row>
    <row r="661" spans="2:21" ht="15.75" customHeight="1">
      <c r="B661" s="15"/>
      <c r="C661" s="15"/>
      <c r="D661" s="16"/>
      <c r="G661" s="29"/>
      <c r="H661" s="29"/>
      <c r="U661" s="21"/>
    </row>
    <row r="662" spans="2:21" ht="15.75" customHeight="1">
      <c r="B662" s="15"/>
      <c r="C662" s="15"/>
      <c r="D662" s="16"/>
      <c r="G662" s="29"/>
      <c r="H662" s="29"/>
      <c r="U662" s="21"/>
    </row>
    <row r="663" spans="2:21" ht="15.75" customHeight="1">
      <c r="B663" s="15"/>
      <c r="C663" s="15"/>
      <c r="D663" s="16"/>
      <c r="G663" s="29"/>
      <c r="H663" s="29"/>
      <c r="U663" s="21"/>
    </row>
    <row r="664" spans="2:21" ht="15.75" customHeight="1">
      <c r="B664" s="15"/>
      <c r="C664" s="15"/>
      <c r="D664" s="16"/>
      <c r="G664" s="29"/>
      <c r="H664" s="29"/>
      <c r="U664" s="21"/>
    </row>
    <row r="665" spans="2:21" ht="15.75" customHeight="1">
      <c r="B665" s="15"/>
      <c r="C665" s="15"/>
      <c r="D665" s="16"/>
      <c r="G665" s="29"/>
      <c r="H665" s="29"/>
      <c r="U665" s="21"/>
    </row>
    <row r="666" spans="2:21" ht="15.75" customHeight="1">
      <c r="B666" s="15"/>
      <c r="C666" s="15"/>
      <c r="D666" s="16"/>
      <c r="G666" s="29"/>
      <c r="H666" s="29"/>
      <c r="U666" s="21"/>
    </row>
    <row r="667" spans="2:21" ht="15.75" customHeight="1">
      <c r="B667" s="15"/>
      <c r="C667" s="15"/>
      <c r="D667" s="16"/>
      <c r="G667" s="29"/>
      <c r="H667" s="29"/>
      <c r="U667" s="21"/>
    </row>
    <row r="668" spans="2:21" ht="15.75" customHeight="1">
      <c r="B668" s="15"/>
      <c r="C668" s="15"/>
      <c r="D668" s="16"/>
      <c r="G668" s="29"/>
      <c r="H668" s="29"/>
      <c r="U668" s="21"/>
    </row>
    <row r="669" spans="2:21" ht="15.75" customHeight="1">
      <c r="B669" s="15"/>
      <c r="C669" s="15"/>
      <c r="D669" s="16"/>
      <c r="G669" s="29"/>
      <c r="H669" s="29"/>
      <c r="U669" s="21"/>
    </row>
    <row r="670" spans="2:21" ht="15.75" customHeight="1">
      <c r="B670" s="15"/>
      <c r="C670" s="15"/>
      <c r="D670" s="16"/>
      <c r="G670" s="29"/>
      <c r="H670" s="29"/>
      <c r="U670" s="21"/>
    </row>
    <row r="671" spans="2:21" ht="15.75" customHeight="1">
      <c r="B671" s="15"/>
      <c r="C671" s="15"/>
      <c r="D671" s="16"/>
      <c r="G671" s="29"/>
      <c r="H671" s="29"/>
      <c r="U671" s="21"/>
    </row>
    <row r="672" spans="2:21" ht="15.75" customHeight="1">
      <c r="B672" s="15"/>
      <c r="C672" s="15"/>
      <c r="D672" s="16"/>
      <c r="G672" s="29"/>
      <c r="H672" s="29"/>
      <c r="U672" s="21"/>
    </row>
    <row r="673" spans="2:21" ht="15.75" customHeight="1">
      <c r="B673" s="15"/>
      <c r="C673" s="15"/>
      <c r="D673" s="16"/>
      <c r="G673" s="29"/>
      <c r="H673" s="29"/>
      <c r="U673" s="21"/>
    </row>
    <row r="674" spans="2:21" ht="15.75" customHeight="1">
      <c r="B674" s="15"/>
      <c r="C674" s="15"/>
      <c r="D674" s="16"/>
      <c r="G674" s="29"/>
      <c r="H674" s="29"/>
      <c r="U674" s="21"/>
    </row>
    <row r="675" spans="2:21" ht="15.75" customHeight="1">
      <c r="B675" s="15"/>
      <c r="C675" s="15"/>
      <c r="D675" s="16"/>
      <c r="G675" s="29"/>
      <c r="H675" s="29"/>
      <c r="U675" s="21"/>
    </row>
    <row r="676" spans="2:21" ht="15.75" customHeight="1">
      <c r="B676" s="15"/>
      <c r="C676" s="15"/>
      <c r="D676" s="16"/>
      <c r="G676" s="29"/>
      <c r="H676" s="29"/>
      <c r="U676" s="21"/>
    </row>
    <row r="677" spans="2:21" ht="15.75" customHeight="1">
      <c r="B677" s="15"/>
      <c r="C677" s="15"/>
      <c r="D677" s="16"/>
      <c r="G677" s="29"/>
      <c r="H677" s="29"/>
      <c r="U677" s="21"/>
    </row>
    <row r="678" spans="2:21" ht="15.75" customHeight="1">
      <c r="B678" s="15"/>
      <c r="C678" s="15"/>
      <c r="D678" s="16"/>
      <c r="G678" s="29"/>
      <c r="H678" s="29"/>
      <c r="U678" s="21"/>
    </row>
    <row r="679" spans="2:21" ht="15.75" customHeight="1">
      <c r="B679" s="15"/>
      <c r="C679" s="15"/>
      <c r="D679" s="16"/>
      <c r="G679" s="29"/>
      <c r="H679" s="29"/>
      <c r="U679" s="21"/>
    </row>
    <row r="680" spans="2:21" ht="15.75" customHeight="1">
      <c r="B680" s="15"/>
      <c r="C680" s="15"/>
      <c r="D680" s="16"/>
      <c r="G680" s="29"/>
      <c r="H680" s="29"/>
      <c r="U680" s="21"/>
    </row>
    <row r="681" spans="2:21" ht="15.75" customHeight="1">
      <c r="B681" s="15"/>
      <c r="C681" s="15"/>
      <c r="D681" s="16"/>
      <c r="G681" s="29"/>
      <c r="H681" s="29"/>
      <c r="U681" s="21"/>
    </row>
    <row r="682" spans="2:21" ht="15.75" customHeight="1">
      <c r="B682" s="15"/>
      <c r="C682" s="15"/>
      <c r="D682" s="16"/>
      <c r="G682" s="29"/>
      <c r="H682" s="29"/>
      <c r="U682" s="21"/>
    </row>
    <row r="683" spans="2:21" ht="15.75" customHeight="1">
      <c r="B683" s="15"/>
      <c r="C683" s="15"/>
      <c r="D683" s="16"/>
      <c r="G683" s="29"/>
      <c r="H683" s="29"/>
      <c r="U683" s="21"/>
    </row>
    <row r="684" spans="2:21" ht="15.75" customHeight="1">
      <c r="B684" s="15"/>
      <c r="C684" s="15"/>
      <c r="D684" s="16"/>
      <c r="G684" s="29"/>
      <c r="H684" s="29"/>
      <c r="U684" s="21"/>
    </row>
    <row r="685" spans="2:21" ht="15.75" customHeight="1">
      <c r="B685" s="15"/>
      <c r="C685" s="15"/>
      <c r="D685" s="16"/>
      <c r="G685" s="29"/>
      <c r="H685" s="29"/>
      <c r="U685" s="21"/>
    </row>
    <row r="686" spans="2:21" ht="15.75" customHeight="1">
      <c r="B686" s="15"/>
      <c r="C686" s="15"/>
      <c r="D686" s="16"/>
      <c r="G686" s="29"/>
      <c r="H686" s="29"/>
      <c r="U686" s="21"/>
    </row>
    <row r="687" spans="2:21" ht="15.75" customHeight="1">
      <c r="B687" s="15"/>
      <c r="C687" s="15"/>
      <c r="D687" s="16"/>
      <c r="G687" s="29"/>
      <c r="H687" s="29"/>
      <c r="U687" s="21"/>
    </row>
    <row r="688" spans="2:21" ht="15.75" customHeight="1">
      <c r="B688" s="15"/>
      <c r="C688" s="15"/>
      <c r="D688" s="16"/>
      <c r="G688" s="29"/>
      <c r="H688" s="29"/>
      <c r="U688" s="21"/>
    </row>
    <row r="689" spans="2:21" ht="15.75" customHeight="1">
      <c r="B689" s="15"/>
      <c r="C689" s="15"/>
      <c r="D689" s="16"/>
      <c r="G689" s="29"/>
      <c r="H689" s="29"/>
      <c r="U689" s="21"/>
    </row>
    <row r="690" spans="2:21" ht="15.75" customHeight="1">
      <c r="B690" s="15"/>
      <c r="C690" s="15"/>
      <c r="D690" s="16"/>
      <c r="G690" s="29"/>
      <c r="H690" s="29"/>
      <c r="U690" s="21"/>
    </row>
    <row r="691" spans="2:21" ht="15.75" customHeight="1">
      <c r="B691" s="15"/>
      <c r="C691" s="15"/>
      <c r="D691" s="16"/>
      <c r="G691" s="29"/>
      <c r="H691" s="29"/>
      <c r="U691" s="21"/>
    </row>
    <row r="692" spans="2:21" ht="15.75" customHeight="1">
      <c r="B692" s="15"/>
      <c r="C692" s="15"/>
      <c r="D692" s="16"/>
      <c r="G692" s="29"/>
      <c r="H692" s="29"/>
      <c r="U692" s="21"/>
    </row>
    <row r="693" spans="2:21" ht="15.75" customHeight="1">
      <c r="B693" s="15"/>
      <c r="C693" s="15"/>
      <c r="D693" s="16"/>
      <c r="G693" s="29"/>
      <c r="H693" s="29"/>
      <c r="U693" s="21"/>
    </row>
    <row r="694" spans="2:21" ht="15.75" customHeight="1">
      <c r="B694" s="15"/>
      <c r="C694" s="15"/>
      <c r="D694" s="16"/>
      <c r="G694" s="29"/>
      <c r="H694" s="29"/>
      <c r="U694" s="21"/>
    </row>
    <row r="695" spans="2:21" ht="15.75" customHeight="1">
      <c r="B695" s="15"/>
      <c r="C695" s="15"/>
      <c r="D695" s="16"/>
      <c r="G695" s="29"/>
      <c r="H695" s="29"/>
      <c r="U695" s="21"/>
    </row>
    <row r="696" spans="2:21" ht="15.75" customHeight="1">
      <c r="B696" s="15"/>
      <c r="C696" s="15"/>
      <c r="D696" s="16"/>
      <c r="G696" s="29"/>
      <c r="H696" s="29"/>
      <c r="U696" s="21"/>
    </row>
    <row r="697" spans="2:21" ht="15.75" customHeight="1">
      <c r="B697" s="15"/>
      <c r="C697" s="15"/>
      <c r="D697" s="16"/>
      <c r="G697" s="29"/>
      <c r="H697" s="29"/>
      <c r="U697" s="21"/>
    </row>
    <row r="698" spans="2:21" ht="15.75" customHeight="1">
      <c r="B698" s="15"/>
      <c r="C698" s="15"/>
      <c r="D698" s="16"/>
      <c r="G698" s="29"/>
      <c r="H698" s="29"/>
      <c r="U698" s="21"/>
    </row>
    <row r="699" spans="2:21" ht="15.75" customHeight="1">
      <c r="B699" s="15"/>
      <c r="C699" s="15"/>
      <c r="D699" s="16"/>
      <c r="G699" s="29"/>
      <c r="H699" s="29"/>
      <c r="U699" s="21"/>
    </row>
    <row r="700" spans="2:21" ht="15.75" customHeight="1">
      <c r="B700" s="15"/>
      <c r="C700" s="15"/>
      <c r="D700" s="16"/>
      <c r="G700" s="29"/>
      <c r="H700" s="29"/>
      <c r="U700" s="21"/>
    </row>
    <row r="701" spans="2:21" ht="15.75" customHeight="1">
      <c r="B701" s="15"/>
      <c r="C701" s="15"/>
      <c r="D701" s="16"/>
      <c r="G701" s="29"/>
      <c r="H701" s="29"/>
      <c r="U701" s="21"/>
    </row>
    <row r="702" spans="2:21" ht="15.75" customHeight="1">
      <c r="B702" s="15"/>
      <c r="C702" s="15"/>
      <c r="D702" s="16"/>
      <c r="G702" s="29"/>
      <c r="H702" s="29"/>
      <c r="U702" s="21"/>
    </row>
    <row r="703" spans="2:21" ht="15.75" customHeight="1">
      <c r="B703" s="15"/>
      <c r="C703" s="15"/>
      <c r="D703" s="16"/>
      <c r="G703" s="29"/>
      <c r="H703" s="29"/>
      <c r="U703" s="21"/>
    </row>
    <row r="704" spans="2:21" ht="15.75" customHeight="1">
      <c r="B704" s="15"/>
      <c r="C704" s="15"/>
      <c r="D704" s="16"/>
      <c r="G704" s="29"/>
      <c r="H704" s="29"/>
      <c r="U704" s="21"/>
    </row>
    <row r="705" spans="2:21" ht="15.75" customHeight="1">
      <c r="B705" s="15"/>
      <c r="C705" s="15"/>
      <c r="D705" s="16"/>
      <c r="G705" s="29"/>
      <c r="H705" s="29"/>
      <c r="U705" s="21"/>
    </row>
    <row r="706" spans="2:21" ht="15.75" customHeight="1">
      <c r="B706" s="15"/>
      <c r="C706" s="15"/>
      <c r="D706" s="16"/>
      <c r="G706" s="29"/>
      <c r="H706" s="29"/>
      <c r="U706" s="21"/>
    </row>
    <row r="707" spans="2:21" ht="15.75" customHeight="1">
      <c r="B707" s="15"/>
      <c r="C707" s="15"/>
      <c r="D707" s="16"/>
      <c r="G707" s="29"/>
      <c r="H707" s="29"/>
      <c r="U707" s="21"/>
    </row>
    <row r="708" spans="2:21" ht="15.75" customHeight="1">
      <c r="B708" s="15"/>
      <c r="C708" s="15"/>
      <c r="D708" s="16"/>
      <c r="G708" s="29"/>
      <c r="H708" s="29"/>
      <c r="U708" s="21"/>
    </row>
    <row r="709" spans="2:21" ht="15.75" customHeight="1">
      <c r="B709" s="15"/>
      <c r="C709" s="15"/>
      <c r="D709" s="16"/>
      <c r="G709" s="29"/>
      <c r="H709" s="29"/>
      <c r="U709" s="21"/>
    </row>
    <row r="710" spans="2:21" ht="15.75" customHeight="1">
      <c r="B710" s="15"/>
      <c r="C710" s="15"/>
      <c r="D710" s="16"/>
      <c r="G710" s="29"/>
      <c r="H710" s="29"/>
      <c r="U710" s="21"/>
    </row>
    <row r="711" spans="2:21" ht="15.75" customHeight="1">
      <c r="B711" s="15"/>
      <c r="C711" s="15"/>
      <c r="D711" s="16"/>
      <c r="G711" s="29"/>
      <c r="H711" s="29"/>
      <c r="U711" s="21"/>
    </row>
    <row r="712" spans="2:21" ht="15.75" customHeight="1">
      <c r="B712" s="15"/>
      <c r="C712" s="15"/>
      <c r="D712" s="16"/>
      <c r="G712" s="29"/>
      <c r="H712" s="29"/>
      <c r="U712" s="21"/>
    </row>
    <row r="713" spans="2:21" ht="15.75" customHeight="1">
      <c r="B713" s="15"/>
      <c r="C713" s="15"/>
      <c r="D713" s="16"/>
      <c r="G713" s="29"/>
      <c r="H713" s="29"/>
      <c r="U713" s="21"/>
    </row>
    <row r="714" spans="2:21" ht="15.75" customHeight="1">
      <c r="B714" s="15"/>
      <c r="C714" s="15"/>
      <c r="D714" s="16"/>
      <c r="G714" s="29"/>
      <c r="H714" s="29"/>
      <c r="U714" s="21"/>
    </row>
    <row r="715" spans="2:21" ht="15.75" customHeight="1">
      <c r="B715" s="15"/>
      <c r="C715" s="15"/>
      <c r="D715" s="16"/>
      <c r="G715" s="29"/>
      <c r="H715" s="29"/>
      <c r="U715" s="21"/>
    </row>
    <row r="716" spans="2:21" ht="15.75" customHeight="1">
      <c r="B716" s="15"/>
      <c r="C716" s="15"/>
      <c r="D716" s="16"/>
      <c r="G716" s="29"/>
      <c r="H716" s="29"/>
      <c r="U716" s="21"/>
    </row>
    <row r="717" spans="2:21" ht="15.75" customHeight="1">
      <c r="B717" s="15"/>
      <c r="C717" s="15"/>
      <c r="D717" s="16"/>
      <c r="G717" s="29"/>
      <c r="H717" s="29"/>
      <c r="U717" s="21"/>
    </row>
    <row r="718" spans="2:21" ht="15.75" customHeight="1">
      <c r="B718" s="15"/>
      <c r="C718" s="15"/>
      <c r="D718" s="16"/>
      <c r="G718" s="29"/>
      <c r="H718" s="29"/>
      <c r="U718" s="21"/>
    </row>
    <row r="719" spans="2:21" ht="15.75" customHeight="1">
      <c r="B719" s="15"/>
      <c r="C719" s="15"/>
      <c r="D719" s="16"/>
      <c r="G719" s="29"/>
      <c r="H719" s="29"/>
      <c r="U719" s="21"/>
    </row>
    <row r="720" spans="2:21" ht="15.75" customHeight="1">
      <c r="B720" s="15"/>
      <c r="C720" s="15"/>
      <c r="D720" s="16"/>
      <c r="G720" s="29"/>
      <c r="H720" s="29"/>
      <c r="U720" s="21"/>
    </row>
    <row r="721" spans="2:21" ht="15.75" customHeight="1">
      <c r="B721" s="15"/>
      <c r="C721" s="15"/>
      <c r="D721" s="16"/>
      <c r="G721" s="29"/>
      <c r="H721" s="29"/>
      <c r="U721" s="21"/>
    </row>
    <row r="722" spans="2:21" ht="15.75" customHeight="1">
      <c r="B722" s="15"/>
      <c r="C722" s="15"/>
      <c r="D722" s="16"/>
      <c r="G722" s="29"/>
      <c r="H722" s="29"/>
      <c r="U722" s="21"/>
    </row>
    <row r="723" spans="2:21" ht="15.75" customHeight="1">
      <c r="B723" s="15"/>
      <c r="C723" s="15"/>
      <c r="D723" s="16"/>
      <c r="G723" s="29"/>
      <c r="H723" s="29"/>
      <c r="U723" s="21"/>
    </row>
    <row r="724" spans="2:21" ht="15.75" customHeight="1">
      <c r="B724" s="15"/>
      <c r="C724" s="15"/>
      <c r="D724" s="16"/>
      <c r="G724" s="29"/>
      <c r="H724" s="29"/>
      <c r="U724" s="21"/>
    </row>
    <row r="725" spans="2:21" ht="15.75" customHeight="1">
      <c r="B725" s="15"/>
      <c r="C725" s="15"/>
      <c r="D725" s="16"/>
      <c r="G725" s="29"/>
      <c r="H725" s="29"/>
      <c r="U725" s="21"/>
    </row>
    <row r="726" spans="2:21" ht="15.75" customHeight="1">
      <c r="B726" s="15"/>
      <c r="C726" s="15"/>
      <c r="D726" s="16"/>
      <c r="G726" s="29"/>
      <c r="H726" s="29"/>
      <c r="U726" s="21"/>
    </row>
    <row r="727" spans="2:21" ht="15.75" customHeight="1">
      <c r="B727" s="15"/>
      <c r="C727" s="15"/>
      <c r="D727" s="16"/>
      <c r="G727" s="29"/>
      <c r="H727" s="29"/>
      <c r="U727" s="21"/>
    </row>
    <row r="728" spans="2:21" ht="15.75" customHeight="1">
      <c r="B728" s="15"/>
      <c r="C728" s="15"/>
      <c r="D728" s="16"/>
      <c r="G728" s="29"/>
      <c r="H728" s="29"/>
      <c r="U728" s="21"/>
    </row>
    <row r="729" spans="2:21" ht="15.75" customHeight="1">
      <c r="B729" s="15"/>
      <c r="C729" s="15"/>
      <c r="D729" s="16"/>
      <c r="G729" s="29"/>
      <c r="H729" s="29"/>
      <c r="U729" s="21"/>
    </row>
    <row r="730" spans="2:21" ht="15.75" customHeight="1">
      <c r="B730" s="15"/>
      <c r="C730" s="15"/>
      <c r="D730" s="16"/>
      <c r="G730" s="29"/>
      <c r="H730" s="29"/>
      <c r="U730" s="21"/>
    </row>
    <row r="731" spans="2:21" ht="15.75" customHeight="1">
      <c r="B731" s="15"/>
      <c r="C731" s="15"/>
      <c r="D731" s="16"/>
      <c r="G731" s="29"/>
      <c r="H731" s="29"/>
      <c r="U731" s="21"/>
    </row>
    <row r="732" spans="2:21" ht="15.75" customHeight="1">
      <c r="B732" s="15"/>
      <c r="C732" s="15"/>
      <c r="D732" s="16"/>
      <c r="G732" s="29"/>
      <c r="H732" s="29"/>
      <c r="U732" s="21"/>
    </row>
    <row r="733" spans="2:21" ht="15.75" customHeight="1">
      <c r="B733" s="15"/>
      <c r="C733" s="15"/>
      <c r="D733" s="16"/>
      <c r="G733" s="29"/>
      <c r="H733" s="29"/>
      <c r="U733" s="21"/>
    </row>
    <row r="734" spans="2:21" ht="15.75" customHeight="1">
      <c r="B734" s="15"/>
      <c r="C734" s="15"/>
      <c r="D734" s="16"/>
      <c r="G734" s="29"/>
      <c r="H734" s="29"/>
      <c r="U734" s="21"/>
    </row>
    <row r="735" spans="2:21" ht="15.75" customHeight="1">
      <c r="B735" s="15"/>
      <c r="C735" s="15"/>
      <c r="D735" s="16"/>
      <c r="G735" s="29"/>
      <c r="H735" s="29"/>
      <c r="U735" s="21"/>
    </row>
    <row r="736" spans="2:21" ht="15.75" customHeight="1">
      <c r="B736" s="15"/>
      <c r="C736" s="15"/>
      <c r="D736" s="16"/>
      <c r="G736" s="29"/>
      <c r="H736" s="29"/>
      <c r="U736" s="21"/>
    </row>
    <row r="737" spans="2:21" ht="15.75" customHeight="1">
      <c r="B737" s="15"/>
      <c r="C737" s="15"/>
      <c r="D737" s="16"/>
      <c r="G737" s="29"/>
      <c r="H737" s="29"/>
      <c r="U737" s="21"/>
    </row>
    <row r="738" spans="2:21" ht="15.75" customHeight="1">
      <c r="B738" s="15"/>
      <c r="C738" s="15"/>
      <c r="D738" s="16"/>
      <c r="G738" s="29"/>
      <c r="H738" s="29"/>
      <c r="U738" s="21"/>
    </row>
    <row r="739" spans="2:21" ht="15.75" customHeight="1">
      <c r="B739" s="15"/>
      <c r="C739" s="15"/>
      <c r="D739" s="16"/>
      <c r="G739" s="29"/>
      <c r="H739" s="29"/>
      <c r="U739" s="21"/>
    </row>
    <row r="740" spans="2:21" ht="15.75" customHeight="1">
      <c r="B740" s="15"/>
      <c r="C740" s="15"/>
      <c r="D740" s="16"/>
      <c r="G740" s="29"/>
      <c r="H740" s="29"/>
      <c r="U740" s="21"/>
    </row>
    <row r="741" spans="2:21" ht="15.75" customHeight="1">
      <c r="B741" s="15"/>
      <c r="C741" s="15"/>
      <c r="D741" s="16"/>
      <c r="G741" s="29"/>
      <c r="H741" s="29"/>
      <c r="U741" s="21"/>
    </row>
    <row r="742" spans="2:21" ht="15.75" customHeight="1">
      <c r="B742" s="15"/>
      <c r="C742" s="15"/>
      <c r="D742" s="16"/>
      <c r="G742" s="29"/>
      <c r="H742" s="29"/>
      <c r="U742" s="21"/>
    </row>
    <row r="743" spans="2:21" ht="15.75" customHeight="1">
      <c r="B743" s="15"/>
      <c r="C743" s="15"/>
      <c r="D743" s="16"/>
      <c r="G743" s="29"/>
      <c r="H743" s="29"/>
      <c r="U743" s="21"/>
    </row>
    <row r="744" spans="2:21" ht="15.75" customHeight="1">
      <c r="B744" s="15"/>
      <c r="C744" s="15"/>
      <c r="D744" s="16"/>
      <c r="G744" s="29"/>
      <c r="H744" s="29"/>
      <c r="U744" s="21"/>
    </row>
    <row r="745" spans="2:21" ht="15.75" customHeight="1">
      <c r="B745" s="15"/>
      <c r="C745" s="15"/>
      <c r="D745" s="16"/>
      <c r="G745" s="29"/>
      <c r="H745" s="29"/>
      <c r="U745" s="21"/>
    </row>
    <row r="746" spans="2:21" ht="15.75" customHeight="1">
      <c r="B746" s="15"/>
      <c r="C746" s="15"/>
      <c r="D746" s="16"/>
      <c r="G746" s="29"/>
      <c r="H746" s="29"/>
      <c r="U746" s="21"/>
    </row>
    <row r="747" spans="2:21" ht="15.75" customHeight="1">
      <c r="B747" s="15"/>
      <c r="C747" s="15"/>
      <c r="D747" s="16"/>
      <c r="G747" s="29"/>
      <c r="H747" s="29"/>
      <c r="U747" s="21"/>
    </row>
    <row r="748" spans="2:21" ht="15.75" customHeight="1">
      <c r="B748" s="15"/>
      <c r="C748" s="15"/>
      <c r="D748" s="16"/>
      <c r="G748" s="29"/>
      <c r="H748" s="29"/>
      <c r="U748" s="21"/>
    </row>
    <row r="749" spans="2:21" ht="15.75" customHeight="1">
      <c r="B749" s="15"/>
      <c r="C749" s="15"/>
      <c r="D749" s="16"/>
      <c r="G749" s="29"/>
      <c r="H749" s="29"/>
      <c r="U749" s="21"/>
    </row>
    <row r="750" spans="2:21" ht="15.75" customHeight="1">
      <c r="B750" s="15"/>
      <c r="C750" s="15"/>
      <c r="D750" s="16"/>
      <c r="G750" s="29"/>
      <c r="H750" s="29"/>
      <c r="U750" s="21"/>
    </row>
    <row r="751" spans="2:21" ht="15.75" customHeight="1">
      <c r="B751" s="15"/>
      <c r="C751" s="15"/>
      <c r="D751" s="16"/>
      <c r="G751" s="29"/>
      <c r="H751" s="29"/>
      <c r="U751" s="21"/>
    </row>
    <row r="752" spans="2:21" ht="15.75" customHeight="1">
      <c r="B752" s="15"/>
      <c r="C752" s="15"/>
      <c r="D752" s="16"/>
      <c r="G752" s="29"/>
      <c r="H752" s="29"/>
      <c r="U752" s="21"/>
    </row>
    <row r="753" spans="2:21" ht="15.75" customHeight="1">
      <c r="B753" s="15"/>
      <c r="C753" s="15"/>
      <c r="D753" s="16"/>
      <c r="G753" s="29"/>
      <c r="H753" s="29"/>
      <c r="U753" s="21"/>
    </row>
    <row r="754" spans="2:21" ht="15.75" customHeight="1">
      <c r="B754" s="15"/>
      <c r="C754" s="15"/>
      <c r="D754" s="16"/>
      <c r="G754" s="29"/>
      <c r="H754" s="29"/>
      <c r="U754" s="21"/>
    </row>
    <row r="755" spans="2:21" ht="15.75" customHeight="1">
      <c r="B755" s="15"/>
      <c r="C755" s="15"/>
      <c r="D755" s="16"/>
      <c r="G755" s="29"/>
      <c r="H755" s="29"/>
      <c r="U755" s="21"/>
    </row>
    <row r="756" spans="2:21" ht="15.75" customHeight="1">
      <c r="B756" s="15"/>
      <c r="C756" s="15"/>
      <c r="D756" s="16"/>
      <c r="G756" s="29"/>
      <c r="H756" s="29"/>
      <c r="U756" s="21"/>
    </row>
    <row r="757" spans="2:21" ht="15.75" customHeight="1">
      <c r="B757" s="15"/>
      <c r="C757" s="15"/>
      <c r="D757" s="16"/>
      <c r="G757" s="29"/>
      <c r="H757" s="29"/>
      <c r="U757" s="21"/>
    </row>
    <row r="758" spans="2:21" ht="15.75" customHeight="1">
      <c r="B758" s="15"/>
      <c r="C758" s="15"/>
      <c r="D758" s="16"/>
      <c r="G758" s="29"/>
      <c r="H758" s="29"/>
      <c r="U758" s="21"/>
    </row>
    <row r="759" spans="2:21" ht="15.75" customHeight="1">
      <c r="B759" s="15"/>
      <c r="C759" s="15"/>
      <c r="D759" s="16"/>
      <c r="G759" s="29"/>
      <c r="H759" s="29"/>
      <c r="U759" s="21"/>
    </row>
    <row r="760" spans="2:21" ht="15.75" customHeight="1">
      <c r="B760" s="15"/>
      <c r="C760" s="15"/>
      <c r="D760" s="16"/>
      <c r="G760" s="29"/>
      <c r="H760" s="29"/>
      <c r="U760" s="21"/>
    </row>
    <row r="761" spans="2:21" ht="15.75" customHeight="1">
      <c r="B761" s="15"/>
      <c r="C761" s="15"/>
      <c r="D761" s="16"/>
      <c r="G761" s="29"/>
      <c r="H761" s="29"/>
      <c r="U761" s="21"/>
    </row>
    <row r="762" spans="2:21" ht="15.75" customHeight="1">
      <c r="B762" s="15"/>
      <c r="C762" s="15"/>
      <c r="D762" s="16"/>
      <c r="G762" s="29"/>
      <c r="H762" s="29"/>
      <c r="U762" s="21"/>
    </row>
    <row r="763" spans="2:21" ht="15.75" customHeight="1">
      <c r="B763" s="15"/>
      <c r="C763" s="15"/>
      <c r="D763" s="16"/>
      <c r="G763" s="29"/>
      <c r="H763" s="29"/>
      <c r="U763" s="21"/>
    </row>
    <row r="764" spans="2:21" ht="15.75" customHeight="1">
      <c r="B764" s="15"/>
      <c r="C764" s="15"/>
      <c r="D764" s="16"/>
      <c r="G764" s="29"/>
      <c r="H764" s="29"/>
      <c r="U764" s="21"/>
    </row>
    <row r="765" spans="2:21" ht="15.75" customHeight="1">
      <c r="B765" s="15"/>
      <c r="C765" s="15"/>
      <c r="D765" s="16"/>
      <c r="G765" s="29"/>
      <c r="H765" s="29"/>
      <c r="U765" s="21"/>
    </row>
    <row r="766" spans="2:21" ht="15.75" customHeight="1">
      <c r="B766" s="15"/>
      <c r="C766" s="15"/>
      <c r="D766" s="16"/>
      <c r="G766" s="29"/>
      <c r="H766" s="29"/>
      <c r="U766" s="21"/>
    </row>
    <row r="767" spans="2:21" ht="15.75" customHeight="1">
      <c r="B767" s="15"/>
      <c r="C767" s="15"/>
      <c r="D767" s="16"/>
      <c r="G767" s="29"/>
      <c r="H767" s="29"/>
      <c r="U767" s="21"/>
    </row>
    <row r="768" spans="2:21" ht="15.75" customHeight="1">
      <c r="B768" s="15"/>
      <c r="C768" s="15"/>
      <c r="D768" s="16"/>
      <c r="G768" s="29"/>
      <c r="H768" s="29"/>
      <c r="U768" s="21"/>
    </row>
    <row r="769" spans="2:21" ht="15.75" customHeight="1">
      <c r="B769" s="15"/>
      <c r="C769" s="15"/>
      <c r="D769" s="16"/>
      <c r="G769" s="29"/>
      <c r="H769" s="29"/>
      <c r="U769" s="21"/>
    </row>
    <row r="770" spans="2:21" ht="15.75" customHeight="1">
      <c r="B770" s="15"/>
      <c r="C770" s="15"/>
      <c r="D770" s="16"/>
      <c r="G770" s="29"/>
      <c r="H770" s="29"/>
      <c r="U770" s="21"/>
    </row>
    <row r="771" spans="2:21" ht="15.75" customHeight="1">
      <c r="B771" s="15"/>
      <c r="C771" s="15"/>
      <c r="D771" s="16"/>
      <c r="G771" s="29"/>
      <c r="H771" s="29"/>
      <c r="U771" s="21"/>
    </row>
    <row r="772" spans="2:21" ht="15.75" customHeight="1">
      <c r="B772" s="15"/>
      <c r="C772" s="15"/>
      <c r="D772" s="16"/>
      <c r="G772" s="29"/>
      <c r="H772" s="29"/>
      <c r="U772" s="21"/>
    </row>
    <row r="773" spans="2:21" ht="15.75" customHeight="1">
      <c r="B773" s="15"/>
      <c r="C773" s="15"/>
      <c r="D773" s="16"/>
      <c r="G773" s="29"/>
      <c r="H773" s="29"/>
      <c r="U773" s="21"/>
    </row>
    <row r="774" spans="2:21" ht="15.75" customHeight="1">
      <c r="B774" s="15"/>
      <c r="C774" s="15"/>
      <c r="D774" s="16"/>
      <c r="G774" s="29"/>
      <c r="H774" s="29"/>
      <c r="U774" s="21"/>
    </row>
    <row r="775" spans="2:21" ht="15.75" customHeight="1">
      <c r="B775" s="15"/>
      <c r="C775" s="15"/>
      <c r="D775" s="16"/>
      <c r="G775" s="29"/>
      <c r="H775" s="29"/>
      <c r="U775" s="21"/>
    </row>
    <row r="776" spans="2:21" ht="15.75" customHeight="1">
      <c r="B776" s="15"/>
      <c r="C776" s="15"/>
      <c r="D776" s="16"/>
      <c r="G776" s="29"/>
      <c r="H776" s="29"/>
      <c r="U776" s="21"/>
    </row>
    <row r="777" spans="2:21" ht="15.75" customHeight="1">
      <c r="B777" s="15"/>
      <c r="C777" s="15"/>
      <c r="D777" s="16"/>
      <c r="G777" s="29"/>
      <c r="H777" s="29"/>
      <c r="U777" s="21"/>
    </row>
    <row r="778" spans="2:21" ht="15.75" customHeight="1">
      <c r="B778" s="15"/>
      <c r="C778" s="15"/>
      <c r="D778" s="16"/>
      <c r="G778" s="29"/>
      <c r="H778" s="29"/>
      <c r="U778" s="21"/>
    </row>
    <row r="779" spans="2:21" ht="15.75" customHeight="1">
      <c r="B779" s="15"/>
      <c r="C779" s="15"/>
      <c r="D779" s="16"/>
      <c r="G779" s="29"/>
      <c r="H779" s="29"/>
      <c r="U779" s="21"/>
    </row>
    <row r="780" spans="2:21" ht="15.75" customHeight="1">
      <c r="B780" s="15"/>
      <c r="C780" s="15"/>
      <c r="D780" s="16"/>
      <c r="G780" s="29"/>
      <c r="H780" s="29"/>
      <c r="U780" s="21"/>
    </row>
    <row r="781" spans="2:21" ht="15.75" customHeight="1">
      <c r="B781" s="15"/>
      <c r="C781" s="15"/>
      <c r="D781" s="16"/>
      <c r="G781" s="29"/>
      <c r="H781" s="29"/>
      <c r="U781" s="21"/>
    </row>
    <row r="782" spans="2:21" ht="15.75" customHeight="1">
      <c r="B782" s="15"/>
      <c r="C782" s="15"/>
      <c r="D782" s="16"/>
      <c r="G782" s="29"/>
      <c r="H782" s="29"/>
      <c r="U782" s="21"/>
    </row>
    <row r="783" spans="2:21" ht="15.75" customHeight="1">
      <c r="B783" s="15"/>
      <c r="C783" s="15"/>
      <c r="D783" s="16"/>
      <c r="G783" s="29"/>
      <c r="H783" s="29"/>
      <c r="U783" s="21"/>
    </row>
    <row r="784" spans="2:21" ht="15.75" customHeight="1">
      <c r="B784" s="15"/>
      <c r="C784" s="15"/>
      <c r="D784" s="16"/>
      <c r="G784" s="29"/>
      <c r="H784" s="29"/>
      <c r="U784" s="21"/>
    </row>
    <row r="785" spans="2:21" ht="15.75" customHeight="1">
      <c r="B785" s="15"/>
      <c r="C785" s="15"/>
      <c r="D785" s="16"/>
      <c r="G785" s="29"/>
      <c r="H785" s="29"/>
      <c r="U785" s="21"/>
    </row>
    <row r="786" spans="2:21" ht="15.75" customHeight="1">
      <c r="B786" s="15"/>
      <c r="C786" s="15"/>
      <c r="D786" s="16"/>
      <c r="G786" s="29"/>
      <c r="H786" s="29"/>
      <c r="U786" s="21"/>
    </row>
    <row r="787" spans="2:21" ht="15.75" customHeight="1">
      <c r="B787" s="15"/>
      <c r="C787" s="15"/>
      <c r="D787" s="16"/>
      <c r="G787" s="29"/>
      <c r="H787" s="29"/>
      <c r="U787" s="21"/>
    </row>
    <row r="788" spans="2:21" ht="15.75" customHeight="1">
      <c r="B788" s="15"/>
      <c r="C788" s="15"/>
      <c r="D788" s="16"/>
      <c r="G788" s="29"/>
      <c r="H788" s="29"/>
      <c r="U788" s="21"/>
    </row>
    <row r="789" spans="2:21" ht="15.75" customHeight="1">
      <c r="B789" s="15"/>
      <c r="C789" s="15"/>
      <c r="D789" s="16"/>
      <c r="G789" s="29"/>
      <c r="H789" s="29"/>
      <c r="U789" s="21"/>
    </row>
    <row r="790" spans="2:21" ht="15.75" customHeight="1">
      <c r="B790" s="15"/>
      <c r="C790" s="15"/>
      <c r="D790" s="16"/>
      <c r="G790" s="29"/>
      <c r="H790" s="29"/>
      <c r="U790" s="21"/>
    </row>
    <row r="791" spans="2:21" ht="15.75" customHeight="1">
      <c r="B791" s="15"/>
      <c r="C791" s="15"/>
      <c r="D791" s="16"/>
      <c r="G791" s="29"/>
      <c r="H791" s="29"/>
      <c r="U791" s="21"/>
    </row>
    <row r="792" spans="2:21" ht="15.75" customHeight="1">
      <c r="B792" s="15"/>
      <c r="C792" s="15"/>
      <c r="D792" s="16"/>
      <c r="G792" s="29"/>
      <c r="H792" s="29"/>
      <c r="U792" s="21"/>
    </row>
    <row r="793" spans="2:21" ht="15.75" customHeight="1">
      <c r="B793" s="15"/>
      <c r="C793" s="15"/>
      <c r="D793" s="16"/>
      <c r="G793" s="29"/>
      <c r="H793" s="29"/>
      <c r="U793" s="21"/>
    </row>
    <row r="794" spans="2:21" ht="15.75" customHeight="1">
      <c r="B794" s="15"/>
      <c r="C794" s="15"/>
      <c r="D794" s="16"/>
      <c r="G794" s="29"/>
      <c r="H794" s="29"/>
      <c r="U794" s="21"/>
    </row>
    <row r="795" spans="2:21" ht="15.75" customHeight="1">
      <c r="B795" s="15"/>
      <c r="C795" s="15"/>
      <c r="D795" s="16"/>
      <c r="G795" s="29"/>
      <c r="H795" s="29"/>
      <c r="U795" s="21"/>
    </row>
    <row r="796" spans="2:21" ht="15.75" customHeight="1">
      <c r="B796" s="15"/>
      <c r="C796" s="15"/>
      <c r="D796" s="16"/>
      <c r="G796" s="29"/>
      <c r="H796" s="29"/>
      <c r="U796" s="21"/>
    </row>
    <row r="797" spans="2:21" ht="15.75" customHeight="1">
      <c r="B797" s="15"/>
      <c r="C797" s="15"/>
      <c r="D797" s="16"/>
      <c r="G797" s="29"/>
      <c r="H797" s="29"/>
      <c r="U797" s="21"/>
    </row>
    <row r="798" spans="2:21" ht="15.75" customHeight="1">
      <c r="B798" s="15"/>
      <c r="C798" s="15"/>
      <c r="D798" s="16"/>
      <c r="G798" s="29"/>
      <c r="H798" s="29"/>
      <c r="U798" s="21"/>
    </row>
    <row r="799" spans="2:21" ht="15.75" customHeight="1">
      <c r="B799" s="15"/>
      <c r="C799" s="15"/>
      <c r="D799" s="16"/>
      <c r="G799" s="29"/>
      <c r="H799" s="29"/>
      <c r="U799" s="21"/>
    </row>
    <row r="800" spans="2:21" ht="15.75" customHeight="1">
      <c r="B800" s="15"/>
      <c r="C800" s="15"/>
      <c r="D800" s="16"/>
      <c r="G800" s="29"/>
      <c r="H800" s="29"/>
      <c r="U800" s="21"/>
    </row>
    <row r="801" spans="2:21" ht="15.75" customHeight="1">
      <c r="B801" s="15"/>
      <c r="C801" s="15"/>
      <c r="D801" s="16"/>
      <c r="G801" s="29"/>
      <c r="H801" s="29"/>
      <c r="U801" s="21"/>
    </row>
    <row r="802" spans="2:21" ht="15.75" customHeight="1">
      <c r="B802" s="15"/>
      <c r="C802" s="15"/>
      <c r="D802" s="16"/>
      <c r="G802" s="29"/>
      <c r="H802" s="29"/>
      <c r="U802" s="21"/>
    </row>
    <row r="803" spans="2:21" ht="15.75" customHeight="1">
      <c r="B803" s="15"/>
      <c r="C803" s="15"/>
      <c r="D803" s="16"/>
      <c r="G803" s="29"/>
      <c r="H803" s="29"/>
      <c r="U803" s="21"/>
    </row>
    <row r="804" spans="2:21" ht="15.75" customHeight="1">
      <c r="B804" s="15"/>
      <c r="C804" s="15"/>
      <c r="D804" s="16"/>
      <c r="G804" s="29"/>
      <c r="H804" s="29"/>
      <c r="U804" s="21"/>
    </row>
    <row r="805" spans="2:21" ht="15.75" customHeight="1">
      <c r="B805" s="15"/>
      <c r="C805" s="15"/>
      <c r="D805" s="16"/>
      <c r="G805" s="29"/>
      <c r="H805" s="29"/>
      <c r="U805" s="21"/>
    </row>
    <row r="806" spans="2:21" ht="15.75" customHeight="1">
      <c r="B806" s="15"/>
      <c r="C806" s="15"/>
      <c r="D806" s="16"/>
      <c r="G806" s="29"/>
      <c r="H806" s="29"/>
      <c r="U806" s="21"/>
    </row>
    <row r="807" spans="2:21" ht="15.75" customHeight="1">
      <c r="B807" s="15"/>
      <c r="C807" s="15"/>
      <c r="D807" s="16"/>
      <c r="G807" s="29"/>
      <c r="H807" s="29"/>
      <c r="U807" s="21"/>
    </row>
    <row r="808" spans="2:21" ht="15.75" customHeight="1">
      <c r="B808" s="15"/>
      <c r="C808" s="15"/>
      <c r="D808" s="16"/>
      <c r="G808" s="29"/>
      <c r="H808" s="29"/>
      <c r="U808" s="21"/>
    </row>
    <row r="809" spans="2:21" ht="15.75" customHeight="1">
      <c r="B809" s="15"/>
      <c r="C809" s="15"/>
      <c r="D809" s="16"/>
      <c r="G809" s="29"/>
      <c r="H809" s="29"/>
      <c r="U809" s="21"/>
    </row>
    <row r="810" spans="2:21" ht="15.75" customHeight="1">
      <c r="B810" s="15"/>
      <c r="C810" s="15"/>
      <c r="D810" s="16"/>
      <c r="G810" s="29"/>
      <c r="H810" s="29"/>
      <c r="U810" s="21"/>
    </row>
    <row r="811" spans="2:21" ht="15.75" customHeight="1">
      <c r="B811" s="15"/>
      <c r="C811" s="15"/>
      <c r="D811" s="16"/>
      <c r="G811" s="29"/>
      <c r="H811" s="29"/>
      <c r="U811" s="21"/>
    </row>
    <row r="812" spans="2:21" ht="15.75" customHeight="1">
      <c r="B812" s="15"/>
      <c r="C812" s="15"/>
      <c r="D812" s="16"/>
      <c r="G812" s="29"/>
      <c r="H812" s="29"/>
      <c r="U812" s="21"/>
    </row>
    <row r="813" spans="2:21" ht="15.75" customHeight="1">
      <c r="B813" s="15"/>
      <c r="C813" s="15"/>
      <c r="D813" s="16"/>
      <c r="G813" s="29"/>
      <c r="H813" s="29"/>
      <c r="U813" s="21"/>
    </row>
    <row r="814" spans="2:21" ht="15.75" customHeight="1">
      <c r="B814" s="15"/>
      <c r="C814" s="15"/>
      <c r="D814" s="16"/>
      <c r="G814" s="29"/>
      <c r="H814" s="29"/>
      <c r="U814" s="21"/>
    </row>
    <row r="815" spans="2:21" ht="15.75" customHeight="1">
      <c r="B815" s="15"/>
      <c r="C815" s="15"/>
      <c r="D815" s="16"/>
      <c r="G815" s="29"/>
      <c r="H815" s="29"/>
      <c r="U815" s="21"/>
    </row>
    <row r="816" spans="2:21" ht="15.75" customHeight="1">
      <c r="B816" s="15"/>
      <c r="C816" s="15"/>
      <c r="D816" s="16"/>
      <c r="G816" s="29"/>
      <c r="H816" s="29"/>
      <c r="U816" s="21"/>
    </row>
    <row r="817" spans="2:21" ht="15.75" customHeight="1">
      <c r="B817" s="15"/>
      <c r="C817" s="15"/>
      <c r="D817" s="16"/>
      <c r="G817" s="29"/>
      <c r="H817" s="29"/>
      <c r="U817" s="21"/>
    </row>
    <row r="818" spans="2:21" ht="15.75" customHeight="1">
      <c r="B818" s="15"/>
      <c r="C818" s="15"/>
      <c r="D818" s="16"/>
      <c r="G818" s="29"/>
      <c r="H818" s="29"/>
      <c r="U818" s="21"/>
    </row>
    <row r="819" spans="2:21" ht="15.75" customHeight="1">
      <c r="B819" s="15"/>
      <c r="C819" s="15"/>
      <c r="D819" s="16"/>
      <c r="G819" s="29"/>
      <c r="H819" s="29"/>
      <c r="U819" s="21"/>
    </row>
    <row r="820" spans="2:21" ht="15.75" customHeight="1">
      <c r="B820" s="15"/>
      <c r="C820" s="15"/>
      <c r="D820" s="16"/>
      <c r="G820" s="29"/>
      <c r="H820" s="29"/>
      <c r="U820" s="21"/>
    </row>
    <row r="821" spans="2:21" ht="15.75" customHeight="1">
      <c r="B821" s="15"/>
      <c r="C821" s="15"/>
      <c r="D821" s="16"/>
      <c r="G821" s="29"/>
      <c r="H821" s="29"/>
      <c r="U821" s="21"/>
    </row>
    <row r="822" spans="2:21" ht="15.75" customHeight="1">
      <c r="B822" s="15"/>
      <c r="C822" s="15"/>
      <c r="D822" s="16"/>
      <c r="G822" s="29"/>
      <c r="H822" s="29"/>
      <c r="U822" s="21"/>
    </row>
    <row r="823" spans="2:21" ht="15.75" customHeight="1">
      <c r="B823" s="15"/>
      <c r="C823" s="15"/>
      <c r="D823" s="16"/>
      <c r="G823" s="29"/>
      <c r="H823" s="29"/>
      <c r="U823" s="21"/>
    </row>
    <row r="824" spans="2:21" ht="15.75" customHeight="1">
      <c r="B824" s="15"/>
      <c r="C824" s="15"/>
      <c r="D824" s="16"/>
      <c r="G824" s="29"/>
      <c r="H824" s="29"/>
      <c r="U824" s="21"/>
    </row>
    <row r="825" spans="2:21" ht="15.75" customHeight="1">
      <c r="B825" s="15"/>
      <c r="C825" s="15"/>
      <c r="D825" s="16"/>
      <c r="G825" s="29"/>
      <c r="H825" s="29"/>
      <c r="U825" s="21"/>
    </row>
    <row r="826" spans="2:21" ht="15.75" customHeight="1">
      <c r="B826" s="15"/>
      <c r="C826" s="15"/>
      <c r="D826" s="16"/>
      <c r="G826" s="29"/>
      <c r="H826" s="29"/>
      <c r="U826" s="21"/>
    </row>
    <row r="827" spans="2:21" ht="15.75" customHeight="1">
      <c r="B827" s="15"/>
      <c r="C827" s="15"/>
      <c r="D827" s="16"/>
      <c r="G827" s="29"/>
      <c r="H827" s="29"/>
      <c r="U827" s="21"/>
    </row>
    <row r="828" spans="2:21" ht="15.75" customHeight="1">
      <c r="B828" s="15"/>
      <c r="C828" s="15"/>
      <c r="D828" s="16"/>
      <c r="G828" s="29"/>
      <c r="H828" s="29"/>
      <c r="U828" s="21"/>
    </row>
    <row r="829" spans="2:21" ht="15.75" customHeight="1">
      <c r="B829" s="15"/>
      <c r="C829" s="15"/>
      <c r="D829" s="16"/>
      <c r="G829" s="29"/>
      <c r="H829" s="29"/>
      <c r="U829" s="21"/>
    </row>
    <row r="830" spans="2:21" ht="15.75" customHeight="1">
      <c r="B830" s="15"/>
      <c r="C830" s="15"/>
      <c r="D830" s="16"/>
      <c r="G830" s="29"/>
      <c r="H830" s="29"/>
      <c r="U830" s="21"/>
    </row>
    <row r="831" spans="2:21" ht="15.75" customHeight="1">
      <c r="B831" s="15"/>
      <c r="C831" s="15"/>
      <c r="D831" s="16"/>
      <c r="G831" s="29"/>
      <c r="H831" s="29"/>
      <c r="U831" s="21"/>
    </row>
    <row r="832" spans="2:21" ht="15.75" customHeight="1">
      <c r="B832" s="15"/>
      <c r="C832" s="15"/>
      <c r="D832" s="16"/>
      <c r="G832" s="29"/>
      <c r="H832" s="29"/>
      <c r="U832" s="21"/>
    </row>
    <row r="833" spans="2:21" ht="15.75" customHeight="1">
      <c r="B833" s="15"/>
      <c r="C833" s="15"/>
      <c r="D833" s="16"/>
      <c r="G833" s="29"/>
      <c r="H833" s="29"/>
      <c r="U833" s="21"/>
    </row>
    <row r="834" spans="2:21" ht="15.75" customHeight="1">
      <c r="B834" s="15"/>
      <c r="C834" s="15"/>
      <c r="D834" s="16"/>
      <c r="G834" s="29"/>
      <c r="H834" s="29"/>
      <c r="U834" s="21"/>
    </row>
    <row r="835" spans="2:21" ht="15.75" customHeight="1">
      <c r="B835" s="15"/>
      <c r="C835" s="15"/>
      <c r="D835" s="16"/>
      <c r="G835" s="29"/>
      <c r="H835" s="29"/>
      <c r="U835" s="21"/>
    </row>
    <row r="836" spans="2:21" ht="15.75" customHeight="1">
      <c r="B836" s="15"/>
      <c r="C836" s="15"/>
      <c r="D836" s="16"/>
      <c r="G836" s="29"/>
      <c r="H836" s="29"/>
      <c r="U836" s="21"/>
    </row>
    <row r="837" spans="2:21" ht="15.75" customHeight="1">
      <c r="B837" s="15"/>
      <c r="C837" s="15"/>
      <c r="D837" s="16"/>
      <c r="G837" s="29"/>
      <c r="H837" s="29"/>
      <c r="U837" s="21"/>
    </row>
    <row r="838" spans="2:21" ht="15.75" customHeight="1">
      <c r="B838" s="15"/>
      <c r="C838" s="15"/>
      <c r="D838" s="16"/>
      <c r="G838" s="29"/>
      <c r="H838" s="29"/>
      <c r="U838" s="21"/>
    </row>
    <row r="839" spans="2:21" ht="15.75" customHeight="1">
      <c r="B839" s="15"/>
      <c r="C839" s="15"/>
      <c r="D839" s="16"/>
      <c r="G839" s="29"/>
      <c r="H839" s="29"/>
      <c r="U839" s="21"/>
    </row>
    <row r="840" spans="2:21" ht="15.75" customHeight="1">
      <c r="B840" s="15"/>
      <c r="C840" s="15"/>
      <c r="D840" s="16"/>
      <c r="G840" s="29"/>
      <c r="H840" s="29"/>
      <c r="U840" s="21"/>
    </row>
    <row r="841" spans="2:21" ht="15.75" customHeight="1">
      <c r="B841" s="15"/>
      <c r="C841" s="15"/>
      <c r="D841" s="16"/>
      <c r="G841" s="29"/>
      <c r="H841" s="29"/>
      <c r="U841" s="21"/>
    </row>
    <row r="842" spans="2:21" ht="15.75" customHeight="1">
      <c r="B842" s="15"/>
      <c r="C842" s="15"/>
      <c r="D842" s="16"/>
      <c r="G842" s="29"/>
      <c r="H842" s="29"/>
      <c r="U842" s="21"/>
    </row>
    <row r="843" spans="2:21" ht="15.75" customHeight="1">
      <c r="B843" s="15"/>
      <c r="C843" s="15"/>
      <c r="D843" s="16"/>
      <c r="G843" s="29"/>
      <c r="H843" s="29"/>
      <c r="U843" s="21"/>
    </row>
    <row r="844" spans="2:21" ht="15.75" customHeight="1">
      <c r="B844" s="15"/>
      <c r="C844" s="15"/>
      <c r="D844" s="16"/>
      <c r="G844" s="29"/>
      <c r="H844" s="29"/>
      <c r="U844" s="21"/>
    </row>
    <row r="845" spans="2:21" ht="15.75" customHeight="1">
      <c r="B845" s="15"/>
      <c r="C845" s="15"/>
      <c r="D845" s="16"/>
      <c r="G845" s="29"/>
      <c r="H845" s="29"/>
      <c r="U845" s="21"/>
    </row>
    <row r="846" spans="2:21" ht="15.75" customHeight="1">
      <c r="B846" s="15"/>
      <c r="C846" s="15"/>
      <c r="D846" s="16"/>
      <c r="G846" s="29"/>
      <c r="H846" s="29"/>
      <c r="U846" s="21"/>
    </row>
    <row r="847" spans="2:21" ht="15.75" customHeight="1">
      <c r="B847" s="15"/>
      <c r="C847" s="15"/>
      <c r="D847" s="16"/>
      <c r="G847" s="29"/>
      <c r="H847" s="29"/>
      <c r="U847" s="21"/>
    </row>
    <row r="848" spans="2:21" ht="15.75" customHeight="1">
      <c r="B848" s="15"/>
      <c r="C848" s="15"/>
      <c r="D848" s="16"/>
      <c r="G848" s="29"/>
      <c r="H848" s="29"/>
      <c r="U848" s="21"/>
    </row>
    <row r="849" spans="2:21" ht="15.75" customHeight="1">
      <c r="B849" s="15"/>
      <c r="C849" s="15"/>
      <c r="D849" s="16"/>
      <c r="G849" s="29"/>
      <c r="H849" s="29"/>
      <c r="U849" s="21"/>
    </row>
    <row r="850" spans="2:21" ht="15.75" customHeight="1">
      <c r="B850" s="15"/>
      <c r="C850" s="15"/>
      <c r="D850" s="16"/>
      <c r="G850" s="29"/>
      <c r="H850" s="29"/>
      <c r="U850" s="21"/>
    </row>
    <row r="851" spans="2:21" ht="15.75" customHeight="1">
      <c r="B851" s="15"/>
      <c r="C851" s="15"/>
      <c r="D851" s="16"/>
      <c r="G851" s="29"/>
      <c r="H851" s="29"/>
      <c r="U851" s="21"/>
    </row>
    <row r="852" spans="2:21" ht="15.75" customHeight="1">
      <c r="B852" s="15"/>
      <c r="C852" s="15"/>
      <c r="D852" s="16"/>
      <c r="G852" s="29"/>
      <c r="H852" s="29"/>
      <c r="U852" s="21"/>
    </row>
    <row r="853" spans="2:21" ht="15.75" customHeight="1">
      <c r="B853" s="15"/>
      <c r="C853" s="15"/>
      <c r="D853" s="16"/>
      <c r="G853" s="29"/>
      <c r="H853" s="29"/>
      <c r="U853" s="21"/>
    </row>
    <row r="854" spans="2:21" ht="15.75" customHeight="1">
      <c r="B854" s="15"/>
      <c r="C854" s="15"/>
      <c r="D854" s="16"/>
      <c r="G854" s="29"/>
      <c r="H854" s="29"/>
      <c r="U854" s="21"/>
    </row>
    <row r="855" spans="2:21" ht="15.75" customHeight="1">
      <c r="B855" s="15"/>
      <c r="C855" s="15"/>
      <c r="D855" s="16"/>
      <c r="G855" s="29"/>
      <c r="H855" s="29"/>
      <c r="U855" s="21"/>
    </row>
    <row r="856" spans="2:21" ht="15.75" customHeight="1">
      <c r="B856" s="15"/>
      <c r="C856" s="15"/>
      <c r="D856" s="16"/>
      <c r="G856" s="29"/>
      <c r="H856" s="29"/>
      <c r="U856" s="21"/>
    </row>
    <row r="857" spans="2:21" ht="15.75" customHeight="1">
      <c r="B857" s="15"/>
      <c r="C857" s="15"/>
      <c r="D857" s="16"/>
      <c r="G857" s="29"/>
      <c r="H857" s="29"/>
      <c r="U857" s="21"/>
    </row>
    <row r="858" spans="2:21" ht="15.75" customHeight="1">
      <c r="B858" s="15"/>
      <c r="C858" s="15"/>
      <c r="D858" s="16"/>
      <c r="G858" s="29"/>
      <c r="H858" s="29"/>
      <c r="U858" s="21"/>
    </row>
    <row r="859" spans="2:21" ht="15.75" customHeight="1">
      <c r="B859" s="15"/>
      <c r="C859" s="15"/>
      <c r="D859" s="16"/>
      <c r="G859" s="29"/>
      <c r="H859" s="29"/>
      <c r="U859" s="21"/>
    </row>
    <row r="860" spans="2:21" ht="15.75" customHeight="1">
      <c r="B860" s="15"/>
      <c r="C860" s="15"/>
      <c r="D860" s="16"/>
      <c r="G860" s="29"/>
      <c r="H860" s="29"/>
      <c r="U860" s="21"/>
    </row>
    <row r="861" spans="2:21" ht="15.75" customHeight="1">
      <c r="B861" s="15"/>
      <c r="C861" s="15"/>
      <c r="D861" s="16"/>
      <c r="G861" s="29"/>
      <c r="H861" s="29"/>
      <c r="U861" s="21"/>
    </row>
    <row r="862" spans="2:21" ht="15.75" customHeight="1">
      <c r="B862" s="15"/>
      <c r="C862" s="15"/>
      <c r="D862" s="16"/>
      <c r="G862" s="29"/>
      <c r="H862" s="29"/>
      <c r="U862" s="21"/>
    </row>
    <row r="863" spans="2:21" ht="15.75" customHeight="1">
      <c r="B863" s="15"/>
      <c r="C863" s="15"/>
      <c r="D863" s="16"/>
      <c r="G863" s="29"/>
      <c r="H863" s="29"/>
      <c r="U863" s="21"/>
    </row>
    <row r="864" spans="2:21" ht="15.75" customHeight="1">
      <c r="B864" s="15"/>
      <c r="C864" s="15"/>
      <c r="D864" s="16"/>
      <c r="G864" s="29"/>
      <c r="H864" s="29"/>
      <c r="U864" s="21"/>
    </row>
    <row r="865" spans="2:21" ht="15.75" customHeight="1">
      <c r="B865" s="15"/>
      <c r="C865" s="15"/>
      <c r="D865" s="16"/>
      <c r="G865" s="29"/>
      <c r="H865" s="29"/>
      <c r="U865" s="21"/>
    </row>
    <row r="866" spans="2:21" ht="15.75" customHeight="1">
      <c r="B866" s="15"/>
      <c r="C866" s="15"/>
      <c r="D866" s="16"/>
      <c r="G866" s="29"/>
      <c r="H866" s="29"/>
      <c r="U866" s="21"/>
    </row>
    <row r="867" spans="2:21" ht="15.75" customHeight="1">
      <c r="B867" s="15"/>
      <c r="C867" s="15"/>
      <c r="D867" s="16"/>
      <c r="G867" s="29"/>
      <c r="H867" s="29"/>
      <c r="U867" s="21"/>
    </row>
    <row r="868" spans="2:21" ht="15.75" customHeight="1">
      <c r="B868" s="15"/>
      <c r="C868" s="15"/>
      <c r="D868" s="16"/>
      <c r="G868" s="29"/>
      <c r="H868" s="29"/>
      <c r="U868" s="21"/>
    </row>
    <row r="869" spans="2:21" ht="15.75" customHeight="1">
      <c r="B869" s="15"/>
      <c r="C869" s="15"/>
      <c r="D869" s="16"/>
      <c r="G869" s="29"/>
      <c r="H869" s="29"/>
      <c r="U869" s="21"/>
    </row>
    <row r="870" spans="2:21" ht="15.75" customHeight="1">
      <c r="B870" s="15"/>
      <c r="C870" s="15"/>
      <c r="D870" s="16"/>
      <c r="G870" s="29"/>
      <c r="H870" s="29"/>
      <c r="U870" s="21"/>
    </row>
    <row r="871" spans="2:21" ht="15.75" customHeight="1">
      <c r="B871" s="15"/>
      <c r="C871" s="15"/>
      <c r="D871" s="16"/>
      <c r="G871" s="29"/>
      <c r="H871" s="29"/>
      <c r="U871" s="21"/>
    </row>
    <row r="872" spans="2:21" ht="15.75" customHeight="1">
      <c r="B872" s="15"/>
      <c r="C872" s="15"/>
      <c r="D872" s="16"/>
      <c r="G872" s="29"/>
      <c r="H872" s="29"/>
      <c r="U872" s="21"/>
    </row>
    <row r="873" spans="2:21" ht="15.75" customHeight="1">
      <c r="B873" s="15"/>
      <c r="C873" s="15"/>
      <c r="D873" s="16"/>
      <c r="G873" s="29"/>
      <c r="H873" s="29"/>
      <c r="U873" s="21"/>
    </row>
    <row r="874" spans="2:21" ht="15.75" customHeight="1">
      <c r="B874" s="15"/>
      <c r="C874" s="15"/>
      <c r="D874" s="16"/>
      <c r="G874" s="29"/>
      <c r="H874" s="29"/>
      <c r="U874" s="21"/>
    </row>
    <row r="875" spans="2:21" ht="15.75" customHeight="1">
      <c r="B875" s="15"/>
      <c r="C875" s="15"/>
      <c r="D875" s="16"/>
      <c r="G875" s="29"/>
      <c r="H875" s="29"/>
      <c r="U875" s="21"/>
    </row>
    <row r="876" spans="2:21" ht="15.75" customHeight="1">
      <c r="B876" s="15"/>
      <c r="C876" s="15"/>
      <c r="D876" s="16"/>
      <c r="G876" s="29"/>
      <c r="H876" s="29"/>
      <c r="U876" s="21"/>
    </row>
    <row r="877" spans="2:21" ht="15.75" customHeight="1">
      <c r="B877" s="15"/>
      <c r="C877" s="15"/>
      <c r="D877" s="16"/>
      <c r="G877" s="29"/>
      <c r="H877" s="29"/>
      <c r="U877" s="21"/>
    </row>
    <row r="878" spans="2:21" ht="15.75" customHeight="1">
      <c r="B878" s="15"/>
      <c r="C878" s="15"/>
      <c r="D878" s="16"/>
      <c r="G878" s="29"/>
      <c r="H878" s="29"/>
      <c r="U878" s="21"/>
    </row>
    <row r="879" spans="2:21" ht="15.75" customHeight="1">
      <c r="B879" s="15"/>
      <c r="C879" s="15"/>
      <c r="D879" s="16"/>
      <c r="G879" s="29"/>
      <c r="H879" s="29"/>
      <c r="U879" s="21"/>
    </row>
    <row r="880" spans="2:21" ht="15.75" customHeight="1">
      <c r="B880" s="15"/>
      <c r="C880" s="15"/>
      <c r="D880" s="16"/>
      <c r="G880" s="29"/>
      <c r="H880" s="29"/>
      <c r="U880" s="21"/>
    </row>
    <row r="881" spans="2:21" ht="15.75" customHeight="1">
      <c r="B881" s="15"/>
      <c r="C881" s="15"/>
      <c r="D881" s="16"/>
      <c r="G881" s="29"/>
      <c r="H881" s="29"/>
      <c r="U881" s="21"/>
    </row>
    <row r="882" spans="2:21" ht="15.75" customHeight="1">
      <c r="B882" s="15"/>
      <c r="C882" s="15"/>
      <c r="D882" s="16"/>
      <c r="G882" s="29"/>
      <c r="H882" s="29"/>
      <c r="U882" s="21"/>
    </row>
    <row r="883" spans="2:21" ht="15.75" customHeight="1">
      <c r="B883" s="15"/>
      <c r="C883" s="15"/>
      <c r="D883" s="16"/>
      <c r="G883" s="29"/>
      <c r="H883" s="29"/>
      <c r="U883" s="21"/>
    </row>
    <row r="884" spans="2:21" ht="15.75" customHeight="1">
      <c r="B884" s="15"/>
      <c r="C884" s="15"/>
      <c r="D884" s="16"/>
      <c r="G884" s="29"/>
      <c r="H884" s="29"/>
      <c r="U884" s="21"/>
    </row>
    <row r="885" spans="2:21" ht="15.75" customHeight="1">
      <c r="B885" s="15"/>
      <c r="C885" s="15"/>
      <c r="D885" s="16"/>
      <c r="G885" s="29"/>
      <c r="H885" s="29"/>
      <c r="U885" s="21"/>
    </row>
    <row r="886" spans="2:21" ht="15.75" customHeight="1">
      <c r="B886" s="15"/>
      <c r="C886" s="15"/>
      <c r="D886" s="16"/>
      <c r="G886" s="29"/>
      <c r="H886" s="29"/>
      <c r="U886" s="21"/>
    </row>
    <row r="887" spans="2:21" ht="15.75" customHeight="1">
      <c r="B887" s="15"/>
      <c r="C887" s="15"/>
      <c r="D887" s="16"/>
      <c r="G887" s="29"/>
      <c r="H887" s="29"/>
      <c r="U887" s="21"/>
    </row>
    <row r="888" spans="2:21" ht="15.75" customHeight="1">
      <c r="B888" s="15"/>
      <c r="C888" s="15"/>
      <c r="D888" s="16"/>
      <c r="G888" s="29"/>
      <c r="H888" s="29"/>
      <c r="U888" s="21"/>
    </row>
    <row r="889" spans="2:21" ht="15.75" customHeight="1">
      <c r="B889" s="15"/>
      <c r="C889" s="15"/>
      <c r="D889" s="16"/>
      <c r="G889" s="29"/>
      <c r="H889" s="29"/>
      <c r="U889" s="21"/>
    </row>
    <row r="890" spans="2:21" ht="15.75" customHeight="1">
      <c r="B890" s="15"/>
      <c r="C890" s="15"/>
      <c r="D890" s="16"/>
      <c r="G890" s="29"/>
      <c r="H890" s="29"/>
      <c r="U890" s="21"/>
    </row>
    <row r="891" spans="2:21" ht="15.75" customHeight="1">
      <c r="B891" s="15"/>
      <c r="C891" s="15"/>
      <c r="D891" s="16"/>
      <c r="G891" s="29"/>
      <c r="H891" s="29"/>
      <c r="U891" s="21"/>
    </row>
    <row r="892" spans="2:21" ht="15.75" customHeight="1">
      <c r="B892" s="15"/>
      <c r="C892" s="15"/>
      <c r="D892" s="16"/>
      <c r="G892" s="29"/>
      <c r="H892" s="29"/>
      <c r="U892" s="21"/>
    </row>
    <row r="893" spans="2:21" ht="15.75" customHeight="1">
      <c r="B893" s="15"/>
      <c r="C893" s="15"/>
      <c r="D893" s="16"/>
      <c r="G893" s="29"/>
      <c r="H893" s="29"/>
      <c r="U893" s="21"/>
    </row>
    <row r="894" spans="2:21" ht="15.75" customHeight="1">
      <c r="B894" s="15"/>
      <c r="C894" s="15"/>
      <c r="D894" s="16"/>
      <c r="G894" s="29"/>
      <c r="H894" s="29"/>
      <c r="U894" s="21"/>
    </row>
    <row r="895" spans="2:21" ht="15.75" customHeight="1">
      <c r="B895" s="15"/>
      <c r="C895" s="15"/>
      <c r="D895" s="16"/>
      <c r="G895" s="29"/>
      <c r="H895" s="29"/>
      <c r="U895" s="21"/>
    </row>
    <row r="896" spans="2:21" ht="15.75" customHeight="1">
      <c r="B896" s="15"/>
      <c r="C896" s="15"/>
      <c r="D896" s="16"/>
      <c r="G896" s="29"/>
      <c r="H896" s="29"/>
      <c r="U896" s="21"/>
    </row>
    <row r="897" spans="2:21" ht="15.75" customHeight="1">
      <c r="B897" s="15"/>
      <c r="C897" s="15"/>
      <c r="D897" s="16"/>
      <c r="G897" s="29"/>
      <c r="H897" s="29"/>
      <c r="U897" s="21"/>
    </row>
    <row r="898" spans="2:21" ht="15.75" customHeight="1">
      <c r="B898" s="15"/>
      <c r="C898" s="15"/>
      <c r="D898" s="16"/>
      <c r="G898" s="29"/>
      <c r="H898" s="29"/>
      <c r="U898" s="21"/>
    </row>
    <row r="899" spans="2:21" ht="15.75" customHeight="1">
      <c r="B899" s="15"/>
      <c r="C899" s="15"/>
      <c r="D899" s="16"/>
      <c r="G899" s="29"/>
      <c r="H899" s="29"/>
      <c r="U899" s="21"/>
    </row>
    <row r="900" spans="2:21" ht="15.75" customHeight="1">
      <c r="B900" s="15"/>
      <c r="C900" s="15"/>
      <c r="D900" s="16"/>
      <c r="G900" s="29"/>
      <c r="H900" s="29"/>
      <c r="U900" s="21"/>
    </row>
    <row r="901" spans="2:21" ht="15.75" customHeight="1">
      <c r="B901" s="15"/>
      <c r="C901" s="15"/>
      <c r="D901" s="16"/>
      <c r="G901" s="29"/>
      <c r="H901" s="29"/>
      <c r="U901" s="21"/>
    </row>
    <row r="902" spans="2:21" ht="15.75" customHeight="1">
      <c r="B902" s="15"/>
      <c r="C902" s="15"/>
      <c r="D902" s="16"/>
      <c r="G902" s="29"/>
      <c r="H902" s="29"/>
      <c r="U902" s="21"/>
    </row>
    <row r="903" spans="2:21" ht="15.75" customHeight="1">
      <c r="B903" s="15"/>
      <c r="C903" s="15"/>
      <c r="D903" s="16"/>
      <c r="G903" s="29"/>
      <c r="H903" s="29"/>
      <c r="U903" s="21"/>
    </row>
    <row r="904" spans="2:21" ht="15.75" customHeight="1">
      <c r="B904" s="15"/>
      <c r="C904" s="15"/>
      <c r="D904" s="16"/>
      <c r="G904" s="29"/>
      <c r="H904" s="29"/>
      <c r="U904" s="21"/>
    </row>
    <row r="905" spans="2:21" ht="15.75" customHeight="1">
      <c r="B905" s="15"/>
      <c r="C905" s="15"/>
      <c r="D905" s="16"/>
      <c r="G905" s="29"/>
      <c r="H905" s="29"/>
      <c r="U905" s="21"/>
    </row>
    <row r="906" spans="2:21" ht="15.75" customHeight="1">
      <c r="B906" s="15"/>
      <c r="C906" s="15"/>
      <c r="D906" s="16"/>
      <c r="G906" s="29"/>
      <c r="H906" s="29"/>
      <c r="U906" s="21"/>
    </row>
    <row r="907" spans="2:21" ht="15.75" customHeight="1">
      <c r="B907" s="15"/>
      <c r="C907" s="15"/>
      <c r="D907" s="16"/>
      <c r="G907" s="29"/>
      <c r="H907" s="29"/>
      <c r="U907" s="21"/>
    </row>
    <row r="908" spans="2:21" ht="15.75" customHeight="1">
      <c r="B908" s="15"/>
      <c r="C908" s="15"/>
      <c r="D908" s="16"/>
      <c r="G908" s="29"/>
      <c r="H908" s="29"/>
      <c r="U908" s="21"/>
    </row>
    <row r="909" spans="2:21" ht="15.75" customHeight="1">
      <c r="B909" s="15"/>
      <c r="C909" s="15"/>
      <c r="D909" s="16"/>
      <c r="G909" s="29"/>
      <c r="H909" s="29"/>
      <c r="U909" s="21"/>
    </row>
    <row r="910" spans="2:21" ht="15.75" customHeight="1">
      <c r="B910" s="15"/>
      <c r="C910" s="15"/>
      <c r="D910" s="16"/>
      <c r="G910" s="29"/>
      <c r="H910" s="29"/>
      <c r="U910" s="21"/>
    </row>
    <row r="911" spans="2:21" ht="15.75" customHeight="1">
      <c r="B911" s="15"/>
      <c r="C911" s="15"/>
      <c r="D911" s="16"/>
      <c r="G911" s="29"/>
      <c r="H911" s="29"/>
      <c r="U911" s="21"/>
    </row>
    <row r="912" spans="2:21" ht="15.75" customHeight="1">
      <c r="B912" s="15"/>
      <c r="C912" s="15"/>
      <c r="D912" s="16"/>
      <c r="G912" s="29"/>
      <c r="H912" s="29"/>
      <c r="U912" s="21"/>
    </row>
    <row r="913" spans="2:21" ht="15.75" customHeight="1">
      <c r="B913" s="15"/>
      <c r="C913" s="15"/>
      <c r="D913" s="16"/>
      <c r="G913" s="29"/>
      <c r="H913" s="29"/>
      <c r="U913" s="21"/>
    </row>
    <row r="914" spans="2:21" ht="15.75" customHeight="1">
      <c r="B914" s="15"/>
      <c r="C914" s="15"/>
      <c r="D914" s="16"/>
      <c r="G914" s="29"/>
      <c r="H914" s="29"/>
      <c r="U914" s="21"/>
    </row>
    <row r="915" spans="2:21" ht="15.75" customHeight="1">
      <c r="B915" s="15"/>
      <c r="C915" s="15"/>
      <c r="D915" s="16"/>
      <c r="G915" s="29"/>
      <c r="H915" s="29"/>
      <c r="U915" s="21"/>
    </row>
    <row r="916" spans="2:21" ht="15.75" customHeight="1">
      <c r="B916" s="15"/>
      <c r="C916" s="15"/>
      <c r="D916" s="16"/>
      <c r="G916" s="29"/>
      <c r="H916" s="29"/>
      <c r="U916" s="21"/>
    </row>
    <row r="917" spans="2:21" ht="15.75" customHeight="1">
      <c r="B917" s="15"/>
      <c r="C917" s="15"/>
      <c r="D917" s="16"/>
      <c r="G917" s="29"/>
      <c r="H917" s="29"/>
      <c r="U917" s="21"/>
    </row>
    <row r="918" spans="2:21" ht="15.75" customHeight="1">
      <c r="B918" s="15"/>
      <c r="C918" s="15"/>
      <c r="D918" s="16"/>
      <c r="G918" s="29"/>
      <c r="H918" s="29"/>
      <c r="U918" s="21"/>
    </row>
    <row r="919" spans="2:21" ht="15.75" customHeight="1">
      <c r="B919" s="15"/>
      <c r="C919" s="15"/>
      <c r="D919" s="16"/>
      <c r="G919" s="29"/>
      <c r="H919" s="29"/>
      <c r="U919" s="21"/>
    </row>
    <row r="920" spans="2:21" ht="15.75" customHeight="1">
      <c r="B920" s="15"/>
      <c r="C920" s="15"/>
      <c r="D920" s="16"/>
      <c r="G920" s="29"/>
      <c r="H920" s="29"/>
      <c r="U920" s="21"/>
    </row>
    <row r="921" spans="2:21" ht="15.75" customHeight="1">
      <c r="B921" s="15"/>
      <c r="C921" s="15"/>
      <c r="D921" s="16"/>
      <c r="G921" s="29"/>
      <c r="H921" s="29"/>
      <c r="U921" s="21"/>
    </row>
    <row r="922" spans="2:21" ht="15.75" customHeight="1">
      <c r="B922" s="15"/>
      <c r="C922" s="15"/>
      <c r="D922" s="16"/>
      <c r="G922" s="29"/>
      <c r="H922" s="29"/>
      <c r="U922" s="21"/>
    </row>
    <row r="923" spans="2:21" ht="15.75" customHeight="1">
      <c r="B923" s="15"/>
      <c r="C923" s="15"/>
      <c r="D923" s="16"/>
      <c r="G923" s="29"/>
      <c r="H923" s="29"/>
      <c r="U923" s="21"/>
    </row>
    <row r="924" spans="2:21" ht="15.75" customHeight="1">
      <c r="B924" s="15"/>
      <c r="C924" s="15"/>
      <c r="D924" s="16"/>
      <c r="G924" s="29"/>
      <c r="H924" s="29"/>
      <c r="U924" s="21"/>
    </row>
    <row r="925" spans="2:21" ht="15.75" customHeight="1">
      <c r="B925" s="15"/>
      <c r="C925" s="15"/>
      <c r="D925" s="16"/>
      <c r="G925" s="29"/>
      <c r="H925" s="29"/>
      <c r="U925" s="21"/>
    </row>
    <row r="926" spans="2:21" ht="15.75" customHeight="1">
      <c r="B926" s="15"/>
      <c r="C926" s="15"/>
      <c r="D926" s="16"/>
      <c r="G926" s="29"/>
      <c r="H926" s="29"/>
      <c r="U926" s="21"/>
    </row>
    <row r="927" spans="2:21" ht="15.75" customHeight="1">
      <c r="B927" s="15"/>
      <c r="C927" s="15"/>
      <c r="D927" s="16"/>
      <c r="G927" s="29"/>
      <c r="H927" s="29"/>
      <c r="U927" s="21"/>
    </row>
    <row r="928" spans="2:21" ht="15.75" customHeight="1">
      <c r="B928" s="15"/>
      <c r="C928" s="15"/>
      <c r="D928" s="16"/>
      <c r="G928" s="29"/>
      <c r="H928" s="29"/>
      <c r="U928" s="21"/>
    </row>
    <row r="929" spans="2:21" ht="15.75" customHeight="1">
      <c r="B929" s="15"/>
      <c r="C929" s="15"/>
      <c r="D929" s="16"/>
      <c r="G929" s="29"/>
      <c r="H929" s="29"/>
      <c r="U929" s="21"/>
    </row>
    <row r="930" spans="2:21" ht="15.75" customHeight="1">
      <c r="B930" s="15"/>
      <c r="C930" s="15"/>
      <c r="D930" s="16"/>
      <c r="G930" s="29"/>
      <c r="H930" s="29"/>
      <c r="U930" s="21"/>
    </row>
    <row r="931" spans="2:21" ht="15.75" customHeight="1">
      <c r="B931" s="15"/>
      <c r="C931" s="15"/>
      <c r="D931" s="16"/>
      <c r="G931" s="29"/>
      <c r="H931" s="29"/>
      <c r="U931" s="21"/>
    </row>
    <row r="932" spans="2:21" ht="15.75" customHeight="1">
      <c r="B932" s="15"/>
      <c r="C932" s="15"/>
      <c r="D932" s="16"/>
      <c r="G932" s="29"/>
      <c r="H932" s="29"/>
      <c r="U932" s="21"/>
    </row>
    <row r="933" spans="2:21" ht="15.75" customHeight="1">
      <c r="B933" s="15"/>
      <c r="C933" s="15"/>
      <c r="D933" s="16"/>
      <c r="G933" s="29"/>
      <c r="H933" s="29"/>
      <c r="U933" s="21"/>
    </row>
    <row r="934" spans="2:21" ht="15.75" customHeight="1">
      <c r="B934" s="15"/>
      <c r="C934" s="15"/>
      <c r="D934" s="16"/>
      <c r="G934" s="29"/>
      <c r="H934" s="29"/>
      <c r="U934" s="21"/>
    </row>
    <row r="935" spans="2:21" ht="15.75" customHeight="1">
      <c r="B935" s="15"/>
      <c r="C935" s="15"/>
      <c r="D935" s="16"/>
      <c r="G935" s="29"/>
      <c r="H935" s="29"/>
      <c r="U935" s="21"/>
    </row>
    <row r="936" spans="2:21" ht="15.75" customHeight="1">
      <c r="B936" s="15"/>
      <c r="C936" s="15"/>
      <c r="D936" s="16"/>
      <c r="G936" s="29"/>
      <c r="H936" s="29"/>
      <c r="U936" s="21"/>
    </row>
    <row r="937" spans="2:21" ht="15.75" customHeight="1">
      <c r="B937" s="15"/>
      <c r="C937" s="15"/>
      <c r="D937" s="16"/>
      <c r="G937" s="29"/>
      <c r="H937" s="29"/>
      <c r="U937" s="21"/>
    </row>
    <row r="938" spans="2:21" ht="15.75" customHeight="1">
      <c r="B938" s="15"/>
      <c r="C938" s="15"/>
      <c r="D938" s="16"/>
      <c r="G938" s="29"/>
      <c r="H938" s="29"/>
      <c r="U938" s="21"/>
    </row>
    <row r="939" spans="2:21" ht="15.75" customHeight="1">
      <c r="B939" s="15"/>
      <c r="C939" s="15"/>
      <c r="D939" s="16"/>
      <c r="G939" s="29"/>
      <c r="H939" s="29"/>
      <c r="U939" s="21"/>
    </row>
    <row r="940" spans="2:21" ht="15.75" customHeight="1">
      <c r="B940" s="15"/>
      <c r="C940" s="15"/>
      <c r="D940" s="16"/>
      <c r="G940" s="29"/>
      <c r="H940" s="29"/>
      <c r="U940" s="21"/>
    </row>
    <row r="941" spans="2:21" ht="15.75" customHeight="1">
      <c r="B941" s="15"/>
      <c r="C941" s="15"/>
      <c r="D941" s="16"/>
      <c r="G941" s="29"/>
      <c r="H941" s="29"/>
      <c r="U941" s="21"/>
    </row>
    <row r="942" spans="2:21" ht="15.75" customHeight="1">
      <c r="B942" s="15"/>
      <c r="C942" s="15"/>
      <c r="D942" s="16"/>
      <c r="G942" s="29"/>
      <c r="H942" s="29"/>
      <c r="U942" s="21"/>
    </row>
    <row r="943" spans="2:21" ht="15.75" customHeight="1">
      <c r="B943" s="15"/>
      <c r="C943" s="15"/>
      <c r="D943" s="16"/>
      <c r="G943" s="29"/>
      <c r="H943" s="29"/>
      <c r="U943" s="21"/>
    </row>
    <row r="944" spans="2:21" ht="15.75" customHeight="1">
      <c r="B944" s="15"/>
      <c r="C944" s="15"/>
      <c r="D944" s="16"/>
      <c r="G944" s="29"/>
      <c r="H944" s="29"/>
      <c r="U944" s="21"/>
    </row>
    <row r="945" spans="2:21" ht="15.75" customHeight="1">
      <c r="B945" s="15"/>
      <c r="C945" s="15"/>
      <c r="D945" s="16"/>
      <c r="G945" s="29"/>
      <c r="H945" s="29"/>
      <c r="U945" s="21"/>
    </row>
    <row r="946" spans="2:21" ht="15.75" customHeight="1">
      <c r="B946" s="15"/>
      <c r="C946" s="15"/>
      <c r="D946" s="16"/>
      <c r="G946" s="29"/>
      <c r="H946" s="29"/>
      <c r="U946" s="21"/>
    </row>
    <row r="947" spans="2:21" ht="15.75" customHeight="1">
      <c r="B947" s="15"/>
      <c r="C947" s="15"/>
      <c r="D947" s="16"/>
      <c r="G947" s="29"/>
      <c r="H947" s="29"/>
      <c r="U947" s="21"/>
    </row>
    <row r="948" spans="2:21" ht="15.75" customHeight="1">
      <c r="B948" s="15"/>
      <c r="C948" s="15"/>
      <c r="D948" s="16"/>
      <c r="G948" s="29"/>
      <c r="H948" s="29"/>
      <c r="U948" s="21"/>
    </row>
    <row r="949" spans="2:21" ht="15.75" customHeight="1">
      <c r="B949" s="15"/>
      <c r="C949" s="15"/>
      <c r="D949" s="16"/>
      <c r="G949" s="29"/>
      <c r="H949" s="29"/>
      <c r="U949" s="21"/>
    </row>
    <row r="950" spans="2:21" ht="15.75" customHeight="1">
      <c r="B950" s="15"/>
      <c r="C950" s="15"/>
      <c r="D950" s="16"/>
      <c r="G950" s="29"/>
      <c r="H950" s="29"/>
      <c r="U950" s="21"/>
    </row>
    <row r="951" spans="2:21" ht="15.75" customHeight="1">
      <c r="B951" s="15"/>
      <c r="C951" s="15"/>
      <c r="D951" s="16"/>
      <c r="G951" s="29"/>
      <c r="H951" s="29"/>
      <c r="U951" s="21"/>
    </row>
    <row r="952" spans="2:21" ht="15.75" customHeight="1">
      <c r="B952" s="15"/>
      <c r="C952" s="15"/>
      <c r="D952" s="16"/>
      <c r="G952" s="29"/>
      <c r="H952" s="29"/>
      <c r="U952" s="21"/>
    </row>
    <row r="953" spans="2:21" ht="15.75" customHeight="1">
      <c r="B953" s="15"/>
      <c r="C953" s="15"/>
      <c r="D953" s="16"/>
      <c r="G953" s="29"/>
      <c r="H953" s="29"/>
      <c r="U953" s="21"/>
    </row>
    <row r="954" spans="2:21" ht="15.75" customHeight="1">
      <c r="B954" s="15"/>
      <c r="C954" s="15"/>
      <c r="D954" s="16"/>
      <c r="G954" s="29"/>
      <c r="H954" s="29"/>
      <c r="U954" s="21"/>
    </row>
    <row r="955" spans="2:21" ht="15.75" customHeight="1">
      <c r="B955" s="15"/>
      <c r="C955" s="15"/>
      <c r="D955" s="16"/>
      <c r="G955" s="29"/>
      <c r="H955" s="29"/>
      <c r="U955" s="21"/>
    </row>
    <row r="956" spans="2:21" ht="15.75" customHeight="1">
      <c r="B956" s="15"/>
      <c r="C956" s="15"/>
      <c r="D956" s="16"/>
      <c r="G956" s="29"/>
      <c r="H956" s="29"/>
      <c r="U956" s="21"/>
    </row>
    <row r="957" spans="2:21" ht="15.75" customHeight="1">
      <c r="B957" s="15"/>
      <c r="C957" s="15"/>
      <c r="D957" s="16"/>
      <c r="G957" s="29"/>
      <c r="H957" s="29"/>
      <c r="U957" s="21"/>
    </row>
    <row r="958" spans="2:21" ht="15.75" customHeight="1">
      <c r="B958" s="15"/>
      <c r="C958" s="15"/>
      <c r="D958" s="16"/>
      <c r="G958" s="29"/>
      <c r="H958" s="29"/>
      <c r="U958" s="21"/>
    </row>
    <row r="959" spans="2:21" ht="15.75" customHeight="1">
      <c r="B959" s="15"/>
      <c r="C959" s="15"/>
      <c r="D959" s="16"/>
      <c r="G959" s="29"/>
      <c r="H959" s="29"/>
      <c r="U959" s="21"/>
    </row>
    <row r="960" spans="2:21" ht="15.75" customHeight="1">
      <c r="B960" s="15"/>
      <c r="C960" s="15"/>
      <c r="D960" s="16"/>
      <c r="G960" s="29"/>
      <c r="H960" s="29"/>
      <c r="U960" s="21"/>
    </row>
    <row r="961" spans="2:21" ht="15.75" customHeight="1">
      <c r="B961" s="15"/>
      <c r="C961" s="15"/>
      <c r="D961" s="16"/>
      <c r="G961" s="29"/>
      <c r="H961" s="29"/>
      <c r="U961" s="21"/>
    </row>
    <row r="962" spans="2:21" ht="15.75" customHeight="1">
      <c r="B962" s="15"/>
      <c r="C962" s="15"/>
      <c r="D962" s="16"/>
      <c r="G962" s="29"/>
      <c r="H962" s="29"/>
      <c r="U962" s="21"/>
    </row>
    <row r="963" spans="2:21" ht="15.75" customHeight="1">
      <c r="B963" s="15"/>
      <c r="C963" s="15"/>
      <c r="D963" s="16"/>
      <c r="G963" s="29"/>
      <c r="H963" s="29"/>
      <c r="U963" s="21"/>
    </row>
    <row r="964" spans="2:21" ht="15.75" customHeight="1">
      <c r="B964" s="15"/>
      <c r="C964" s="15"/>
      <c r="D964" s="16"/>
      <c r="G964" s="29"/>
      <c r="H964" s="29"/>
      <c r="U964" s="21"/>
    </row>
    <row r="965" spans="2:21" ht="15.75" customHeight="1">
      <c r="B965" s="15"/>
      <c r="C965" s="15"/>
      <c r="D965" s="16"/>
      <c r="G965" s="29"/>
      <c r="H965" s="29"/>
      <c r="U965" s="21"/>
    </row>
    <row r="966" spans="2:21" ht="15.75" customHeight="1">
      <c r="B966" s="15"/>
      <c r="C966" s="15"/>
      <c r="D966" s="16"/>
      <c r="G966" s="29"/>
      <c r="H966" s="29"/>
      <c r="U966" s="21"/>
    </row>
    <row r="967" spans="2:21" ht="15.75" customHeight="1">
      <c r="B967" s="15"/>
      <c r="C967" s="15"/>
      <c r="D967" s="16"/>
      <c r="G967" s="29"/>
      <c r="H967" s="29"/>
      <c r="U967" s="21"/>
    </row>
    <row r="968" spans="2:21" ht="15.75" customHeight="1">
      <c r="B968" s="15"/>
      <c r="C968" s="15"/>
      <c r="D968" s="16"/>
      <c r="G968" s="29"/>
      <c r="H968" s="29"/>
      <c r="U968" s="21"/>
    </row>
    <row r="969" spans="2:21" ht="15.75" customHeight="1">
      <c r="B969" s="15"/>
      <c r="C969" s="15"/>
      <c r="D969" s="16"/>
      <c r="G969" s="29"/>
      <c r="H969" s="29"/>
      <c r="U969" s="21"/>
    </row>
    <row r="970" spans="2:21" ht="15.75" customHeight="1">
      <c r="B970" s="15"/>
      <c r="C970" s="15"/>
      <c r="D970" s="16"/>
      <c r="G970" s="29"/>
      <c r="H970" s="29"/>
      <c r="U970" s="21"/>
    </row>
    <row r="971" spans="2:21" ht="15.75" customHeight="1">
      <c r="B971" s="15"/>
      <c r="C971" s="15"/>
      <c r="D971" s="16"/>
      <c r="G971" s="29"/>
      <c r="H971" s="29"/>
      <c r="U971" s="21"/>
    </row>
    <row r="972" spans="2:21" ht="15.75" customHeight="1">
      <c r="B972" s="15"/>
      <c r="C972" s="15"/>
      <c r="D972" s="16"/>
      <c r="G972" s="29"/>
      <c r="H972" s="29"/>
      <c r="U972" s="21"/>
    </row>
    <row r="973" spans="2:21" ht="15.75" customHeight="1">
      <c r="B973" s="15"/>
      <c r="C973" s="15"/>
      <c r="D973" s="16"/>
      <c r="G973" s="29"/>
      <c r="H973" s="29"/>
      <c r="U973" s="21"/>
    </row>
    <row r="974" spans="2:21" ht="15.75" customHeight="1">
      <c r="B974" s="15"/>
      <c r="C974" s="15"/>
      <c r="D974" s="16"/>
      <c r="G974" s="29"/>
      <c r="H974" s="29"/>
      <c r="U974" s="21"/>
    </row>
    <row r="975" spans="2:21" ht="15.75" customHeight="1">
      <c r="B975" s="15"/>
      <c r="C975" s="15"/>
      <c r="D975" s="16"/>
      <c r="G975" s="29"/>
      <c r="H975" s="29"/>
      <c r="U975" s="21"/>
    </row>
    <row r="976" spans="2:21" ht="15.75" customHeight="1">
      <c r="B976" s="15"/>
      <c r="C976" s="15"/>
      <c r="D976" s="16"/>
      <c r="G976" s="29"/>
      <c r="H976" s="29"/>
      <c r="U976" s="21"/>
    </row>
    <row r="977" spans="2:21" ht="15.75" customHeight="1">
      <c r="B977" s="15"/>
      <c r="C977" s="15"/>
      <c r="D977" s="16"/>
      <c r="G977" s="29"/>
      <c r="H977" s="29"/>
      <c r="U977" s="21"/>
    </row>
    <row r="978" spans="2:21" ht="15.75" customHeight="1">
      <c r="B978" s="15"/>
      <c r="C978" s="15"/>
      <c r="D978" s="16"/>
      <c r="G978" s="29"/>
      <c r="H978" s="29"/>
      <c r="U978" s="21"/>
    </row>
    <row r="979" spans="2:21" ht="15.75" customHeight="1">
      <c r="B979" s="15"/>
      <c r="C979" s="15"/>
      <c r="D979" s="16"/>
      <c r="G979" s="29"/>
      <c r="H979" s="29"/>
      <c r="U979" s="21"/>
    </row>
    <row r="980" spans="2:21" ht="15.75" customHeight="1">
      <c r="B980" s="15"/>
      <c r="C980" s="15"/>
      <c r="D980" s="16"/>
      <c r="G980" s="29"/>
      <c r="H980" s="29"/>
      <c r="U980" s="21"/>
    </row>
    <row r="981" spans="2:21" ht="15.75" customHeight="1">
      <c r="B981" s="15"/>
      <c r="C981" s="15"/>
      <c r="D981" s="16"/>
      <c r="G981" s="29"/>
      <c r="H981" s="29"/>
      <c r="U981" s="21"/>
    </row>
    <row r="982" spans="2:21" ht="15.75" customHeight="1">
      <c r="B982" s="15"/>
      <c r="C982" s="15"/>
      <c r="D982" s="16"/>
      <c r="G982" s="29"/>
      <c r="H982" s="29"/>
      <c r="U982" s="21"/>
    </row>
    <row r="983" spans="2:21" ht="15.75" customHeight="1">
      <c r="B983" s="15"/>
      <c r="C983" s="15"/>
      <c r="D983" s="16"/>
      <c r="G983" s="29"/>
      <c r="H983" s="29"/>
      <c r="U983" s="21"/>
    </row>
    <row r="984" spans="2:21" ht="15.75" customHeight="1">
      <c r="B984" s="15"/>
      <c r="C984" s="15"/>
      <c r="D984" s="16"/>
      <c r="G984" s="29"/>
      <c r="H984" s="29"/>
      <c r="U984" s="21"/>
    </row>
    <row r="985" spans="2:21" ht="15.75" customHeight="1">
      <c r="B985" s="15"/>
      <c r="C985" s="15"/>
      <c r="D985" s="16"/>
      <c r="G985" s="29"/>
      <c r="H985" s="29"/>
      <c r="U985" s="21"/>
    </row>
    <row r="986" spans="2:21" ht="15.75" customHeight="1">
      <c r="B986" s="15"/>
      <c r="C986" s="15"/>
      <c r="D986" s="16"/>
      <c r="G986" s="29"/>
      <c r="H986" s="29"/>
      <c r="U986" s="21"/>
    </row>
    <row r="987" spans="2:21" ht="15.75" customHeight="1">
      <c r="B987" s="15"/>
      <c r="C987" s="15"/>
      <c r="D987" s="16"/>
      <c r="G987" s="29"/>
      <c r="H987" s="29"/>
      <c r="U987" s="21"/>
    </row>
    <row r="988" spans="2:21" ht="15.75" customHeight="1">
      <c r="B988" s="15"/>
      <c r="C988" s="15"/>
      <c r="D988" s="16"/>
      <c r="G988" s="29"/>
      <c r="H988" s="29"/>
      <c r="U988" s="21"/>
    </row>
    <row r="989" spans="2:21" ht="15.75" customHeight="1">
      <c r="B989" s="15"/>
      <c r="C989" s="15"/>
      <c r="D989" s="16"/>
      <c r="G989" s="29"/>
      <c r="H989" s="29"/>
      <c r="U989" s="21"/>
    </row>
    <row r="990" spans="2:21" ht="15.75" customHeight="1">
      <c r="B990" s="15"/>
      <c r="C990" s="15"/>
      <c r="D990" s="16"/>
      <c r="G990" s="29"/>
      <c r="H990" s="29"/>
      <c r="U990" s="21"/>
    </row>
    <row r="991" spans="2:21" ht="15.75" customHeight="1">
      <c r="B991" s="15"/>
      <c r="C991" s="15"/>
      <c r="D991" s="16"/>
      <c r="G991" s="29"/>
      <c r="H991" s="29"/>
      <c r="U991" s="21"/>
    </row>
    <row r="992" spans="2:21" ht="15.75" customHeight="1">
      <c r="B992" s="15"/>
      <c r="C992" s="15"/>
      <c r="D992" s="16"/>
      <c r="G992" s="29"/>
      <c r="H992" s="29"/>
      <c r="U992" s="21"/>
    </row>
    <row r="993" spans="2:21" ht="15.75" customHeight="1">
      <c r="B993" s="15"/>
      <c r="C993" s="15"/>
      <c r="D993" s="16"/>
      <c r="G993" s="29"/>
      <c r="H993" s="29"/>
      <c r="U993" s="21"/>
    </row>
    <row r="994" spans="2:21" ht="15.75" customHeight="1">
      <c r="B994" s="15"/>
      <c r="C994" s="15"/>
      <c r="D994" s="16"/>
      <c r="G994" s="29"/>
      <c r="H994" s="29"/>
      <c r="U994" s="21"/>
    </row>
    <row r="995" spans="2:21" ht="15.75" customHeight="1">
      <c r="B995" s="15"/>
      <c r="C995" s="15"/>
      <c r="D995" s="16"/>
      <c r="G995" s="29"/>
      <c r="H995" s="29"/>
      <c r="U995" s="21"/>
    </row>
    <row r="996" spans="2:21" ht="15.75" customHeight="1">
      <c r="B996" s="15"/>
      <c r="C996" s="15"/>
      <c r="D996" s="16"/>
      <c r="G996" s="29"/>
      <c r="H996" s="29"/>
      <c r="U996" s="21"/>
    </row>
    <row r="997" spans="2:21" ht="15.75" customHeight="1">
      <c r="B997" s="15"/>
      <c r="C997" s="15"/>
      <c r="D997" s="16"/>
      <c r="G997" s="29"/>
      <c r="H997" s="29"/>
      <c r="U997" s="21"/>
    </row>
    <row r="998" spans="2:21" ht="15.75" customHeight="1">
      <c r="B998" s="15"/>
      <c r="C998" s="15"/>
      <c r="D998" s="16"/>
      <c r="G998" s="29"/>
      <c r="H998" s="29"/>
      <c r="U998" s="21"/>
    </row>
    <row r="999" spans="2:21" ht="15.75" customHeight="1">
      <c r="B999" s="15"/>
      <c r="C999" s="15"/>
      <c r="D999" s="16"/>
      <c r="G999" s="29"/>
      <c r="H999" s="29"/>
      <c r="U999" s="21"/>
    </row>
    <row r="1000" spans="2:21" ht="15.75" customHeight="1">
      <c r="B1000" s="15"/>
      <c r="C1000" s="15"/>
      <c r="D1000" s="16"/>
      <c r="G1000" s="29"/>
      <c r="H1000" s="29"/>
      <c r="U1000" s="21"/>
    </row>
  </sheetData>
  <mergeCells count="14">
    <mergeCell ref="W5:W7"/>
    <mergeCell ref="AC5:AL5"/>
    <mergeCell ref="R6:T6"/>
    <mergeCell ref="U6:U7"/>
    <mergeCell ref="A1:B1"/>
    <mergeCell ref="A2:B2"/>
    <mergeCell ref="E2:E3"/>
    <mergeCell ref="J5:J7"/>
    <mergeCell ref="K5:U5"/>
    <mergeCell ref="G5:H5"/>
    <mergeCell ref="G6:G7"/>
    <mergeCell ref="H6:H7"/>
    <mergeCell ref="K6:M6"/>
    <mergeCell ref="N6:Q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Pertanyaan</vt:lpstr>
      <vt:lpstr>Data 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achmad fani</cp:lastModifiedBy>
  <dcterms:created xsi:type="dcterms:W3CDTF">2024-04-04T14:01:50Z</dcterms:created>
  <dcterms:modified xsi:type="dcterms:W3CDTF">2024-09-11T15:08:25Z</dcterms:modified>
</cp:coreProperties>
</file>