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240" yWindow="135" windowWidth="20115" windowHeight="7245"/>
  </bookViews>
  <sheets>
    <sheet name="AKUN" sheetId="1" r:id="rId1"/>
    <sheet name="JURNAL" sheetId="2" r:id="rId2"/>
    <sheet name="BB" sheetId="3" r:id="rId3"/>
    <sheet name="NeracaLajur" sheetId="4" r:id="rId4"/>
    <sheet name="NERACA" sheetId="5" r:id="rId5"/>
    <sheet name="RUGI LABA" sheetId="6" r:id="rId6"/>
  </sheets>
  <definedNames>
    <definedName name="_xlnm._FilterDatabase" localSheetId="2" hidden="1">BB!$B$7:$B$55</definedName>
    <definedName name="filter">BB!$L$3</definedName>
    <definedName name="JDebet">JURNAL!$L:$L</definedName>
    <definedName name="JKredit">JURNAL!$M:$M</definedName>
    <definedName name="KBNS">JURNAL!$B:$B</definedName>
    <definedName name="KBPNY">JURNAL!$C:$C</definedName>
    <definedName name="KodeAkun">AKUN!$B$6:$B$234</definedName>
    <definedName name="neracalajur">NeracaLajur!$B:$S</definedName>
    <definedName name="T_Akun">AKUN!$B:$G</definedName>
  </definedNames>
  <calcPr calcId="145621"/>
</workbook>
</file>

<file path=xl/calcChain.xml><?xml version="1.0" encoding="utf-8"?>
<calcChain xmlns="http://schemas.openxmlformats.org/spreadsheetml/2006/main">
  <c r="G40" i="5" l="1"/>
  <c r="O47" i="4"/>
  <c r="P47" i="4"/>
  <c r="B4" i="6"/>
  <c r="B2" i="6"/>
  <c r="B8" i="6"/>
  <c r="C8" i="6" s="1"/>
  <c r="B9" i="6"/>
  <c r="C9" i="6" s="1"/>
  <c r="B12" i="6"/>
  <c r="C12" i="6" s="1"/>
  <c r="B13" i="6"/>
  <c r="C13" i="6" s="1"/>
  <c r="B14" i="6"/>
  <c r="C14" i="6" s="1"/>
  <c r="B19" i="6"/>
  <c r="C19" i="6" s="1"/>
  <c r="B20" i="6"/>
  <c r="C20" i="6" s="1"/>
  <c r="B21" i="6"/>
  <c r="C21" i="6" s="1"/>
  <c r="B22" i="6"/>
  <c r="C22" i="6" s="1"/>
  <c r="B23" i="6"/>
  <c r="C23" i="6" s="1"/>
  <c r="B26" i="6"/>
  <c r="C26" i="6" s="1"/>
  <c r="B27" i="6"/>
  <c r="C27" i="6" s="1"/>
  <c r="B30" i="6"/>
  <c r="C30" i="6" s="1"/>
  <c r="B31" i="6"/>
  <c r="C31" i="6" s="1"/>
  <c r="B7" i="6"/>
  <c r="C7" i="6" s="1"/>
  <c r="C40" i="5"/>
  <c r="C39" i="5"/>
  <c r="C38" i="5"/>
  <c r="C37" i="5"/>
  <c r="C36" i="5"/>
  <c r="C35" i="5"/>
  <c r="C31" i="5"/>
  <c r="C30" i="5"/>
  <c r="C29" i="5"/>
  <c r="C28" i="5"/>
  <c r="C27" i="5"/>
  <c r="C21" i="5"/>
  <c r="C20" i="5"/>
  <c r="C19" i="5"/>
  <c r="C18" i="5"/>
  <c r="C17" i="5"/>
  <c r="C16" i="5"/>
  <c r="C15" i="5"/>
  <c r="C11" i="5"/>
  <c r="C10" i="5"/>
  <c r="C9" i="5"/>
  <c r="C8" i="5"/>
  <c r="C7" i="5"/>
  <c r="B8" i="5"/>
  <c r="F8" i="5" s="1"/>
  <c r="B9" i="5"/>
  <c r="D9" i="5" s="1"/>
  <c r="B10" i="5"/>
  <c r="E10" i="5" s="1"/>
  <c r="B11" i="5"/>
  <c r="F11" i="5" s="1"/>
  <c r="B15" i="5"/>
  <c r="F15" i="5" s="1"/>
  <c r="B16" i="5"/>
  <c r="D16" i="5" s="1"/>
  <c r="B17" i="5"/>
  <c r="E17" i="5" s="1"/>
  <c r="B18" i="5"/>
  <c r="F18" i="5" s="1"/>
  <c r="B19" i="5"/>
  <c r="F19" i="5" s="1"/>
  <c r="B20" i="5"/>
  <c r="D20" i="5" s="1"/>
  <c r="B21" i="5"/>
  <c r="E21" i="5" s="1"/>
  <c r="B27" i="5"/>
  <c r="F27" i="5" s="1"/>
  <c r="B28" i="5"/>
  <c r="F28" i="5" s="1"/>
  <c r="B29" i="5"/>
  <c r="D29" i="5" s="1"/>
  <c r="B30" i="5"/>
  <c r="E30" i="5" s="1"/>
  <c r="B31" i="5"/>
  <c r="F31" i="5" s="1"/>
  <c r="B35" i="5"/>
  <c r="F35" i="5" s="1"/>
  <c r="B36" i="5"/>
  <c r="D36" i="5" s="1"/>
  <c r="B37" i="5"/>
  <c r="E37" i="5" s="1"/>
  <c r="B38" i="5"/>
  <c r="F38" i="5" s="1"/>
  <c r="B39" i="5"/>
  <c r="F39" i="5" s="1"/>
  <c r="B40" i="5"/>
  <c r="D40" i="5" s="1"/>
  <c r="B7" i="5"/>
  <c r="F7" i="5" s="1"/>
  <c r="B4" i="5"/>
  <c r="B2" i="5"/>
  <c r="G46" i="4"/>
  <c r="F46" i="4"/>
  <c r="D31" i="6" l="1"/>
  <c r="E8" i="6"/>
  <c r="D23" i="6"/>
  <c r="E14" i="6"/>
  <c r="D19" i="6"/>
  <c r="E22" i="6"/>
  <c r="D9" i="6"/>
  <c r="E30" i="6"/>
  <c r="E26" i="6"/>
  <c r="D30" i="6"/>
  <c r="D22" i="6"/>
  <c r="D14" i="6"/>
  <c r="D8" i="6"/>
  <c r="F8" i="6"/>
  <c r="F12" i="6"/>
  <c r="F14" i="6"/>
  <c r="F20" i="6"/>
  <c r="F22" i="6"/>
  <c r="F26" i="6"/>
  <c r="F30" i="6"/>
  <c r="E20" i="6"/>
  <c r="D27" i="6"/>
  <c r="D21" i="6"/>
  <c r="D13" i="6"/>
  <c r="E7" i="6"/>
  <c r="E9" i="6"/>
  <c r="E13" i="6"/>
  <c r="E19" i="6"/>
  <c r="E21" i="6"/>
  <c r="E23" i="6"/>
  <c r="E27" i="6"/>
  <c r="E31" i="6"/>
  <c r="E12" i="6"/>
  <c r="D7" i="6"/>
  <c r="D26" i="6"/>
  <c r="G26" i="6" s="1"/>
  <c r="D20" i="6"/>
  <c r="G20" i="6" s="1"/>
  <c r="D12" i="6"/>
  <c r="G12" i="6" s="1"/>
  <c r="F7" i="6"/>
  <c r="F9" i="6"/>
  <c r="F13" i="6"/>
  <c r="F19" i="6"/>
  <c r="F21" i="6"/>
  <c r="F23" i="6"/>
  <c r="F27" i="6"/>
  <c r="F31" i="6"/>
  <c r="D10" i="5"/>
  <c r="D21" i="5"/>
  <c r="D37" i="5"/>
  <c r="E18" i="5"/>
  <c r="D11" i="5"/>
  <c r="D27" i="5"/>
  <c r="D38" i="5"/>
  <c r="E27" i="5"/>
  <c r="G27" i="5" s="1"/>
  <c r="D17" i="5"/>
  <c r="D30" i="5"/>
  <c r="E7" i="5"/>
  <c r="E31" i="5"/>
  <c r="D7" i="5"/>
  <c r="D18" i="5"/>
  <c r="D31" i="5"/>
  <c r="E11" i="5"/>
  <c r="G11" i="5" s="1"/>
  <c r="E38" i="5"/>
  <c r="E8" i="5"/>
  <c r="E19" i="5"/>
  <c r="E39" i="5"/>
  <c r="F16" i="5"/>
  <c r="F29" i="5"/>
  <c r="F40" i="5"/>
  <c r="D8" i="5"/>
  <c r="D15" i="5"/>
  <c r="D19" i="5"/>
  <c r="D28" i="5"/>
  <c r="D35" i="5"/>
  <c r="D39" i="5"/>
  <c r="E9" i="5"/>
  <c r="E16" i="5"/>
  <c r="G16" i="5" s="1"/>
  <c r="E20" i="5"/>
  <c r="E29" i="5"/>
  <c r="E36" i="5"/>
  <c r="E40" i="5"/>
  <c r="F10" i="5"/>
  <c r="G10" i="5" s="1"/>
  <c r="F17" i="5"/>
  <c r="G17" i="5" s="1"/>
  <c r="F21" i="5"/>
  <c r="G21" i="5" s="1"/>
  <c r="F30" i="5"/>
  <c r="G30" i="5" s="1"/>
  <c r="F37" i="5"/>
  <c r="G37" i="5" s="1"/>
  <c r="E15" i="5"/>
  <c r="E28" i="5"/>
  <c r="E35" i="5"/>
  <c r="F9" i="5"/>
  <c r="F20" i="5"/>
  <c r="F36" i="5"/>
  <c r="G36" i="5" s="1"/>
  <c r="C337" i="2"/>
  <c r="B337" i="2" s="1"/>
  <c r="C336" i="2"/>
  <c r="B336" i="2" s="1"/>
  <c r="C335" i="2"/>
  <c r="B335" i="2" s="1"/>
  <c r="C334" i="2"/>
  <c r="B334" i="2" s="1"/>
  <c r="C333" i="2"/>
  <c r="B333" i="2" s="1"/>
  <c r="C332" i="2"/>
  <c r="B332" i="2" s="1"/>
  <c r="C331" i="2"/>
  <c r="B331" i="2" s="1"/>
  <c r="C330" i="2"/>
  <c r="B330" i="2" s="1"/>
  <c r="C329" i="2"/>
  <c r="B329" i="2" s="1"/>
  <c r="C328" i="2"/>
  <c r="B328" i="2" s="1"/>
  <c r="C327" i="2"/>
  <c r="B327" i="2" s="1"/>
  <c r="C326" i="2"/>
  <c r="B326" i="2" s="1"/>
  <c r="C325" i="2"/>
  <c r="B325" i="2" s="1"/>
  <c r="C324" i="2"/>
  <c r="B324" i="2" s="1"/>
  <c r="C323" i="2"/>
  <c r="B323" i="2" s="1"/>
  <c r="C322" i="2"/>
  <c r="B322" i="2" s="1"/>
  <c r="C321" i="2"/>
  <c r="B321" i="2" s="1"/>
  <c r="C320" i="2"/>
  <c r="B320" i="2" s="1"/>
  <c r="C319" i="2"/>
  <c r="B319" i="2" s="1"/>
  <c r="C318" i="2"/>
  <c r="B318" i="2" s="1"/>
  <c r="C317" i="2"/>
  <c r="B317" i="2" s="1"/>
  <c r="C316" i="2"/>
  <c r="B316" i="2" s="1"/>
  <c r="C315" i="2"/>
  <c r="B315" i="2" s="1"/>
  <c r="C314" i="2"/>
  <c r="B314" i="2" s="1"/>
  <c r="C313" i="2"/>
  <c r="B313" i="2" s="1"/>
  <c r="C312" i="2"/>
  <c r="B312" i="2" s="1"/>
  <c r="C311" i="2"/>
  <c r="B311" i="2" s="1"/>
  <c r="C310" i="2"/>
  <c r="B310" i="2" s="1"/>
  <c r="C309" i="2"/>
  <c r="B309" i="2" s="1"/>
  <c r="C308" i="2"/>
  <c r="B308" i="2" s="1"/>
  <c r="C307" i="2"/>
  <c r="B307" i="2" s="1"/>
  <c r="C306" i="2"/>
  <c r="B306" i="2" s="1"/>
  <c r="C305" i="2"/>
  <c r="B305" i="2" s="1"/>
  <c r="C304" i="2"/>
  <c r="B304" i="2" s="1"/>
  <c r="C303" i="2"/>
  <c r="B303" i="2" s="1"/>
  <c r="C302" i="2"/>
  <c r="B302" i="2" s="1"/>
  <c r="C301" i="2"/>
  <c r="B301" i="2" s="1"/>
  <c r="C300" i="2"/>
  <c r="B300" i="2" s="1"/>
  <c r="C299" i="2"/>
  <c r="B299" i="2" s="1"/>
  <c r="C298" i="2"/>
  <c r="B298" i="2" s="1"/>
  <c r="C297" i="2"/>
  <c r="B297" i="2" s="1"/>
  <c r="C296" i="2"/>
  <c r="B296" i="2" s="1"/>
  <c r="C295" i="2"/>
  <c r="B295" i="2" s="1"/>
  <c r="C294" i="2"/>
  <c r="B294" i="2" s="1"/>
  <c r="C293" i="2"/>
  <c r="B293" i="2" s="1"/>
  <c r="C292" i="2"/>
  <c r="B292" i="2" s="1"/>
  <c r="C291" i="2"/>
  <c r="B291" i="2" s="1"/>
  <c r="C290" i="2"/>
  <c r="B290" i="2" s="1"/>
  <c r="C289" i="2"/>
  <c r="B289" i="2" s="1"/>
  <c r="C288" i="2"/>
  <c r="B288" i="2" s="1"/>
  <c r="C287" i="2"/>
  <c r="B287" i="2" s="1"/>
  <c r="C286" i="2"/>
  <c r="B286" i="2" s="1"/>
  <c r="C285" i="2"/>
  <c r="B285" i="2" s="1"/>
  <c r="C284" i="2"/>
  <c r="B284" i="2" s="1"/>
  <c r="C283" i="2"/>
  <c r="B283" i="2" s="1"/>
  <c r="C282" i="2"/>
  <c r="B282" i="2" s="1"/>
  <c r="C281" i="2"/>
  <c r="B281" i="2" s="1"/>
  <c r="C280" i="2"/>
  <c r="B280" i="2" s="1"/>
  <c r="C279" i="2"/>
  <c r="B279" i="2" s="1"/>
  <c r="C278" i="2"/>
  <c r="B278" i="2" s="1"/>
  <c r="C277" i="2"/>
  <c r="B277" i="2" s="1"/>
  <c r="C276" i="2"/>
  <c r="B276" i="2" s="1"/>
  <c r="C275" i="2"/>
  <c r="B275" i="2" s="1"/>
  <c r="C274" i="2"/>
  <c r="B274" i="2" s="1"/>
  <c r="C273" i="2"/>
  <c r="B273" i="2" s="1"/>
  <c r="C272" i="2"/>
  <c r="B272" i="2" s="1"/>
  <c r="C271" i="2"/>
  <c r="B271" i="2" s="1"/>
  <c r="C270" i="2"/>
  <c r="B270" i="2" s="1"/>
  <c r="C269" i="2"/>
  <c r="B269" i="2" s="1"/>
  <c r="C268" i="2"/>
  <c r="B268" i="2" s="1"/>
  <c r="C267" i="2"/>
  <c r="B267" i="2" s="1"/>
  <c r="C266" i="2"/>
  <c r="B266" i="2" s="1"/>
  <c r="C265" i="2"/>
  <c r="B265" i="2" s="1"/>
  <c r="C264" i="2"/>
  <c r="B264" i="2" s="1"/>
  <c r="C263" i="2"/>
  <c r="B263" i="2" s="1"/>
  <c r="C262" i="2"/>
  <c r="B262" i="2" s="1"/>
  <c r="C261" i="2"/>
  <c r="B261" i="2" s="1"/>
  <c r="C260" i="2"/>
  <c r="B260" i="2" s="1"/>
  <c r="C259" i="2"/>
  <c r="B259" i="2" s="1"/>
  <c r="C258" i="2"/>
  <c r="B258" i="2" s="1"/>
  <c r="C257" i="2"/>
  <c r="B257" i="2" s="1"/>
  <c r="C256" i="2"/>
  <c r="B256" i="2" s="1"/>
  <c r="C255" i="2"/>
  <c r="B255" i="2" s="1"/>
  <c r="C254" i="2"/>
  <c r="B254" i="2" s="1"/>
  <c r="C253" i="2"/>
  <c r="B253" i="2" s="1"/>
  <c r="C252" i="2"/>
  <c r="B252" i="2" s="1"/>
  <c r="C251" i="2"/>
  <c r="B251" i="2" s="1"/>
  <c r="C250" i="2"/>
  <c r="B250" i="2" s="1"/>
  <c r="C249" i="2"/>
  <c r="B249" i="2" s="1"/>
  <c r="C248" i="2"/>
  <c r="B248" i="2" s="1"/>
  <c r="C247" i="2"/>
  <c r="B247" i="2" s="1"/>
  <c r="C246" i="2"/>
  <c r="B246" i="2" s="1"/>
  <c r="C245" i="2"/>
  <c r="B245" i="2" s="1"/>
  <c r="C244" i="2"/>
  <c r="B244" i="2" s="1"/>
  <c r="C243" i="2"/>
  <c r="B243" i="2" s="1"/>
  <c r="C242" i="2"/>
  <c r="B242" i="2" s="1"/>
  <c r="C241" i="2"/>
  <c r="B241" i="2" s="1"/>
  <c r="C240" i="2"/>
  <c r="B240" i="2" s="1"/>
  <c r="C239" i="2"/>
  <c r="B239" i="2" s="1"/>
  <c r="C238" i="2"/>
  <c r="B238" i="2" s="1"/>
  <c r="C237" i="2"/>
  <c r="B237" i="2" s="1"/>
  <c r="C236" i="2"/>
  <c r="B236" i="2" s="1"/>
  <c r="C235" i="2"/>
  <c r="B235" i="2" s="1"/>
  <c r="C234" i="2"/>
  <c r="B234" i="2" s="1"/>
  <c r="C233" i="2"/>
  <c r="B233" i="2" s="1"/>
  <c r="C232" i="2"/>
  <c r="B232" i="2" s="1"/>
  <c r="C231" i="2"/>
  <c r="B231" i="2" s="1"/>
  <c r="C230" i="2"/>
  <c r="B230" i="2" s="1"/>
  <c r="C229" i="2"/>
  <c r="B229" i="2" s="1"/>
  <c r="C228" i="2"/>
  <c r="B228" i="2" s="1"/>
  <c r="C227" i="2"/>
  <c r="B227" i="2" s="1"/>
  <c r="C226" i="2"/>
  <c r="B226" i="2" s="1"/>
  <c r="C225" i="2"/>
  <c r="B225" i="2" s="1"/>
  <c r="C224" i="2"/>
  <c r="B224" i="2" s="1"/>
  <c r="C223" i="2"/>
  <c r="B223" i="2" s="1"/>
  <c r="C222" i="2"/>
  <c r="B222" i="2" s="1"/>
  <c r="C221" i="2"/>
  <c r="B221" i="2" s="1"/>
  <c r="C220" i="2"/>
  <c r="B220" i="2" s="1"/>
  <c r="C219" i="2"/>
  <c r="B219" i="2" s="1"/>
  <c r="C218" i="2"/>
  <c r="B218" i="2" s="1"/>
  <c r="C217" i="2"/>
  <c r="B217" i="2" s="1"/>
  <c r="C216" i="2"/>
  <c r="B216" i="2" s="1"/>
  <c r="C215" i="2"/>
  <c r="B215" i="2" s="1"/>
  <c r="C214" i="2"/>
  <c r="B214" i="2" s="1"/>
  <c r="C213" i="2"/>
  <c r="B213" i="2" s="1"/>
  <c r="C212" i="2"/>
  <c r="B212" i="2" s="1"/>
  <c r="C211" i="2"/>
  <c r="B211" i="2" s="1"/>
  <c r="C210" i="2"/>
  <c r="B210" i="2" s="1"/>
  <c r="C209" i="2"/>
  <c r="B209" i="2" s="1"/>
  <c r="C208" i="2"/>
  <c r="B208" i="2" s="1"/>
  <c r="C207" i="2"/>
  <c r="B207" i="2" s="1"/>
  <c r="C206" i="2"/>
  <c r="B206" i="2" s="1"/>
  <c r="C205" i="2"/>
  <c r="B205" i="2" s="1"/>
  <c r="C204" i="2"/>
  <c r="B204" i="2" s="1"/>
  <c r="C203" i="2"/>
  <c r="B203" i="2" s="1"/>
  <c r="C202" i="2"/>
  <c r="B202" i="2" s="1"/>
  <c r="C201" i="2"/>
  <c r="B201" i="2" s="1"/>
  <c r="C200" i="2"/>
  <c r="B200" i="2" s="1"/>
  <c r="C199" i="2"/>
  <c r="B199" i="2" s="1"/>
  <c r="C198" i="2"/>
  <c r="B198" i="2" s="1"/>
  <c r="C197" i="2"/>
  <c r="B197" i="2" s="1"/>
  <c r="C196" i="2"/>
  <c r="B196" i="2" s="1"/>
  <c r="C195" i="2"/>
  <c r="B195" i="2" s="1"/>
  <c r="C194" i="2"/>
  <c r="B194" i="2" s="1"/>
  <c r="C193" i="2"/>
  <c r="B193" i="2" s="1"/>
  <c r="C192" i="2"/>
  <c r="B192" i="2" s="1"/>
  <c r="C191" i="2"/>
  <c r="B191" i="2" s="1"/>
  <c r="C190" i="2"/>
  <c r="B190" i="2" s="1"/>
  <c r="C189" i="2"/>
  <c r="B189" i="2" s="1"/>
  <c r="C188" i="2"/>
  <c r="B188" i="2" s="1"/>
  <c r="C187" i="2"/>
  <c r="B187" i="2" s="1"/>
  <c r="C186" i="2"/>
  <c r="B186" i="2" s="1"/>
  <c r="C185" i="2"/>
  <c r="B185" i="2" s="1"/>
  <c r="C184" i="2"/>
  <c r="B184" i="2" s="1"/>
  <c r="C183" i="2"/>
  <c r="B183" i="2" s="1"/>
  <c r="C182" i="2"/>
  <c r="B182" i="2" s="1"/>
  <c r="C181" i="2"/>
  <c r="B181" i="2" s="1"/>
  <c r="C180" i="2"/>
  <c r="B180" i="2" s="1"/>
  <c r="C179" i="2"/>
  <c r="B179" i="2" s="1"/>
  <c r="C178" i="2"/>
  <c r="B178" i="2" s="1"/>
  <c r="C177" i="2"/>
  <c r="B177" i="2" s="1"/>
  <c r="C176" i="2"/>
  <c r="B176" i="2" s="1"/>
  <c r="C175" i="2"/>
  <c r="B175" i="2" s="1"/>
  <c r="C174" i="2"/>
  <c r="B174" i="2" s="1"/>
  <c r="C173" i="2"/>
  <c r="B173" i="2" s="1"/>
  <c r="C172" i="2"/>
  <c r="B172" i="2" s="1"/>
  <c r="C171" i="2"/>
  <c r="B171" i="2" s="1"/>
  <c r="C170" i="2"/>
  <c r="B170" i="2" s="1"/>
  <c r="C169" i="2"/>
  <c r="B169" i="2" s="1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 s="1"/>
  <c r="C151" i="2"/>
  <c r="B151" i="2" s="1"/>
  <c r="C150" i="2"/>
  <c r="B150" i="2" s="1"/>
  <c r="C149" i="2"/>
  <c r="B149" i="2" s="1"/>
  <c r="C148" i="2"/>
  <c r="B148" i="2" s="1"/>
  <c r="C147" i="2"/>
  <c r="B147" i="2" s="1"/>
  <c r="C146" i="2"/>
  <c r="B146" i="2" s="1"/>
  <c r="C145" i="2"/>
  <c r="B145" i="2" s="1"/>
  <c r="C144" i="2"/>
  <c r="B144" i="2" s="1"/>
  <c r="C143" i="2"/>
  <c r="B143" i="2" s="1"/>
  <c r="C142" i="2"/>
  <c r="B142" i="2" s="1"/>
  <c r="C141" i="2"/>
  <c r="B141" i="2" s="1"/>
  <c r="C140" i="2"/>
  <c r="B140" i="2" s="1"/>
  <c r="C139" i="2"/>
  <c r="B139" i="2" s="1"/>
  <c r="C138" i="2"/>
  <c r="B138" i="2" s="1"/>
  <c r="C137" i="2"/>
  <c r="B137" i="2" s="1"/>
  <c r="C136" i="2"/>
  <c r="B136" i="2" s="1"/>
  <c r="C135" i="2"/>
  <c r="B135" i="2" s="1"/>
  <c r="C134" i="2"/>
  <c r="B134" i="2" s="1"/>
  <c r="C133" i="2"/>
  <c r="B133" i="2" s="1"/>
  <c r="C132" i="2"/>
  <c r="B132" i="2" s="1"/>
  <c r="C131" i="2"/>
  <c r="B131" i="2" s="1"/>
  <c r="C130" i="2"/>
  <c r="B130" i="2" s="1"/>
  <c r="C129" i="2"/>
  <c r="B129" i="2" s="1"/>
  <c r="C128" i="2"/>
  <c r="B128" i="2" s="1"/>
  <c r="C127" i="2"/>
  <c r="B127" i="2" s="1"/>
  <c r="C126" i="2"/>
  <c r="B126" i="2" s="1"/>
  <c r="C125" i="2"/>
  <c r="B125" i="2" s="1"/>
  <c r="C124" i="2"/>
  <c r="B124" i="2" s="1"/>
  <c r="C123" i="2"/>
  <c r="B123" i="2" s="1"/>
  <c r="C122" i="2"/>
  <c r="B122" i="2" s="1"/>
  <c r="C121" i="2"/>
  <c r="B121" i="2" s="1"/>
  <c r="C120" i="2"/>
  <c r="B120" i="2" s="1"/>
  <c r="C119" i="2"/>
  <c r="B119" i="2" s="1"/>
  <c r="C118" i="2"/>
  <c r="B118" i="2" s="1"/>
  <c r="C117" i="2"/>
  <c r="B117" i="2" s="1"/>
  <c r="C116" i="2"/>
  <c r="B116" i="2" s="1"/>
  <c r="C115" i="2"/>
  <c r="B115" i="2" s="1"/>
  <c r="C114" i="2"/>
  <c r="B114" i="2" s="1"/>
  <c r="C113" i="2"/>
  <c r="B113" i="2" s="1"/>
  <c r="C112" i="2"/>
  <c r="B112" i="2" s="1"/>
  <c r="C111" i="2"/>
  <c r="B111" i="2" s="1"/>
  <c r="C110" i="2"/>
  <c r="B110" i="2" s="1"/>
  <c r="C109" i="2"/>
  <c r="B109" i="2" s="1"/>
  <c r="C108" i="2"/>
  <c r="B108" i="2" s="1"/>
  <c r="C107" i="2"/>
  <c r="B107" i="2" s="1"/>
  <c r="C106" i="2"/>
  <c r="B106" i="2" s="1"/>
  <c r="C105" i="2"/>
  <c r="B105" i="2" s="1"/>
  <c r="C104" i="2"/>
  <c r="B104" i="2" s="1"/>
  <c r="C103" i="2"/>
  <c r="B103" i="2" s="1"/>
  <c r="C102" i="2"/>
  <c r="B102" i="2" s="1"/>
  <c r="C101" i="2"/>
  <c r="B101" i="2" s="1"/>
  <c r="C100" i="2"/>
  <c r="B100" i="2" s="1"/>
  <c r="C99" i="2"/>
  <c r="B99" i="2" s="1"/>
  <c r="C98" i="2"/>
  <c r="B98" i="2" s="1"/>
  <c r="C97" i="2"/>
  <c r="B97" i="2" s="1"/>
  <c r="C96" i="2"/>
  <c r="B96" i="2" s="1"/>
  <c r="C95" i="2"/>
  <c r="B95" i="2" s="1"/>
  <c r="C94" i="2"/>
  <c r="B94" i="2" s="1"/>
  <c r="C93" i="2"/>
  <c r="B93" i="2" s="1"/>
  <c r="C92" i="2"/>
  <c r="B92" i="2" s="1"/>
  <c r="C91" i="2"/>
  <c r="B91" i="2" s="1"/>
  <c r="C90" i="2"/>
  <c r="B90" i="2" s="1"/>
  <c r="C89" i="2"/>
  <c r="B89" i="2" s="1"/>
  <c r="C88" i="2"/>
  <c r="B88" i="2" s="1"/>
  <c r="C87" i="2"/>
  <c r="B87" i="2" s="1"/>
  <c r="C86" i="2"/>
  <c r="B86" i="2" s="1"/>
  <c r="C85" i="2"/>
  <c r="B85" i="2" s="1"/>
  <c r="C84" i="2"/>
  <c r="B84" i="2" s="1"/>
  <c r="C83" i="2"/>
  <c r="B83" i="2" s="1"/>
  <c r="C82" i="2"/>
  <c r="B82" i="2" s="1"/>
  <c r="C81" i="2"/>
  <c r="B81" i="2" s="1"/>
  <c r="C80" i="2"/>
  <c r="B80" i="2" s="1"/>
  <c r="C79" i="2"/>
  <c r="B79" i="2" s="1"/>
  <c r="C78" i="2"/>
  <c r="B78" i="2" s="1"/>
  <c r="C77" i="2"/>
  <c r="B77" i="2" s="1"/>
  <c r="C76" i="2"/>
  <c r="B76" i="2" s="1"/>
  <c r="C75" i="2"/>
  <c r="B75" i="2" s="1"/>
  <c r="C74" i="2"/>
  <c r="B74" i="2" s="1"/>
  <c r="C73" i="2"/>
  <c r="B73" i="2" s="1"/>
  <c r="C72" i="2"/>
  <c r="B72" i="2" s="1"/>
  <c r="C71" i="2"/>
  <c r="B71" i="2" s="1"/>
  <c r="C70" i="2"/>
  <c r="B70" i="2" s="1"/>
  <c r="C69" i="2"/>
  <c r="B69" i="2" s="1"/>
  <c r="C68" i="2"/>
  <c r="B68" i="2" s="1"/>
  <c r="C67" i="2"/>
  <c r="B67" i="2" s="1"/>
  <c r="C66" i="2"/>
  <c r="B66" i="2" s="1"/>
  <c r="C65" i="2"/>
  <c r="B65" i="2" s="1"/>
  <c r="C64" i="2"/>
  <c r="B64" i="2" s="1"/>
  <c r="C63" i="2"/>
  <c r="B63" i="2" s="1"/>
  <c r="C62" i="2"/>
  <c r="B62" i="2" s="1"/>
  <c r="C61" i="2"/>
  <c r="B61" i="2" s="1"/>
  <c r="C60" i="2"/>
  <c r="B60" i="2" s="1"/>
  <c r="C59" i="2"/>
  <c r="B59" i="2" s="1"/>
  <c r="C58" i="2"/>
  <c r="B58" i="2" s="1"/>
  <c r="C57" i="2"/>
  <c r="B57" i="2" s="1"/>
  <c r="C56" i="2"/>
  <c r="B56" i="2" s="1"/>
  <c r="C55" i="2"/>
  <c r="B55" i="2" s="1"/>
  <c r="C54" i="2"/>
  <c r="B54" i="2" s="1"/>
  <c r="C53" i="2"/>
  <c r="B53" i="2" s="1"/>
  <c r="C52" i="2"/>
  <c r="B52" i="2" s="1"/>
  <c r="C51" i="2"/>
  <c r="B51" i="2" s="1"/>
  <c r="C50" i="2"/>
  <c r="B50" i="2" s="1"/>
  <c r="C49" i="2"/>
  <c r="B49" i="2" s="1"/>
  <c r="C48" i="2"/>
  <c r="B48" i="2" s="1"/>
  <c r="C47" i="2"/>
  <c r="B47" i="2" s="1"/>
  <c r="C46" i="2"/>
  <c r="B46" i="2" s="1"/>
  <c r="C45" i="2"/>
  <c r="B45" i="2" s="1"/>
  <c r="C44" i="2"/>
  <c r="B44" i="2" s="1"/>
  <c r="C43" i="2"/>
  <c r="B43" i="2" s="1"/>
  <c r="C42" i="2"/>
  <c r="B42" i="2" s="1"/>
  <c r="C41" i="2"/>
  <c r="B41" i="2" s="1"/>
  <c r="C40" i="2"/>
  <c r="B40" i="2" s="1"/>
  <c r="C39" i="2"/>
  <c r="B39" i="2" s="1"/>
  <c r="C38" i="2"/>
  <c r="B38" i="2" s="1"/>
  <c r="C37" i="2"/>
  <c r="B37" i="2" s="1"/>
  <c r="C36" i="2"/>
  <c r="B36" i="2" s="1"/>
  <c r="C35" i="2"/>
  <c r="B35" i="2" s="1"/>
  <c r="C34" i="2"/>
  <c r="B34" i="2" s="1"/>
  <c r="C33" i="2"/>
  <c r="B33" i="2" s="1"/>
  <c r="C32" i="2"/>
  <c r="B32" i="2" s="1"/>
  <c r="C31" i="2"/>
  <c r="B31" i="2" s="1"/>
  <c r="C30" i="2"/>
  <c r="B30" i="2" s="1"/>
  <c r="C29" i="2"/>
  <c r="B29" i="2" s="1"/>
  <c r="C28" i="2"/>
  <c r="B28" i="2" s="1"/>
  <c r="C27" i="2"/>
  <c r="B27" i="2" s="1"/>
  <c r="C26" i="2"/>
  <c r="B26" i="2" s="1"/>
  <c r="C25" i="2"/>
  <c r="B25" i="2" s="1"/>
  <c r="C24" i="2"/>
  <c r="B24" i="2" s="1"/>
  <c r="C23" i="2"/>
  <c r="B23" i="2" s="1"/>
  <c r="C22" i="2"/>
  <c r="B22" i="2" s="1"/>
  <c r="C21" i="2"/>
  <c r="B21" i="2" s="1"/>
  <c r="C20" i="2"/>
  <c r="B20" i="2" s="1"/>
  <c r="C19" i="2"/>
  <c r="B19" i="2" s="1"/>
  <c r="C18" i="2"/>
  <c r="B18" i="2" s="1"/>
  <c r="C17" i="2"/>
  <c r="B17" i="2" s="1"/>
  <c r="C16" i="2"/>
  <c r="B16" i="2" s="1"/>
  <c r="C15" i="2"/>
  <c r="B15" i="2" s="1"/>
  <c r="C14" i="2"/>
  <c r="B14" i="2" s="1"/>
  <c r="C13" i="2"/>
  <c r="B12" i="2"/>
  <c r="B8" i="2"/>
  <c r="B9" i="2"/>
  <c r="B10" i="2"/>
  <c r="B11" i="2"/>
  <c r="B7" i="2"/>
  <c r="C8" i="2"/>
  <c r="C9" i="2"/>
  <c r="C10" i="2"/>
  <c r="C11" i="2"/>
  <c r="C12" i="2"/>
  <c r="C7" i="2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C16" i="4"/>
  <c r="D16" i="4"/>
  <c r="E16" i="4"/>
  <c r="F16" i="4"/>
  <c r="G16" i="4"/>
  <c r="C17" i="4"/>
  <c r="D17" i="4"/>
  <c r="E17" i="4"/>
  <c r="F17" i="4"/>
  <c r="G17" i="4"/>
  <c r="C18" i="4"/>
  <c r="D18" i="4"/>
  <c r="E18" i="4"/>
  <c r="F18" i="4"/>
  <c r="G18" i="4"/>
  <c r="C19" i="4"/>
  <c r="D19" i="4"/>
  <c r="E19" i="4"/>
  <c r="F19" i="4"/>
  <c r="G19" i="4"/>
  <c r="C20" i="4"/>
  <c r="D20" i="4"/>
  <c r="E20" i="4"/>
  <c r="F20" i="4"/>
  <c r="G20" i="4"/>
  <c r="C21" i="4"/>
  <c r="D21" i="4"/>
  <c r="E21" i="4"/>
  <c r="F21" i="4"/>
  <c r="G21" i="4"/>
  <c r="C22" i="4"/>
  <c r="D22" i="4"/>
  <c r="E22" i="4"/>
  <c r="F22" i="4"/>
  <c r="G22" i="4"/>
  <c r="C23" i="4"/>
  <c r="D23" i="4"/>
  <c r="E23" i="4"/>
  <c r="F23" i="4"/>
  <c r="G23" i="4"/>
  <c r="C24" i="4"/>
  <c r="D24" i="4"/>
  <c r="E24" i="4"/>
  <c r="F24" i="4"/>
  <c r="G24" i="4"/>
  <c r="C25" i="4"/>
  <c r="D25" i="4"/>
  <c r="E25" i="4"/>
  <c r="F25" i="4"/>
  <c r="G25" i="4"/>
  <c r="C26" i="4"/>
  <c r="D26" i="4"/>
  <c r="E26" i="4"/>
  <c r="F26" i="4"/>
  <c r="G26" i="4"/>
  <c r="C27" i="4"/>
  <c r="D27" i="4"/>
  <c r="E27" i="4"/>
  <c r="F27" i="4"/>
  <c r="G27" i="4"/>
  <c r="C28" i="4"/>
  <c r="D28" i="4"/>
  <c r="E28" i="4"/>
  <c r="F28" i="4"/>
  <c r="G28" i="4"/>
  <c r="C29" i="4"/>
  <c r="D29" i="4"/>
  <c r="E29" i="4"/>
  <c r="F29" i="4"/>
  <c r="G29" i="4"/>
  <c r="C30" i="4"/>
  <c r="D30" i="4"/>
  <c r="E30" i="4"/>
  <c r="F30" i="4"/>
  <c r="G30" i="4"/>
  <c r="C31" i="4"/>
  <c r="D31" i="4"/>
  <c r="E31" i="4"/>
  <c r="F31" i="4"/>
  <c r="G31" i="4"/>
  <c r="C32" i="4"/>
  <c r="D32" i="4"/>
  <c r="E32" i="4"/>
  <c r="F32" i="4"/>
  <c r="G32" i="4"/>
  <c r="C33" i="4"/>
  <c r="D33" i="4"/>
  <c r="E33" i="4"/>
  <c r="F33" i="4"/>
  <c r="G33" i="4"/>
  <c r="C34" i="4"/>
  <c r="D34" i="4"/>
  <c r="E34" i="4"/>
  <c r="F34" i="4"/>
  <c r="G34" i="4"/>
  <c r="C35" i="4"/>
  <c r="D35" i="4"/>
  <c r="E35" i="4"/>
  <c r="F35" i="4"/>
  <c r="G35" i="4"/>
  <c r="C36" i="4"/>
  <c r="D36" i="4"/>
  <c r="E36" i="4"/>
  <c r="F36" i="4"/>
  <c r="G36" i="4"/>
  <c r="C37" i="4"/>
  <c r="D37" i="4"/>
  <c r="E37" i="4"/>
  <c r="F37" i="4"/>
  <c r="G37" i="4"/>
  <c r="C38" i="4"/>
  <c r="D38" i="4"/>
  <c r="E38" i="4"/>
  <c r="F38" i="4"/>
  <c r="G38" i="4"/>
  <c r="C39" i="4"/>
  <c r="D39" i="4"/>
  <c r="E39" i="4"/>
  <c r="F39" i="4"/>
  <c r="G39" i="4"/>
  <c r="C40" i="4"/>
  <c r="D40" i="4"/>
  <c r="E40" i="4"/>
  <c r="F40" i="4"/>
  <c r="G40" i="4"/>
  <c r="C41" i="4"/>
  <c r="D41" i="4"/>
  <c r="E41" i="4"/>
  <c r="F41" i="4"/>
  <c r="G41" i="4"/>
  <c r="C42" i="4"/>
  <c r="D42" i="4"/>
  <c r="E42" i="4"/>
  <c r="F42" i="4"/>
  <c r="G42" i="4"/>
  <c r="C43" i="4"/>
  <c r="D43" i="4"/>
  <c r="E43" i="4"/>
  <c r="F43" i="4"/>
  <c r="G43" i="4"/>
  <c r="C44" i="4"/>
  <c r="D44" i="4"/>
  <c r="E44" i="4"/>
  <c r="F44" i="4"/>
  <c r="G44" i="4"/>
  <c r="C45" i="4"/>
  <c r="D45" i="4"/>
  <c r="E45" i="4"/>
  <c r="F45" i="4"/>
  <c r="G45" i="4"/>
  <c r="G8" i="4"/>
  <c r="F8" i="4"/>
  <c r="E8" i="4"/>
  <c r="D8" i="4"/>
  <c r="C8" i="4"/>
  <c r="B2" i="4"/>
  <c r="G22" i="6" l="1"/>
  <c r="G27" i="6"/>
  <c r="G28" i="6" s="1"/>
  <c r="G30" i="6"/>
  <c r="G32" i="6" s="1"/>
  <c r="G8" i="6"/>
  <c r="G31" i="6"/>
  <c r="G21" i="6"/>
  <c r="G23" i="6"/>
  <c r="G19" i="6"/>
  <c r="G13" i="6"/>
  <c r="G14" i="6"/>
  <c r="G9" i="6"/>
  <c r="G7" i="6"/>
  <c r="G7" i="5"/>
  <c r="G18" i="5"/>
  <c r="G8" i="5"/>
  <c r="G29" i="5"/>
  <c r="G38" i="5"/>
  <c r="G31" i="5"/>
  <c r="G20" i="5"/>
  <c r="G35" i="5"/>
  <c r="G9" i="5"/>
  <c r="H13" i="5" s="1"/>
  <c r="G19" i="5"/>
  <c r="G28" i="5"/>
  <c r="G39" i="5"/>
  <c r="G15" i="5"/>
  <c r="B13" i="2"/>
  <c r="L44" i="4"/>
  <c r="L42" i="4"/>
  <c r="L40" i="4"/>
  <c r="L38" i="4"/>
  <c r="L36" i="4"/>
  <c r="L34" i="4"/>
  <c r="L32" i="4"/>
  <c r="L30" i="4"/>
  <c r="L28" i="4"/>
  <c r="L26" i="4"/>
  <c r="L24" i="4"/>
  <c r="L22" i="4"/>
  <c r="L20" i="4"/>
  <c r="L18" i="4"/>
  <c r="L16" i="4"/>
  <c r="L14" i="4"/>
  <c r="L12" i="4"/>
  <c r="L8" i="4"/>
  <c r="M45" i="4"/>
  <c r="M43" i="4"/>
  <c r="M41" i="4"/>
  <c r="M39" i="4"/>
  <c r="M37" i="4"/>
  <c r="M35" i="4"/>
  <c r="M33" i="4"/>
  <c r="M31" i="4"/>
  <c r="M29" i="4"/>
  <c r="M27" i="4"/>
  <c r="M25" i="4"/>
  <c r="M23" i="4"/>
  <c r="M21" i="4"/>
  <c r="M19" i="4"/>
  <c r="M17" i="4"/>
  <c r="M15" i="4"/>
  <c r="M13" i="4"/>
  <c r="M11" i="4"/>
  <c r="M9" i="4"/>
  <c r="L15" i="4"/>
  <c r="L11" i="4"/>
  <c r="L45" i="4"/>
  <c r="L43" i="4"/>
  <c r="L41" i="4"/>
  <c r="L39" i="4"/>
  <c r="L37" i="4"/>
  <c r="L35" i="4"/>
  <c r="L33" i="4"/>
  <c r="L31" i="4"/>
  <c r="L29" i="4"/>
  <c r="L27" i="4"/>
  <c r="L25" i="4"/>
  <c r="L23" i="4"/>
  <c r="L21" i="4"/>
  <c r="L19" i="4"/>
  <c r="L17" i="4"/>
  <c r="L13" i="4"/>
  <c r="L9" i="4"/>
  <c r="M44" i="4"/>
  <c r="M42" i="4"/>
  <c r="M40" i="4"/>
  <c r="M38" i="4"/>
  <c r="M36" i="4"/>
  <c r="M34" i="4"/>
  <c r="M32" i="4"/>
  <c r="M30" i="4"/>
  <c r="M28" i="4"/>
  <c r="M26" i="4"/>
  <c r="M24" i="4"/>
  <c r="M22" i="4"/>
  <c r="M20" i="4"/>
  <c r="M18" i="4"/>
  <c r="M16" i="4"/>
  <c r="M14" i="4"/>
  <c r="M12" i="4"/>
  <c r="M10" i="4"/>
  <c r="M8" i="4"/>
  <c r="L10" i="4"/>
  <c r="S45" i="4"/>
  <c r="R45" i="4"/>
  <c r="N42" i="4"/>
  <c r="P42" i="4" s="1"/>
  <c r="J42" i="4"/>
  <c r="S41" i="4"/>
  <c r="R41" i="4"/>
  <c r="O38" i="4"/>
  <c r="Q38" i="4" s="1"/>
  <c r="K38" i="4"/>
  <c r="S37" i="4"/>
  <c r="R37" i="4"/>
  <c r="O34" i="4"/>
  <c r="Q34" i="4" s="1"/>
  <c r="K34" i="4"/>
  <c r="S33" i="4"/>
  <c r="R33" i="4"/>
  <c r="N30" i="4"/>
  <c r="R30" i="4" s="1"/>
  <c r="J30" i="4"/>
  <c r="Q29" i="4"/>
  <c r="P29" i="4"/>
  <c r="N26" i="4"/>
  <c r="R26" i="4" s="1"/>
  <c r="J26" i="4"/>
  <c r="Q25" i="4"/>
  <c r="P25" i="4"/>
  <c r="N22" i="4"/>
  <c r="R22" i="4" s="1"/>
  <c r="J22" i="4"/>
  <c r="Q21" i="4"/>
  <c r="P21" i="4"/>
  <c r="K18" i="4"/>
  <c r="O18" i="4"/>
  <c r="S18" i="4" s="1"/>
  <c r="Q17" i="4"/>
  <c r="P17" i="4"/>
  <c r="O14" i="4"/>
  <c r="S14" i="4" s="1"/>
  <c r="K14" i="4"/>
  <c r="Q13" i="4"/>
  <c r="P13" i="4"/>
  <c r="K10" i="4"/>
  <c r="O10" i="4"/>
  <c r="S10" i="4" s="1"/>
  <c r="Q9" i="4"/>
  <c r="P9" i="4"/>
  <c r="S44" i="4"/>
  <c r="R44" i="4"/>
  <c r="O41" i="4"/>
  <c r="Q41" i="4" s="1"/>
  <c r="K41" i="4"/>
  <c r="R40" i="4"/>
  <c r="S40" i="4"/>
  <c r="O37" i="4"/>
  <c r="Q37" i="4" s="1"/>
  <c r="K37" i="4"/>
  <c r="R36" i="4"/>
  <c r="S36" i="4"/>
  <c r="N33" i="4"/>
  <c r="P33" i="4" s="1"/>
  <c r="J33" i="4"/>
  <c r="R32" i="4"/>
  <c r="S32" i="4"/>
  <c r="N29" i="4"/>
  <c r="R29" i="4" s="1"/>
  <c r="J29" i="4"/>
  <c r="P28" i="4"/>
  <c r="Q28" i="4"/>
  <c r="N25" i="4"/>
  <c r="R25" i="4" s="1"/>
  <c r="J25" i="4"/>
  <c r="P24" i="4"/>
  <c r="Q24" i="4"/>
  <c r="N21" i="4"/>
  <c r="R21" i="4" s="1"/>
  <c r="J21" i="4"/>
  <c r="P20" i="4"/>
  <c r="Q20" i="4"/>
  <c r="O17" i="4"/>
  <c r="S17" i="4" s="1"/>
  <c r="K17" i="4"/>
  <c r="P16" i="4"/>
  <c r="Q16" i="4"/>
  <c r="O13" i="4"/>
  <c r="S13" i="4" s="1"/>
  <c r="K13" i="4"/>
  <c r="P12" i="4"/>
  <c r="Q12" i="4"/>
  <c r="O9" i="4"/>
  <c r="S9" i="4" s="1"/>
  <c r="K9" i="4"/>
  <c r="O45" i="4"/>
  <c r="Q45" i="4" s="1"/>
  <c r="K45" i="4"/>
  <c r="O44" i="4"/>
  <c r="Q44" i="4" s="1"/>
  <c r="K44" i="4"/>
  <c r="S43" i="4"/>
  <c r="R43" i="4"/>
  <c r="O40" i="4"/>
  <c r="Q40" i="4" s="1"/>
  <c r="K40" i="4"/>
  <c r="S39" i="4"/>
  <c r="R39" i="4"/>
  <c r="O36" i="4"/>
  <c r="Q36" i="4" s="1"/>
  <c r="K36" i="4"/>
  <c r="S35" i="4"/>
  <c r="R35" i="4"/>
  <c r="N32" i="4"/>
  <c r="P32" i="4" s="1"/>
  <c r="J32" i="4"/>
  <c r="S31" i="4"/>
  <c r="R31" i="4"/>
  <c r="N28" i="4"/>
  <c r="R28" i="4" s="1"/>
  <c r="J28" i="4"/>
  <c r="Q27" i="4"/>
  <c r="P27" i="4"/>
  <c r="N24" i="4"/>
  <c r="R24" i="4" s="1"/>
  <c r="J24" i="4"/>
  <c r="Q23" i="4"/>
  <c r="P23" i="4"/>
  <c r="N20" i="4"/>
  <c r="R20" i="4" s="1"/>
  <c r="J20" i="4"/>
  <c r="Q19" i="4"/>
  <c r="P19" i="4"/>
  <c r="O16" i="4"/>
  <c r="S16" i="4" s="1"/>
  <c r="K16" i="4"/>
  <c r="Q15" i="4"/>
  <c r="P15" i="4"/>
  <c r="O12" i="4"/>
  <c r="S12" i="4" s="1"/>
  <c r="K12" i="4"/>
  <c r="Q11" i="4"/>
  <c r="P11" i="4"/>
  <c r="O8" i="4"/>
  <c r="K8" i="4"/>
  <c r="P8" i="4"/>
  <c r="Q8" i="4"/>
  <c r="N43" i="4"/>
  <c r="P43" i="4" s="1"/>
  <c r="J43" i="4"/>
  <c r="R42" i="4"/>
  <c r="S42" i="4"/>
  <c r="O39" i="4"/>
  <c r="Q39" i="4" s="1"/>
  <c r="K39" i="4"/>
  <c r="R38" i="4"/>
  <c r="S38" i="4"/>
  <c r="O35" i="4"/>
  <c r="Q35" i="4" s="1"/>
  <c r="K35" i="4"/>
  <c r="R34" i="4"/>
  <c r="S34" i="4"/>
  <c r="N31" i="4"/>
  <c r="P31" i="4" s="1"/>
  <c r="J31" i="4"/>
  <c r="P30" i="4"/>
  <c r="Q30" i="4"/>
  <c r="N27" i="4"/>
  <c r="R27" i="4" s="1"/>
  <c r="J27" i="4"/>
  <c r="P26" i="4"/>
  <c r="Q26" i="4"/>
  <c r="N23" i="4"/>
  <c r="R23" i="4" s="1"/>
  <c r="J23" i="4"/>
  <c r="P22" i="4"/>
  <c r="Q22" i="4"/>
  <c r="O19" i="4"/>
  <c r="S19" i="4" s="1"/>
  <c r="K19" i="4"/>
  <c r="P18" i="4"/>
  <c r="Q18" i="4"/>
  <c r="O15" i="4"/>
  <c r="S15" i="4" s="1"/>
  <c r="K15" i="4"/>
  <c r="P14" i="4"/>
  <c r="Q14" i="4"/>
  <c r="O11" i="4"/>
  <c r="S11" i="4" s="1"/>
  <c r="K11" i="4"/>
  <c r="P10" i="4"/>
  <c r="Q10" i="4"/>
  <c r="N4" i="3"/>
  <c r="I8" i="3" s="1"/>
  <c r="M4" i="3"/>
  <c r="H8" i="3" s="1"/>
  <c r="M3" i="3"/>
  <c r="G10" i="6" l="1"/>
  <c r="G24" i="6"/>
  <c r="G15" i="6"/>
  <c r="G17" i="6" s="1"/>
  <c r="G34" i="6" s="1"/>
  <c r="C34" i="6" s="1"/>
  <c r="H33" i="5"/>
  <c r="H23" i="5"/>
  <c r="H25" i="5" s="1"/>
  <c r="S8" i="4"/>
  <c r="M46" i="4"/>
  <c r="L46" i="4"/>
  <c r="I45" i="4"/>
  <c r="I43" i="4"/>
  <c r="I41" i="4"/>
  <c r="I39" i="4"/>
  <c r="I37" i="4"/>
  <c r="I35" i="4"/>
  <c r="I33" i="4"/>
  <c r="I31" i="4"/>
  <c r="I29" i="4"/>
  <c r="I27" i="4"/>
  <c r="I25" i="4"/>
  <c r="I23" i="4"/>
  <c r="I21" i="4"/>
  <c r="I19" i="4"/>
  <c r="I17" i="4"/>
  <c r="I15" i="4"/>
  <c r="I13" i="4"/>
  <c r="I11" i="4"/>
  <c r="I9" i="4"/>
  <c r="H45" i="4"/>
  <c r="H43" i="4"/>
  <c r="H41" i="4"/>
  <c r="J41" i="4" s="1"/>
  <c r="N41" i="4" s="1"/>
  <c r="P41" i="4" s="1"/>
  <c r="H39" i="4"/>
  <c r="J39" i="4" s="1"/>
  <c r="H37" i="4"/>
  <c r="H35" i="4"/>
  <c r="J35" i="4" s="1"/>
  <c r="N35" i="4" s="1"/>
  <c r="P35" i="4" s="1"/>
  <c r="H33" i="4"/>
  <c r="H31" i="4"/>
  <c r="H29" i="4"/>
  <c r="H27" i="4"/>
  <c r="H25" i="4"/>
  <c r="H23" i="4"/>
  <c r="H21" i="4"/>
  <c r="H19" i="4"/>
  <c r="J19" i="4" s="1"/>
  <c r="N19" i="4" s="1"/>
  <c r="R19" i="4" s="1"/>
  <c r="H17" i="4"/>
  <c r="J17" i="4" s="1"/>
  <c r="H15" i="4"/>
  <c r="J15" i="4" s="1"/>
  <c r="H13" i="4"/>
  <c r="H11" i="4"/>
  <c r="J11" i="4" s="1"/>
  <c r="N11" i="4" s="1"/>
  <c r="R11" i="4" s="1"/>
  <c r="H9" i="4"/>
  <c r="I8" i="4"/>
  <c r="H8" i="4"/>
  <c r="I44" i="4"/>
  <c r="I42" i="4"/>
  <c r="I40" i="4"/>
  <c r="I38" i="4"/>
  <c r="I36" i="4"/>
  <c r="I34" i="4"/>
  <c r="I32" i="4"/>
  <c r="I30" i="4"/>
  <c r="I28" i="4"/>
  <c r="I26" i="4"/>
  <c r="I24" i="4"/>
  <c r="I22" i="4"/>
  <c r="I20" i="4"/>
  <c r="I18" i="4"/>
  <c r="I16" i="4"/>
  <c r="I14" i="4"/>
  <c r="I12" i="4"/>
  <c r="I10" i="4"/>
  <c r="H44" i="4"/>
  <c r="H42" i="4"/>
  <c r="H40" i="4"/>
  <c r="J40" i="4" s="1"/>
  <c r="N40" i="4" s="1"/>
  <c r="P40" i="4" s="1"/>
  <c r="H38" i="4"/>
  <c r="J38" i="4" s="1"/>
  <c r="N38" i="4" s="1"/>
  <c r="P38" i="4" s="1"/>
  <c r="H36" i="4"/>
  <c r="H34" i="4"/>
  <c r="J34" i="4" s="1"/>
  <c r="H32" i="4"/>
  <c r="H30" i="4"/>
  <c r="H28" i="4"/>
  <c r="H26" i="4"/>
  <c r="H24" i="4"/>
  <c r="H22" i="4"/>
  <c r="H20" i="4"/>
  <c r="H18" i="4"/>
  <c r="H16" i="4"/>
  <c r="J16" i="4" s="1"/>
  <c r="N16" i="4" s="1"/>
  <c r="R16" i="4" s="1"/>
  <c r="H14" i="4"/>
  <c r="J14" i="4" s="1"/>
  <c r="H12" i="4"/>
  <c r="H10" i="4"/>
  <c r="N15" i="4"/>
  <c r="R15" i="4" s="1"/>
  <c r="N14" i="4"/>
  <c r="R14" i="4" s="1"/>
  <c r="N39" i="4"/>
  <c r="P39" i="4" s="1"/>
  <c r="N34" i="4"/>
  <c r="P34" i="4" s="1"/>
  <c r="N17" i="4"/>
  <c r="R17" i="4" s="1"/>
  <c r="J8" i="3"/>
  <c r="E8" i="2"/>
  <c r="E9" i="2"/>
  <c r="D9" i="2" s="1"/>
  <c r="E10" i="2"/>
  <c r="E11" i="2"/>
  <c r="E12" i="2"/>
  <c r="D12" i="2" s="1"/>
  <c r="E13" i="2"/>
  <c r="D13" i="2" s="1"/>
  <c r="E14" i="2"/>
  <c r="D14" i="2" s="1"/>
  <c r="E15" i="2"/>
  <c r="D15" i="2" s="1"/>
  <c r="E16" i="2"/>
  <c r="D16" i="2" s="1"/>
  <c r="E17" i="2"/>
  <c r="D17" i="2" s="1"/>
  <c r="E18" i="2"/>
  <c r="D18" i="2" s="1"/>
  <c r="E19" i="2"/>
  <c r="D19" i="2" s="1"/>
  <c r="E20" i="2"/>
  <c r="D20" i="2" s="1"/>
  <c r="E21" i="2"/>
  <c r="D21" i="2" s="1"/>
  <c r="E22" i="2"/>
  <c r="D22" i="2" s="1"/>
  <c r="E23" i="2"/>
  <c r="D23" i="2" s="1"/>
  <c r="E24" i="2"/>
  <c r="D24" i="2" s="1"/>
  <c r="E25" i="2"/>
  <c r="D25" i="2" s="1"/>
  <c r="E26" i="2"/>
  <c r="D26" i="2" s="1"/>
  <c r="E27" i="2"/>
  <c r="D27" i="2" s="1"/>
  <c r="E28" i="2"/>
  <c r="D28" i="2" s="1"/>
  <c r="E29" i="2"/>
  <c r="D29" i="2" s="1"/>
  <c r="E30" i="2"/>
  <c r="D30" i="2" s="1"/>
  <c r="E31" i="2"/>
  <c r="D31" i="2" s="1"/>
  <c r="E32" i="2"/>
  <c r="D32" i="2" s="1"/>
  <c r="E33" i="2"/>
  <c r="D33" i="2" s="1"/>
  <c r="E34" i="2"/>
  <c r="D34" i="2" s="1"/>
  <c r="E35" i="2"/>
  <c r="D35" i="2" s="1"/>
  <c r="E36" i="2"/>
  <c r="D36" i="2" s="1"/>
  <c r="E37" i="2"/>
  <c r="D37" i="2" s="1"/>
  <c r="E38" i="2"/>
  <c r="D38" i="2" s="1"/>
  <c r="E39" i="2"/>
  <c r="D39" i="2" s="1"/>
  <c r="E40" i="2"/>
  <c r="D40" i="2" s="1"/>
  <c r="E41" i="2"/>
  <c r="D41" i="2" s="1"/>
  <c r="E42" i="2"/>
  <c r="D42" i="2" s="1"/>
  <c r="E43" i="2"/>
  <c r="D43" i="2" s="1"/>
  <c r="E44" i="2"/>
  <c r="D44" i="2" s="1"/>
  <c r="E45" i="2"/>
  <c r="D45" i="2" s="1"/>
  <c r="E46" i="2"/>
  <c r="D46" i="2" s="1"/>
  <c r="E47" i="2"/>
  <c r="D47" i="2" s="1"/>
  <c r="E48" i="2"/>
  <c r="D48" i="2" s="1"/>
  <c r="E49" i="2"/>
  <c r="D49" i="2" s="1"/>
  <c r="E50" i="2"/>
  <c r="D50" i="2" s="1"/>
  <c r="E51" i="2"/>
  <c r="D51" i="2" s="1"/>
  <c r="E52" i="2"/>
  <c r="D52" i="2" s="1"/>
  <c r="E53" i="2"/>
  <c r="D53" i="2" s="1"/>
  <c r="E54" i="2"/>
  <c r="D54" i="2" s="1"/>
  <c r="E55" i="2"/>
  <c r="D55" i="2" s="1"/>
  <c r="E56" i="2"/>
  <c r="D56" i="2" s="1"/>
  <c r="E57" i="2"/>
  <c r="D57" i="2" s="1"/>
  <c r="E58" i="2"/>
  <c r="D58" i="2" s="1"/>
  <c r="E59" i="2"/>
  <c r="D59" i="2" s="1"/>
  <c r="E60" i="2"/>
  <c r="D60" i="2" s="1"/>
  <c r="E61" i="2"/>
  <c r="D61" i="2" s="1"/>
  <c r="E62" i="2"/>
  <c r="D62" i="2" s="1"/>
  <c r="E63" i="2"/>
  <c r="D63" i="2" s="1"/>
  <c r="E64" i="2"/>
  <c r="D64" i="2" s="1"/>
  <c r="E65" i="2"/>
  <c r="D65" i="2" s="1"/>
  <c r="E66" i="2"/>
  <c r="D66" i="2" s="1"/>
  <c r="E67" i="2"/>
  <c r="D67" i="2" s="1"/>
  <c r="E68" i="2"/>
  <c r="D68" i="2" s="1"/>
  <c r="E69" i="2"/>
  <c r="D69" i="2" s="1"/>
  <c r="E70" i="2"/>
  <c r="D70" i="2" s="1"/>
  <c r="E71" i="2"/>
  <c r="D71" i="2" s="1"/>
  <c r="E72" i="2"/>
  <c r="D72" i="2" s="1"/>
  <c r="E73" i="2"/>
  <c r="D73" i="2" s="1"/>
  <c r="E74" i="2"/>
  <c r="D74" i="2" s="1"/>
  <c r="E75" i="2"/>
  <c r="D75" i="2" s="1"/>
  <c r="E76" i="2"/>
  <c r="D76" i="2" s="1"/>
  <c r="E77" i="2"/>
  <c r="D77" i="2" s="1"/>
  <c r="E78" i="2"/>
  <c r="D78" i="2" s="1"/>
  <c r="E79" i="2"/>
  <c r="D79" i="2" s="1"/>
  <c r="E80" i="2"/>
  <c r="D80" i="2" s="1"/>
  <c r="E81" i="2"/>
  <c r="D81" i="2" s="1"/>
  <c r="E82" i="2"/>
  <c r="D82" i="2" s="1"/>
  <c r="E83" i="2"/>
  <c r="D83" i="2" s="1"/>
  <c r="E84" i="2"/>
  <c r="D84" i="2" s="1"/>
  <c r="E85" i="2"/>
  <c r="D85" i="2" s="1"/>
  <c r="E86" i="2"/>
  <c r="D86" i="2" s="1"/>
  <c r="E87" i="2"/>
  <c r="D87" i="2" s="1"/>
  <c r="E88" i="2"/>
  <c r="D88" i="2" s="1"/>
  <c r="E89" i="2"/>
  <c r="D89" i="2" s="1"/>
  <c r="E90" i="2"/>
  <c r="D90" i="2" s="1"/>
  <c r="E91" i="2"/>
  <c r="D91" i="2" s="1"/>
  <c r="E92" i="2"/>
  <c r="D92" i="2" s="1"/>
  <c r="E93" i="2"/>
  <c r="D93" i="2" s="1"/>
  <c r="E94" i="2"/>
  <c r="D94" i="2" s="1"/>
  <c r="E95" i="2"/>
  <c r="D95" i="2" s="1"/>
  <c r="E96" i="2"/>
  <c r="D96" i="2" s="1"/>
  <c r="E97" i="2"/>
  <c r="D97" i="2" s="1"/>
  <c r="E98" i="2"/>
  <c r="D98" i="2" s="1"/>
  <c r="E99" i="2"/>
  <c r="D99" i="2" s="1"/>
  <c r="E100" i="2"/>
  <c r="D100" i="2" s="1"/>
  <c r="E101" i="2"/>
  <c r="D101" i="2" s="1"/>
  <c r="E102" i="2"/>
  <c r="D102" i="2" s="1"/>
  <c r="E103" i="2"/>
  <c r="D103" i="2" s="1"/>
  <c r="E104" i="2"/>
  <c r="D104" i="2" s="1"/>
  <c r="E105" i="2"/>
  <c r="D105" i="2" s="1"/>
  <c r="E106" i="2"/>
  <c r="D106" i="2" s="1"/>
  <c r="E107" i="2"/>
  <c r="D107" i="2" s="1"/>
  <c r="E108" i="2"/>
  <c r="D108" i="2" s="1"/>
  <c r="E109" i="2"/>
  <c r="D109" i="2" s="1"/>
  <c r="E110" i="2"/>
  <c r="D110" i="2" s="1"/>
  <c r="E111" i="2"/>
  <c r="D111" i="2" s="1"/>
  <c r="E112" i="2"/>
  <c r="D112" i="2" s="1"/>
  <c r="E113" i="2"/>
  <c r="D113" i="2" s="1"/>
  <c r="E114" i="2"/>
  <c r="D114" i="2" s="1"/>
  <c r="E115" i="2"/>
  <c r="D115" i="2" s="1"/>
  <c r="E116" i="2"/>
  <c r="D116" i="2" s="1"/>
  <c r="E117" i="2"/>
  <c r="D117" i="2" s="1"/>
  <c r="E118" i="2"/>
  <c r="D118" i="2" s="1"/>
  <c r="E119" i="2"/>
  <c r="D119" i="2" s="1"/>
  <c r="E120" i="2"/>
  <c r="D120" i="2" s="1"/>
  <c r="E121" i="2"/>
  <c r="D121" i="2" s="1"/>
  <c r="E122" i="2"/>
  <c r="D122" i="2" s="1"/>
  <c r="E123" i="2"/>
  <c r="D123" i="2" s="1"/>
  <c r="E124" i="2"/>
  <c r="D124" i="2" s="1"/>
  <c r="E125" i="2"/>
  <c r="D125" i="2" s="1"/>
  <c r="E126" i="2"/>
  <c r="D126" i="2" s="1"/>
  <c r="E127" i="2"/>
  <c r="D127" i="2" s="1"/>
  <c r="E128" i="2"/>
  <c r="D128" i="2" s="1"/>
  <c r="E129" i="2"/>
  <c r="D129" i="2" s="1"/>
  <c r="E130" i="2"/>
  <c r="D130" i="2" s="1"/>
  <c r="E131" i="2"/>
  <c r="D131" i="2" s="1"/>
  <c r="E132" i="2"/>
  <c r="D132" i="2" s="1"/>
  <c r="E133" i="2"/>
  <c r="D133" i="2" s="1"/>
  <c r="E134" i="2"/>
  <c r="D134" i="2" s="1"/>
  <c r="E135" i="2"/>
  <c r="D135" i="2" s="1"/>
  <c r="E136" i="2"/>
  <c r="D136" i="2" s="1"/>
  <c r="E137" i="2"/>
  <c r="D137" i="2" s="1"/>
  <c r="E138" i="2"/>
  <c r="D138" i="2" s="1"/>
  <c r="E139" i="2"/>
  <c r="D139" i="2" s="1"/>
  <c r="E140" i="2"/>
  <c r="D140" i="2" s="1"/>
  <c r="E141" i="2"/>
  <c r="D141" i="2" s="1"/>
  <c r="E142" i="2"/>
  <c r="D142" i="2" s="1"/>
  <c r="E143" i="2"/>
  <c r="D143" i="2" s="1"/>
  <c r="E144" i="2"/>
  <c r="D144" i="2" s="1"/>
  <c r="E145" i="2"/>
  <c r="D145" i="2" s="1"/>
  <c r="E146" i="2"/>
  <c r="D146" i="2" s="1"/>
  <c r="E147" i="2"/>
  <c r="D147" i="2" s="1"/>
  <c r="E148" i="2"/>
  <c r="D148" i="2" s="1"/>
  <c r="E149" i="2"/>
  <c r="D149" i="2" s="1"/>
  <c r="E150" i="2"/>
  <c r="D150" i="2" s="1"/>
  <c r="E151" i="2"/>
  <c r="D151" i="2" s="1"/>
  <c r="E152" i="2"/>
  <c r="D152" i="2" s="1"/>
  <c r="E153" i="2"/>
  <c r="D153" i="2" s="1"/>
  <c r="E154" i="2"/>
  <c r="D154" i="2" s="1"/>
  <c r="E155" i="2"/>
  <c r="D155" i="2" s="1"/>
  <c r="E156" i="2"/>
  <c r="D156" i="2" s="1"/>
  <c r="E157" i="2"/>
  <c r="D157" i="2" s="1"/>
  <c r="E158" i="2"/>
  <c r="D158" i="2" s="1"/>
  <c r="E159" i="2"/>
  <c r="D159" i="2" s="1"/>
  <c r="E160" i="2"/>
  <c r="D160" i="2" s="1"/>
  <c r="E161" i="2"/>
  <c r="D161" i="2" s="1"/>
  <c r="E162" i="2"/>
  <c r="D162" i="2" s="1"/>
  <c r="E163" i="2"/>
  <c r="D163" i="2" s="1"/>
  <c r="E164" i="2"/>
  <c r="D164" i="2" s="1"/>
  <c r="E165" i="2"/>
  <c r="D165" i="2" s="1"/>
  <c r="E166" i="2"/>
  <c r="D166" i="2" s="1"/>
  <c r="E167" i="2"/>
  <c r="D167" i="2" s="1"/>
  <c r="E168" i="2"/>
  <c r="D168" i="2" s="1"/>
  <c r="E169" i="2"/>
  <c r="D169" i="2" s="1"/>
  <c r="E170" i="2"/>
  <c r="D170" i="2" s="1"/>
  <c r="E171" i="2"/>
  <c r="D171" i="2" s="1"/>
  <c r="E172" i="2"/>
  <c r="D172" i="2" s="1"/>
  <c r="E173" i="2"/>
  <c r="D173" i="2" s="1"/>
  <c r="E174" i="2"/>
  <c r="D174" i="2" s="1"/>
  <c r="E175" i="2"/>
  <c r="D175" i="2" s="1"/>
  <c r="E176" i="2"/>
  <c r="D176" i="2" s="1"/>
  <c r="E177" i="2"/>
  <c r="D177" i="2" s="1"/>
  <c r="E178" i="2"/>
  <c r="D178" i="2" s="1"/>
  <c r="E179" i="2"/>
  <c r="D179" i="2" s="1"/>
  <c r="E180" i="2"/>
  <c r="D180" i="2" s="1"/>
  <c r="E181" i="2"/>
  <c r="D181" i="2" s="1"/>
  <c r="E182" i="2"/>
  <c r="D182" i="2" s="1"/>
  <c r="E183" i="2"/>
  <c r="D183" i="2" s="1"/>
  <c r="E184" i="2"/>
  <c r="D184" i="2" s="1"/>
  <c r="E185" i="2"/>
  <c r="D185" i="2" s="1"/>
  <c r="E186" i="2"/>
  <c r="D186" i="2" s="1"/>
  <c r="E187" i="2"/>
  <c r="D187" i="2" s="1"/>
  <c r="E188" i="2"/>
  <c r="D188" i="2" s="1"/>
  <c r="E189" i="2"/>
  <c r="D189" i="2" s="1"/>
  <c r="E190" i="2"/>
  <c r="D190" i="2" s="1"/>
  <c r="E191" i="2"/>
  <c r="D191" i="2" s="1"/>
  <c r="E192" i="2"/>
  <c r="D192" i="2" s="1"/>
  <c r="E193" i="2"/>
  <c r="D193" i="2" s="1"/>
  <c r="E194" i="2"/>
  <c r="D194" i="2" s="1"/>
  <c r="E195" i="2"/>
  <c r="D195" i="2" s="1"/>
  <c r="E196" i="2"/>
  <c r="D196" i="2" s="1"/>
  <c r="E197" i="2"/>
  <c r="D197" i="2" s="1"/>
  <c r="E198" i="2"/>
  <c r="D198" i="2" s="1"/>
  <c r="E199" i="2"/>
  <c r="D199" i="2" s="1"/>
  <c r="E200" i="2"/>
  <c r="D200" i="2" s="1"/>
  <c r="E201" i="2"/>
  <c r="D201" i="2" s="1"/>
  <c r="E202" i="2"/>
  <c r="D202" i="2" s="1"/>
  <c r="E203" i="2"/>
  <c r="D203" i="2" s="1"/>
  <c r="E204" i="2"/>
  <c r="D204" i="2" s="1"/>
  <c r="E205" i="2"/>
  <c r="D205" i="2" s="1"/>
  <c r="E206" i="2"/>
  <c r="D206" i="2" s="1"/>
  <c r="E207" i="2"/>
  <c r="D207" i="2" s="1"/>
  <c r="E208" i="2"/>
  <c r="D208" i="2" s="1"/>
  <c r="E209" i="2"/>
  <c r="D209" i="2" s="1"/>
  <c r="E210" i="2"/>
  <c r="D210" i="2" s="1"/>
  <c r="E211" i="2"/>
  <c r="D211" i="2" s="1"/>
  <c r="E212" i="2"/>
  <c r="D212" i="2" s="1"/>
  <c r="E213" i="2"/>
  <c r="D213" i="2" s="1"/>
  <c r="E214" i="2"/>
  <c r="D214" i="2" s="1"/>
  <c r="E215" i="2"/>
  <c r="D215" i="2" s="1"/>
  <c r="E216" i="2"/>
  <c r="D216" i="2" s="1"/>
  <c r="E217" i="2"/>
  <c r="D217" i="2" s="1"/>
  <c r="E218" i="2"/>
  <c r="D218" i="2" s="1"/>
  <c r="E219" i="2"/>
  <c r="D219" i="2" s="1"/>
  <c r="E220" i="2"/>
  <c r="D220" i="2" s="1"/>
  <c r="E221" i="2"/>
  <c r="D221" i="2" s="1"/>
  <c r="E222" i="2"/>
  <c r="D222" i="2" s="1"/>
  <c r="E223" i="2"/>
  <c r="D223" i="2" s="1"/>
  <c r="E224" i="2"/>
  <c r="D224" i="2" s="1"/>
  <c r="E225" i="2"/>
  <c r="D225" i="2" s="1"/>
  <c r="E226" i="2"/>
  <c r="D226" i="2" s="1"/>
  <c r="E227" i="2"/>
  <c r="D227" i="2" s="1"/>
  <c r="E228" i="2"/>
  <c r="D228" i="2" s="1"/>
  <c r="E229" i="2"/>
  <c r="D229" i="2" s="1"/>
  <c r="E230" i="2"/>
  <c r="D230" i="2" s="1"/>
  <c r="E231" i="2"/>
  <c r="D231" i="2" s="1"/>
  <c r="E232" i="2"/>
  <c r="D232" i="2" s="1"/>
  <c r="E233" i="2"/>
  <c r="D233" i="2" s="1"/>
  <c r="E234" i="2"/>
  <c r="D234" i="2" s="1"/>
  <c r="E235" i="2"/>
  <c r="D235" i="2" s="1"/>
  <c r="E236" i="2"/>
  <c r="D236" i="2" s="1"/>
  <c r="E237" i="2"/>
  <c r="D237" i="2" s="1"/>
  <c r="E238" i="2"/>
  <c r="D238" i="2" s="1"/>
  <c r="E239" i="2"/>
  <c r="D239" i="2" s="1"/>
  <c r="E240" i="2"/>
  <c r="D240" i="2" s="1"/>
  <c r="E241" i="2"/>
  <c r="D241" i="2" s="1"/>
  <c r="E242" i="2"/>
  <c r="D242" i="2" s="1"/>
  <c r="E243" i="2"/>
  <c r="D243" i="2" s="1"/>
  <c r="E244" i="2"/>
  <c r="D244" i="2" s="1"/>
  <c r="E245" i="2"/>
  <c r="D245" i="2" s="1"/>
  <c r="E246" i="2"/>
  <c r="D246" i="2" s="1"/>
  <c r="E247" i="2"/>
  <c r="D247" i="2" s="1"/>
  <c r="E248" i="2"/>
  <c r="D248" i="2" s="1"/>
  <c r="E249" i="2"/>
  <c r="D249" i="2" s="1"/>
  <c r="E250" i="2"/>
  <c r="D250" i="2" s="1"/>
  <c r="E251" i="2"/>
  <c r="D251" i="2" s="1"/>
  <c r="E252" i="2"/>
  <c r="D252" i="2" s="1"/>
  <c r="E253" i="2"/>
  <c r="D253" i="2" s="1"/>
  <c r="E254" i="2"/>
  <c r="D254" i="2" s="1"/>
  <c r="E255" i="2"/>
  <c r="D255" i="2" s="1"/>
  <c r="E256" i="2"/>
  <c r="D256" i="2" s="1"/>
  <c r="E257" i="2"/>
  <c r="D257" i="2" s="1"/>
  <c r="E258" i="2"/>
  <c r="D258" i="2" s="1"/>
  <c r="E259" i="2"/>
  <c r="D259" i="2" s="1"/>
  <c r="E260" i="2"/>
  <c r="D260" i="2" s="1"/>
  <c r="E261" i="2"/>
  <c r="D261" i="2" s="1"/>
  <c r="E262" i="2"/>
  <c r="D262" i="2" s="1"/>
  <c r="E263" i="2"/>
  <c r="D263" i="2" s="1"/>
  <c r="E264" i="2"/>
  <c r="D264" i="2" s="1"/>
  <c r="E265" i="2"/>
  <c r="D265" i="2" s="1"/>
  <c r="E266" i="2"/>
  <c r="D266" i="2" s="1"/>
  <c r="E267" i="2"/>
  <c r="D267" i="2" s="1"/>
  <c r="E268" i="2"/>
  <c r="D268" i="2" s="1"/>
  <c r="E269" i="2"/>
  <c r="D269" i="2" s="1"/>
  <c r="E270" i="2"/>
  <c r="D270" i="2" s="1"/>
  <c r="E271" i="2"/>
  <c r="D271" i="2" s="1"/>
  <c r="E272" i="2"/>
  <c r="D272" i="2" s="1"/>
  <c r="E273" i="2"/>
  <c r="D273" i="2" s="1"/>
  <c r="E274" i="2"/>
  <c r="D274" i="2" s="1"/>
  <c r="E275" i="2"/>
  <c r="D275" i="2" s="1"/>
  <c r="E276" i="2"/>
  <c r="D276" i="2" s="1"/>
  <c r="E277" i="2"/>
  <c r="D277" i="2" s="1"/>
  <c r="E278" i="2"/>
  <c r="D278" i="2" s="1"/>
  <c r="E279" i="2"/>
  <c r="D279" i="2" s="1"/>
  <c r="E280" i="2"/>
  <c r="D280" i="2" s="1"/>
  <c r="E281" i="2"/>
  <c r="D281" i="2" s="1"/>
  <c r="E282" i="2"/>
  <c r="D282" i="2" s="1"/>
  <c r="E283" i="2"/>
  <c r="D283" i="2" s="1"/>
  <c r="E284" i="2"/>
  <c r="D284" i="2" s="1"/>
  <c r="E285" i="2"/>
  <c r="D285" i="2" s="1"/>
  <c r="E286" i="2"/>
  <c r="D286" i="2" s="1"/>
  <c r="E287" i="2"/>
  <c r="D287" i="2" s="1"/>
  <c r="E288" i="2"/>
  <c r="D288" i="2" s="1"/>
  <c r="E289" i="2"/>
  <c r="D289" i="2" s="1"/>
  <c r="E290" i="2"/>
  <c r="D290" i="2" s="1"/>
  <c r="E291" i="2"/>
  <c r="D291" i="2" s="1"/>
  <c r="E292" i="2"/>
  <c r="D292" i="2" s="1"/>
  <c r="E293" i="2"/>
  <c r="D293" i="2" s="1"/>
  <c r="E294" i="2"/>
  <c r="D294" i="2" s="1"/>
  <c r="E295" i="2"/>
  <c r="D295" i="2" s="1"/>
  <c r="E296" i="2"/>
  <c r="D296" i="2" s="1"/>
  <c r="E297" i="2"/>
  <c r="D297" i="2" s="1"/>
  <c r="E298" i="2"/>
  <c r="D298" i="2" s="1"/>
  <c r="E299" i="2"/>
  <c r="D299" i="2" s="1"/>
  <c r="E300" i="2"/>
  <c r="D300" i="2" s="1"/>
  <c r="E301" i="2"/>
  <c r="D301" i="2" s="1"/>
  <c r="E302" i="2"/>
  <c r="D302" i="2" s="1"/>
  <c r="E303" i="2"/>
  <c r="D303" i="2" s="1"/>
  <c r="E304" i="2"/>
  <c r="D304" i="2" s="1"/>
  <c r="E305" i="2"/>
  <c r="D305" i="2" s="1"/>
  <c r="E306" i="2"/>
  <c r="D306" i="2" s="1"/>
  <c r="E307" i="2"/>
  <c r="D307" i="2" s="1"/>
  <c r="E308" i="2"/>
  <c r="D308" i="2" s="1"/>
  <c r="E309" i="2"/>
  <c r="D309" i="2" s="1"/>
  <c r="E310" i="2"/>
  <c r="D310" i="2" s="1"/>
  <c r="E311" i="2"/>
  <c r="D311" i="2" s="1"/>
  <c r="E312" i="2"/>
  <c r="D312" i="2" s="1"/>
  <c r="E313" i="2"/>
  <c r="D313" i="2" s="1"/>
  <c r="E314" i="2"/>
  <c r="D314" i="2" s="1"/>
  <c r="E315" i="2"/>
  <c r="D315" i="2" s="1"/>
  <c r="E316" i="2"/>
  <c r="D316" i="2" s="1"/>
  <c r="E317" i="2"/>
  <c r="D317" i="2" s="1"/>
  <c r="E318" i="2"/>
  <c r="D318" i="2" s="1"/>
  <c r="E319" i="2"/>
  <c r="D319" i="2" s="1"/>
  <c r="E320" i="2"/>
  <c r="D320" i="2" s="1"/>
  <c r="E321" i="2"/>
  <c r="D321" i="2" s="1"/>
  <c r="E322" i="2"/>
  <c r="D322" i="2" s="1"/>
  <c r="E323" i="2"/>
  <c r="D323" i="2" s="1"/>
  <c r="E324" i="2"/>
  <c r="D324" i="2" s="1"/>
  <c r="E325" i="2"/>
  <c r="D325" i="2" s="1"/>
  <c r="E326" i="2"/>
  <c r="D326" i="2" s="1"/>
  <c r="E327" i="2"/>
  <c r="D327" i="2" s="1"/>
  <c r="E328" i="2"/>
  <c r="D328" i="2" s="1"/>
  <c r="E329" i="2"/>
  <c r="D329" i="2" s="1"/>
  <c r="E330" i="2"/>
  <c r="D330" i="2" s="1"/>
  <c r="E331" i="2"/>
  <c r="D331" i="2" s="1"/>
  <c r="E332" i="2"/>
  <c r="D332" i="2" s="1"/>
  <c r="E333" i="2"/>
  <c r="D333" i="2" s="1"/>
  <c r="E334" i="2"/>
  <c r="D334" i="2" s="1"/>
  <c r="E335" i="2"/>
  <c r="D335" i="2" s="1"/>
  <c r="E336" i="2"/>
  <c r="D336" i="2" s="1"/>
  <c r="E337" i="2"/>
  <c r="D337" i="2" s="1"/>
  <c r="K7" i="2"/>
  <c r="E7" i="2"/>
  <c r="D7" i="2" s="1"/>
  <c r="D4" i="3"/>
  <c r="D2" i="3"/>
  <c r="J9" i="4" l="1"/>
  <c r="N9" i="4" s="1"/>
  <c r="R9" i="4" s="1"/>
  <c r="J10" i="4"/>
  <c r="N10" i="4" s="1"/>
  <c r="R10" i="4" s="1"/>
  <c r="J18" i="4"/>
  <c r="N18" i="4" s="1"/>
  <c r="R18" i="4" s="1"/>
  <c r="J13" i="4"/>
  <c r="N13" i="4" s="1"/>
  <c r="R13" i="4" s="1"/>
  <c r="J37" i="4"/>
  <c r="N37" i="4" s="1"/>
  <c r="P37" i="4" s="1"/>
  <c r="J45" i="4"/>
  <c r="N45" i="4" s="1"/>
  <c r="P45" i="4" s="1"/>
  <c r="K20" i="4"/>
  <c r="O20" i="4" s="1"/>
  <c r="S20" i="4" s="1"/>
  <c r="K28" i="4"/>
  <c r="O28" i="4" s="1"/>
  <c r="S28" i="4" s="1"/>
  <c r="K26" i="4"/>
  <c r="O26" i="4" s="1"/>
  <c r="S26" i="4" s="1"/>
  <c r="K42" i="4"/>
  <c r="O42" i="4" s="1"/>
  <c r="Q42" i="4" s="1"/>
  <c r="K27" i="4"/>
  <c r="O27" i="4" s="1"/>
  <c r="S27" i="4" s="1"/>
  <c r="K43" i="4"/>
  <c r="O43" i="4" s="1"/>
  <c r="Q43" i="4" s="1"/>
  <c r="K21" i="4"/>
  <c r="O21" i="4" s="1"/>
  <c r="S21" i="4" s="1"/>
  <c r="K29" i="4"/>
  <c r="O29" i="4" s="1"/>
  <c r="S29" i="4" s="1"/>
  <c r="K22" i="4"/>
  <c r="O22" i="4" s="1"/>
  <c r="S22" i="4" s="1"/>
  <c r="K30" i="4"/>
  <c r="O30" i="4" s="1"/>
  <c r="S30" i="4" s="1"/>
  <c r="H46" i="4"/>
  <c r="J8" i="4"/>
  <c r="K23" i="4"/>
  <c r="O23" i="4" s="1"/>
  <c r="S23" i="4" s="1"/>
  <c r="K31" i="4"/>
  <c r="O31" i="4" s="1"/>
  <c r="Q31" i="4" s="1"/>
  <c r="J12" i="4"/>
  <c r="N12" i="4" s="1"/>
  <c r="R12" i="4" s="1"/>
  <c r="J36" i="4"/>
  <c r="N36" i="4" s="1"/>
  <c r="P36" i="4" s="1"/>
  <c r="J44" i="4"/>
  <c r="N44" i="4" s="1"/>
  <c r="P44" i="4" s="1"/>
  <c r="K24" i="4"/>
  <c r="O24" i="4" s="1"/>
  <c r="S24" i="4" s="1"/>
  <c r="K32" i="4"/>
  <c r="O32" i="4" s="1"/>
  <c r="Q32" i="4" s="1"/>
  <c r="I46" i="4"/>
  <c r="K25" i="4"/>
  <c r="O25" i="4" s="1"/>
  <c r="S25" i="4" s="1"/>
  <c r="K33" i="4"/>
  <c r="O33" i="4" s="1"/>
  <c r="Q33" i="4" s="1"/>
  <c r="D11" i="2"/>
  <c r="D8" i="2"/>
  <c r="D10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G44" i="1"/>
  <c r="F44" i="1"/>
  <c r="K46" i="4" l="1"/>
  <c r="Q46" i="4"/>
  <c r="S46" i="4"/>
  <c r="P46" i="4"/>
  <c r="J46" i="4"/>
  <c r="N8" i="4"/>
  <c r="O46" i="4"/>
  <c r="E9" i="3"/>
  <c r="Q47" i="4" l="1"/>
  <c r="S47" i="4" s="1"/>
  <c r="S48" i="4" s="1"/>
  <c r="R8" i="4"/>
  <c r="R46" i="4" s="1"/>
  <c r="N46" i="4"/>
  <c r="F9" i="3"/>
  <c r="B9" i="3"/>
  <c r="G9" i="3"/>
  <c r="H9" i="3"/>
  <c r="I9" i="3"/>
  <c r="D10" i="3"/>
  <c r="E10" i="3" s="1"/>
  <c r="I10" i="3" l="1"/>
  <c r="B10" i="3"/>
  <c r="J9" i="3"/>
  <c r="F10" i="3"/>
  <c r="G10" i="3"/>
  <c r="H10" i="3"/>
  <c r="D11" i="3"/>
  <c r="E11" i="3" s="1"/>
  <c r="J10" i="3" l="1"/>
  <c r="D12" i="3"/>
  <c r="E12" i="3" s="1"/>
  <c r="B12" i="3" s="1"/>
  <c r="B11" i="3"/>
  <c r="H11" i="3"/>
  <c r="G11" i="3"/>
  <c r="I11" i="3"/>
  <c r="F11" i="3"/>
  <c r="J11" i="3" l="1"/>
  <c r="H12" i="3"/>
  <c r="I12" i="3"/>
  <c r="J12" i="3" s="1"/>
  <c r="F12" i="3"/>
  <c r="D13" i="3"/>
  <c r="E13" i="3" s="1"/>
  <c r="B13" i="3" s="1"/>
  <c r="G12" i="3"/>
  <c r="I13" i="3" l="1"/>
  <c r="F13" i="3"/>
  <c r="D14" i="3"/>
  <c r="E14" i="3" s="1"/>
  <c r="B14" i="3" s="1"/>
  <c r="G13" i="3"/>
  <c r="H13" i="3"/>
  <c r="J13" i="3" s="1"/>
  <c r="I14" i="3" l="1"/>
  <c r="F14" i="3"/>
  <c r="D15" i="3"/>
  <c r="E15" i="3" s="1"/>
  <c r="B15" i="3" s="1"/>
  <c r="G14" i="3"/>
  <c r="H14" i="3"/>
  <c r="J14" i="3" s="1"/>
  <c r="I15" i="3" l="1"/>
  <c r="F15" i="3"/>
  <c r="D16" i="3"/>
  <c r="E16" i="3" s="1"/>
  <c r="B16" i="3" s="1"/>
  <c r="G15" i="3"/>
  <c r="H15" i="3"/>
  <c r="J15" i="3" s="1"/>
  <c r="I16" i="3" l="1"/>
  <c r="F16" i="3"/>
  <c r="D17" i="3"/>
  <c r="E17" i="3" s="1"/>
  <c r="B17" i="3" s="1"/>
  <c r="G16" i="3"/>
  <c r="H16" i="3"/>
  <c r="J16" i="3" s="1"/>
  <c r="I17" i="3" l="1"/>
  <c r="F17" i="3"/>
  <c r="D18" i="3"/>
  <c r="E18" i="3" s="1"/>
  <c r="B18" i="3" s="1"/>
  <c r="G17" i="3"/>
  <c r="H17" i="3"/>
  <c r="J17" i="3" s="1"/>
  <c r="I18" i="3" l="1"/>
  <c r="G18" i="3"/>
  <c r="F18" i="3"/>
  <c r="D19" i="3"/>
  <c r="E19" i="3" s="1"/>
  <c r="B19" i="3" s="1"/>
  <c r="H18" i="3"/>
  <c r="J18" i="3" s="1"/>
  <c r="I19" i="3" l="1"/>
  <c r="F19" i="3"/>
  <c r="D20" i="3"/>
  <c r="E20" i="3" s="1"/>
  <c r="B20" i="3" s="1"/>
  <c r="G19" i="3"/>
  <c r="H19" i="3"/>
  <c r="J19" i="3" s="1"/>
  <c r="I20" i="3" l="1"/>
  <c r="F20" i="3"/>
  <c r="D21" i="3"/>
  <c r="E21" i="3" s="1"/>
  <c r="B21" i="3" s="1"/>
  <c r="G20" i="3"/>
  <c r="H20" i="3"/>
  <c r="J20" i="3" s="1"/>
  <c r="I21" i="3" l="1"/>
  <c r="F21" i="3"/>
  <c r="D22" i="3"/>
  <c r="E22" i="3" s="1"/>
  <c r="B22" i="3" s="1"/>
  <c r="G21" i="3"/>
  <c r="H21" i="3"/>
  <c r="J21" i="3" s="1"/>
  <c r="I22" i="3" l="1"/>
  <c r="G22" i="3"/>
  <c r="F22" i="3"/>
  <c r="D23" i="3"/>
  <c r="E23" i="3" s="1"/>
  <c r="B23" i="3" s="1"/>
  <c r="H22" i="3"/>
  <c r="J22" i="3" s="1"/>
  <c r="G23" i="3" l="1"/>
  <c r="H23" i="3"/>
  <c r="I23" i="3"/>
  <c r="F23" i="3"/>
  <c r="D24" i="3"/>
  <c r="E24" i="3" s="1"/>
  <c r="B24" i="3" s="1"/>
  <c r="J23" i="3" l="1"/>
  <c r="H24" i="3"/>
  <c r="I24" i="3"/>
  <c r="F24" i="3"/>
  <c r="D25" i="3"/>
  <c r="E25" i="3" s="1"/>
  <c r="B25" i="3" s="1"/>
  <c r="G24" i="3"/>
  <c r="J24" i="3" l="1"/>
  <c r="I25" i="3"/>
  <c r="G25" i="3"/>
  <c r="F25" i="3"/>
  <c r="D26" i="3"/>
  <c r="E26" i="3" s="1"/>
  <c r="B26" i="3" s="1"/>
  <c r="H25" i="3"/>
  <c r="J25" i="3" l="1"/>
  <c r="F26" i="3"/>
  <c r="D27" i="3"/>
  <c r="E27" i="3" s="1"/>
  <c r="B27" i="3" s="1"/>
  <c r="G26" i="3"/>
  <c r="I26" i="3"/>
  <c r="H26" i="3"/>
  <c r="J26" i="3" l="1"/>
  <c r="I27" i="3"/>
  <c r="F27" i="3"/>
  <c r="D28" i="3"/>
  <c r="E28" i="3" s="1"/>
  <c r="B28" i="3" s="1"/>
  <c r="G27" i="3"/>
  <c r="H27" i="3"/>
  <c r="J27" i="3" l="1"/>
  <c r="I28" i="3"/>
  <c r="F28" i="3"/>
  <c r="D29" i="3"/>
  <c r="E29" i="3" s="1"/>
  <c r="B29" i="3" s="1"/>
  <c r="G28" i="3"/>
  <c r="H28" i="3"/>
  <c r="J28" i="3" l="1"/>
  <c r="I29" i="3"/>
  <c r="F29" i="3"/>
  <c r="D30" i="3"/>
  <c r="E30" i="3" s="1"/>
  <c r="B30" i="3" s="1"/>
  <c r="G29" i="3"/>
  <c r="H29" i="3"/>
  <c r="J29" i="3" l="1"/>
  <c r="I30" i="3"/>
  <c r="G30" i="3"/>
  <c r="F30" i="3"/>
  <c r="D31" i="3"/>
  <c r="E31" i="3" s="1"/>
  <c r="B31" i="3" s="1"/>
  <c r="H30" i="3"/>
  <c r="J30" i="3" l="1"/>
  <c r="I31" i="3"/>
  <c r="F31" i="3"/>
  <c r="G31" i="3"/>
  <c r="D32" i="3"/>
  <c r="E32" i="3" s="1"/>
  <c r="B32" i="3" s="1"/>
  <c r="H31" i="3"/>
  <c r="J31" i="3" l="1"/>
  <c r="I32" i="3"/>
  <c r="G32" i="3"/>
  <c r="F32" i="3"/>
  <c r="D33" i="3"/>
  <c r="E33" i="3" s="1"/>
  <c r="B33" i="3" s="1"/>
  <c r="H32" i="3"/>
  <c r="J32" i="3" l="1"/>
  <c r="F33" i="3"/>
  <c r="D34" i="3"/>
  <c r="E34" i="3" s="1"/>
  <c r="B34" i="3" s="1"/>
  <c r="I33" i="3"/>
  <c r="J33" i="3" s="1"/>
  <c r="G33" i="3"/>
  <c r="H33" i="3"/>
  <c r="I34" i="3" l="1"/>
  <c r="F34" i="3"/>
  <c r="D35" i="3"/>
  <c r="E35" i="3" s="1"/>
  <c r="B35" i="3" s="1"/>
  <c r="G34" i="3"/>
  <c r="H34" i="3"/>
  <c r="J34" i="3" l="1"/>
  <c r="I35" i="3"/>
  <c r="F35" i="3"/>
  <c r="D36" i="3"/>
  <c r="E36" i="3" s="1"/>
  <c r="B36" i="3" s="1"/>
  <c r="G35" i="3"/>
  <c r="H35" i="3"/>
  <c r="J35" i="3" l="1"/>
  <c r="I36" i="3"/>
  <c r="G36" i="3"/>
  <c r="F36" i="3"/>
  <c r="D37" i="3"/>
  <c r="E37" i="3" s="1"/>
  <c r="B37" i="3" s="1"/>
  <c r="H36" i="3"/>
  <c r="J36" i="3" l="1"/>
  <c r="I37" i="3"/>
  <c r="F37" i="3"/>
  <c r="D38" i="3"/>
  <c r="E38" i="3" s="1"/>
  <c r="B38" i="3" s="1"/>
  <c r="G37" i="3"/>
  <c r="H37" i="3"/>
  <c r="J37" i="3" s="1"/>
  <c r="I38" i="3" l="1"/>
  <c r="G38" i="3"/>
  <c r="F38" i="3"/>
  <c r="D39" i="3"/>
  <c r="E39" i="3" s="1"/>
  <c r="B39" i="3" s="1"/>
  <c r="H38" i="3"/>
  <c r="J38" i="3"/>
  <c r="F39" i="3" l="1"/>
  <c r="D40" i="3"/>
  <c r="E40" i="3" s="1"/>
  <c r="B40" i="3" s="1"/>
  <c r="I39" i="3"/>
  <c r="G39" i="3"/>
  <c r="H39" i="3"/>
  <c r="J39" i="3" l="1"/>
  <c r="I40" i="3"/>
  <c r="F40" i="3"/>
  <c r="D41" i="3"/>
  <c r="E41" i="3" s="1"/>
  <c r="B41" i="3" s="1"/>
  <c r="G40" i="3"/>
  <c r="H40" i="3"/>
  <c r="J40" i="3" l="1"/>
  <c r="I41" i="3"/>
  <c r="F41" i="3"/>
  <c r="D42" i="3"/>
  <c r="E42" i="3" s="1"/>
  <c r="B42" i="3" s="1"/>
  <c r="G41" i="3"/>
  <c r="H41" i="3"/>
  <c r="J41" i="3" l="1"/>
  <c r="I42" i="3"/>
  <c r="F42" i="3"/>
  <c r="D43" i="3"/>
  <c r="E43" i="3" s="1"/>
  <c r="B43" i="3" s="1"/>
  <c r="G42" i="3"/>
  <c r="H42" i="3"/>
  <c r="J42" i="3"/>
  <c r="I43" i="3" l="1"/>
  <c r="F43" i="3"/>
  <c r="D44" i="3"/>
  <c r="E44" i="3" s="1"/>
  <c r="B44" i="3" s="1"/>
  <c r="G43" i="3"/>
  <c r="H43" i="3"/>
  <c r="J43" i="3" l="1"/>
  <c r="I44" i="3"/>
  <c r="F44" i="3"/>
  <c r="D45" i="3"/>
  <c r="E45" i="3" s="1"/>
  <c r="B45" i="3" s="1"/>
  <c r="G44" i="3"/>
  <c r="H44" i="3"/>
  <c r="J44" i="3" l="1"/>
  <c r="I45" i="3"/>
  <c r="F45" i="3"/>
  <c r="D46" i="3"/>
  <c r="E46" i="3" s="1"/>
  <c r="B46" i="3" s="1"/>
  <c r="G45" i="3"/>
  <c r="H45" i="3"/>
  <c r="J45" i="3"/>
  <c r="I46" i="3" l="1"/>
  <c r="F46" i="3"/>
  <c r="D47" i="3"/>
  <c r="E47" i="3" s="1"/>
  <c r="B47" i="3" s="1"/>
  <c r="G46" i="3"/>
  <c r="H46" i="3"/>
  <c r="J46" i="3" l="1"/>
  <c r="I47" i="3"/>
  <c r="F47" i="3"/>
  <c r="D48" i="3"/>
  <c r="E48" i="3" s="1"/>
  <c r="B48" i="3" s="1"/>
  <c r="G47" i="3"/>
  <c r="H47" i="3"/>
  <c r="J47" i="3" l="1"/>
  <c r="I48" i="3"/>
  <c r="F48" i="3"/>
  <c r="D49" i="3"/>
  <c r="E49" i="3" s="1"/>
  <c r="B49" i="3" s="1"/>
  <c r="G48" i="3"/>
  <c r="H48" i="3"/>
  <c r="J48" i="3" l="1"/>
  <c r="I49" i="3"/>
  <c r="F49" i="3"/>
  <c r="D50" i="3"/>
  <c r="E50" i="3" s="1"/>
  <c r="B50" i="3" s="1"/>
  <c r="G49" i="3"/>
  <c r="H49" i="3"/>
  <c r="J49" i="3" l="1"/>
  <c r="I50" i="3"/>
  <c r="F50" i="3"/>
  <c r="D51" i="3"/>
  <c r="E51" i="3" s="1"/>
  <c r="B51" i="3" s="1"/>
  <c r="G50" i="3"/>
  <c r="H50" i="3"/>
  <c r="J50" i="3" l="1"/>
  <c r="I51" i="3"/>
  <c r="F51" i="3"/>
  <c r="D52" i="3"/>
  <c r="E52" i="3" s="1"/>
  <c r="B52" i="3" s="1"/>
  <c r="G51" i="3"/>
  <c r="H51" i="3"/>
  <c r="J51" i="3" l="1"/>
  <c r="D53" i="3"/>
  <c r="E53" i="3" s="1"/>
  <c r="B53" i="3" s="1"/>
  <c r="I52" i="3"/>
  <c r="F52" i="3"/>
  <c r="G52" i="3"/>
  <c r="H52" i="3"/>
  <c r="J52" i="3" l="1"/>
  <c r="I53" i="3"/>
  <c r="D54" i="3"/>
  <c r="E54" i="3" s="1"/>
  <c r="B54" i="3" s="1"/>
  <c r="H53" i="3"/>
  <c r="J53" i="3" s="1"/>
  <c r="F53" i="3"/>
  <c r="G53" i="3"/>
  <c r="I54" i="3" l="1"/>
  <c r="D55" i="3"/>
  <c r="E55" i="3" s="1"/>
  <c r="B55" i="3" s="1"/>
  <c r="F54" i="3"/>
  <c r="G54" i="3"/>
  <c r="H54" i="3"/>
  <c r="J54" i="3"/>
  <c r="H55" i="3" l="1"/>
  <c r="I55" i="3"/>
  <c r="F55" i="3"/>
  <c r="G55" i="3"/>
  <c r="J55" i="3" l="1"/>
  <c r="R47" i="4"/>
  <c r="R48" i="4" s="1"/>
  <c r="H42" i="5"/>
  <c r="H44" i="5" s="1"/>
</calcChain>
</file>

<file path=xl/sharedStrings.xml><?xml version="1.0" encoding="utf-8"?>
<sst xmlns="http://schemas.openxmlformats.org/spreadsheetml/2006/main" count="297" uniqueCount="126">
  <si>
    <t>DAFTAR AKUN</t>
  </si>
  <si>
    <t>Kode</t>
  </si>
  <si>
    <t>Nama Akun</t>
  </si>
  <si>
    <t>POS</t>
  </si>
  <si>
    <t>SN</t>
  </si>
  <si>
    <t>Saldo Awal</t>
  </si>
  <si>
    <t>Debet</t>
  </si>
  <si>
    <t>Kredit</t>
  </si>
  <si>
    <t>1-000</t>
  </si>
  <si>
    <t>1-100</t>
  </si>
  <si>
    <t>Akiva Lancar</t>
  </si>
  <si>
    <t>Akitiva</t>
  </si>
  <si>
    <t>Kas Rupiah</t>
  </si>
  <si>
    <t>Bank BCA</t>
  </si>
  <si>
    <t>1-110</t>
  </si>
  <si>
    <t>1-120</t>
  </si>
  <si>
    <t>1-130</t>
  </si>
  <si>
    <t>Piutang Usaha</t>
  </si>
  <si>
    <t>1-200</t>
  </si>
  <si>
    <t>Aktiva Tetap</t>
  </si>
  <si>
    <t>Tanah</t>
  </si>
  <si>
    <t>Bangunan</t>
  </si>
  <si>
    <t>Kendaraan</t>
  </si>
  <si>
    <t>Mesin dan Peralatan</t>
  </si>
  <si>
    <t>Perabot atau Melber</t>
  </si>
  <si>
    <t>1-210</t>
  </si>
  <si>
    <t>1-220</t>
  </si>
  <si>
    <t>1-230</t>
  </si>
  <si>
    <t>1-240</t>
  </si>
  <si>
    <t>1-250</t>
  </si>
  <si>
    <t>Akumulasi Penyusutan</t>
  </si>
  <si>
    <t>1-221</t>
  </si>
  <si>
    <t>2-000</t>
  </si>
  <si>
    <t>Kewajiban</t>
  </si>
  <si>
    <t>2-100</t>
  </si>
  <si>
    <t>Hutang Lancar</t>
  </si>
  <si>
    <t>2-110</t>
  </si>
  <si>
    <t>Hutang Usaha</t>
  </si>
  <si>
    <t>2-200</t>
  </si>
  <si>
    <t>Hutang Jangka Panjang</t>
  </si>
  <si>
    <t>2-210</t>
  </si>
  <si>
    <t>Hutang Bank</t>
  </si>
  <si>
    <t>3-000</t>
  </si>
  <si>
    <t>Modal</t>
  </si>
  <si>
    <t>3-100</t>
  </si>
  <si>
    <t>Modal Awal</t>
  </si>
  <si>
    <t>Tambahan Modal</t>
  </si>
  <si>
    <t>Prive</t>
  </si>
  <si>
    <t>Laba Ditahan</t>
  </si>
  <si>
    <t>Laba Periode Berjalan</t>
  </si>
  <si>
    <t>3-200</t>
  </si>
  <si>
    <t>3-300</t>
  </si>
  <si>
    <t>3-400</t>
  </si>
  <si>
    <t>3-500</t>
  </si>
  <si>
    <t>4-000</t>
  </si>
  <si>
    <t>Pendapatan</t>
  </si>
  <si>
    <t>4-100</t>
  </si>
  <si>
    <t>4-200</t>
  </si>
  <si>
    <t>Pendapatan Usaha</t>
  </si>
  <si>
    <t>Pendapatan Lainnya</t>
  </si>
  <si>
    <t>5-000</t>
  </si>
  <si>
    <t>Biaya Atas Pendapatan</t>
  </si>
  <si>
    <t>Harga Pokok Produksi</t>
  </si>
  <si>
    <t>Biaya Lainnya</t>
  </si>
  <si>
    <t>5-100</t>
  </si>
  <si>
    <t>5-200</t>
  </si>
  <si>
    <t>6-000</t>
  </si>
  <si>
    <t>Biaya Operasional</t>
  </si>
  <si>
    <t>Gaji</t>
  </si>
  <si>
    <t>Listrik, Air dan Telepon</t>
  </si>
  <si>
    <t>Tol dan Parkir</t>
  </si>
  <si>
    <t>Biaya Operasional Lainnya</t>
  </si>
  <si>
    <t>6-100</t>
  </si>
  <si>
    <t>6-200</t>
  </si>
  <si>
    <t>6-300</t>
  </si>
  <si>
    <t>6-400</t>
  </si>
  <si>
    <t>7-000</t>
  </si>
  <si>
    <t>7-100</t>
  </si>
  <si>
    <t>8-000</t>
  </si>
  <si>
    <t>Pendapatan Bunga Bank</t>
  </si>
  <si>
    <t>Biaya Administrasi</t>
  </si>
  <si>
    <t>8-100</t>
  </si>
  <si>
    <t>Nrc</t>
  </si>
  <si>
    <t>Lr</t>
  </si>
  <si>
    <t>Db</t>
  </si>
  <si>
    <t>Kr</t>
  </si>
  <si>
    <t>Balance</t>
  </si>
  <si>
    <t>Nama Perusahaan (Ihsan Jaya)</t>
  </si>
  <si>
    <t>Form Jurnal</t>
  </si>
  <si>
    <t>Periode Januari 2021</t>
  </si>
  <si>
    <t>Tanggal</t>
  </si>
  <si>
    <t>Ref.</t>
  </si>
  <si>
    <t>Keterangan</t>
  </si>
  <si>
    <t>KB</t>
  </si>
  <si>
    <t>Buku Besar</t>
  </si>
  <si>
    <t>No</t>
  </si>
  <si>
    <t>Ref</t>
  </si>
  <si>
    <t>Saldo</t>
  </si>
  <si>
    <t>Pilih Akun</t>
  </si>
  <si>
    <t>KB2</t>
  </si>
  <si>
    <t>Tambahan Setoran Modal</t>
  </si>
  <si>
    <t>Tambahan Kas Kecil</t>
  </si>
  <si>
    <t>Filter</t>
  </si>
  <si>
    <t>Neraca Lajur</t>
  </si>
  <si>
    <t>Neraca Saldo</t>
  </si>
  <si>
    <t>Penyesuaian</t>
  </si>
  <si>
    <t>NS Setelah Disesuaikan</t>
  </si>
  <si>
    <t>Laba Rugi</t>
  </si>
  <si>
    <t>Neraca</t>
  </si>
  <si>
    <t>JP-001</t>
  </si>
  <si>
    <t>NS</t>
  </si>
  <si>
    <t>Penjualan Jasa</t>
  </si>
  <si>
    <t>Biaya-Biaya</t>
  </si>
  <si>
    <t>TOTAL</t>
  </si>
  <si>
    <t>TOTAL AKTIVA LANCAR</t>
  </si>
  <si>
    <t>TOTAL AKTIVA TETAP</t>
  </si>
  <si>
    <t>TOTAL AKTIVA</t>
  </si>
  <si>
    <t>TOTAL KEWAJIBAN</t>
  </si>
  <si>
    <t>TOTAL EKUITAS</t>
  </si>
  <si>
    <t>TOTAL EKUITAS DAN KEWAJIBAN</t>
  </si>
  <si>
    <t>TOTAL PENDAPATAN</t>
  </si>
  <si>
    <t>TOTA BIAYA ATAS PENDAPATAN</t>
  </si>
  <si>
    <t>LABA KOTOR</t>
  </si>
  <si>
    <t>TOTAL BIAYA OPERASIONAL</t>
  </si>
  <si>
    <t>TOTAL PENDAPATAN LAINNYA</t>
  </si>
  <si>
    <t>TOTAL BIAYA 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</si>
</sst>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41" fontId="0" fillId="0" borderId="1" xfId="1" applyFont="1" applyBorder="1"/>
    <xf numFmtId="41" fontId="0" fillId="0" borderId="0" xfId="1" applyFont="1"/>
    <xf numFmtId="0" fontId="4" fillId="0" borderId="0" xfId="0" applyFont="1"/>
    <xf numFmtId="0" fontId="4" fillId="0" borderId="1" xfId="0" applyFont="1" applyBorder="1"/>
    <xf numFmtId="0" fontId="5" fillId="2" borderId="1" xfId="0" applyFont="1" applyFill="1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/>
    <xf numFmtId="41" fontId="4" fillId="0" borderId="1" xfId="1" applyFont="1" applyBorder="1"/>
    <xf numFmtId="41" fontId="4" fillId="0" borderId="0" xfId="1" applyFont="1"/>
    <xf numFmtId="41" fontId="5" fillId="2" borderId="1" xfId="1" applyFont="1" applyFill="1" applyBorder="1" applyAlignment="1">
      <alignment horizontal="center"/>
    </xf>
    <xf numFmtId="41" fontId="5" fillId="2" borderId="1" xfId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/>
    </xf>
    <xf numFmtId="14" fontId="4" fillId="0" borderId="0" xfId="0" applyNumberFormat="1" applyFont="1"/>
    <xf numFmtId="0" fontId="6" fillId="0" borderId="0" xfId="0" applyFont="1"/>
    <xf numFmtId="0" fontId="7" fillId="3" borderId="0" xfId="0" applyFont="1" applyFill="1"/>
    <xf numFmtId="41" fontId="2" fillId="2" borderId="1" xfId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1" fontId="2" fillId="2" borderId="1" xfId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0" fillId="0" borderId="0" xfId="0" applyBorder="1"/>
    <xf numFmtId="41" fontId="0" fillId="0" borderId="0" xfId="1" applyFont="1" applyBorder="1"/>
    <xf numFmtId="41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/>
    <xf numFmtId="41" fontId="2" fillId="0" borderId="0" xfId="1" applyFont="1"/>
    <xf numFmtId="0" fontId="0" fillId="0" borderId="0" xfId="0" applyAlignment="1">
      <alignment horizontal="left" indent="1"/>
    </xf>
    <xf numFmtId="41" fontId="0" fillId="0" borderId="0" xfId="1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2" fillId="0" borderId="5" xfId="0" applyFont="1" applyBorder="1" applyAlignment="1">
      <alignment horizontal="left" indent="1"/>
    </xf>
    <xf numFmtId="41" fontId="2" fillId="0" borderId="5" xfId="1" applyFont="1" applyBorder="1" applyAlignment="1">
      <alignment horizontal="left" indent="1"/>
    </xf>
    <xf numFmtId="0" fontId="2" fillId="0" borderId="5" xfId="0" applyFont="1" applyBorder="1"/>
    <xf numFmtId="0" fontId="0" fillId="0" borderId="5" xfId="0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2" fillId="0" borderId="5" xfId="1" applyFont="1" applyBorder="1"/>
    <xf numFmtId="41" fontId="2" fillId="0" borderId="5" xfId="0" applyNumberFormat="1" applyFont="1" applyBorder="1"/>
    <xf numFmtId="0" fontId="0" fillId="0" borderId="5" xfId="0" applyBorder="1"/>
    <xf numFmtId="41" fontId="0" fillId="0" borderId="5" xfId="1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showGridLines="0" showRowColHeaders="0" tabSelected="1" zoomScaleNormal="100" workbookViewId="0">
      <selection activeCell="D49" sqref="D49"/>
    </sheetView>
  </sheetViews>
  <sheetFormatPr defaultColWidth="0" defaultRowHeight="15" x14ac:dyDescent="0.25"/>
  <cols>
    <col min="1" max="1" width="3.28515625" customWidth="1"/>
    <col min="2" max="2" width="9.140625" customWidth="1"/>
    <col min="3" max="3" width="27.140625" bestFit="1" customWidth="1"/>
    <col min="4" max="4" width="16.42578125" customWidth="1"/>
    <col min="5" max="5" width="13.42578125" customWidth="1"/>
    <col min="6" max="6" width="13.42578125" style="6" customWidth="1"/>
    <col min="7" max="7" width="15.140625" style="6" customWidth="1"/>
    <col min="8" max="8" width="9.140625" customWidth="1"/>
    <col min="9" max="16384" width="9.140625" hidden="1"/>
  </cols>
  <sheetData>
    <row r="2" spans="2:7" x14ac:dyDescent="0.25">
      <c r="B2" s="24" t="s">
        <v>0</v>
      </c>
      <c r="C2" s="25"/>
      <c r="D2" s="25"/>
      <c r="E2" s="25"/>
      <c r="F2" s="25"/>
      <c r="G2" s="26"/>
    </row>
    <row r="4" spans="2:7" x14ac:dyDescent="0.25">
      <c r="B4" s="28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G4" s="27"/>
    </row>
    <row r="5" spans="2:7" x14ac:dyDescent="0.25">
      <c r="B5" s="29"/>
      <c r="C5" s="29"/>
      <c r="D5" s="29"/>
      <c r="E5" s="29"/>
      <c r="F5" s="4" t="s">
        <v>6</v>
      </c>
      <c r="G5" s="4" t="s">
        <v>7</v>
      </c>
    </row>
    <row r="6" spans="2:7" x14ac:dyDescent="0.25">
      <c r="B6" s="1" t="s">
        <v>8</v>
      </c>
      <c r="C6" s="1" t="s">
        <v>11</v>
      </c>
      <c r="D6" s="2" t="s">
        <v>82</v>
      </c>
      <c r="E6" s="3" t="s">
        <v>84</v>
      </c>
      <c r="F6" s="5"/>
      <c r="G6" s="5"/>
    </row>
    <row r="7" spans="2:7" x14ac:dyDescent="0.25">
      <c r="B7" s="1" t="s">
        <v>9</v>
      </c>
      <c r="C7" s="1" t="s">
        <v>10</v>
      </c>
      <c r="D7" s="2" t="s">
        <v>82</v>
      </c>
      <c r="E7" s="3" t="s">
        <v>84</v>
      </c>
      <c r="F7" s="5"/>
      <c r="G7" s="5"/>
    </row>
    <row r="8" spans="2:7" x14ac:dyDescent="0.25">
      <c r="B8" s="1" t="s">
        <v>14</v>
      </c>
      <c r="C8" s="1" t="s">
        <v>12</v>
      </c>
      <c r="D8" s="2" t="s">
        <v>82</v>
      </c>
      <c r="E8" s="3" t="s">
        <v>84</v>
      </c>
      <c r="F8" s="5"/>
      <c r="G8" s="5"/>
    </row>
    <row r="9" spans="2:7" x14ac:dyDescent="0.25">
      <c r="B9" s="1" t="s">
        <v>15</v>
      </c>
      <c r="C9" s="1" t="s">
        <v>13</v>
      </c>
      <c r="D9" s="2" t="s">
        <v>82</v>
      </c>
      <c r="E9" s="3" t="s">
        <v>84</v>
      </c>
      <c r="F9" s="5"/>
      <c r="G9" s="5"/>
    </row>
    <row r="10" spans="2:7" x14ac:dyDescent="0.25">
      <c r="B10" s="1" t="s">
        <v>16</v>
      </c>
      <c r="C10" s="1" t="s">
        <v>17</v>
      </c>
      <c r="D10" s="2" t="s">
        <v>82</v>
      </c>
      <c r="E10" s="3" t="s">
        <v>84</v>
      </c>
      <c r="F10" s="5"/>
      <c r="G10" s="5"/>
    </row>
    <row r="11" spans="2:7" x14ac:dyDescent="0.25">
      <c r="B11" s="1" t="s">
        <v>18</v>
      </c>
      <c r="C11" s="1" t="s">
        <v>19</v>
      </c>
      <c r="D11" s="2" t="s">
        <v>82</v>
      </c>
      <c r="E11" s="3" t="s">
        <v>84</v>
      </c>
      <c r="F11" s="5"/>
      <c r="G11" s="5"/>
    </row>
    <row r="12" spans="2:7" x14ac:dyDescent="0.25">
      <c r="B12" s="1" t="s">
        <v>25</v>
      </c>
      <c r="C12" s="1" t="s">
        <v>20</v>
      </c>
      <c r="D12" s="2" t="s">
        <v>82</v>
      </c>
      <c r="E12" s="3" t="s">
        <v>84</v>
      </c>
      <c r="F12" s="5"/>
      <c r="G12" s="5"/>
    </row>
    <row r="13" spans="2:7" x14ac:dyDescent="0.25">
      <c r="B13" s="1" t="s">
        <v>26</v>
      </c>
      <c r="C13" s="1" t="s">
        <v>21</v>
      </c>
      <c r="D13" s="2" t="s">
        <v>82</v>
      </c>
      <c r="E13" s="3" t="s">
        <v>84</v>
      </c>
      <c r="F13" s="5"/>
      <c r="G13" s="5"/>
    </row>
    <row r="14" spans="2:7" x14ac:dyDescent="0.25">
      <c r="B14" s="1" t="s">
        <v>27</v>
      </c>
      <c r="C14" s="1" t="s">
        <v>22</v>
      </c>
      <c r="D14" s="2" t="s">
        <v>82</v>
      </c>
      <c r="E14" s="3" t="s">
        <v>84</v>
      </c>
      <c r="F14" s="5"/>
      <c r="G14" s="5"/>
    </row>
    <row r="15" spans="2:7" x14ac:dyDescent="0.25">
      <c r="B15" s="1" t="s">
        <v>28</v>
      </c>
      <c r="C15" s="1" t="s">
        <v>23</v>
      </c>
      <c r="D15" s="2" t="s">
        <v>82</v>
      </c>
      <c r="E15" s="3" t="s">
        <v>84</v>
      </c>
      <c r="F15" s="5"/>
      <c r="G15" s="5"/>
    </row>
    <row r="16" spans="2:7" x14ac:dyDescent="0.25">
      <c r="B16" s="1" t="s">
        <v>29</v>
      </c>
      <c r="C16" s="1" t="s">
        <v>24</v>
      </c>
      <c r="D16" s="2" t="s">
        <v>82</v>
      </c>
      <c r="E16" s="3" t="s">
        <v>84</v>
      </c>
      <c r="F16" s="5"/>
      <c r="G16" s="5"/>
    </row>
    <row r="17" spans="2:7" x14ac:dyDescent="0.25">
      <c r="B17" s="1" t="s">
        <v>31</v>
      </c>
      <c r="C17" s="1" t="s">
        <v>30</v>
      </c>
      <c r="D17" s="2" t="s">
        <v>82</v>
      </c>
      <c r="E17" s="3" t="s">
        <v>84</v>
      </c>
      <c r="F17" s="5"/>
      <c r="G17" s="5"/>
    </row>
    <row r="18" spans="2:7" x14ac:dyDescent="0.25">
      <c r="B18" s="1" t="s">
        <v>32</v>
      </c>
      <c r="C18" s="1" t="s">
        <v>33</v>
      </c>
      <c r="D18" s="2" t="s">
        <v>82</v>
      </c>
      <c r="E18" s="3" t="s">
        <v>85</v>
      </c>
      <c r="F18" s="5"/>
      <c r="G18" s="5"/>
    </row>
    <row r="19" spans="2:7" x14ac:dyDescent="0.25">
      <c r="B19" s="1" t="s">
        <v>34</v>
      </c>
      <c r="C19" s="1" t="s">
        <v>35</v>
      </c>
      <c r="D19" s="2" t="s">
        <v>82</v>
      </c>
      <c r="E19" s="3" t="s">
        <v>85</v>
      </c>
      <c r="F19" s="5"/>
      <c r="G19" s="5"/>
    </row>
    <row r="20" spans="2:7" x14ac:dyDescent="0.25">
      <c r="B20" s="1" t="s">
        <v>36</v>
      </c>
      <c r="C20" s="1" t="s">
        <v>37</v>
      </c>
      <c r="D20" s="2" t="s">
        <v>82</v>
      </c>
      <c r="E20" s="3" t="s">
        <v>85</v>
      </c>
      <c r="F20" s="5"/>
      <c r="G20" s="5"/>
    </row>
    <row r="21" spans="2:7" x14ac:dyDescent="0.25">
      <c r="B21" s="1" t="s">
        <v>38</v>
      </c>
      <c r="C21" s="1" t="s">
        <v>39</v>
      </c>
      <c r="D21" s="2" t="s">
        <v>82</v>
      </c>
      <c r="E21" s="3" t="s">
        <v>85</v>
      </c>
      <c r="F21" s="5"/>
      <c r="G21" s="5"/>
    </row>
    <row r="22" spans="2:7" x14ac:dyDescent="0.25">
      <c r="B22" s="1" t="s">
        <v>40</v>
      </c>
      <c r="C22" s="1" t="s">
        <v>41</v>
      </c>
      <c r="D22" s="2" t="s">
        <v>82</v>
      </c>
      <c r="E22" s="3" t="s">
        <v>85</v>
      </c>
      <c r="F22" s="5"/>
      <c r="G22" s="5"/>
    </row>
    <row r="23" spans="2:7" x14ac:dyDescent="0.25">
      <c r="B23" s="1" t="s">
        <v>42</v>
      </c>
      <c r="C23" s="1" t="s">
        <v>43</v>
      </c>
      <c r="D23" s="2" t="s">
        <v>82</v>
      </c>
      <c r="E23" s="3" t="s">
        <v>85</v>
      </c>
      <c r="F23" s="5"/>
      <c r="G23" s="5"/>
    </row>
    <row r="24" spans="2:7" x14ac:dyDescent="0.25">
      <c r="B24" s="1" t="s">
        <v>44</v>
      </c>
      <c r="C24" s="1" t="s">
        <v>45</v>
      </c>
      <c r="D24" s="2" t="s">
        <v>82</v>
      </c>
      <c r="E24" s="3" t="s">
        <v>85</v>
      </c>
      <c r="F24" s="5"/>
      <c r="G24" s="5"/>
    </row>
    <row r="25" spans="2:7" x14ac:dyDescent="0.25">
      <c r="B25" s="1" t="s">
        <v>50</v>
      </c>
      <c r="C25" s="1" t="s">
        <v>46</v>
      </c>
      <c r="D25" s="2" t="s">
        <v>82</v>
      </c>
      <c r="E25" s="3" t="s">
        <v>85</v>
      </c>
      <c r="F25" s="5"/>
      <c r="G25" s="5"/>
    </row>
    <row r="26" spans="2:7" x14ac:dyDescent="0.25">
      <c r="B26" s="1" t="s">
        <v>51</v>
      </c>
      <c r="C26" s="1" t="s">
        <v>47</v>
      </c>
      <c r="D26" s="2" t="s">
        <v>82</v>
      </c>
      <c r="E26" s="3" t="s">
        <v>85</v>
      </c>
      <c r="F26" s="5"/>
      <c r="G26" s="5"/>
    </row>
    <row r="27" spans="2:7" x14ac:dyDescent="0.25">
      <c r="B27" s="1" t="s">
        <v>52</v>
      </c>
      <c r="C27" s="1" t="s">
        <v>48</v>
      </c>
      <c r="D27" s="2" t="s">
        <v>82</v>
      </c>
      <c r="E27" s="3" t="s">
        <v>85</v>
      </c>
      <c r="F27" s="5"/>
      <c r="G27" s="5"/>
    </row>
    <row r="28" spans="2:7" x14ac:dyDescent="0.25">
      <c r="B28" s="1" t="s">
        <v>53</v>
      </c>
      <c r="C28" s="1" t="s">
        <v>49</v>
      </c>
      <c r="D28" s="2" t="s">
        <v>82</v>
      </c>
      <c r="E28" s="3" t="s">
        <v>85</v>
      </c>
      <c r="F28" s="5"/>
      <c r="G28" s="5"/>
    </row>
    <row r="29" spans="2:7" x14ac:dyDescent="0.25">
      <c r="B29" s="1" t="s">
        <v>54</v>
      </c>
      <c r="C29" s="1" t="s">
        <v>55</v>
      </c>
      <c r="D29" s="2" t="s">
        <v>83</v>
      </c>
      <c r="E29" s="3" t="s">
        <v>85</v>
      </c>
      <c r="F29" s="5"/>
      <c r="G29" s="5"/>
    </row>
    <row r="30" spans="2:7" x14ac:dyDescent="0.25">
      <c r="B30" s="1" t="s">
        <v>56</v>
      </c>
      <c r="C30" s="1" t="s">
        <v>58</v>
      </c>
      <c r="D30" s="2" t="s">
        <v>83</v>
      </c>
      <c r="E30" s="3" t="s">
        <v>85</v>
      </c>
      <c r="F30" s="5"/>
      <c r="G30" s="5"/>
    </row>
    <row r="31" spans="2:7" x14ac:dyDescent="0.25">
      <c r="B31" s="1" t="s">
        <v>57</v>
      </c>
      <c r="C31" s="1" t="s">
        <v>59</v>
      </c>
      <c r="D31" s="2" t="s">
        <v>83</v>
      </c>
      <c r="E31" s="3" t="s">
        <v>85</v>
      </c>
      <c r="F31" s="5"/>
      <c r="G31" s="5"/>
    </row>
    <row r="32" spans="2:7" x14ac:dyDescent="0.25">
      <c r="B32" s="1" t="s">
        <v>60</v>
      </c>
      <c r="C32" s="1" t="s">
        <v>61</v>
      </c>
      <c r="D32" s="2" t="s">
        <v>83</v>
      </c>
      <c r="E32" s="3" t="s">
        <v>84</v>
      </c>
      <c r="F32" s="5"/>
      <c r="G32" s="5"/>
    </row>
    <row r="33" spans="2:7" x14ac:dyDescent="0.25">
      <c r="B33" s="1" t="s">
        <v>64</v>
      </c>
      <c r="C33" s="1" t="s">
        <v>62</v>
      </c>
      <c r="D33" s="2" t="s">
        <v>83</v>
      </c>
      <c r="E33" s="3" t="s">
        <v>84</v>
      </c>
      <c r="F33" s="5"/>
      <c r="G33" s="5"/>
    </row>
    <row r="34" spans="2:7" x14ac:dyDescent="0.25">
      <c r="B34" s="1" t="s">
        <v>65</v>
      </c>
      <c r="C34" s="1" t="s">
        <v>63</v>
      </c>
      <c r="D34" s="2" t="s">
        <v>83</v>
      </c>
      <c r="E34" s="3" t="s">
        <v>84</v>
      </c>
      <c r="F34" s="5"/>
      <c r="G34" s="5"/>
    </row>
    <row r="35" spans="2:7" x14ac:dyDescent="0.25">
      <c r="B35" s="1" t="s">
        <v>66</v>
      </c>
      <c r="C35" s="1" t="s">
        <v>67</v>
      </c>
      <c r="D35" s="2" t="s">
        <v>83</v>
      </c>
      <c r="E35" s="3" t="s">
        <v>84</v>
      </c>
      <c r="F35" s="5"/>
      <c r="G35" s="5"/>
    </row>
    <row r="36" spans="2:7" x14ac:dyDescent="0.25">
      <c r="B36" s="1" t="s">
        <v>72</v>
      </c>
      <c r="C36" s="1" t="s">
        <v>68</v>
      </c>
      <c r="D36" s="2" t="s">
        <v>83</v>
      </c>
      <c r="E36" s="3" t="s">
        <v>84</v>
      </c>
      <c r="F36" s="5"/>
      <c r="G36" s="5"/>
    </row>
    <row r="37" spans="2:7" x14ac:dyDescent="0.25">
      <c r="B37" s="1" t="s">
        <v>73</v>
      </c>
      <c r="C37" s="1" t="s">
        <v>69</v>
      </c>
      <c r="D37" s="2" t="s">
        <v>83</v>
      </c>
      <c r="E37" s="3" t="s">
        <v>84</v>
      </c>
      <c r="F37" s="5"/>
      <c r="G37" s="5"/>
    </row>
    <row r="38" spans="2:7" x14ac:dyDescent="0.25">
      <c r="B38" s="1" t="s">
        <v>74</v>
      </c>
      <c r="C38" s="1" t="s">
        <v>70</v>
      </c>
      <c r="D38" s="2" t="s">
        <v>83</v>
      </c>
      <c r="E38" s="3" t="s">
        <v>84</v>
      </c>
      <c r="F38" s="5"/>
      <c r="G38" s="5"/>
    </row>
    <row r="39" spans="2:7" x14ac:dyDescent="0.25">
      <c r="B39" s="1" t="s">
        <v>75</v>
      </c>
      <c r="C39" s="1" t="s">
        <v>71</v>
      </c>
      <c r="D39" s="2" t="s">
        <v>83</v>
      </c>
      <c r="E39" s="3" t="s">
        <v>84</v>
      </c>
      <c r="F39" s="5"/>
      <c r="G39" s="5"/>
    </row>
    <row r="40" spans="2:7" x14ac:dyDescent="0.25">
      <c r="B40" s="1" t="s">
        <v>76</v>
      </c>
      <c r="C40" s="1" t="s">
        <v>59</v>
      </c>
      <c r="D40" s="2" t="s">
        <v>83</v>
      </c>
      <c r="E40" s="3" t="s">
        <v>85</v>
      </c>
      <c r="F40" s="5"/>
      <c r="G40" s="5"/>
    </row>
    <row r="41" spans="2:7" x14ac:dyDescent="0.25">
      <c r="B41" s="1" t="s">
        <v>77</v>
      </c>
      <c r="C41" s="1" t="s">
        <v>79</v>
      </c>
      <c r="D41" s="2" t="s">
        <v>83</v>
      </c>
      <c r="E41" s="3" t="s">
        <v>85</v>
      </c>
      <c r="F41" s="5"/>
      <c r="G41" s="5"/>
    </row>
    <row r="42" spans="2:7" x14ac:dyDescent="0.25">
      <c r="B42" s="1" t="s">
        <v>78</v>
      </c>
      <c r="C42" s="1" t="s">
        <v>63</v>
      </c>
      <c r="D42" s="2" t="s">
        <v>83</v>
      </c>
      <c r="E42" s="3" t="s">
        <v>84</v>
      </c>
      <c r="F42" s="5"/>
      <c r="G42" s="5"/>
    </row>
    <row r="43" spans="2:7" x14ac:dyDescent="0.25">
      <c r="B43" s="1" t="s">
        <v>81</v>
      </c>
      <c r="C43" s="1" t="s">
        <v>80</v>
      </c>
      <c r="D43" s="2" t="s">
        <v>83</v>
      </c>
      <c r="E43" s="3" t="s">
        <v>84</v>
      </c>
      <c r="F43" s="5"/>
      <c r="G43" s="5"/>
    </row>
    <row r="44" spans="2:7" x14ac:dyDescent="0.25">
      <c r="E44" s="54" t="s">
        <v>86</v>
      </c>
      <c r="F44" s="5">
        <f>SUM(F6:F43)</f>
        <v>0</v>
      </c>
      <c r="G44" s="5">
        <f>SUM(G6:G43)</f>
        <v>0</v>
      </c>
    </row>
  </sheetData>
  <mergeCells count="6">
    <mergeCell ref="B2:G2"/>
    <mergeCell ref="F4:G4"/>
    <mergeCell ref="B4:B5"/>
    <mergeCell ref="C4:C5"/>
    <mergeCell ref="D4:D5"/>
    <mergeCell ref="E4:E5"/>
  </mergeCells>
  <dataValidations count="2">
    <dataValidation type="list" allowBlank="1" showInputMessage="1" showErrorMessage="1" errorTitle="ERROR!!!" error="SILAHKAN PILIH DATA YG ADA PADA LIST" promptTitle="POSITION" prompt="CREATED BY A.I" sqref="D6:D43">
      <formula1>"Nrc,Lr"</formula1>
    </dataValidation>
    <dataValidation type="list" allowBlank="1" showInputMessage="1" showErrorMessage="1" errorTitle="ERROR !!!" error="SILAHKAN PILIH DATA YG ADA PADA LIST" prompt="PILIH SALAH SATU" sqref="E6:E43">
      <formula1>"Db,Kr"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7"/>
  <sheetViews>
    <sheetView showGridLines="0" topLeftCell="F1" workbookViewId="0">
      <selection activeCell="L16" sqref="L16"/>
    </sheetView>
  </sheetViews>
  <sheetFormatPr defaultRowHeight="14.25" outlineLevelCol="1" x14ac:dyDescent="0.2"/>
  <cols>
    <col min="1" max="2" width="0" style="7" hidden="1" customWidth="1" outlineLevel="1"/>
    <col min="3" max="3" width="13.140625" style="7" hidden="1" customWidth="1" outlineLevel="1"/>
    <col min="4" max="4" width="8.140625" style="7" hidden="1" customWidth="1" outlineLevel="1"/>
    <col min="5" max="5" width="6.140625" style="7" hidden="1" customWidth="1" outlineLevel="1"/>
    <col min="6" max="6" width="4.7109375" style="7" customWidth="1" collapsed="1"/>
    <col min="7" max="7" width="11.28515625" style="7" bestFit="1" customWidth="1"/>
    <col min="8" max="8" width="9.140625" style="7"/>
    <col min="9" max="9" width="25.28515625" style="7" bestFit="1" customWidth="1"/>
    <col min="10" max="10" width="9.140625" style="7"/>
    <col min="11" max="11" width="26.28515625" style="7" bestFit="1" customWidth="1"/>
    <col min="12" max="13" width="12.7109375" style="16" bestFit="1" customWidth="1"/>
    <col min="14" max="16384" width="9.140625" style="7"/>
  </cols>
  <sheetData>
    <row r="2" spans="2:13" ht="15" x14ac:dyDescent="0.25">
      <c r="G2" s="30" t="s">
        <v>87</v>
      </c>
      <c r="H2" s="31"/>
      <c r="I2" s="31"/>
      <c r="J2" s="31"/>
      <c r="K2" s="31"/>
      <c r="L2" s="31"/>
      <c r="M2" s="32"/>
    </row>
    <row r="3" spans="2:13" ht="15" x14ac:dyDescent="0.25">
      <c r="G3" s="33" t="s">
        <v>88</v>
      </c>
      <c r="H3" s="34"/>
      <c r="I3" s="34"/>
      <c r="J3" s="34"/>
      <c r="K3" s="34"/>
      <c r="L3" s="34"/>
      <c r="M3" s="35"/>
    </row>
    <row r="4" spans="2:13" ht="15" x14ac:dyDescent="0.25">
      <c r="G4" s="36" t="s">
        <v>89</v>
      </c>
      <c r="H4" s="37"/>
      <c r="I4" s="37"/>
      <c r="J4" s="37"/>
      <c r="K4" s="37"/>
      <c r="L4" s="37"/>
      <c r="M4" s="38"/>
    </row>
    <row r="6" spans="2:13" ht="15" x14ac:dyDescent="0.25">
      <c r="B6" s="8" t="s">
        <v>110</v>
      </c>
      <c r="C6" s="8" t="s">
        <v>105</v>
      </c>
      <c r="D6" s="11" t="s">
        <v>99</v>
      </c>
      <c r="E6" s="13" t="s">
        <v>93</v>
      </c>
      <c r="G6" s="9" t="s">
        <v>90</v>
      </c>
      <c r="H6" s="9" t="s">
        <v>91</v>
      </c>
      <c r="I6" s="9" t="s">
        <v>92</v>
      </c>
      <c r="J6" s="9" t="s">
        <v>1</v>
      </c>
      <c r="K6" s="9" t="s">
        <v>2</v>
      </c>
      <c r="L6" s="18" t="s">
        <v>6</v>
      </c>
      <c r="M6" s="18" t="s">
        <v>7</v>
      </c>
    </row>
    <row r="7" spans="2:13" x14ac:dyDescent="0.2">
      <c r="B7" s="8" t="str">
        <f>IF(C7&lt;&gt;"","",J7)</f>
        <v>1-120</v>
      </c>
      <c r="C7" s="8" t="str">
        <f>IF(LEFT(H7,3)="JP-",J7,"")</f>
        <v/>
      </c>
      <c r="D7" s="8" t="str">
        <f>IF(OR(E7=0,E7=""),"",COUNTIF($E$7:E7,E7)&amp;E7)</f>
        <v/>
      </c>
      <c r="E7" s="8" t="str">
        <f t="shared" ref="E7:E70" si="0">IF(J7=filter,J7,"")</f>
        <v/>
      </c>
      <c r="G7" s="14">
        <v>44197</v>
      </c>
      <c r="H7" s="8"/>
      <c r="I7" s="8" t="s">
        <v>100</v>
      </c>
      <c r="J7" s="8" t="s">
        <v>15</v>
      </c>
      <c r="K7" s="8" t="str">
        <f>IFERROR(IF(J7="","",VLOOKUP(J7,T_Akun,2,0)),"")</f>
        <v>Bank BCA</v>
      </c>
      <c r="L7" s="15">
        <v>10000000</v>
      </c>
      <c r="M7" s="15"/>
    </row>
    <row r="8" spans="2:13" x14ac:dyDescent="0.2">
      <c r="B8" s="8" t="str">
        <f t="shared" ref="B8:B11" si="1">IF(C8&lt;&gt;"","",J8)</f>
        <v>3-200</v>
      </c>
      <c r="C8" s="8" t="str">
        <f t="shared" ref="C8:C12" si="2">IF(LEFT(H8,3)="JP-",J8,"")</f>
        <v/>
      </c>
      <c r="D8" s="8" t="str">
        <f>IF(OR(E8=0,E8=""),"",COUNTIF($E$7:E8,E8)&amp;E8)</f>
        <v/>
      </c>
      <c r="E8" s="8" t="str">
        <f t="shared" si="0"/>
        <v/>
      </c>
      <c r="G8" s="14">
        <v>44197</v>
      </c>
      <c r="H8" s="8"/>
      <c r="I8" s="8" t="s">
        <v>100</v>
      </c>
      <c r="J8" s="8" t="s">
        <v>50</v>
      </c>
      <c r="K8" s="8" t="str">
        <f t="shared" ref="K8:K70" si="3">IF(J8="","",VLOOKUP(J8,T_Akun,2,0))</f>
        <v>Tambahan Modal</v>
      </c>
      <c r="L8" s="15"/>
      <c r="M8" s="15">
        <v>10000000</v>
      </c>
    </row>
    <row r="9" spans="2:13" x14ac:dyDescent="0.2">
      <c r="B9" s="8">
        <f t="shared" si="1"/>
        <v>0</v>
      </c>
      <c r="C9" s="8" t="str">
        <f t="shared" si="2"/>
        <v/>
      </c>
      <c r="D9" s="8" t="str">
        <f>IF(OR(E9=0,E9=""),"",COUNTIF($E$7:E9,E9)&amp;E9)</f>
        <v/>
      </c>
      <c r="E9" s="8" t="str">
        <f t="shared" si="0"/>
        <v/>
      </c>
      <c r="G9" s="8"/>
      <c r="H9" s="8"/>
      <c r="I9" s="8"/>
      <c r="J9" s="8"/>
      <c r="K9" s="8" t="str">
        <f t="shared" si="3"/>
        <v/>
      </c>
      <c r="L9" s="15"/>
      <c r="M9" s="15"/>
    </row>
    <row r="10" spans="2:13" x14ac:dyDescent="0.2">
      <c r="B10" s="8" t="str">
        <f t="shared" si="1"/>
        <v/>
      </c>
      <c r="C10" s="8" t="str">
        <f t="shared" si="2"/>
        <v>1-110</v>
      </c>
      <c r="D10" s="8" t="str">
        <f>IF(OR(E10=0,E10=""),"",COUNTIF($E$7:E10,E10)&amp;E10)</f>
        <v>11-110</v>
      </c>
      <c r="E10" s="8" t="str">
        <f t="shared" si="0"/>
        <v>1-110</v>
      </c>
      <c r="G10" s="14">
        <v>44198</v>
      </c>
      <c r="H10" s="8" t="s">
        <v>109</v>
      </c>
      <c r="I10" s="8" t="s">
        <v>101</v>
      </c>
      <c r="J10" s="8" t="s">
        <v>14</v>
      </c>
      <c r="K10" s="8" t="str">
        <f t="shared" si="3"/>
        <v>Kas Rupiah</v>
      </c>
      <c r="L10" s="15">
        <v>1000000</v>
      </c>
      <c r="M10" s="15"/>
    </row>
    <row r="11" spans="2:13" x14ac:dyDescent="0.2">
      <c r="B11" s="8" t="str">
        <f t="shared" si="1"/>
        <v/>
      </c>
      <c r="C11" s="8" t="str">
        <f t="shared" si="2"/>
        <v>1-120</v>
      </c>
      <c r="D11" s="8" t="str">
        <f>IF(OR(E11=0,E11=""),"",COUNTIF($E$7:E11,E11)&amp;E11)</f>
        <v/>
      </c>
      <c r="E11" s="8" t="str">
        <f t="shared" si="0"/>
        <v/>
      </c>
      <c r="G11" s="14">
        <v>44198</v>
      </c>
      <c r="H11" s="8" t="s">
        <v>109</v>
      </c>
      <c r="I11" s="8" t="s">
        <v>101</v>
      </c>
      <c r="J11" s="8" t="s">
        <v>15</v>
      </c>
      <c r="K11" s="8" t="str">
        <f t="shared" si="3"/>
        <v>Bank BCA</v>
      </c>
      <c r="L11" s="15"/>
      <c r="M11" s="15">
        <v>1000000</v>
      </c>
    </row>
    <row r="12" spans="2:13" x14ac:dyDescent="0.2">
      <c r="B12" s="8">
        <f>IF(C12&lt;&gt;"","",J12)</f>
        <v>0</v>
      </c>
      <c r="C12" s="8" t="str">
        <f t="shared" si="2"/>
        <v/>
      </c>
      <c r="D12" s="8" t="str">
        <f>IF(OR(E12=0,E12=""),"",COUNTIF($E$7:E12,E12)&amp;E12)</f>
        <v/>
      </c>
      <c r="E12" s="8" t="str">
        <f t="shared" si="0"/>
        <v/>
      </c>
      <c r="G12" s="8"/>
      <c r="H12" s="8"/>
      <c r="I12" s="8"/>
      <c r="J12" s="8"/>
      <c r="K12" s="8" t="str">
        <f t="shared" si="3"/>
        <v/>
      </c>
      <c r="L12" s="15"/>
      <c r="M12" s="15"/>
    </row>
    <row r="13" spans="2:13" x14ac:dyDescent="0.2">
      <c r="B13" s="8" t="str">
        <f t="shared" ref="B13:B76" si="4">IF(C13&lt;&gt;"","",J13)</f>
        <v>1-130</v>
      </c>
      <c r="C13" s="8" t="str">
        <f t="shared" ref="C13:C76" si="5">IF(LEFT(H13,3)="JP-",J13,"")</f>
        <v/>
      </c>
      <c r="D13" s="8" t="str">
        <f>IF(OR(E13=0,E13=""),"",COUNTIF($E$7:E13,E13)&amp;E13)</f>
        <v/>
      </c>
      <c r="E13" s="8" t="str">
        <f t="shared" si="0"/>
        <v/>
      </c>
      <c r="G13" s="14">
        <v>44199</v>
      </c>
      <c r="H13" s="8"/>
      <c r="I13" s="8" t="s">
        <v>111</v>
      </c>
      <c r="J13" s="8" t="s">
        <v>16</v>
      </c>
      <c r="K13" s="8" t="str">
        <f t="shared" si="3"/>
        <v>Piutang Usaha</v>
      </c>
      <c r="L13" s="15">
        <v>1000000</v>
      </c>
      <c r="M13" s="15"/>
    </row>
    <row r="14" spans="2:13" x14ac:dyDescent="0.2">
      <c r="B14" s="8" t="str">
        <f t="shared" si="4"/>
        <v>4-100</v>
      </c>
      <c r="C14" s="8" t="str">
        <f t="shared" si="5"/>
        <v/>
      </c>
      <c r="D14" s="8" t="str">
        <f>IF(OR(E14=0,E14=""),"",COUNTIF($E$7:E14,E14)&amp;E14)</f>
        <v/>
      </c>
      <c r="E14" s="8" t="str">
        <f t="shared" si="0"/>
        <v/>
      </c>
      <c r="G14" s="14">
        <v>44199</v>
      </c>
      <c r="H14" s="8"/>
      <c r="I14" s="8" t="s">
        <v>111</v>
      </c>
      <c r="J14" s="8" t="s">
        <v>56</v>
      </c>
      <c r="K14" s="8" t="str">
        <f t="shared" si="3"/>
        <v>Pendapatan Usaha</v>
      </c>
      <c r="L14" s="15"/>
      <c r="M14" s="15">
        <v>1000000</v>
      </c>
    </row>
    <row r="15" spans="2:13" x14ac:dyDescent="0.2">
      <c r="B15" s="8">
        <f t="shared" si="4"/>
        <v>0</v>
      </c>
      <c r="C15" s="8" t="str">
        <f t="shared" si="5"/>
        <v/>
      </c>
      <c r="D15" s="8" t="str">
        <f>IF(OR(E15=0,E15=""),"",COUNTIF($E$7:E15,E15)&amp;E15)</f>
        <v/>
      </c>
      <c r="E15" s="8" t="str">
        <f t="shared" si="0"/>
        <v/>
      </c>
      <c r="G15" s="8"/>
      <c r="H15" s="8"/>
      <c r="I15" s="8"/>
      <c r="J15" s="8"/>
      <c r="K15" s="8" t="str">
        <f t="shared" si="3"/>
        <v/>
      </c>
      <c r="L15" s="15"/>
      <c r="M15" s="15"/>
    </row>
    <row r="16" spans="2:13" x14ac:dyDescent="0.2">
      <c r="B16" s="8" t="str">
        <f t="shared" si="4"/>
        <v>6-100</v>
      </c>
      <c r="C16" s="8" t="str">
        <f t="shared" si="5"/>
        <v/>
      </c>
      <c r="D16" s="8" t="str">
        <f>IF(OR(E16=0,E16=""),"",COUNTIF($E$7:E16,E16)&amp;E16)</f>
        <v/>
      </c>
      <c r="E16" s="8" t="str">
        <f t="shared" si="0"/>
        <v/>
      </c>
      <c r="G16" s="14">
        <v>44200</v>
      </c>
      <c r="H16" s="8"/>
      <c r="I16" s="8" t="s">
        <v>112</v>
      </c>
      <c r="J16" s="8" t="s">
        <v>72</v>
      </c>
      <c r="K16" s="8" t="str">
        <f t="shared" si="3"/>
        <v>Gaji</v>
      </c>
      <c r="L16" s="15">
        <v>1500000</v>
      </c>
      <c r="M16" s="15"/>
    </row>
    <row r="17" spans="2:13" x14ac:dyDescent="0.2">
      <c r="B17" s="8" t="str">
        <f t="shared" si="4"/>
        <v>1-120</v>
      </c>
      <c r="C17" s="8" t="str">
        <f t="shared" si="5"/>
        <v/>
      </c>
      <c r="D17" s="8" t="str">
        <f>IF(OR(E17=0,E17=""),"",COUNTIF($E$7:E17,E17)&amp;E17)</f>
        <v/>
      </c>
      <c r="E17" s="8" t="str">
        <f t="shared" si="0"/>
        <v/>
      </c>
      <c r="G17" s="14">
        <v>44200</v>
      </c>
      <c r="H17" s="8"/>
      <c r="I17" s="8" t="s">
        <v>112</v>
      </c>
      <c r="J17" s="8" t="s">
        <v>15</v>
      </c>
      <c r="K17" s="8" t="str">
        <f t="shared" si="3"/>
        <v>Bank BCA</v>
      </c>
      <c r="L17" s="15"/>
      <c r="M17" s="15">
        <v>1500000</v>
      </c>
    </row>
    <row r="18" spans="2:13" x14ac:dyDescent="0.2">
      <c r="B18" s="8">
        <f t="shared" si="4"/>
        <v>0</v>
      </c>
      <c r="C18" s="8" t="str">
        <f t="shared" si="5"/>
        <v/>
      </c>
      <c r="D18" s="8" t="str">
        <f>IF(OR(E18=0,E18=""),"",COUNTIF($E$7:E18,E18)&amp;E18)</f>
        <v/>
      </c>
      <c r="E18" s="8" t="str">
        <f t="shared" si="0"/>
        <v/>
      </c>
      <c r="G18" s="8"/>
      <c r="H18" s="8"/>
      <c r="I18" s="8"/>
      <c r="J18" s="8"/>
      <c r="K18" s="8" t="str">
        <f t="shared" si="3"/>
        <v/>
      </c>
      <c r="L18" s="15"/>
      <c r="M18" s="15"/>
    </row>
    <row r="19" spans="2:13" x14ac:dyDescent="0.2">
      <c r="B19" s="8">
        <f t="shared" si="4"/>
        <v>0</v>
      </c>
      <c r="C19" s="8" t="str">
        <f t="shared" si="5"/>
        <v/>
      </c>
      <c r="D19" s="8" t="str">
        <f>IF(OR(E19=0,E19=""),"",COUNTIF($E$7:E19,E19)&amp;E19)</f>
        <v/>
      </c>
      <c r="E19" s="8" t="str">
        <f t="shared" si="0"/>
        <v/>
      </c>
      <c r="G19" s="8"/>
      <c r="H19" s="8"/>
      <c r="I19" s="8"/>
      <c r="J19" s="8"/>
      <c r="K19" s="8" t="str">
        <f t="shared" si="3"/>
        <v/>
      </c>
      <c r="L19" s="15"/>
      <c r="M19" s="15"/>
    </row>
    <row r="20" spans="2:13" x14ac:dyDescent="0.2">
      <c r="B20" s="8">
        <f t="shared" si="4"/>
        <v>0</v>
      </c>
      <c r="C20" s="8" t="str">
        <f t="shared" si="5"/>
        <v/>
      </c>
      <c r="D20" s="8" t="str">
        <f>IF(OR(E20=0,E20=""),"",COUNTIF($E$7:E20,E20)&amp;E20)</f>
        <v/>
      </c>
      <c r="E20" s="8" t="str">
        <f t="shared" si="0"/>
        <v/>
      </c>
      <c r="G20" s="8"/>
      <c r="H20" s="8"/>
      <c r="I20" s="8"/>
      <c r="J20" s="8"/>
      <c r="K20" s="8" t="str">
        <f t="shared" si="3"/>
        <v/>
      </c>
      <c r="L20" s="15"/>
      <c r="M20" s="15"/>
    </row>
    <row r="21" spans="2:13" x14ac:dyDescent="0.2">
      <c r="B21" s="8">
        <f t="shared" si="4"/>
        <v>0</v>
      </c>
      <c r="C21" s="8" t="str">
        <f t="shared" si="5"/>
        <v/>
      </c>
      <c r="D21" s="8" t="str">
        <f>IF(OR(E21=0,E21=""),"",COUNTIF($E$7:E21,E21)&amp;E21)</f>
        <v/>
      </c>
      <c r="E21" s="8" t="str">
        <f t="shared" si="0"/>
        <v/>
      </c>
      <c r="G21" s="8"/>
      <c r="H21" s="8"/>
      <c r="I21" s="8"/>
      <c r="J21" s="8"/>
      <c r="K21" s="8" t="str">
        <f t="shared" si="3"/>
        <v/>
      </c>
      <c r="L21" s="15"/>
      <c r="M21" s="15"/>
    </row>
    <row r="22" spans="2:13" x14ac:dyDescent="0.2">
      <c r="B22" s="8">
        <f t="shared" si="4"/>
        <v>0</v>
      </c>
      <c r="C22" s="8" t="str">
        <f t="shared" si="5"/>
        <v/>
      </c>
      <c r="D22" s="8" t="str">
        <f>IF(OR(E22=0,E22=""),"",COUNTIF($E$7:E22,E22)&amp;E22)</f>
        <v/>
      </c>
      <c r="E22" s="8" t="str">
        <f t="shared" si="0"/>
        <v/>
      </c>
      <c r="G22" s="8"/>
      <c r="H22" s="8"/>
      <c r="I22" s="8"/>
      <c r="J22" s="8"/>
      <c r="K22" s="8" t="str">
        <f t="shared" si="3"/>
        <v/>
      </c>
      <c r="L22" s="15"/>
      <c r="M22" s="15"/>
    </row>
    <row r="23" spans="2:13" x14ac:dyDescent="0.2">
      <c r="B23" s="8">
        <f t="shared" si="4"/>
        <v>0</v>
      </c>
      <c r="C23" s="8" t="str">
        <f t="shared" si="5"/>
        <v/>
      </c>
      <c r="D23" s="8" t="str">
        <f>IF(OR(E23=0,E23=""),"",COUNTIF($E$7:E23,E23)&amp;E23)</f>
        <v/>
      </c>
      <c r="E23" s="8" t="str">
        <f t="shared" si="0"/>
        <v/>
      </c>
      <c r="G23" s="8"/>
      <c r="H23" s="8"/>
      <c r="I23" s="8"/>
      <c r="J23" s="8"/>
      <c r="K23" s="8" t="str">
        <f t="shared" si="3"/>
        <v/>
      </c>
      <c r="L23" s="15"/>
      <c r="M23" s="15"/>
    </row>
    <row r="24" spans="2:13" x14ac:dyDescent="0.2">
      <c r="B24" s="8">
        <f t="shared" si="4"/>
        <v>0</v>
      </c>
      <c r="C24" s="8" t="str">
        <f t="shared" si="5"/>
        <v/>
      </c>
      <c r="D24" s="8" t="str">
        <f>IF(OR(E24=0,E24=""),"",COUNTIF($E$7:E24,E24)&amp;E24)</f>
        <v/>
      </c>
      <c r="E24" s="8" t="str">
        <f t="shared" si="0"/>
        <v/>
      </c>
      <c r="G24" s="8"/>
      <c r="H24" s="8"/>
      <c r="I24" s="8"/>
      <c r="J24" s="8"/>
      <c r="K24" s="8" t="str">
        <f t="shared" si="3"/>
        <v/>
      </c>
      <c r="L24" s="15"/>
      <c r="M24" s="15"/>
    </row>
    <row r="25" spans="2:13" x14ac:dyDescent="0.2">
      <c r="B25" s="8">
        <f t="shared" si="4"/>
        <v>0</v>
      </c>
      <c r="C25" s="8" t="str">
        <f t="shared" si="5"/>
        <v/>
      </c>
      <c r="D25" s="8" t="str">
        <f>IF(OR(E25=0,E25=""),"",COUNTIF($E$7:E25,E25)&amp;E25)</f>
        <v/>
      </c>
      <c r="E25" s="8" t="str">
        <f t="shared" si="0"/>
        <v/>
      </c>
      <c r="G25" s="8"/>
      <c r="H25" s="8"/>
      <c r="I25" s="8"/>
      <c r="J25" s="8"/>
      <c r="K25" s="8" t="str">
        <f t="shared" si="3"/>
        <v/>
      </c>
      <c r="L25" s="15"/>
      <c r="M25" s="15"/>
    </row>
    <row r="26" spans="2:13" x14ac:dyDescent="0.2">
      <c r="B26" s="8">
        <f t="shared" si="4"/>
        <v>0</v>
      </c>
      <c r="C26" s="8" t="str">
        <f t="shared" si="5"/>
        <v/>
      </c>
      <c r="D26" s="8" t="str">
        <f>IF(OR(E26=0,E26=""),"",COUNTIF($E$7:E26,E26)&amp;E26)</f>
        <v/>
      </c>
      <c r="E26" s="8" t="str">
        <f t="shared" si="0"/>
        <v/>
      </c>
      <c r="G26" s="8"/>
      <c r="H26" s="8"/>
      <c r="I26" s="8"/>
      <c r="J26" s="8"/>
      <c r="K26" s="8" t="str">
        <f t="shared" si="3"/>
        <v/>
      </c>
      <c r="L26" s="15"/>
      <c r="M26" s="15"/>
    </row>
    <row r="27" spans="2:13" x14ac:dyDescent="0.2">
      <c r="B27" s="8">
        <f t="shared" si="4"/>
        <v>0</v>
      </c>
      <c r="C27" s="8" t="str">
        <f t="shared" si="5"/>
        <v/>
      </c>
      <c r="D27" s="8" t="str">
        <f>IF(OR(E27=0,E27=""),"",COUNTIF($E$7:E27,E27)&amp;E27)</f>
        <v/>
      </c>
      <c r="E27" s="8" t="str">
        <f t="shared" si="0"/>
        <v/>
      </c>
      <c r="G27" s="8"/>
      <c r="H27" s="8"/>
      <c r="I27" s="8"/>
      <c r="J27" s="8"/>
      <c r="K27" s="8" t="str">
        <f t="shared" si="3"/>
        <v/>
      </c>
      <c r="L27" s="15"/>
      <c r="M27" s="15"/>
    </row>
    <row r="28" spans="2:13" x14ac:dyDescent="0.2">
      <c r="B28" s="8">
        <f t="shared" si="4"/>
        <v>0</v>
      </c>
      <c r="C28" s="8" t="str">
        <f t="shared" si="5"/>
        <v/>
      </c>
      <c r="D28" s="8" t="str">
        <f>IF(OR(E28=0,E28=""),"",COUNTIF($E$7:E28,E28)&amp;E28)</f>
        <v/>
      </c>
      <c r="E28" s="8" t="str">
        <f t="shared" si="0"/>
        <v/>
      </c>
      <c r="G28" s="8"/>
      <c r="H28" s="8"/>
      <c r="I28" s="8"/>
      <c r="J28" s="8"/>
      <c r="K28" s="8" t="str">
        <f t="shared" si="3"/>
        <v/>
      </c>
      <c r="L28" s="15"/>
      <c r="M28" s="15"/>
    </row>
    <row r="29" spans="2:13" x14ac:dyDescent="0.2">
      <c r="B29" s="8">
        <f t="shared" si="4"/>
        <v>0</v>
      </c>
      <c r="C29" s="8" t="str">
        <f t="shared" si="5"/>
        <v/>
      </c>
      <c r="D29" s="8" t="str">
        <f>IF(OR(E29=0,E29=""),"",COUNTIF($E$7:E29,E29)&amp;E29)</f>
        <v/>
      </c>
      <c r="E29" s="8" t="str">
        <f t="shared" si="0"/>
        <v/>
      </c>
      <c r="G29" s="8"/>
      <c r="H29" s="8"/>
      <c r="I29" s="8"/>
      <c r="J29" s="8"/>
      <c r="K29" s="8" t="str">
        <f t="shared" si="3"/>
        <v/>
      </c>
      <c r="L29" s="15"/>
      <c r="M29" s="15"/>
    </row>
    <row r="30" spans="2:13" x14ac:dyDescent="0.2">
      <c r="B30" s="8">
        <f t="shared" si="4"/>
        <v>0</v>
      </c>
      <c r="C30" s="8" t="str">
        <f t="shared" si="5"/>
        <v/>
      </c>
      <c r="D30" s="8" t="str">
        <f>IF(OR(E30=0,E30=""),"",COUNTIF($E$7:E30,E30)&amp;E30)</f>
        <v/>
      </c>
      <c r="E30" s="8" t="str">
        <f t="shared" si="0"/>
        <v/>
      </c>
      <c r="G30" s="8"/>
      <c r="H30" s="8"/>
      <c r="I30" s="8"/>
      <c r="J30" s="8"/>
      <c r="K30" s="8" t="str">
        <f t="shared" si="3"/>
        <v/>
      </c>
      <c r="L30" s="15"/>
      <c r="M30" s="15"/>
    </row>
    <row r="31" spans="2:13" x14ac:dyDescent="0.2">
      <c r="B31" s="8">
        <f t="shared" si="4"/>
        <v>0</v>
      </c>
      <c r="C31" s="8" t="str">
        <f t="shared" si="5"/>
        <v/>
      </c>
      <c r="D31" s="8" t="str">
        <f>IF(OR(E31=0,E31=""),"",COUNTIF($E$7:E31,E31)&amp;E31)</f>
        <v/>
      </c>
      <c r="E31" s="8" t="str">
        <f t="shared" si="0"/>
        <v/>
      </c>
      <c r="G31" s="8"/>
      <c r="H31" s="8"/>
      <c r="I31" s="8"/>
      <c r="J31" s="8"/>
      <c r="K31" s="8" t="str">
        <f t="shared" si="3"/>
        <v/>
      </c>
      <c r="L31" s="15"/>
      <c r="M31" s="15"/>
    </row>
    <row r="32" spans="2:13" x14ac:dyDescent="0.2">
      <c r="B32" s="8">
        <f t="shared" si="4"/>
        <v>0</v>
      </c>
      <c r="C32" s="8" t="str">
        <f t="shared" si="5"/>
        <v/>
      </c>
      <c r="D32" s="8" t="str">
        <f>IF(OR(E32=0,E32=""),"",COUNTIF($E$7:E32,E32)&amp;E32)</f>
        <v/>
      </c>
      <c r="E32" s="8" t="str">
        <f t="shared" si="0"/>
        <v/>
      </c>
      <c r="G32" s="8"/>
      <c r="H32" s="8"/>
      <c r="I32" s="8"/>
      <c r="J32" s="8"/>
      <c r="K32" s="8" t="str">
        <f t="shared" si="3"/>
        <v/>
      </c>
      <c r="L32" s="15"/>
      <c r="M32" s="15"/>
    </row>
    <row r="33" spans="2:13" x14ac:dyDescent="0.2">
      <c r="B33" s="8">
        <f t="shared" si="4"/>
        <v>0</v>
      </c>
      <c r="C33" s="8" t="str">
        <f t="shared" si="5"/>
        <v/>
      </c>
      <c r="D33" s="8" t="str">
        <f>IF(OR(E33=0,E33=""),"",COUNTIF($E$7:E33,E33)&amp;E33)</f>
        <v/>
      </c>
      <c r="E33" s="8" t="str">
        <f t="shared" si="0"/>
        <v/>
      </c>
      <c r="G33" s="8"/>
      <c r="H33" s="8"/>
      <c r="I33" s="8"/>
      <c r="J33" s="8"/>
      <c r="K33" s="8" t="str">
        <f t="shared" si="3"/>
        <v/>
      </c>
      <c r="L33" s="15"/>
      <c r="M33" s="15"/>
    </row>
    <row r="34" spans="2:13" x14ac:dyDescent="0.2">
      <c r="B34" s="8">
        <f t="shared" si="4"/>
        <v>0</v>
      </c>
      <c r="C34" s="8" t="str">
        <f t="shared" si="5"/>
        <v/>
      </c>
      <c r="D34" s="8" t="str">
        <f>IF(OR(E34=0,E34=""),"",COUNTIF($E$7:E34,E34)&amp;E34)</f>
        <v/>
      </c>
      <c r="E34" s="8" t="str">
        <f t="shared" si="0"/>
        <v/>
      </c>
      <c r="G34" s="8"/>
      <c r="H34" s="8"/>
      <c r="I34" s="8"/>
      <c r="J34" s="8"/>
      <c r="K34" s="8" t="str">
        <f t="shared" si="3"/>
        <v/>
      </c>
      <c r="L34" s="15"/>
      <c r="M34" s="15"/>
    </row>
    <row r="35" spans="2:13" x14ac:dyDescent="0.2">
      <c r="B35" s="8">
        <f t="shared" si="4"/>
        <v>0</v>
      </c>
      <c r="C35" s="8" t="str">
        <f t="shared" si="5"/>
        <v/>
      </c>
      <c r="D35" s="8" t="str">
        <f>IF(OR(E35=0,E35=""),"",COUNTIF($E$7:E35,E35)&amp;E35)</f>
        <v/>
      </c>
      <c r="E35" s="8" t="str">
        <f t="shared" si="0"/>
        <v/>
      </c>
      <c r="G35" s="8"/>
      <c r="H35" s="8"/>
      <c r="I35" s="8"/>
      <c r="J35" s="8"/>
      <c r="K35" s="8" t="str">
        <f t="shared" si="3"/>
        <v/>
      </c>
      <c r="L35" s="15"/>
      <c r="M35" s="15"/>
    </row>
    <row r="36" spans="2:13" x14ac:dyDescent="0.2">
      <c r="B36" s="8">
        <f t="shared" si="4"/>
        <v>0</v>
      </c>
      <c r="C36" s="8" t="str">
        <f t="shared" si="5"/>
        <v/>
      </c>
      <c r="D36" s="8" t="str">
        <f>IF(OR(E36=0,E36=""),"",COUNTIF($E$7:E36,E36)&amp;E36)</f>
        <v/>
      </c>
      <c r="E36" s="8" t="str">
        <f t="shared" si="0"/>
        <v/>
      </c>
      <c r="G36" s="8"/>
      <c r="H36" s="8"/>
      <c r="I36" s="8"/>
      <c r="J36" s="8"/>
      <c r="K36" s="8" t="str">
        <f t="shared" si="3"/>
        <v/>
      </c>
      <c r="L36" s="15"/>
      <c r="M36" s="15"/>
    </row>
    <row r="37" spans="2:13" x14ac:dyDescent="0.2">
      <c r="B37" s="8">
        <f t="shared" si="4"/>
        <v>0</v>
      </c>
      <c r="C37" s="8" t="str">
        <f t="shared" si="5"/>
        <v/>
      </c>
      <c r="D37" s="8" t="str">
        <f>IF(OR(E37=0,E37=""),"",COUNTIF($E$7:E37,E37)&amp;E37)</f>
        <v/>
      </c>
      <c r="E37" s="8" t="str">
        <f t="shared" si="0"/>
        <v/>
      </c>
      <c r="G37" s="8"/>
      <c r="H37" s="8"/>
      <c r="I37" s="8"/>
      <c r="J37" s="8"/>
      <c r="K37" s="8" t="str">
        <f t="shared" si="3"/>
        <v/>
      </c>
      <c r="L37" s="15"/>
      <c r="M37" s="15"/>
    </row>
    <row r="38" spans="2:13" x14ac:dyDescent="0.2">
      <c r="B38" s="8">
        <f t="shared" si="4"/>
        <v>0</v>
      </c>
      <c r="C38" s="8" t="str">
        <f t="shared" si="5"/>
        <v/>
      </c>
      <c r="D38" s="8" t="str">
        <f>IF(OR(E38=0,E38=""),"",COUNTIF($E$7:E38,E38)&amp;E38)</f>
        <v/>
      </c>
      <c r="E38" s="8" t="str">
        <f t="shared" si="0"/>
        <v/>
      </c>
      <c r="G38" s="8"/>
      <c r="H38" s="8"/>
      <c r="I38" s="8"/>
      <c r="J38" s="8"/>
      <c r="K38" s="8" t="str">
        <f t="shared" si="3"/>
        <v/>
      </c>
      <c r="L38" s="15"/>
      <c r="M38" s="15"/>
    </row>
    <row r="39" spans="2:13" x14ac:dyDescent="0.2">
      <c r="B39" s="8">
        <f t="shared" si="4"/>
        <v>0</v>
      </c>
      <c r="C39" s="8" t="str">
        <f t="shared" si="5"/>
        <v/>
      </c>
      <c r="D39" s="8" t="str">
        <f>IF(OR(E39=0,E39=""),"",COUNTIF($E$7:E39,E39)&amp;E39)</f>
        <v/>
      </c>
      <c r="E39" s="8" t="str">
        <f t="shared" si="0"/>
        <v/>
      </c>
      <c r="G39" s="8"/>
      <c r="H39" s="8"/>
      <c r="I39" s="8"/>
      <c r="J39" s="8"/>
      <c r="K39" s="8" t="str">
        <f t="shared" si="3"/>
        <v/>
      </c>
      <c r="L39" s="15"/>
      <c r="M39" s="15"/>
    </row>
    <row r="40" spans="2:13" x14ac:dyDescent="0.2">
      <c r="B40" s="8">
        <f t="shared" si="4"/>
        <v>0</v>
      </c>
      <c r="C40" s="8" t="str">
        <f t="shared" si="5"/>
        <v/>
      </c>
      <c r="D40" s="8" t="str">
        <f>IF(OR(E40=0,E40=""),"",COUNTIF($E$7:E40,E40)&amp;E40)</f>
        <v/>
      </c>
      <c r="E40" s="8" t="str">
        <f t="shared" si="0"/>
        <v/>
      </c>
      <c r="G40" s="8"/>
      <c r="H40" s="8"/>
      <c r="I40" s="8"/>
      <c r="J40" s="8"/>
      <c r="K40" s="8" t="str">
        <f t="shared" si="3"/>
        <v/>
      </c>
      <c r="L40" s="15"/>
      <c r="M40" s="15"/>
    </row>
    <row r="41" spans="2:13" x14ac:dyDescent="0.2">
      <c r="B41" s="8">
        <f t="shared" si="4"/>
        <v>0</v>
      </c>
      <c r="C41" s="8" t="str">
        <f t="shared" si="5"/>
        <v/>
      </c>
      <c r="D41" s="8" t="str">
        <f>IF(OR(E41=0,E41=""),"",COUNTIF($E$7:E41,E41)&amp;E41)</f>
        <v/>
      </c>
      <c r="E41" s="8" t="str">
        <f t="shared" si="0"/>
        <v/>
      </c>
      <c r="G41" s="8"/>
      <c r="H41" s="8"/>
      <c r="I41" s="8"/>
      <c r="J41" s="8"/>
      <c r="K41" s="8" t="str">
        <f t="shared" si="3"/>
        <v/>
      </c>
      <c r="L41" s="15"/>
      <c r="M41" s="15"/>
    </row>
    <row r="42" spans="2:13" x14ac:dyDescent="0.2">
      <c r="B42" s="8">
        <f t="shared" si="4"/>
        <v>0</v>
      </c>
      <c r="C42" s="8" t="str">
        <f t="shared" si="5"/>
        <v/>
      </c>
      <c r="D42" s="8" t="str">
        <f>IF(OR(E42=0,E42=""),"",COUNTIF($E$7:E42,E42)&amp;E42)</f>
        <v/>
      </c>
      <c r="E42" s="8" t="str">
        <f t="shared" si="0"/>
        <v/>
      </c>
      <c r="G42" s="8"/>
      <c r="H42" s="8"/>
      <c r="I42" s="8"/>
      <c r="J42" s="8"/>
      <c r="K42" s="8" t="str">
        <f t="shared" si="3"/>
        <v/>
      </c>
      <c r="L42" s="15"/>
      <c r="M42" s="15"/>
    </row>
    <row r="43" spans="2:13" x14ac:dyDescent="0.2">
      <c r="B43" s="8">
        <f t="shared" si="4"/>
        <v>0</v>
      </c>
      <c r="C43" s="8" t="str">
        <f t="shared" si="5"/>
        <v/>
      </c>
      <c r="D43" s="8" t="str">
        <f>IF(OR(E43=0,E43=""),"",COUNTIF($E$7:E43,E43)&amp;E43)</f>
        <v/>
      </c>
      <c r="E43" s="8" t="str">
        <f t="shared" si="0"/>
        <v/>
      </c>
      <c r="G43" s="8"/>
      <c r="H43" s="8"/>
      <c r="I43" s="8"/>
      <c r="J43" s="8"/>
      <c r="K43" s="8" t="str">
        <f t="shared" si="3"/>
        <v/>
      </c>
      <c r="L43" s="15"/>
      <c r="M43" s="15"/>
    </row>
    <row r="44" spans="2:13" x14ac:dyDescent="0.2">
      <c r="B44" s="8">
        <f t="shared" si="4"/>
        <v>0</v>
      </c>
      <c r="C44" s="8" t="str">
        <f t="shared" si="5"/>
        <v/>
      </c>
      <c r="D44" s="8" t="str">
        <f>IF(OR(E44=0,E44=""),"",COUNTIF($E$7:E44,E44)&amp;E44)</f>
        <v/>
      </c>
      <c r="E44" s="8" t="str">
        <f t="shared" si="0"/>
        <v/>
      </c>
      <c r="G44" s="8"/>
      <c r="H44" s="8"/>
      <c r="I44" s="8"/>
      <c r="J44" s="8"/>
      <c r="K44" s="8" t="str">
        <f t="shared" si="3"/>
        <v/>
      </c>
      <c r="L44" s="15"/>
      <c r="M44" s="15"/>
    </row>
    <row r="45" spans="2:13" x14ac:dyDescent="0.2">
      <c r="B45" s="8">
        <f t="shared" si="4"/>
        <v>0</v>
      </c>
      <c r="C45" s="8" t="str">
        <f t="shared" si="5"/>
        <v/>
      </c>
      <c r="D45" s="8" t="str">
        <f>IF(OR(E45=0,E45=""),"",COUNTIF($E$7:E45,E45)&amp;E45)</f>
        <v/>
      </c>
      <c r="E45" s="8" t="str">
        <f t="shared" si="0"/>
        <v/>
      </c>
      <c r="G45" s="8"/>
      <c r="H45" s="8"/>
      <c r="I45" s="8"/>
      <c r="J45" s="8"/>
      <c r="K45" s="8" t="str">
        <f t="shared" si="3"/>
        <v/>
      </c>
      <c r="L45" s="15"/>
      <c r="M45" s="15"/>
    </row>
    <row r="46" spans="2:13" x14ac:dyDescent="0.2">
      <c r="B46" s="8">
        <f t="shared" si="4"/>
        <v>0</v>
      </c>
      <c r="C46" s="8" t="str">
        <f t="shared" si="5"/>
        <v/>
      </c>
      <c r="D46" s="8" t="str">
        <f>IF(OR(E46=0,E46=""),"",COUNTIF($E$7:E46,E46)&amp;E46)</f>
        <v/>
      </c>
      <c r="E46" s="8" t="str">
        <f t="shared" si="0"/>
        <v/>
      </c>
      <c r="G46" s="8"/>
      <c r="H46" s="8"/>
      <c r="I46" s="8"/>
      <c r="J46" s="8"/>
      <c r="K46" s="8" t="str">
        <f t="shared" si="3"/>
        <v/>
      </c>
      <c r="L46" s="15"/>
      <c r="M46" s="15"/>
    </row>
    <row r="47" spans="2:13" x14ac:dyDescent="0.2">
      <c r="B47" s="8">
        <f t="shared" si="4"/>
        <v>0</v>
      </c>
      <c r="C47" s="8" t="str">
        <f t="shared" si="5"/>
        <v/>
      </c>
      <c r="D47" s="8" t="str">
        <f>IF(OR(E47=0,E47=""),"",COUNTIF($E$7:E47,E47)&amp;E47)</f>
        <v/>
      </c>
      <c r="E47" s="8" t="str">
        <f t="shared" si="0"/>
        <v/>
      </c>
      <c r="G47" s="8"/>
      <c r="H47" s="8"/>
      <c r="I47" s="8"/>
      <c r="J47" s="8"/>
      <c r="K47" s="8" t="str">
        <f t="shared" si="3"/>
        <v/>
      </c>
      <c r="L47" s="15"/>
      <c r="M47" s="15"/>
    </row>
    <row r="48" spans="2:13" x14ac:dyDescent="0.2">
      <c r="B48" s="8">
        <f t="shared" si="4"/>
        <v>0</v>
      </c>
      <c r="C48" s="8" t="str">
        <f t="shared" si="5"/>
        <v/>
      </c>
      <c r="D48" s="8" t="str">
        <f>IF(OR(E48=0,E48=""),"",COUNTIF($E$7:E48,E48)&amp;E48)</f>
        <v/>
      </c>
      <c r="E48" s="8" t="str">
        <f t="shared" si="0"/>
        <v/>
      </c>
      <c r="G48" s="8"/>
      <c r="H48" s="8"/>
      <c r="I48" s="8"/>
      <c r="J48" s="8"/>
      <c r="K48" s="8" t="str">
        <f t="shared" si="3"/>
        <v/>
      </c>
      <c r="L48" s="15"/>
      <c r="M48" s="15"/>
    </row>
    <row r="49" spans="2:13" x14ac:dyDescent="0.2">
      <c r="B49" s="8">
        <f t="shared" si="4"/>
        <v>0</v>
      </c>
      <c r="C49" s="8" t="str">
        <f t="shared" si="5"/>
        <v/>
      </c>
      <c r="D49" s="8" t="str">
        <f>IF(OR(E49=0,E49=""),"",COUNTIF($E$7:E49,E49)&amp;E49)</f>
        <v/>
      </c>
      <c r="E49" s="8" t="str">
        <f t="shared" si="0"/>
        <v/>
      </c>
      <c r="G49" s="8"/>
      <c r="H49" s="8"/>
      <c r="I49" s="8"/>
      <c r="J49" s="8"/>
      <c r="K49" s="8" t="str">
        <f t="shared" si="3"/>
        <v/>
      </c>
      <c r="L49" s="15"/>
      <c r="M49" s="15"/>
    </row>
    <row r="50" spans="2:13" x14ac:dyDescent="0.2">
      <c r="B50" s="8">
        <f t="shared" si="4"/>
        <v>0</v>
      </c>
      <c r="C50" s="8" t="str">
        <f t="shared" si="5"/>
        <v/>
      </c>
      <c r="D50" s="8" t="str">
        <f>IF(OR(E50=0,E50=""),"",COUNTIF($E$7:E50,E50)&amp;E50)</f>
        <v/>
      </c>
      <c r="E50" s="8" t="str">
        <f t="shared" si="0"/>
        <v/>
      </c>
      <c r="G50" s="8"/>
      <c r="H50" s="8"/>
      <c r="I50" s="8"/>
      <c r="J50" s="8"/>
      <c r="K50" s="8" t="str">
        <f t="shared" si="3"/>
        <v/>
      </c>
      <c r="L50" s="15"/>
      <c r="M50" s="15"/>
    </row>
    <row r="51" spans="2:13" x14ac:dyDescent="0.2">
      <c r="B51" s="8">
        <f t="shared" si="4"/>
        <v>0</v>
      </c>
      <c r="C51" s="8" t="str">
        <f t="shared" si="5"/>
        <v/>
      </c>
      <c r="D51" s="8" t="str">
        <f>IF(OR(E51=0,E51=""),"",COUNTIF($E$7:E51,E51)&amp;E51)</f>
        <v/>
      </c>
      <c r="E51" s="8" t="str">
        <f t="shared" si="0"/>
        <v/>
      </c>
      <c r="G51" s="8"/>
      <c r="H51" s="8"/>
      <c r="I51" s="8"/>
      <c r="J51" s="8"/>
      <c r="K51" s="8" t="str">
        <f t="shared" si="3"/>
        <v/>
      </c>
      <c r="L51" s="15"/>
      <c r="M51" s="15"/>
    </row>
    <row r="52" spans="2:13" x14ac:dyDescent="0.2">
      <c r="B52" s="8">
        <f t="shared" si="4"/>
        <v>0</v>
      </c>
      <c r="C52" s="8" t="str">
        <f t="shared" si="5"/>
        <v/>
      </c>
      <c r="D52" s="8" t="str">
        <f>IF(OR(E52=0,E52=""),"",COUNTIF($E$7:E52,E52)&amp;E52)</f>
        <v/>
      </c>
      <c r="E52" s="8" t="str">
        <f t="shared" si="0"/>
        <v/>
      </c>
      <c r="G52" s="8"/>
      <c r="H52" s="8"/>
      <c r="I52" s="8"/>
      <c r="J52" s="8"/>
      <c r="K52" s="8" t="str">
        <f t="shared" si="3"/>
        <v/>
      </c>
      <c r="L52" s="15"/>
      <c r="M52" s="15"/>
    </row>
    <row r="53" spans="2:13" x14ac:dyDescent="0.2">
      <c r="B53" s="8">
        <f t="shared" si="4"/>
        <v>0</v>
      </c>
      <c r="C53" s="8" t="str">
        <f t="shared" si="5"/>
        <v/>
      </c>
      <c r="D53" s="8" t="str">
        <f>IF(OR(E53=0,E53=""),"",COUNTIF($E$7:E53,E53)&amp;E53)</f>
        <v/>
      </c>
      <c r="E53" s="8" t="str">
        <f t="shared" si="0"/>
        <v/>
      </c>
      <c r="G53" s="8"/>
      <c r="H53" s="8"/>
      <c r="I53" s="8"/>
      <c r="J53" s="8"/>
      <c r="K53" s="8" t="str">
        <f t="shared" si="3"/>
        <v/>
      </c>
      <c r="L53" s="15"/>
      <c r="M53" s="15"/>
    </row>
    <row r="54" spans="2:13" x14ac:dyDescent="0.2">
      <c r="B54" s="8">
        <f t="shared" si="4"/>
        <v>0</v>
      </c>
      <c r="C54" s="8" t="str">
        <f t="shared" si="5"/>
        <v/>
      </c>
      <c r="D54" s="8" t="str">
        <f>IF(OR(E54=0,E54=""),"",COUNTIF($E$7:E54,E54)&amp;E54)</f>
        <v/>
      </c>
      <c r="E54" s="8" t="str">
        <f t="shared" si="0"/>
        <v/>
      </c>
      <c r="G54" s="8"/>
      <c r="H54" s="8"/>
      <c r="I54" s="8"/>
      <c r="J54" s="8"/>
      <c r="K54" s="8" t="str">
        <f t="shared" si="3"/>
        <v/>
      </c>
      <c r="L54" s="15"/>
      <c r="M54" s="15"/>
    </row>
    <row r="55" spans="2:13" x14ac:dyDescent="0.2">
      <c r="B55" s="8">
        <f t="shared" si="4"/>
        <v>0</v>
      </c>
      <c r="C55" s="8" t="str">
        <f t="shared" si="5"/>
        <v/>
      </c>
      <c r="D55" s="8" t="str">
        <f>IF(OR(E55=0,E55=""),"",COUNTIF($E$7:E55,E55)&amp;E55)</f>
        <v/>
      </c>
      <c r="E55" s="8" t="str">
        <f t="shared" si="0"/>
        <v/>
      </c>
      <c r="G55" s="8"/>
      <c r="H55" s="8"/>
      <c r="I55" s="8"/>
      <c r="J55" s="8"/>
      <c r="K55" s="8" t="str">
        <f t="shared" si="3"/>
        <v/>
      </c>
      <c r="L55" s="15"/>
      <c r="M55" s="15"/>
    </row>
    <row r="56" spans="2:13" x14ac:dyDescent="0.2">
      <c r="B56" s="8">
        <f t="shared" si="4"/>
        <v>0</v>
      </c>
      <c r="C56" s="8" t="str">
        <f t="shared" si="5"/>
        <v/>
      </c>
      <c r="D56" s="8" t="str">
        <f>IF(OR(E56=0,E56=""),"",COUNTIF($E$7:E56,E56)&amp;E56)</f>
        <v/>
      </c>
      <c r="E56" s="8" t="str">
        <f t="shared" si="0"/>
        <v/>
      </c>
      <c r="G56" s="8"/>
      <c r="H56" s="8"/>
      <c r="I56" s="8"/>
      <c r="J56" s="8"/>
      <c r="K56" s="8" t="str">
        <f t="shared" si="3"/>
        <v/>
      </c>
      <c r="L56" s="15"/>
      <c r="M56" s="15"/>
    </row>
    <row r="57" spans="2:13" x14ac:dyDescent="0.2">
      <c r="B57" s="8">
        <f t="shared" si="4"/>
        <v>0</v>
      </c>
      <c r="C57" s="8" t="str">
        <f t="shared" si="5"/>
        <v/>
      </c>
      <c r="D57" s="8" t="str">
        <f>IF(OR(E57=0,E57=""),"",COUNTIF($E$7:E57,E57)&amp;E57)</f>
        <v/>
      </c>
      <c r="E57" s="8" t="str">
        <f t="shared" si="0"/>
        <v/>
      </c>
      <c r="G57" s="8"/>
      <c r="H57" s="8"/>
      <c r="I57" s="8"/>
      <c r="J57" s="8"/>
      <c r="K57" s="8" t="str">
        <f t="shared" si="3"/>
        <v/>
      </c>
      <c r="L57" s="15"/>
      <c r="M57" s="15"/>
    </row>
    <row r="58" spans="2:13" x14ac:dyDescent="0.2">
      <c r="B58" s="8">
        <f t="shared" si="4"/>
        <v>0</v>
      </c>
      <c r="C58" s="8" t="str">
        <f t="shared" si="5"/>
        <v/>
      </c>
      <c r="D58" s="8" t="str">
        <f>IF(OR(E58=0,E58=""),"",COUNTIF($E$7:E58,E58)&amp;E58)</f>
        <v/>
      </c>
      <c r="E58" s="8" t="str">
        <f t="shared" si="0"/>
        <v/>
      </c>
      <c r="G58" s="8"/>
      <c r="H58" s="8"/>
      <c r="I58" s="8"/>
      <c r="J58" s="8"/>
      <c r="K58" s="8" t="str">
        <f t="shared" si="3"/>
        <v/>
      </c>
      <c r="L58" s="15"/>
      <c r="M58" s="15"/>
    </row>
    <row r="59" spans="2:13" x14ac:dyDescent="0.2">
      <c r="B59" s="8">
        <f t="shared" si="4"/>
        <v>0</v>
      </c>
      <c r="C59" s="8" t="str">
        <f t="shared" si="5"/>
        <v/>
      </c>
      <c r="D59" s="8" t="str">
        <f>IF(OR(E59=0,E59=""),"",COUNTIF($E$7:E59,E59)&amp;E59)</f>
        <v/>
      </c>
      <c r="E59" s="8" t="str">
        <f t="shared" si="0"/>
        <v/>
      </c>
      <c r="G59" s="8"/>
      <c r="H59" s="8"/>
      <c r="I59" s="8"/>
      <c r="J59" s="8"/>
      <c r="K59" s="8" t="str">
        <f t="shared" si="3"/>
        <v/>
      </c>
      <c r="L59" s="15"/>
      <c r="M59" s="15"/>
    </row>
    <row r="60" spans="2:13" x14ac:dyDescent="0.2">
      <c r="B60" s="8">
        <f t="shared" si="4"/>
        <v>0</v>
      </c>
      <c r="C60" s="8" t="str">
        <f t="shared" si="5"/>
        <v/>
      </c>
      <c r="D60" s="8" t="str">
        <f>IF(OR(E60=0,E60=""),"",COUNTIF($E$7:E60,E60)&amp;E60)</f>
        <v/>
      </c>
      <c r="E60" s="8" t="str">
        <f t="shared" si="0"/>
        <v/>
      </c>
      <c r="G60" s="8"/>
      <c r="H60" s="8"/>
      <c r="I60" s="8"/>
      <c r="J60" s="8"/>
      <c r="K60" s="8" t="str">
        <f t="shared" si="3"/>
        <v/>
      </c>
      <c r="L60" s="15"/>
      <c r="M60" s="15"/>
    </row>
    <row r="61" spans="2:13" x14ac:dyDescent="0.2">
      <c r="B61" s="8">
        <f t="shared" si="4"/>
        <v>0</v>
      </c>
      <c r="C61" s="8" t="str">
        <f t="shared" si="5"/>
        <v/>
      </c>
      <c r="D61" s="8" t="str">
        <f>IF(OR(E61=0,E61=""),"",COUNTIF($E$7:E61,E61)&amp;E61)</f>
        <v/>
      </c>
      <c r="E61" s="8" t="str">
        <f t="shared" si="0"/>
        <v/>
      </c>
      <c r="G61" s="8"/>
      <c r="H61" s="8"/>
      <c r="I61" s="8"/>
      <c r="J61" s="8"/>
      <c r="K61" s="8" t="str">
        <f t="shared" si="3"/>
        <v/>
      </c>
      <c r="L61" s="15"/>
      <c r="M61" s="15"/>
    </row>
    <row r="62" spans="2:13" x14ac:dyDescent="0.2">
      <c r="B62" s="8">
        <f t="shared" si="4"/>
        <v>0</v>
      </c>
      <c r="C62" s="8" t="str">
        <f t="shared" si="5"/>
        <v/>
      </c>
      <c r="D62" s="8" t="str">
        <f>IF(OR(E62=0,E62=""),"",COUNTIF($E$7:E62,E62)&amp;E62)</f>
        <v/>
      </c>
      <c r="E62" s="8" t="str">
        <f t="shared" si="0"/>
        <v/>
      </c>
      <c r="G62" s="8"/>
      <c r="H62" s="8"/>
      <c r="I62" s="8"/>
      <c r="J62" s="8"/>
      <c r="K62" s="8" t="str">
        <f t="shared" si="3"/>
        <v/>
      </c>
      <c r="L62" s="15"/>
      <c r="M62" s="15"/>
    </row>
    <row r="63" spans="2:13" x14ac:dyDescent="0.2">
      <c r="B63" s="8">
        <f t="shared" si="4"/>
        <v>0</v>
      </c>
      <c r="C63" s="8" t="str">
        <f t="shared" si="5"/>
        <v/>
      </c>
      <c r="D63" s="8" t="str">
        <f>IF(OR(E63=0,E63=""),"",COUNTIF($E$7:E63,E63)&amp;E63)</f>
        <v/>
      </c>
      <c r="E63" s="8" t="str">
        <f t="shared" si="0"/>
        <v/>
      </c>
      <c r="G63" s="8"/>
      <c r="H63" s="8"/>
      <c r="I63" s="8"/>
      <c r="J63" s="8"/>
      <c r="K63" s="8" t="str">
        <f t="shared" si="3"/>
        <v/>
      </c>
      <c r="L63" s="15"/>
      <c r="M63" s="15"/>
    </row>
    <row r="64" spans="2:13" x14ac:dyDescent="0.2">
      <c r="B64" s="8">
        <f t="shared" si="4"/>
        <v>0</v>
      </c>
      <c r="C64" s="8" t="str">
        <f t="shared" si="5"/>
        <v/>
      </c>
      <c r="D64" s="8" t="str">
        <f>IF(OR(E64=0,E64=""),"",COUNTIF($E$7:E64,E64)&amp;E64)</f>
        <v/>
      </c>
      <c r="E64" s="8" t="str">
        <f t="shared" si="0"/>
        <v/>
      </c>
      <c r="G64" s="8"/>
      <c r="H64" s="8"/>
      <c r="I64" s="8"/>
      <c r="J64" s="8"/>
      <c r="K64" s="8" t="str">
        <f t="shared" si="3"/>
        <v/>
      </c>
      <c r="L64" s="15"/>
      <c r="M64" s="15"/>
    </row>
    <row r="65" spans="2:13" x14ac:dyDescent="0.2">
      <c r="B65" s="8">
        <f t="shared" si="4"/>
        <v>0</v>
      </c>
      <c r="C65" s="8" t="str">
        <f t="shared" si="5"/>
        <v/>
      </c>
      <c r="D65" s="8" t="str">
        <f>IF(OR(E65=0,E65=""),"",COUNTIF($E$7:E65,E65)&amp;E65)</f>
        <v/>
      </c>
      <c r="E65" s="8" t="str">
        <f t="shared" si="0"/>
        <v/>
      </c>
      <c r="G65" s="8"/>
      <c r="H65" s="8"/>
      <c r="I65" s="8"/>
      <c r="J65" s="8"/>
      <c r="K65" s="8" t="str">
        <f t="shared" si="3"/>
        <v/>
      </c>
      <c r="L65" s="15"/>
      <c r="M65" s="15"/>
    </row>
    <row r="66" spans="2:13" x14ac:dyDescent="0.2">
      <c r="B66" s="8">
        <f t="shared" si="4"/>
        <v>0</v>
      </c>
      <c r="C66" s="8" t="str">
        <f t="shared" si="5"/>
        <v/>
      </c>
      <c r="D66" s="8" t="str">
        <f>IF(OR(E66=0,E66=""),"",COUNTIF($E$7:E66,E66)&amp;E66)</f>
        <v/>
      </c>
      <c r="E66" s="8" t="str">
        <f t="shared" si="0"/>
        <v/>
      </c>
      <c r="G66" s="8"/>
      <c r="H66" s="8"/>
      <c r="I66" s="8"/>
      <c r="J66" s="8"/>
      <c r="K66" s="8" t="str">
        <f t="shared" si="3"/>
        <v/>
      </c>
      <c r="L66" s="15"/>
      <c r="M66" s="15"/>
    </row>
    <row r="67" spans="2:13" x14ac:dyDescent="0.2">
      <c r="B67" s="8">
        <f t="shared" si="4"/>
        <v>0</v>
      </c>
      <c r="C67" s="8" t="str">
        <f t="shared" si="5"/>
        <v/>
      </c>
      <c r="D67" s="8" t="str">
        <f>IF(OR(E67=0,E67=""),"",COUNTIF($E$7:E67,E67)&amp;E67)</f>
        <v/>
      </c>
      <c r="E67" s="8" t="str">
        <f t="shared" si="0"/>
        <v/>
      </c>
      <c r="G67" s="8"/>
      <c r="H67" s="8"/>
      <c r="I67" s="8"/>
      <c r="J67" s="8"/>
      <c r="K67" s="8" t="str">
        <f t="shared" si="3"/>
        <v/>
      </c>
      <c r="L67" s="15"/>
      <c r="M67" s="15"/>
    </row>
    <row r="68" spans="2:13" x14ac:dyDescent="0.2">
      <c r="B68" s="8">
        <f t="shared" si="4"/>
        <v>0</v>
      </c>
      <c r="C68" s="8" t="str">
        <f t="shared" si="5"/>
        <v/>
      </c>
      <c r="D68" s="8" t="str">
        <f>IF(OR(E68=0,E68=""),"",COUNTIF($E$7:E68,E68)&amp;E68)</f>
        <v/>
      </c>
      <c r="E68" s="8" t="str">
        <f t="shared" si="0"/>
        <v/>
      </c>
      <c r="G68" s="8"/>
      <c r="H68" s="8"/>
      <c r="I68" s="8"/>
      <c r="J68" s="8"/>
      <c r="K68" s="8" t="str">
        <f t="shared" si="3"/>
        <v/>
      </c>
      <c r="L68" s="15"/>
      <c r="M68" s="15"/>
    </row>
    <row r="69" spans="2:13" x14ac:dyDescent="0.2">
      <c r="B69" s="8">
        <f t="shared" si="4"/>
        <v>0</v>
      </c>
      <c r="C69" s="8" t="str">
        <f t="shared" si="5"/>
        <v/>
      </c>
      <c r="D69" s="8" t="str">
        <f>IF(OR(E69=0,E69=""),"",COUNTIF($E$7:E69,E69)&amp;E69)</f>
        <v/>
      </c>
      <c r="E69" s="8" t="str">
        <f t="shared" si="0"/>
        <v/>
      </c>
      <c r="G69" s="8"/>
      <c r="H69" s="8"/>
      <c r="I69" s="8"/>
      <c r="J69" s="8"/>
      <c r="K69" s="8" t="str">
        <f t="shared" si="3"/>
        <v/>
      </c>
      <c r="L69" s="15"/>
      <c r="M69" s="15"/>
    </row>
    <row r="70" spans="2:13" x14ac:dyDescent="0.2">
      <c r="B70" s="8">
        <f t="shared" si="4"/>
        <v>0</v>
      </c>
      <c r="C70" s="8" t="str">
        <f t="shared" si="5"/>
        <v/>
      </c>
      <c r="D70" s="8" t="str">
        <f>IF(OR(E70=0,E70=""),"",COUNTIF($E$7:E70,E70)&amp;E70)</f>
        <v/>
      </c>
      <c r="E70" s="8" t="str">
        <f t="shared" si="0"/>
        <v/>
      </c>
      <c r="G70" s="8"/>
      <c r="H70" s="8"/>
      <c r="I70" s="8"/>
      <c r="J70" s="8"/>
      <c r="K70" s="8" t="str">
        <f t="shared" si="3"/>
        <v/>
      </c>
      <c r="L70" s="15"/>
      <c r="M70" s="15"/>
    </row>
    <row r="71" spans="2:13" x14ac:dyDescent="0.2">
      <c r="B71" s="8">
        <f t="shared" si="4"/>
        <v>0</v>
      </c>
      <c r="C71" s="8" t="str">
        <f t="shared" si="5"/>
        <v/>
      </c>
      <c r="D71" s="8" t="str">
        <f>IF(OR(E71=0,E71=""),"",COUNTIF($E$7:E71,E71)&amp;E71)</f>
        <v/>
      </c>
      <c r="E71" s="8" t="str">
        <f t="shared" ref="E71:E134" si="6">IF(J71=filter,J71,"")</f>
        <v/>
      </c>
      <c r="G71" s="8"/>
      <c r="H71" s="8"/>
      <c r="I71" s="8"/>
      <c r="J71" s="8"/>
      <c r="K71" s="8" t="str">
        <f t="shared" ref="K71:K134" si="7">IF(J71="","",VLOOKUP(J71,T_Akun,2,0))</f>
        <v/>
      </c>
      <c r="L71" s="15"/>
      <c r="M71" s="15"/>
    </row>
    <row r="72" spans="2:13" x14ac:dyDescent="0.2">
      <c r="B72" s="8">
        <f t="shared" si="4"/>
        <v>0</v>
      </c>
      <c r="C72" s="8" t="str">
        <f t="shared" si="5"/>
        <v/>
      </c>
      <c r="D72" s="8" t="str">
        <f>IF(OR(E72=0,E72=""),"",COUNTIF($E$7:E72,E72)&amp;E72)</f>
        <v/>
      </c>
      <c r="E72" s="8" t="str">
        <f t="shared" si="6"/>
        <v/>
      </c>
      <c r="G72" s="8"/>
      <c r="H72" s="8"/>
      <c r="I72" s="8"/>
      <c r="J72" s="8"/>
      <c r="K72" s="8" t="str">
        <f t="shared" si="7"/>
        <v/>
      </c>
      <c r="L72" s="15"/>
      <c r="M72" s="15"/>
    </row>
    <row r="73" spans="2:13" x14ac:dyDescent="0.2">
      <c r="B73" s="8">
        <f t="shared" si="4"/>
        <v>0</v>
      </c>
      <c r="C73" s="8" t="str">
        <f t="shared" si="5"/>
        <v/>
      </c>
      <c r="D73" s="8" t="str">
        <f>IF(OR(E73=0,E73=""),"",COUNTIF($E$7:E73,E73)&amp;E73)</f>
        <v/>
      </c>
      <c r="E73" s="8" t="str">
        <f t="shared" si="6"/>
        <v/>
      </c>
      <c r="G73" s="8"/>
      <c r="H73" s="8"/>
      <c r="I73" s="8"/>
      <c r="J73" s="8"/>
      <c r="K73" s="8" t="str">
        <f t="shared" si="7"/>
        <v/>
      </c>
      <c r="L73" s="15"/>
      <c r="M73" s="15"/>
    </row>
    <row r="74" spans="2:13" x14ac:dyDescent="0.2">
      <c r="B74" s="8">
        <f t="shared" si="4"/>
        <v>0</v>
      </c>
      <c r="C74" s="8" t="str">
        <f t="shared" si="5"/>
        <v/>
      </c>
      <c r="D74" s="8" t="str">
        <f>IF(OR(E74=0,E74=""),"",COUNTIF($E$7:E74,E74)&amp;E74)</f>
        <v/>
      </c>
      <c r="E74" s="8" t="str">
        <f t="shared" si="6"/>
        <v/>
      </c>
      <c r="G74" s="8"/>
      <c r="H74" s="8"/>
      <c r="I74" s="8"/>
      <c r="J74" s="8"/>
      <c r="K74" s="8" t="str">
        <f t="shared" si="7"/>
        <v/>
      </c>
      <c r="L74" s="15"/>
      <c r="M74" s="15"/>
    </row>
    <row r="75" spans="2:13" x14ac:dyDescent="0.2">
      <c r="B75" s="8">
        <f t="shared" si="4"/>
        <v>0</v>
      </c>
      <c r="C75" s="8" t="str">
        <f t="shared" si="5"/>
        <v/>
      </c>
      <c r="D75" s="8" t="str">
        <f>IF(OR(E75=0,E75=""),"",COUNTIF($E$7:E75,E75)&amp;E75)</f>
        <v/>
      </c>
      <c r="E75" s="8" t="str">
        <f t="shared" si="6"/>
        <v/>
      </c>
      <c r="G75" s="8"/>
      <c r="H75" s="8"/>
      <c r="I75" s="8"/>
      <c r="J75" s="8"/>
      <c r="K75" s="8" t="str">
        <f t="shared" si="7"/>
        <v/>
      </c>
      <c r="L75" s="15"/>
      <c r="M75" s="15"/>
    </row>
    <row r="76" spans="2:13" x14ac:dyDescent="0.2">
      <c r="B76" s="8">
        <f t="shared" si="4"/>
        <v>0</v>
      </c>
      <c r="C76" s="8" t="str">
        <f t="shared" si="5"/>
        <v/>
      </c>
      <c r="D76" s="8" t="str">
        <f>IF(OR(E76=0,E76=""),"",COUNTIF($E$7:E76,E76)&amp;E76)</f>
        <v/>
      </c>
      <c r="E76" s="8" t="str">
        <f t="shared" si="6"/>
        <v/>
      </c>
      <c r="G76" s="8"/>
      <c r="H76" s="8"/>
      <c r="I76" s="8"/>
      <c r="J76" s="8"/>
      <c r="K76" s="8" t="str">
        <f t="shared" si="7"/>
        <v/>
      </c>
      <c r="L76" s="15"/>
      <c r="M76" s="15"/>
    </row>
    <row r="77" spans="2:13" x14ac:dyDescent="0.2">
      <c r="B77" s="8">
        <f t="shared" ref="B77:B140" si="8">IF(C77&lt;&gt;"","",J77)</f>
        <v>0</v>
      </c>
      <c r="C77" s="8" t="str">
        <f t="shared" ref="C77:C140" si="9">IF(LEFT(H77,3)="JP-",J77,"")</f>
        <v/>
      </c>
      <c r="D77" s="8" t="str">
        <f>IF(OR(E77=0,E77=""),"",COUNTIF($E$7:E77,E77)&amp;E77)</f>
        <v/>
      </c>
      <c r="E77" s="8" t="str">
        <f t="shared" si="6"/>
        <v/>
      </c>
      <c r="G77" s="8"/>
      <c r="H77" s="8"/>
      <c r="I77" s="8"/>
      <c r="J77" s="8"/>
      <c r="K77" s="8" t="str">
        <f t="shared" si="7"/>
        <v/>
      </c>
      <c r="L77" s="15"/>
      <c r="M77" s="15"/>
    </row>
    <row r="78" spans="2:13" x14ac:dyDescent="0.2">
      <c r="B78" s="8">
        <f t="shared" si="8"/>
        <v>0</v>
      </c>
      <c r="C78" s="8" t="str">
        <f t="shared" si="9"/>
        <v/>
      </c>
      <c r="D78" s="8" t="str">
        <f>IF(OR(E78=0,E78=""),"",COUNTIF($E$7:E78,E78)&amp;E78)</f>
        <v/>
      </c>
      <c r="E78" s="8" t="str">
        <f t="shared" si="6"/>
        <v/>
      </c>
      <c r="G78" s="8"/>
      <c r="H78" s="8"/>
      <c r="I78" s="8"/>
      <c r="J78" s="8"/>
      <c r="K78" s="8" t="str">
        <f t="shared" si="7"/>
        <v/>
      </c>
      <c r="L78" s="15"/>
      <c r="M78" s="15"/>
    </row>
    <row r="79" spans="2:13" x14ac:dyDescent="0.2">
      <c r="B79" s="8">
        <f t="shared" si="8"/>
        <v>0</v>
      </c>
      <c r="C79" s="8" t="str">
        <f t="shared" si="9"/>
        <v/>
      </c>
      <c r="D79" s="8" t="str">
        <f>IF(OR(E79=0,E79=""),"",COUNTIF($E$7:E79,E79)&amp;E79)</f>
        <v/>
      </c>
      <c r="E79" s="8" t="str">
        <f t="shared" si="6"/>
        <v/>
      </c>
      <c r="G79" s="8"/>
      <c r="H79" s="8"/>
      <c r="I79" s="8"/>
      <c r="J79" s="8"/>
      <c r="K79" s="8" t="str">
        <f t="shared" si="7"/>
        <v/>
      </c>
      <c r="L79" s="15"/>
      <c r="M79" s="15"/>
    </row>
    <row r="80" spans="2:13" x14ac:dyDescent="0.2">
      <c r="B80" s="8">
        <f t="shared" si="8"/>
        <v>0</v>
      </c>
      <c r="C80" s="8" t="str">
        <f t="shared" si="9"/>
        <v/>
      </c>
      <c r="D80" s="8" t="str">
        <f>IF(OR(E80=0,E80=""),"",COUNTIF($E$7:E80,E80)&amp;E80)</f>
        <v/>
      </c>
      <c r="E80" s="8" t="str">
        <f t="shared" si="6"/>
        <v/>
      </c>
      <c r="G80" s="8"/>
      <c r="H80" s="8"/>
      <c r="I80" s="8"/>
      <c r="J80" s="8"/>
      <c r="K80" s="8" t="str">
        <f t="shared" si="7"/>
        <v/>
      </c>
      <c r="L80" s="15"/>
      <c r="M80" s="15"/>
    </row>
    <row r="81" spans="2:13" x14ac:dyDescent="0.2">
      <c r="B81" s="8">
        <f t="shared" si="8"/>
        <v>0</v>
      </c>
      <c r="C81" s="8" t="str">
        <f t="shared" si="9"/>
        <v/>
      </c>
      <c r="D81" s="8" t="str">
        <f>IF(OR(E81=0,E81=""),"",COUNTIF($E$7:E81,E81)&amp;E81)</f>
        <v/>
      </c>
      <c r="E81" s="8" t="str">
        <f t="shared" si="6"/>
        <v/>
      </c>
      <c r="G81" s="8"/>
      <c r="H81" s="8"/>
      <c r="I81" s="8"/>
      <c r="J81" s="8"/>
      <c r="K81" s="8" t="str">
        <f t="shared" si="7"/>
        <v/>
      </c>
      <c r="L81" s="15"/>
      <c r="M81" s="15"/>
    </row>
    <row r="82" spans="2:13" x14ac:dyDescent="0.2">
      <c r="B82" s="8">
        <f t="shared" si="8"/>
        <v>0</v>
      </c>
      <c r="C82" s="8" t="str">
        <f t="shared" si="9"/>
        <v/>
      </c>
      <c r="D82" s="8" t="str">
        <f>IF(OR(E82=0,E82=""),"",COUNTIF($E$7:E82,E82)&amp;E82)</f>
        <v/>
      </c>
      <c r="E82" s="8" t="str">
        <f t="shared" si="6"/>
        <v/>
      </c>
      <c r="G82" s="8"/>
      <c r="H82" s="8"/>
      <c r="I82" s="8"/>
      <c r="J82" s="8"/>
      <c r="K82" s="8" t="str">
        <f t="shared" si="7"/>
        <v/>
      </c>
      <c r="L82" s="15"/>
      <c r="M82" s="15"/>
    </row>
    <row r="83" spans="2:13" x14ac:dyDescent="0.2">
      <c r="B83" s="8">
        <f t="shared" si="8"/>
        <v>0</v>
      </c>
      <c r="C83" s="8" t="str">
        <f t="shared" si="9"/>
        <v/>
      </c>
      <c r="D83" s="8" t="str">
        <f>IF(OR(E83=0,E83=""),"",COUNTIF($E$7:E83,E83)&amp;E83)</f>
        <v/>
      </c>
      <c r="E83" s="8" t="str">
        <f t="shared" si="6"/>
        <v/>
      </c>
      <c r="G83" s="8"/>
      <c r="H83" s="8"/>
      <c r="I83" s="8"/>
      <c r="J83" s="8"/>
      <c r="K83" s="8" t="str">
        <f t="shared" si="7"/>
        <v/>
      </c>
      <c r="L83" s="15"/>
      <c r="M83" s="15"/>
    </row>
    <row r="84" spans="2:13" x14ac:dyDescent="0.2">
      <c r="B84" s="8">
        <f t="shared" si="8"/>
        <v>0</v>
      </c>
      <c r="C84" s="8" t="str">
        <f t="shared" si="9"/>
        <v/>
      </c>
      <c r="D84" s="8" t="str">
        <f>IF(OR(E84=0,E84=""),"",COUNTIF($E$7:E84,E84)&amp;E84)</f>
        <v/>
      </c>
      <c r="E84" s="8" t="str">
        <f t="shared" si="6"/>
        <v/>
      </c>
      <c r="G84" s="8"/>
      <c r="H84" s="8"/>
      <c r="I84" s="8"/>
      <c r="J84" s="8"/>
      <c r="K84" s="8" t="str">
        <f t="shared" si="7"/>
        <v/>
      </c>
      <c r="L84" s="15"/>
      <c r="M84" s="15"/>
    </row>
    <row r="85" spans="2:13" x14ac:dyDescent="0.2">
      <c r="B85" s="8">
        <f t="shared" si="8"/>
        <v>0</v>
      </c>
      <c r="C85" s="8" t="str">
        <f t="shared" si="9"/>
        <v/>
      </c>
      <c r="D85" s="8" t="str">
        <f>IF(OR(E85=0,E85=""),"",COUNTIF($E$7:E85,E85)&amp;E85)</f>
        <v/>
      </c>
      <c r="E85" s="8" t="str">
        <f t="shared" si="6"/>
        <v/>
      </c>
      <c r="G85" s="8"/>
      <c r="H85" s="8"/>
      <c r="I85" s="8"/>
      <c r="J85" s="8"/>
      <c r="K85" s="8" t="str">
        <f t="shared" si="7"/>
        <v/>
      </c>
      <c r="L85" s="15"/>
      <c r="M85" s="15"/>
    </row>
    <row r="86" spans="2:13" x14ac:dyDescent="0.2">
      <c r="B86" s="8">
        <f t="shared" si="8"/>
        <v>0</v>
      </c>
      <c r="C86" s="8" t="str">
        <f t="shared" si="9"/>
        <v/>
      </c>
      <c r="D86" s="8" t="str">
        <f>IF(OR(E86=0,E86=""),"",COUNTIF($E$7:E86,E86)&amp;E86)</f>
        <v/>
      </c>
      <c r="E86" s="8" t="str">
        <f t="shared" si="6"/>
        <v/>
      </c>
      <c r="G86" s="8"/>
      <c r="H86" s="8"/>
      <c r="I86" s="8"/>
      <c r="J86" s="8"/>
      <c r="K86" s="8" t="str">
        <f t="shared" si="7"/>
        <v/>
      </c>
      <c r="L86" s="15"/>
      <c r="M86" s="15"/>
    </row>
    <row r="87" spans="2:13" x14ac:dyDescent="0.2">
      <c r="B87" s="8">
        <f t="shared" si="8"/>
        <v>0</v>
      </c>
      <c r="C87" s="8" t="str">
        <f t="shared" si="9"/>
        <v/>
      </c>
      <c r="D87" s="8" t="str">
        <f>IF(OR(E87=0,E87=""),"",COUNTIF($E$7:E87,E87)&amp;E87)</f>
        <v/>
      </c>
      <c r="E87" s="8" t="str">
        <f t="shared" si="6"/>
        <v/>
      </c>
      <c r="G87" s="8"/>
      <c r="H87" s="8"/>
      <c r="I87" s="8"/>
      <c r="J87" s="8"/>
      <c r="K87" s="8" t="str">
        <f t="shared" si="7"/>
        <v/>
      </c>
      <c r="L87" s="15"/>
      <c r="M87" s="15"/>
    </row>
    <row r="88" spans="2:13" x14ac:dyDescent="0.2">
      <c r="B88" s="8">
        <f t="shared" si="8"/>
        <v>0</v>
      </c>
      <c r="C88" s="8" t="str">
        <f t="shared" si="9"/>
        <v/>
      </c>
      <c r="D88" s="8" t="str">
        <f>IF(OR(E88=0,E88=""),"",COUNTIF($E$7:E88,E88)&amp;E88)</f>
        <v/>
      </c>
      <c r="E88" s="8" t="str">
        <f t="shared" si="6"/>
        <v/>
      </c>
      <c r="G88" s="8"/>
      <c r="H88" s="8"/>
      <c r="I88" s="8"/>
      <c r="J88" s="8"/>
      <c r="K88" s="8" t="str">
        <f t="shared" si="7"/>
        <v/>
      </c>
      <c r="L88" s="15"/>
      <c r="M88" s="15"/>
    </row>
    <row r="89" spans="2:13" x14ac:dyDescent="0.2">
      <c r="B89" s="8">
        <f t="shared" si="8"/>
        <v>0</v>
      </c>
      <c r="C89" s="8" t="str">
        <f t="shared" si="9"/>
        <v/>
      </c>
      <c r="D89" s="8" t="str">
        <f>IF(OR(E89=0,E89=""),"",COUNTIF($E$7:E89,E89)&amp;E89)</f>
        <v/>
      </c>
      <c r="E89" s="8" t="str">
        <f t="shared" si="6"/>
        <v/>
      </c>
      <c r="G89" s="8"/>
      <c r="H89" s="8"/>
      <c r="I89" s="8"/>
      <c r="J89" s="8"/>
      <c r="K89" s="8" t="str">
        <f t="shared" si="7"/>
        <v/>
      </c>
      <c r="L89" s="15"/>
      <c r="M89" s="15"/>
    </row>
    <row r="90" spans="2:13" x14ac:dyDescent="0.2">
      <c r="B90" s="8">
        <f t="shared" si="8"/>
        <v>0</v>
      </c>
      <c r="C90" s="8" t="str">
        <f t="shared" si="9"/>
        <v/>
      </c>
      <c r="D90" s="8" t="str">
        <f>IF(OR(E90=0,E90=""),"",COUNTIF($E$7:E90,E90)&amp;E90)</f>
        <v/>
      </c>
      <c r="E90" s="8" t="str">
        <f t="shared" si="6"/>
        <v/>
      </c>
      <c r="G90" s="8"/>
      <c r="H90" s="8"/>
      <c r="I90" s="8"/>
      <c r="J90" s="8"/>
      <c r="K90" s="8" t="str">
        <f t="shared" si="7"/>
        <v/>
      </c>
      <c r="L90" s="15"/>
      <c r="M90" s="15"/>
    </row>
    <row r="91" spans="2:13" x14ac:dyDescent="0.2">
      <c r="B91" s="8">
        <f t="shared" si="8"/>
        <v>0</v>
      </c>
      <c r="C91" s="8" t="str">
        <f t="shared" si="9"/>
        <v/>
      </c>
      <c r="D91" s="8" t="str">
        <f>IF(OR(E91=0,E91=""),"",COUNTIF($E$7:E91,E91)&amp;E91)</f>
        <v/>
      </c>
      <c r="E91" s="8" t="str">
        <f t="shared" si="6"/>
        <v/>
      </c>
      <c r="G91" s="8"/>
      <c r="H91" s="8"/>
      <c r="I91" s="8"/>
      <c r="J91" s="8"/>
      <c r="K91" s="8" t="str">
        <f t="shared" si="7"/>
        <v/>
      </c>
      <c r="L91" s="15"/>
      <c r="M91" s="15"/>
    </row>
    <row r="92" spans="2:13" x14ac:dyDescent="0.2">
      <c r="B92" s="8">
        <f t="shared" si="8"/>
        <v>0</v>
      </c>
      <c r="C92" s="8" t="str">
        <f t="shared" si="9"/>
        <v/>
      </c>
      <c r="D92" s="8" t="str">
        <f>IF(OR(E92=0,E92=""),"",COUNTIF($E$7:E92,E92)&amp;E92)</f>
        <v/>
      </c>
      <c r="E92" s="8" t="str">
        <f t="shared" si="6"/>
        <v/>
      </c>
      <c r="G92" s="8"/>
      <c r="H92" s="8"/>
      <c r="I92" s="8"/>
      <c r="J92" s="8"/>
      <c r="K92" s="8" t="str">
        <f t="shared" si="7"/>
        <v/>
      </c>
      <c r="L92" s="15"/>
      <c r="M92" s="15"/>
    </row>
    <row r="93" spans="2:13" x14ac:dyDescent="0.2">
      <c r="B93" s="8">
        <f t="shared" si="8"/>
        <v>0</v>
      </c>
      <c r="C93" s="8" t="str">
        <f t="shared" si="9"/>
        <v/>
      </c>
      <c r="D93" s="8" t="str">
        <f>IF(OR(E93=0,E93=""),"",COUNTIF($E$7:E93,E93)&amp;E93)</f>
        <v/>
      </c>
      <c r="E93" s="8" t="str">
        <f t="shared" si="6"/>
        <v/>
      </c>
      <c r="G93" s="8"/>
      <c r="H93" s="8"/>
      <c r="I93" s="8"/>
      <c r="J93" s="8"/>
      <c r="K93" s="8" t="str">
        <f t="shared" si="7"/>
        <v/>
      </c>
      <c r="L93" s="15"/>
      <c r="M93" s="15"/>
    </row>
    <row r="94" spans="2:13" x14ac:dyDescent="0.2">
      <c r="B94" s="8">
        <f t="shared" si="8"/>
        <v>0</v>
      </c>
      <c r="C94" s="8" t="str">
        <f t="shared" si="9"/>
        <v/>
      </c>
      <c r="D94" s="8" t="str">
        <f>IF(OR(E94=0,E94=""),"",COUNTIF($E$7:E94,E94)&amp;E94)</f>
        <v/>
      </c>
      <c r="E94" s="8" t="str">
        <f t="shared" si="6"/>
        <v/>
      </c>
      <c r="G94" s="8"/>
      <c r="H94" s="8"/>
      <c r="I94" s="8"/>
      <c r="J94" s="8"/>
      <c r="K94" s="8" t="str">
        <f t="shared" si="7"/>
        <v/>
      </c>
      <c r="L94" s="15"/>
      <c r="M94" s="15"/>
    </row>
    <row r="95" spans="2:13" x14ac:dyDescent="0.2">
      <c r="B95" s="8">
        <f t="shared" si="8"/>
        <v>0</v>
      </c>
      <c r="C95" s="8" t="str">
        <f t="shared" si="9"/>
        <v/>
      </c>
      <c r="D95" s="8" t="str">
        <f>IF(OR(E95=0,E95=""),"",COUNTIF($E$7:E95,E95)&amp;E95)</f>
        <v/>
      </c>
      <c r="E95" s="8" t="str">
        <f t="shared" si="6"/>
        <v/>
      </c>
      <c r="G95" s="8"/>
      <c r="H95" s="8"/>
      <c r="I95" s="8"/>
      <c r="J95" s="8"/>
      <c r="K95" s="8" t="str">
        <f t="shared" si="7"/>
        <v/>
      </c>
      <c r="L95" s="15"/>
      <c r="M95" s="15"/>
    </row>
    <row r="96" spans="2:13" x14ac:dyDescent="0.2">
      <c r="B96" s="8">
        <f t="shared" si="8"/>
        <v>0</v>
      </c>
      <c r="C96" s="8" t="str">
        <f t="shared" si="9"/>
        <v/>
      </c>
      <c r="D96" s="8" t="str">
        <f>IF(OR(E96=0,E96=""),"",COUNTIF($E$7:E96,E96)&amp;E96)</f>
        <v/>
      </c>
      <c r="E96" s="8" t="str">
        <f t="shared" si="6"/>
        <v/>
      </c>
      <c r="G96" s="8"/>
      <c r="H96" s="8"/>
      <c r="I96" s="8"/>
      <c r="J96" s="8"/>
      <c r="K96" s="8" t="str">
        <f t="shared" si="7"/>
        <v/>
      </c>
      <c r="L96" s="15"/>
      <c r="M96" s="15"/>
    </row>
    <row r="97" spans="2:13" x14ac:dyDescent="0.2">
      <c r="B97" s="8">
        <f t="shared" si="8"/>
        <v>0</v>
      </c>
      <c r="C97" s="8" t="str">
        <f t="shared" si="9"/>
        <v/>
      </c>
      <c r="D97" s="8" t="str">
        <f>IF(OR(E97=0,E97=""),"",COUNTIF($E$7:E97,E97)&amp;E97)</f>
        <v/>
      </c>
      <c r="E97" s="8" t="str">
        <f t="shared" si="6"/>
        <v/>
      </c>
      <c r="G97" s="8"/>
      <c r="H97" s="8"/>
      <c r="I97" s="8"/>
      <c r="J97" s="8"/>
      <c r="K97" s="8" t="str">
        <f t="shared" si="7"/>
        <v/>
      </c>
      <c r="L97" s="15"/>
      <c r="M97" s="15"/>
    </row>
    <row r="98" spans="2:13" x14ac:dyDescent="0.2">
      <c r="B98" s="8">
        <f t="shared" si="8"/>
        <v>0</v>
      </c>
      <c r="C98" s="8" t="str">
        <f t="shared" si="9"/>
        <v/>
      </c>
      <c r="D98" s="8" t="str">
        <f>IF(OR(E98=0,E98=""),"",COUNTIF($E$7:E98,E98)&amp;E98)</f>
        <v/>
      </c>
      <c r="E98" s="8" t="str">
        <f t="shared" si="6"/>
        <v/>
      </c>
      <c r="G98" s="8"/>
      <c r="H98" s="8"/>
      <c r="I98" s="8"/>
      <c r="J98" s="8"/>
      <c r="K98" s="8" t="str">
        <f t="shared" si="7"/>
        <v/>
      </c>
      <c r="L98" s="15"/>
      <c r="M98" s="15"/>
    </row>
    <row r="99" spans="2:13" x14ac:dyDescent="0.2">
      <c r="B99" s="8">
        <f t="shared" si="8"/>
        <v>0</v>
      </c>
      <c r="C99" s="8" t="str">
        <f t="shared" si="9"/>
        <v/>
      </c>
      <c r="D99" s="8" t="str">
        <f>IF(OR(E99=0,E99=""),"",COUNTIF($E$7:E99,E99)&amp;E99)</f>
        <v/>
      </c>
      <c r="E99" s="8" t="str">
        <f t="shared" si="6"/>
        <v/>
      </c>
      <c r="G99" s="8"/>
      <c r="H99" s="8"/>
      <c r="I99" s="8"/>
      <c r="J99" s="8"/>
      <c r="K99" s="8" t="str">
        <f t="shared" si="7"/>
        <v/>
      </c>
      <c r="L99" s="15"/>
      <c r="M99" s="15"/>
    </row>
    <row r="100" spans="2:13" x14ac:dyDescent="0.2">
      <c r="B100" s="8">
        <f t="shared" si="8"/>
        <v>0</v>
      </c>
      <c r="C100" s="8" t="str">
        <f t="shared" si="9"/>
        <v/>
      </c>
      <c r="D100" s="8" t="str">
        <f>IF(OR(E100=0,E100=""),"",COUNTIF($E$7:E100,E100)&amp;E100)</f>
        <v/>
      </c>
      <c r="E100" s="8" t="str">
        <f t="shared" si="6"/>
        <v/>
      </c>
      <c r="G100" s="8"/>
      <c r="H100" s="8"/>
      <c r="I100" s="8"/>
      <c r="J100" s="8"/>
      <c r="K100" s="8" t="str">
        <f t="shared" si="7"/>
        <v/>
      </c>
      <c r="L100" s="15"/>
      <c r="M100" s="15"/>
    </row>
    <row r="101" spans="2:13" x14ac:dyDescent="0.2">
      <c r="B101" s="8">
        <f t="shared" si="8"/>
        <v>0</v>
      </c>
      <c r="C101" s="8" t="str">
        <f t="shared" si="9"/>
        <v/>
      </c>
      <c r="D101" s="8" t="str">
        <f>IF(OR(E101=0,E101=""),"",COUNTIF($E$7:E101,E101)&amp;E101)</f>
        <v/>
      </c>
      <c r="E101" s="8" t="str">
        <f t="shared" si="6"/>
        <v/>
      </c>
      <c r="G101" s="8"/>
      <c r="H101" s="8"/>
      <c r="I101" s="8"/>
      <c r="J101" s="8"/>
      <c r="K101" s="8" t="str">
        <f t="shared" si="7"/>
        <v/>
      </c>
      <c r="L101" s="15"/>
      <c r="M101" s="15"/>
    </row>
    <row r="102" spans="2:13" x14ac:dyDescent="0.2">
      <c r="B102" s="8">
        <f t="shared" si="8"/>
        <v>0</v>
      </c>
      <c r="C102" s="8" t="str">
        <f t="shared" si="9"/>
        <v/>
      </c>
      <c r="D102" s="8" t="str">
        <f>IF(OR(E102=0,E102=""),"",COUNTIF($E$7:E102,E102)&amp;E102)</f>
        <v/>
      </c>
      <c r="E102" s="8" t="str">
        <f t="shared" si="6"/>
        <v/>
      </c>
      <c r="G102" s="8"/>
      <c r="H102" s="8"/>
      <c r="I102" s="8"/>
      <c r="J102" s="8"/>
      <c r="K102" s="8" t="str">
        <f t="shared" si="7"/>
        <v/>
      </c>
      <c r="L102" s="15"/>
      <c r="M102" s="15"/>
    </row>
    <row r="103" spans="2:13" x14ac:dyDescent="0.2">
      <c r="B103" s="8">
        <f t="shared" si="8"/>
        <v>0</v>
      </c>
      <c r="C103" s="8" t="str">
        <f t="shared" si="9"/>
        <v/>
      </c>
      <c r="D103" s="8" t="str">
        <f>IF(OR(E103=0,E103=""),"",COUNTIF($E$7:E103,E103)&amp;E103)</f>
        <v/>
      </c>
      <c r="E103" s="8" t="str">
        <f t="shared" si="6"/>
        <v/>
      </c>
      <c r="G103" s="8"/>
      <c r="H103" s="8"/>
      <c r="I103" s="8"/>
      <c r="J103" s="8"/>
      <c r="K103" s="8" t="str">
        <f t="shared" si="7"/>
        <v/>
      </c>
      <c r="L103" s="15"/>
      <c r="M103" s="15"/>
    </row>
    <row r="104" spans="2:13" x14ac:dyDescent="0.2">
      <c r="B104" s="8">
        <f t="shared" si="8"/>
        <v>0</v>
      </c>
      <c r="C104" s="8" t="str">
        <f t="shared" si="9"/>
        <v/>
      </c>
      <c r="D104" s="8" t="str">
        <f>IF(OR(E104=0,E104=""),"",COUNTIF($E$7:E104,E104)&amp;E104)</f>
        <v/>
      </c>
      <c r="E104" s="8" t="str">
        <f t="shared" si="6"/>
        <v/>
      </c>
      <c r="G104" s="8"/>
      <c r="H104" s="8"/>
      <c r="I104" s="8"/>
      <c r="J104" s="8"/>
      <c r="K104" s="8" t="str">
        <f t="shared" si="7"/>
        <v/>
      </c>
      <c r="L104" s="15"/>
      <c r="M104" s="15"/>
    </row>
    <row r="105" spans="2:13" x14ac:dyDescent="0.2">
      <c r="B105" s="8">
        <f t="shared" si="8"/>
        <v>0</v>
      </c>
      <c r="C105" s="8" t="str">
        <f t="shared" si="9"/>
        <v/>
      </c>
      <c r="D105" s="8" t="str">
        <f>IF(OR(E105=0,E105=""),"",COUNTIF($E$7:E105,E105)&amp;E105)</f>
        <v/>
      </c>
      <c r="E105" s="8" t="str">
        <f t="shared" si="6"/>
        <v/>
      </c>
      <c r="G105" s="8"/>
      <c r="H105" s="8"/>
      <c r="I105" s="8"/>
      <c r="J105" s="8"/>
      <c r="K105" s="8" t="str">
        <f t="shared" si="7"/>
        <v/>
      </c>
      <c r="L105" s="15"/>
      <c r="M105" s="15"/>
    </row>
    <row r="106" spans="2:13" x14ac:dyDescent="0.2">
      <c r="B106" s="8">
        <f t="shared" si="8"/>
        <v>0</v>
      </c>
      <c r="C106" s="8" t="str">
        <f t="shared" si="9"/>
        <v/>
      </c>
      <c r="D106" s="8" t="str">
        <f>IF(OR(E106=0,E106=""),"",COUNTIF($E$7:E106,E106)&amp;E106)</f>
        <v/>
      </c>
      <c r="E106" s="8" t="str">
        <f t="shared" si="6"/>
        <v/>
      </c>
      <c r="G106" s="8"/>
      <c r="H106" s="8"/>
      <c r="I106" s="8"/>
      <c r="J106" s="8"/>
      <c r="K106" s="8" t="str">
        <f t="shared" si="7"/>
        <v/>
      </c>
      <c r="L106" s="15"/>
      <c r="M106" s="15"/>
    </row>
    <row r="107" spans="2:13" x14ac:dyDescent="0.2">
      <c r="B107" s="8">
        <f t="shared" si="8"/>
        <v>0</v>
      </c>
      <c r="C107" s="8" t="str">
        <f t="shared" si="9"/>
        <v/>
      </c>
      <c r="D107" s="8" t="str">
        <f>IF(OR(E107=0,E107=""),"",COUNTIF($E$7:E107,E107)&amp;E107)</f>
        <v/>
      </c>
      <c r="E107" s="8" t="str">
        <f t="shared" si="6"/>
        <v/>
      </c>
      <c r="G107" s="8"/>
      <c r="H107" s="8"/>
      <c r="I107" s="8"/>
      <c r="J107" s="8"/>
      <c r="K107" s="8" t="str">
        <f t="shared" si="7"/>
        <v/>
      </c>
      <c r="L107" s="15"/>
      <c r="M107" s="15"/>
    </row>
    <row r="108" spans="2:13" x14ac:dyDescent="0.2">
      <c r="B108" s="8">
        <f t="shared" si="8"/>
        <v>0</v>
      </c>
      <c r="C108" s="8" t="str">
        <f t="shared" si="9"/>
        <v/>
      </c>
      <c r="D108" s="8" t="str">
        <f>IF(OR(E108=0,E108=""),"",COUNTIF($E$7:E108,E108)&amp;E108)</f>
        <v/>
      </c>
      <c r="E108" s="8" t="str">
        <f t="shared" si="6"/>
        <v/>
      </c>
      <c r="G108" s="8"/>
      <c r="H108" s="8"/>
      <c r="I108" s="8"/>
      <c r="J108" s="8"/>
      <c r="K108" s="8" t="str">
        <f t="shared" si="7"/>
        <v/>
      </c>
      <c r="L108" s="15"/>
      <c r="M108" s="15"/>
    </row>
    <row r="109" spans="2:13" x14ac:dyDescent="0.2">
      <c r="B109" s="8">
        <f t="shared" si="8"/>
        <v>0</v>
      </c>
      <c r="C109" s="8" t="str">
        <f t="shared" si="9"/>
        <v/>
      </c>
      <c r="D109" s="8" t="str">
        <f>IF(OR(E109=0,E109=""),"",COUNTIF($E$7:E109,E109)&amp;E109)</f>
        <v/>
      </c>
      <c r="E109" s="8" t="str">
        <f t="shared" si="6"/>
        <v/>
      </c>
      <c r="G109" s="8"/>
      <c r="H109" s="8"/>
      <c r="I109" s="8"/>
      <c r="J109" s="8"/>
      <c r="K109" s="8" t="str">
        <f t="shared" si="7"/>
        <v/>
      </c>
      <c r="L109" s="15"/>
      <c r="M109" s="15"/>
    </row>
    <row r="110" spans="2:13" x14ac:dyDescent="0.2">
      <c r="B110" s="8">
        <f t="shared" si="8"/>
        <v>0</v>
      </c>
      <c r="C110" s="8" t="str">
        <f t="shared" si="9"/>
        <v/>
      </c>
      <c r="D110" s="8" t="str">
        <f>IF(OR(E110=0,E110=""),"",COUNTIF($E$7:E110,E110)&amp;E110)</f>
        <v/>
      </c>
      <c r="E110" s="8" t="str">
        <f t="shared" si="6"/>
        <v/>
      </c>
      <c r="G110" s="8"/>
      <c r="H110" s="8"/>
      <c r="I110" s="8"/>
      <c r="J110" s="8"/>
      <c r="K110" s="8" t="str">
        <f t="shared" si="7"/>
        <v/>
      </c>
      <c r="L110" s="15"/>
      <c r="M110" s="15"/>
    </row>
    <row r="111" spans="2:13" x14ac:dyDescent="0.2">
      <c r="B111" s="8">
        <f t="shared" si="8"/>
        <v>0</v>
      </c>
      <c r="C111" s="8" t="str">
        <f t="shared" si="9"/>
        <v/>
      </c>
      <c r="D111" s="8" t="str">
        <f>IF(OR(E111=0,E111=""),"",COUNTIF($E$7:E111,E111)&amp;E111)</f>
        <v/>
      </c>
      <c r="E111" s="8" t="str">
        <f t="shared" si="6"/>
        <v/>
      </c>
      <c r="G111" s="8"/>
      <c r="H111" s="8"/>
      <c r="I111" s="8"/>
      <c r="J111" s="8"/>
      <c r="K111" s="8" t="str">
        <f t="shared" si="7"/>
        <v/>
      </c>
      <c r="L111" s="15"/>
      <c r="M111" s="15"/>
    </row>
    <row r="112" spans="2:13" x14ac:dyDescent="0.2">
      <c r="B112" s="8">
        <f t="shared" si="8"/>
        <v>0</v>
      </c>
      <c r="C112" s="8" t="str">
        <f t="shared" si="9"/>
        <v/>
      </c>
      <c r="D112" s="8" t="str">
        <f>IF(OR(E112=0,E112=""),"",COUNTIF($E$7:E112,E112)&amp;E112)</f>
        <v/>
      </c>
      <c r="E112" s="8" t="str">
        <f t="shared" si="6"/>
        <v/>
      </c>
      <c r="G112" s="8"/>
      <c r="H112" s="8"/>
      <c r="I112" s="8"/>
      <c r="J112" s="8"/>
      <c r="K112" s="8" t="str">
        <f t="shared" si="7"/>
        <v/>
      </c>
      <c r="L112" s="15"/>
      <c r="M112" s="15"/>
    </row>
    <row r="113" spans="2:13" x14ac:dyDescent="0.2">
      <c r="B113" s="8">
        <f t="shared" si="8"/>
        <v>0</v>
      </c>
      <c r="C113" s="8" t="str">
        <f t="shared" si="9"/>
        <v/>
      </c>
      <c r="D113" s="8" t="str">
        <f>IF(OR(E113=0,E113=""),"",COUNTIF($E$7:E113,E113)&amp;E113)</f>
        <v/>
      </c>
      <c r="E113" s="8" t="str">
        <f t="shared" si="6"/>
        <v/>
      </c>
      <c r="G113" s="8"/>
      <c r="H113" s="8"/>
      <c r="I113" s="8"/>
      <c r="J113" s="8"/>
      <c r="K113" s="8" t="str">
        <f t="shared" si="7"/>
        <v/>
      </c>
      <c r="L113" s="15"/>
      <c r="M113" s="15"/>
    </row>
    <row r="114" spans="2:13" x14ac:dyDescent="0.2">
      <c r="B114" s="8">
        <f t="shared" si="8"/>
        <v>0</v>
      </c>
      <c r="C114" s="8" t="str">
        <f t="shared" si="9"/>
        <v/>
      </c>
      <c r="D114" s="8" t="str">
        <f>IF(OR(E114=0,E114=""),"",COUNTIF($E$7:E114,E114)&amp;E114)</f>
        <v/>
      </c>
      <c r="E114" s="8" t="str">
        <f t="shared" si="6"/>
        <v/>
      </c>
      <c r="G114" s="8"/>
      <c r="H114" s="8"/>
      <c r="I114" s="8"/>
      <c r="J114" s="8"/>
      <c r="K114" s="8" t="str">
        <f t="shared" si="7"/>
        <v/>
      </c>
      <c r="L114" s="15"/>
      <c r="M114" s="15"/>
    </row>
    <row r="115" spans="2:13" x14ac:dyDescent="0.2">
      <c r="B115" s="8">
        <f t="shared" si="8"/>
        <v>0</v>
      </c>
      <c r="C115" s="8" t="str">
        <f t="shared" si="9"/>
        <v/>
      </c>
      <c r="D115" s="8" t="str">
        <f>IF(OR(E115=0,E115=""),"",COUNTIF($E$7:E115,E115)&amp;E115)</f>
        <v/>
      </c>
      <c r="E115" s="8" t="str">
        <f t="shared" si="6"/>
        <v/>
      </c>
      <c r="G115" s="8"/>
      <c r="H115" s="8"/>
      <c r="I115" s="8"/>
      <c r="J115" s="8"/>
      <c r="K115" s="8" t="str">
        <f t="shared" si="7"/>
        <v/>
      </c>
      <c r="L115" s="15"/>
      <c r="M115" s="15"/>
    </row>
    <row r="116" spans="2:13" x14ac:dyDescent="0.2">
      <c r="B116" s="8">
        <f t="shared" si="8"/>
        <v>0</v>
      </c>
      <c r="C116" s="8" t="str">
        <f t="shared" si="9"/>
        <v/>
      </c>
      <c r="D116" s="8" t="str">
        <f>IF(OR(E116=0,E116=""),"",COUNTIF($E$7:E116,E116)&amp;E116)</f>
        <v/>
      </c>
      <c r="E116" s="8" t="str">
        <f t="shared" si="6"/>
        <v/>
      </c>
      <c r="G116" s="8"/>
      <c r="H116" s="8"/>
      <c r="I116" s="8"/>
      <c r="J116" s="8"/>
      <c r="K116" s="8" t="str">
        <f t="shared" si="7"/>
        <v/>
      </c>
      <c r="L116" s="15"/>
      <c r="M116" s="15"/>
    </row>
    <row r="117" spans="2:13" x14ac:dyDescent="0.2">
      <c r="B117" s="8">
        <f t="shared" si="8"/>
        <v>0</v>
      </c>
      <c r="C117" s="8" t="str">
        <f t="shared" si="9"/>
        <v/>
      </c>
      <c r="D117" s="8" t="str">
        <f>IF(OR(E117=0,E117=""),"",COUNTIF($E$7:E117,E117)&amp;E117)</f>
        <v/>
      </c>
      <c r="E117" s="8" t="str">
        <f t="shared" si="6"/>
        <v/>
      </c>
      <c r="G117" s="8"/>
      <c r="H117" s="8"/>
      <c r="I117" s="8"/>
      <c r="J117" s="8"/>
      <c r="K117" s="8" t="str">
        <f t="shared" si="7"/>
        <v/>
      </c>
      <c r="L117" s="15"/>
      <c r="M117" s="15"/>
    </row>
    <row r="118" spans="2:13" x14ac:dyDescent="0.2">
      <c r="B118" s="8">
        <f t="shared" si="8"/>
        <v>0</v>
      </c>
      <c r="C118" s="8" t="str">
        <f t="shared" si="9"/>
        <v/>
      </c>
      <c r="D118" s="8" t="str">
        <f>IF(OR(E118=0,E118=""),"",COUNTIF($E$7:E118,E118)&amp;E118)</f>
        <v/>
      </c>
      <c r="E118" s="8" t="str">
        <f t="shared" si="6"/>
        <v/>
      </c>
      <c r="G118" s="8"/>
      <c r="H118" s="8"/>
      <c r="I118" s="8"/>
      <c r="J118" s="8"/>
      <c r="K118" s="8" t="str">
        <f t="shared" si="7"/>
        <v/>
      </c>
      <c r="L118" s="15"/>
      <c r="M118" s="15"/>
    </row>
    <row r="119" spans="2:13" x14ac:dyDescent="0.2">
      <c r="B119" s="8">
        <f t="shared" si="8"/>
        <v>0</v>
      </c>
      <c r="C119" s="8" t="str">
        <f t="shared" si="9"/>
        <v/>
      </c>
      <c r="D119" s="8" t="str">
        <f>IF(OR(E119=0,E119=""),"",COUNTIF($E$7:E119,E119)&amp;E119)</f>
        <v/>
      </c>
      <c r="E119" s="8" t="str">
        <f t="shared" si="6"/>
        <v/>
      </c>
      <c r="G119" s="8"/>
      <c r="H119" s="8"/>
      <c r="I119" s="8"/>
      <c r="J119" s="8"/>
      <c r="K119" s="8" t="str">
        <f t="shared" si="7"/>
        <v/>
      </c>
      <c r="L119" s="15"/>
      <c r="M119" s="15"/>
    </row>
    <row r="120" spans="2:13" x14ac:dyDescent="0.2">
      <c r="B120" s="8">
        <f t="shared" si="8"/>
        <v>0</v>
      </c>
      <c r="C120" s="8" t="str">
        <f t="shared" si="9"/>
        <v/>
      </c>
      <c r="D120" s="8" t="str">
        <f>IF(OR(E120=0,E120=""),"",COUNTIF($E$7:E120,E120)&amp;E120)</f>
        <v/>
      </c>
      <c r="E120" s="8" t="str">
        <f t="shared" si="6"/>
        <v/>
      </c>
      <c r="G120" s="8"/>
      <c r="H120" s="8"/>
      <c r="I120" s="8"/>
      <c r="J120" s="8"/>
      <c r="K120" s="8" t="str">
        <f t="shared" si="7"/>
        <v/>
      </c>
      <c r="L120" s="15"/>
      <c r="M120" s="15"/>
    </row>
    <row r="121" spans="2:13" x14ac:dyDescent="0.2">
      <c r="B121" s="8">
        <f t="shared" si="8"/>
        <v>0</v>
      </c>
      <c r="C121" s="8" t="str">
        <f t="shared" si="9"/>
        <v/>
      </c>
      <c r="D121" s="8" t="str">
        <f>IF(OR(E121=0,E121=""),"",COUNTIF($E$7:E121,E121)&amp;E121)</f>
        <v/>
      </c>
      <c r="E121" s="8" t="str">
        <f t="shared" si="6"/>
        <v/>
      </c>
      <c r="G121" s="8"/>
      <c r="H121" s="8"/>
      <c r="I121" s="8"/>
      <c r="J121" s="8"/>
      <c r="K121" s="8" t="str">
        <f t="shared" si="7"/>
        <v/>
      </c>
      <c r="L121" s="15"/>
      <c r="M121" s="15"/>
    </row>
    <row r="122" spans="2:13" x14ac:dyDescent="0.2">
      <c r="B122" s="8">
        <f t="shared" si="8"/>
        <v>0</v>
      </c>
      <c r="C122" s="8" t="str">
        <f t="shared" si="9"/>
        <v/>
      </c>
      <c r="D122" s="8" t="str">
        <f>IF(OR(E122=0,E122=""),"",COUNTIF($E$7:E122,E122)&amp;E122)</f>
        <v/>
      </c>
      <c r="E122" s="8" t="str">
        <f t="shared" si="6"/>
        <v/>
      </c>
      <c r="G122" s="8"/>
      <c r="H122" s="8"/>
      <c r="I122" s="8"/>
      <c r="J122" s="8"/>
      <c r="K122" s="8" t="str">
        <f t="shared" si="7"/>
        <v/>
      </c>
      <c r="L122" s="15"/>
      <c r="M122" s="15"/>
    </row>
    <row r="123" spans="2:13" x14ac:dyDescent="0.2">
      <c r="B123" s="8">
        <f t="shared" si="8"/>
        <v>0</v>
      </c>
      <c r="C123" s="8" t="str">
        <f t="shared" si="9"/>
        <v/>
      </c>
      <c r="D123" s="8" t="str">
        <f>IF(OR(E123=0,E123=""),"",COUNTIF($E$7:E123,E123)&amp;E123)</f>
        <v/>
      </c>
      <c r="E123" s="8" t="str">
        <f t="shared" si="6"/>
        <v/>
      </c>
      <c r="G123" s="8"/>
      <c r="H123" s="8"/>
      <c r="I123" s="8"/>
      <c r="J123" s="8"/>
      <c r="K123" s="8" t="str">
        <f t="shared" si="7"/>
        <v/>
      </c>
      <c r="L123" s="15"/>
      <c r="M123" s="15"/>
    </row>
    <row r="124" spans="2:13" x14ac:dyDescent="0.2">
      <c r="B124" s="8">
        <f t="shared" si="8"/>
        <v>0</v>
      </c>
      <c r="C124" s="8" t="str">
        <f t="shared" si="9"/>
        <v/>
      </c>
      <c r="D124" s="8" t="str">
        <f>IF(OR(E124=0,E124=""),"",COUNTIF($E$7:E124,E124)&amp;E124)</f>
        <v/>
      </c>
      <c r="E124" s="8" t="str">
        <f t="shared" si="6"/>
        <v/>
      </c>
      <c r="G124" s="8"/>
      <c r="H124" s="8"/>
      <c r="I124" s="8"/>
      <c r="J124" s="8"/>
      <c r="K124" s="8" t="str">
        <f t="shared" si="7"/>
        <v/>
      </c>
      <c r="L124" s="15"/>
      <c r="M124" s="15"/>
    </row>
    <row r="125" spans="2:13" x14ac:dyDescent="0.2">
      <c r="B125" s="8">
        <f t="shared" si="8"/>
        <v>0</v>
      </c>
      <c r="C125" s="8" t="str">
        <f t="shared" si="9"/>
        <v/>
      </c>
      <c r="D125" s="8" t="str">
        <f>IF(OR(E125=0,E125=""),"",COUNTIF($E$7:E125,E125)&amp;E125)</f>
        <v/>
      </c>
      <c r="E125" s="8" t="str">
        <f t="shared" si="6"/>
        <v/>
      </c>
      <c r="G125" s="8"/>
      <c r="H125" s="8"/>
      <c r="I125" s="8"/>
      <c r="J125" s="8"/>
      <c r="K125" s="8" t="str">
        <f t="shared" si="7"/>
        <v/>
      </c>
      <c r="L125" s="15"/>
      <c r="M125" s="15"/>
    </row>
    <row r="126" spans="2:13" x14ac:dyDescent="0.2">
      <c r="B126" s="8">
        <f t="shared" si="8"/>
        <v>0</v>
      </c>
      <c r="C126" s="8" t="str">
        <f t="shared" si="9"/>
        <v/>
      </c>
      <c r="D126" s="8" t="str">
        <f>IF(OR(E126=0,E126=""),"",COUNTIF($E$7:E126,E126)&amp;E126)</f>
        <v/>
      </c>
      <c r="E126" s="8" t="str">
        <f t="shared" si="6"/>
        <v/>
      </c>
      <c r="G126" s="8"/>
      <c r="H126" s="8"/>
      <c r="I126" s="8"/>
      <c r="J126" s="8"/>
      <c r="K126" s="8" t="str">
        <f t="shared" si="7"/>
        <v/>
      </c>
      <c r="L126" s="15"/>
      <c r="M126" s="15"/>
    </row>
    <row r="127" spans="2:13" x14ac:dyDescent="0.2">
      <c r="B127" s="8">
        <f t="shared" si="8"/>
        <v>0</v>
      </c>
      <c r="C127" s="8" t="str">
        <f t="shared" si="9"/>
        <v/>
      </c>
      <c r="D127" s="8" t="str">
        <f>IF(OR(E127=0,E127=""),"",COUNTIF($E$7:E127,E127)&amp;E127)</f>
        <v/>
      </c>
      <c r="E127" s="8" t="str">
        <f t="shared" si="6"/>
        <v/>
      </c>
      <c r="G127" s="8"/>
      <c r="H127" s="8"/>
      <c r="I127" s="8"/>
      <c r="J127" s="8"/>
      <c r="K127" s="8" t="str">
        <f t="shared" si="7"/>
        <v/>
      </c>
      <c r="L127" s="15"/>
      <c r="M127" s="15"/>
    </row>
    <row r="128" spans="2:13" x14ac:dyDescent="0.2">
      <c r="B128" s="8">
        <f t="shared" si="8"/>
        <v>0</v>
      </c>
      <c r="C128" s="8" t="str">
        <f t="shared" si="9"/>
        <v/>
      </c>
      <c r="D128" s="8" t="str">
        <f>IF(OR(E128=0,E128=""),"",COUNTIF($E$7:E128,E128)&amp;E128)</f>
        <v/>
      </c>
      <c r="E128" s="8" t="str">
        <f t="shared" si="6"/>
        <v/>
      </c>
      <c r="G128" s="8"/>
      <c r="H128" s="8"/>
      <c r="I128" s="8"/>
      <c r="J128" s="8"/>
      <c r="K128" s="8" t="str">
        <f t="shared" si="7"/>
        <v/>
      </c>
      <c r="L128" s="15"/>
      <c r="M128" s="15"/>
    </row>
    <row r="129" spans="2:13" x14ac:dyDescent="0.2">
      <c r="B129" s="8">
        <f t="shared" si="8"/>
        <v>0</v>
      </c>
      <c r="C129" s="8" t="str">
        <f t="shared" si="9"/>
        <v/>
      </c>
      <c r="D129" s="8" t="str">
        <f>IF(OR(E129=0,E129=""),"",COUNTIF($E$7:E129,E129)&amp;E129)</f>
        <v/>
      </c>
      <c r="E129" s="8" t="str">
        <f t="shared" si="6"/>
        <v/>
      </c>
      <c r="G129" s="8"/>
      <c r="H129" s="8"/>
      <c r="I129" s="8"/>
      <c r="J129" s="8"/>
      <c r="K129" s="8" t="str">
        <f t="shared" si="7"/>
        <v/>
      </c>
      <c r="L129" s="15"/>
      <c r="M129" s="15"/>
    </row>
    <row r="130" spans="2:13" x14ac:dyDescent="0.2">
      <c r="B130" s="8">
        <f t="shared" si="8"/>
        <v>0</v>
      </c>
      <c r="C130" s="8" t="str">
        <f t="shared" si="9"/>
        <v/>
      </c>
      <c r="D130" s="8" t="str">
        <f>IF(OR(E130=0,E130=""),"",COUNTIF($E$7:E130,E130)&amp;E130)</f>
        <v/>
      </c>
      <c r="E130" s="8" t="str">
        <f t="shared" si="6"/>
        <v/>
      </c>
      <c r="G130" s="8"/>
      <c r="H130" s="8"/>
      <c r="I130" s="8"/>
      <c r="J130" s="8"/>
      <c r="K130" s="8" t="str">
        <f t="shared" si="7"/>
        <v/>
      </c>
      <c r="L130" s="15"/>
      <c r="M130" s="15"/>
    </row>
    <row r="131" spans="2:13" x14ac:dyDescent="0.2">
      <c r="B131" s="8">
        <f t="shared" si="8"/>
        <v>0</v>
      </c>
      <c r="C131" s="8" t="str">
        <f t="shared" si="9"/>
        <v/>
      </c>
      <c r="D131" s="8" t="str">
        <f>IF(OR(E131=0,E131=""),"",COUNTIF($E$7:E131,E131)&amp;E131)</f>
        <v/>
      </c>
      <c r="E131" s="8" t="str">
        <f t="shared" si="6"/>
        <v/>
      </c>
      <c r="G131" s="8"/>
      <c r="H131" s="8"/>
      <c r="I131" s="8"/>
      <c r="J131" s="8"/>
      <c r="K131" s="8" t="str">
        <f t="shared" si="7"/>
        <v/>
      </c>
      <c r="L131" s="15"/>
      <c r="M131" s="15"/>
    </row>
    <row r="132" spans="2:13" x14ac:dyDescent="0.2">
      <c r="B132" s="8">
        <f t="shared" si="8"/>
        <v>0</v>
      </c>
      <c r="C132" s="8" t="str">
        <f t="shared" si="9"/>
        <v/>
      </c>
      <c r="D132" s="8" t="str">
        <f>IF(OR(E132=0,E132=""),"",COUNTIF($E$7:E132,E132)&amp;E132)</f>
        <v/>
      </c>
      <c r="E132" s="8" t="str">
        <f t="shared" si="6"/>
        <v/>
      </c>
      <c r="G132" s="8"/>
      <c r="H132" s="8"/>
      <c r="I132" s="8"/>
      <c r="J132" s="8"/>
      <c r="K132" s="8" t="str">
        <f t="shared" si="7"/>
        <v/>
      </c>
      <c r="L132" s="15"/>
      <c r="M132" s="15"/>
    </row>
    <row r="133" spans="2:13" x14ac:dyDescent="0.2">
      <c r="B133" s="8">
        <f t="shared" si="8"/>
        <v>0</v>
      </c>
      <c r="C133" s="8" t="str">
        <f t="shared" si="9"/>
        <v/>
      </c>
      <c r="D133" s="8" t="str">
        <f>IF(OR(E133=0,E133=""),"",COUNTIF($E$7:E133,E133)&amp;E133)</f>
        <v/>
      </c>
      <c r="E133" s="8" t="str">
        <f t="shared" si="6"/>
        <v/>
      </c>
      <c r="G133" s="8"/>
      <c r="H133" s="8"/>
      <c r="I133" s="8"/>
      <c r="J133" s="8"/>
      <c r="K133" s="8" t="str">
        <f t="shared" si="7"/>
        <v/>
      </c>
      <c r="L133" s="15"/>
      <c r="M133" s="15"/>
    </row>
    <row r="134" spans="2:13" x14ac:dyDescent="0.2">
      <c r="B134" s="8">
        <f t="shared" si="8"/>
        <v>0</v>
      </c>
      <c r="C134" s="8" t="str">
        <f t="shared" si="9"/>
        <v/>
      </c>
      <c r="D134" s="8" t="str">
        <f>IF(OR(E134=0,E134=""),"",COUNTIF($E$7:E134,E134)&amp;E134)</f>
        <v/>
      </c>
      <c r="E134" s="8" t="str">
        <f t="shared" si="6"/>
        <v/>
      </c>
      <c r="G134" s="8"/>
      <c r="H134" s="8"/>
      <c r="I134" s="8"/>
      <c r="J134" s="8"/>
      <c r="K134" s="8" t="str">
        <f t="shared" si="7"/>
        <v/>
      </c>
      <c r="L134" s="15"/>
      <c r="M134" s="15"/>
    </row>
    <row r="135" spans="2:13" x14ac:dyDescent="0.2">
      <c r="B135" s="8">
        <f t="shared" si="8"/>
        <v>0</v>
      </c>
      <c r="C135" s="8" t="str">
        <f t="shared" si="9"/>
        <v/>
      </c>
      <c r="D135" s="8" t="str">
        <f>IF(OR(E135=0,E135=""),"",COUNTIF($E$7:E135,E135)&amp;E135)</f>
        <v/>
      </c>
      <c r="E135" s="8" t="str">
        <f t="shared" ref="E135:E198" si="10">IF(J135=filter,J135,"")</f>
        <v/>
      </c>
      <c r="G135" s="8"/>
      <c r="H135" s="8"/>
      <c r="I135" s="8"/>
      <c r="J135" s="8"/>
      <c r="K135" s="8" t="str">
        <f t="shared" ref="K135:K198" si="11">IF(J135="","",VLOOKUP(J135,T_Akun,2,0))</f>
        <v/>
      </c>
      <c r="L135" s="15"/>
      <c r="M135" s="15"/>
    </row>
    <row r="136" spans="2:13" x14ac:dyDescent="0.2">
      <c r="B136" s="8">
        <f t="shared" si="8"/>
        <v>0</v>
      </c>
      <c r="C136" s="8" t="str">
        <f t="shared" si="9"/>
        <v/>
      </c>
      <c r="D136" s="8" t="str">
        <f>IF(OR(E136=0,E136=""),"",COUNTIF($E$7:E136,E136)&amp;E136)</f>
        <v/>
      </c>
      <c r="E136" s="8" t="str">
        <f t="shared" si="10"/>
        <v/>
      </c>
      <c r="G136" s="8"/>
      <c r="H136" s="8"/>
      <c r="I136" s="8"/>
      <c r="J136" s="8"/>
      <c r="K136" s="8" t="str">
        <f t="shared" si="11"/>
        <v/>
      </c>
      <c r="L136" s="15"/>
      <c r="M136" s="15"/>
    </row>
    <row r="137" spans="2:13" x14ac:dyDescent="0.2">
      <c r="B137" s="8">
        <f t="shared" si="8"/>
        <v>0</v>
      </c>
      <c r="C137" s="8" t="str">
        <f t="shared" si="9"/>
        <v/>
      </c>
      <c r="D137" s="8" t="str">
        <f>IF(OR(E137=0,E137=""),"",COUNTIF($E$7:E137,E137)&amp;E137)</f>
        <v/>
      </c>
      <c r="E137" s="8" t="str">
        <f t="shared" si="10"/>
        <v/>
      </c>
      <c r="G137" s="8"/>
      <c r="H137" s="8"/>
      <c r="I137" s="8"/>
      <c r="J137" s="8"/>
      <c r="K137" s="8" t="str">
        <f t="shared" si="11"/>
        <v/>
      </c>
      <c r="L137" s="15"/>
      <c r="M137" s="15"/>
    </row>
    <row r="138" spans="2:13" x14ac:dyDescent="0.2">
      <c r="B138" s="8">
        <f t="shared" si="8"/>
        <v>0</v>
      </c>
      <c r="C138" s="8" t="str">
        <f t="shared" si="9"/>
        <v/>
      </c>
      <c r="D138" s="8" t="str">
        <f>IF(OR(E138=0,E138=""),"",COUNTIF($E$7:E138,E138)&amp;E138)</f>
        <v/>
      </c>
      <c r="E138" s="8" t="str">
        <f t="shared" si="10"/>
        <v/>
      </c>
      <c r="G138" s="8"/>
      <c r="H138" s="8"/>
      <c r="I138" s="8"/>
      <c r="J138" s="8"/>
      <c r="K138" s="8" t="str">
        <f t="shared" si="11"/>
        <v/>
      </c>
      <c r="L138" s="15"/>
      <c r="M138" s="15"/>
    </row>
    <row r="139" spans="2:13" x14ac:dyDescent="0.2">
      <c r="B139" s="8">
        <f t="shared" si="8"/>
        <v>0</v>
      </c>
      <c r="C139" s="8" t="str">
        <f t="shared" si="9"/>
        <v/>
      </c>
      <c r="D139" s="8" t="str">
        <f>IF(OR(E139=0,E139=""),"",COUNTIF($E$7:E139,E139)&amp;E139)</f>
        <v/>
      </c>
      <c r="E139" s="8" t="str">
        <f t="shared" si="10"/>
        <v/>
      </c>
      <c r="G139" s="8"/>
      <c r="H139" s="8"/>
      <c r="I139" s="8"/>
      <c r="J139" s="8"/>
      <c r="K139" s="8" t="str">
        <f t="shared" si="11"/>
        <v/>
      </c>
      <c r="L139" s="15"/>
      <c r="M139" s="15"/>
    </row>
    <row r="140" spans="2:13" x14ac:dyDescent="0.2">
      <c r="B140" s="8">
        <f t="shared" si="8"/>
        <v>0</v>
      </c>
      <c r="C140" s="8" t="str">
        <f t="shared" si="9"/>
        <v/>
      </c>
      <c r="D140" s="8" t="str">
        <f>IF(OR(E140=0,E140=""),"",COUNTIF($E$7:E140,E140)&amp;E140)</f>
        <v/>
      </c>
      <c r="E140" s="8" t="str">
        <f t="shared" si="10"/>
        <v/>
      </c>
      <c r="G140" s="8"/>
      <c r="H140" s="8"/>
      <c r="I140" s="8"/>
      <c r="J140" s="8"/>
      <c r="K140" s="8" t="str">
        <f t="shared" si="11"/>
        <v/>
      </c>
      <c r="L140" s="15"/>
      <c r="M140" s="15"/>
    </row>
    <row r="141" spans="2:13" x14ac:dyDescent="0.2">
      <c r="B141" s="8">
        <f t="shared" ref="B141:B204" si="12">IF(C141&lt;&gt;"","",J141)</f>
        <v>0</v>
      </c>
      <c r="C141" s="8" t="str">
        <f t="shared" ref="C141:C204" si="13">IF(LEFT(H141,3)="JP-",J141,"")</f>
        <v/>
      </c>
      <c r="D141" s="8" t="str">
        <f>IF(OR(E141=0,E141=""),"",COUNTIF($E$7:E141,E141)&amp;E141)</f>
        <v/>
      </c>
      <c r="E141" s="8" t="str">
        <f t="shared" si="10"/>
        <v/>
      </c>
      <c r="G141" s="8"/>
      <c r="H141" s="8"/>
      <c r="I141" s="8"/>
      <c r="J141" s="8"/>
      <c r="K141" s="8" t="str">
        <f t="shared" si="11"/>
        <v/>
      </c>
      <c r="L141" s="15"/>
      <c r="M141" s="15"/>
    </row>
    <row r="142" spans="2:13" x14ac:dyDescent="0.2">
      <c r="B142" s="8">
        <f t="shared" si="12"/>
        <v>0</v>
      </c>
      <c r="C142" s="8" t="str">
        <f t="shared" si="13"/>
        <v/>
      </c>
      <c r="D142" s="8" t="str">
        <f>IF(OR(E142=0,E142=""),"",COUNTIF($E$7:E142,E142)&amp;E142)</f>
        <v/>
      </c>
      <c r="E142" s="8" t="str">
        <f t="shared" si="10"/>
        <v/>
      </c>
      <c r="G142" s="8"/>
      <c r="H142" s="8"/>
      <c r="I142" s="8"/>
      <c r="J142" s="8"/>
      <c r="K142" s="8" t="str">
        <f t="shared" si="11"/>
        <v/>
      </c>
      <c r="L142" s="15"/>
      <c r="M142" s="15"/>
    </row>
    <row r="143" spans="2:13" x14ac:dyDescent="0.2">
      <c r="B143" s="8">
        <f t="shared" si="12"/>
        <v>0</v>
      </c>
      <c r="C143" s="8" t="str">
        <f t="shared" si="13"/>
        <v/>
      </c>
      <c r="D143" s="8" t="str">
        <f>IF(OR(E143=0,E143=""),"",COUNTIF($E$7:E143,E143)&amp;E143)</f>
        <v/>
      </c>
      <c r="E143" s="8" t="str">
        <f t="shared" si="10"/>
        <v/>
      </c>
      <c r="G143" s="8"/>
      <c r="H143" s="8"/>
      <c r="I143" s="8"/>
      <c r="J143" s="8"/>
      <c r="K143" s="8" t="str">
        <f t="shared" si="11"/>
        <v/>
      </c>
      <c r="L143" s="15"/>
      <c r="M143" s="15"/>
    </row>
    <row r="144" spans="2:13" x14ac:dyDescent="0.2">
      <c r="B144" s="8">
        <f t="shared" si="12"/>
        <v>0</v>
      </c>
      <c r="C144" s="8" t="str">
        <f t="shared" si="13"/>
        <v/>
      </c>
      <c r="D144" s="8" t="str">
        <f>IF(OR(E144=0,E144=""),"",COUNTIF($E$7:E144,E144)&amp;E144)</f>
        <v/>
      </c>
      <c r="E144" s="8" t="str">
        <f t="shared" si="10"/>
        <v/>
      </c>
      <c r="G144" s="8"/>
      <c r="H144" s="8"/>
      <c r="I144" s="8"/>
      <c r="J144" s="8"/>
      <c r="K144" s="8" t="str">
        <f t="shared" si="11"/>
        <v/>
      </c>
      <c r="L144" s="15"/>
      <c r="M144" s="15"/>
    </row>
    <row r="145" spans="2:13" x14ac:dyDescent="0.2">
      <c r="B145" s="8">
        <f t="shared" si="12"/>
        <v>0</v>
      </c>
      <c r="C145" s="8" t="str">
        <f t="shared" si="13"/>
        <v/>
      </c>
      <c r="D145" s="8" t="str">
        <f>IF(OR(E145=0,E145=""),"",COUNTIF($E$7:E145,E145)&amp;E145)</f>
        <v/>
      </c>
      <c r="E145" s="8" t="str">
        <f t="shared" si="10"/>
        <v/>
      </c>
      <c r="G145" s="8"/>
      <c r="H145" s="8"/>
      <c r="I145" s="8"/>
      <c r="J145" s="8"/>
      <c r="K145" s="8" t="str">
        <f t="shared" si="11"/>
        <v/>
      </c>
      <c r="L145" s="15"/>
      <c r="M145" s="15"/>
    </row>
    <row r="146" spans="2:13" x14ac:dyDescent="0.2">
      <c r="B146" s="8">
        <f t="shared" si="12"/>
        <v>0</v>
      </c>
      <c r="C146" s="8" t="str">
        <f t="shared" si="13"/>
        <v/>
      </c>
      <c r="D146" s="8" t="str">
        <f>IF(OR(E146=0,E146=""),"",COUNTIF($E$7:E146,E146)&amp;E146)</f>
        <v/>
      </c>
      <c r="E146" s="8" t="str">
        <f t="shared" si="10"/>
        <v/>
      </c>
      <c r="G146" s="8"/>
      <c r="H146" s="8"/>
      <c r="I146" s="8"/>
      <c r="J146" s="8"/>
      <c r="K146" s="8" t="str">
        <f t="shared" si="11"/>
        <v/>
      </c>
      <c r="L146" s="15"/>
      <c r="M146" s="15"/>
    </row>
    <row r="147" spans="2:13" x14ac:dyDescent="0.2">
      <c r="B147" s="8">
        <f t="shared" si="12"/>
        <v>0</v>
      </c>
      <c r="C147" s="8" t="str">
        <f t="shared" si="13"/>
        <v/>
      </c>
      <c r="D147" s="8" t="str">
        <f>IF(OR(E147=0,E147=""),"",COUNTIF($E$7:E147,E147)&amp;E147)</f>
        <v/>
      </c>
      <c r="E147" s="8" t="str">
        <f t="shared" si="10"/>
        <v/>
      </c>
      <c r="G147" s="8"/>
      <c r="H147" s="8"/>
      <c r="I147" s="8"/>
      <c r="J147" s="8"/>
      <c r="K147" s="8" t="str">
        <f t="shared" si="11"/>
        <v/>
      </c>
      <c r="L147" s="15"/>
      <c r="M147" s="15"/>
    </row>
    <row r="148" spans="2:13" x14ac:dyDescent="0.2">
      <c r="B148" s="8">
        <f t="shared" si="12"/>
        <v>0</v>
      </c>
      <c r="C148" s="8" t="str">
        <f t="shared" si="13"/>
        <v/>
      </c>
      <c r="D148" s="8" t="str">
        <f>IF(OR(E148=0,E148=""),"",COUNTIF($E$7:E148,E148)&amp;E148)</f>
        <v/>
      </c>
      <c r="E148" s="8" t="str">
        <f t="shared" si="10"/>
        <v/>
      </c>
      <c r="G148" s="8"/>
      <c r="H148" s="8"/>
      <c r="I148" s="8"/>
      <c r="J148" s="8"/>
      <c r="K148" s="8" t="str">
        <f t="shared" si="11"/>
        <v/>
      </c>
      <c r="L148" s="15"/>
      <c r="M148" s="15"/>
    </row>
    <row r="149" spans="2:13" x14ac:dyDescent="0.2">
      <c r="B149" s="8">
        <f t="shared" si="12"/>
        <v>0</v>
      </c>
      <c r="C149" s="8" t="str">
        <f t="shared" si="13"/>
        <v/>
      </c>
      <c r="D149" s="8" t="str">
        <f>IF(OR(E149=0,E149=""),"",COUNTIF($E$7:E149,E149)&amp;E149)</f>
        <v/>
      </c>
      <c r="E149" s="8" t="str">
        <f t="shared" si="10"/>
        <v/>
      </c>
      <c r="G149" s="8"/>
      <c r="H149" s="8"/>
      <c r="I149" s="8"/>
      <c r="J149" s="8"/>
      <c r="K149" s="8" t="str">
        <f t="shared" si="11"/>
        <v/>
      </c>
      <c r="L149" s="15"/>
      <c r="M149" s="15"/>
    </row>
    <row r="150" spans="2:13" x14ac:dyDescent="0.2">
      <c r="B150" s="8">
        <f t="shared" si="12"/>
        <v>0</v>
      </c>
      <c r="C150" s="8" t="str">
        <f t="shared" si="13"/>
        <v/>
      </c>
      <c r="D150" s="8" t="str">
        <f>IF(OR(E150=0,E150=""),"",COUNTIF($E$7:E150,E150)&amp;E150)</f>
        <v/>
      </c>
      <c r="E150" s="8" t="str">
        <f t="shared" si="10"/>
        <v/>
      </c>
      <c r="G150" s="8"/>
      <c r="H150" s="8"/>
      <c r="I150" s="8"/>
      <c r="J150" s="8"/>
      <c r="K150" s="8" t="str">
        <f t="shared" si="11"/>
        <v/>
      </c>
      <c r="L150" s="15"/>
      <c r="M150" s="15"/>
    </row>
    <row r="151" spans="2:13" x14ac:dyDescent="0.2">
      <c r="B151" s="8">
        <f t="shared" si="12"/>
        <v>0</v>
      </c>
      <c r="C151" s="8" t="str">
        <f t="shared" si="13"/>
        <v/>
      </c>
      <c r="D151" s="8" t="str">
        <f>IF(OR(E151=0,E151=""),"",COUNTIF($E$7:E151,E151)&amp;E151)</f>
        <v/>
      </c>
      <c r="E151" s="8" t="str">
        <f t="shared" si="10"/>
        <v/>
      </c>
      <c r="G151" s="8"/>
      <c r="H151" s="8"/>
      <c r="I151" s="8"/>
      <c r="J151" s="8"/>
      <c r="K151" s="8" t="str">
        <f t="shared" si="11"/>
        <v/>
      </c>
      <c r="L151" s="15"/>
      <c r="M151" s="15"/>
    </row>
    <row r="152" spans="2:13" x14ac:dyDescent="0.2">
      <c r="B152" s="8">
        <f t="shared" si="12"/>
        <v>0</v>
      </c>
      <c r="C152" s="8" t="str">
        <f t="shared" si="13"/>
        <v/>
      </c>
      <c r="D152" s="8" t="str">
        <f>IF(OR(E152=0,E152=""),"",COUNTIF($E$7:E152,E152)&amp;E152)</f>
        <v/>
      </c>
      <c r="E152" s="8" t="str">
        <f t="shared" si="10"/>
        <v/>
      </c>
      <c r="G152" s="8"/>
      <c r="H152" s="8"/>
      <c r="I152" s="8"/>
      <c r="J152" s="8"/>
      <c r="K152" s="8" t="str">
        <f t="shared" si="11"/>
        <v/>
      </c>
      <c r="L152" s="15"/>
      <c r="M152" s="15"/>
    </row>
    <row r="153" spans="2:13" x14ac:dyDescent="0.2">
      <c r="B153" s="8">
        <f t="shared" si="12"/>
        <v>0</v>
      </c>
      <c r="C153" s="8" t="str">
        <f t="shared" si="13"/>
        <v/>
      </c>
      <c r="D153" s="8" t="str">
        <f>IF(OR(E153=0,E153=""),"",COUNTIF($E$7:E153,E153)&amp;E153)</f>
        <v/>
      </c>
      <c r="E153" s="8" t="str">
        <f t="shared" si="10"/>
        <v/>
      </c>
      <c r="G153" s="8"/>
      <c r="H153" s="8"/>
      <c r="I153" s="8"/>
      <c r="J153" s="8"/>
      <c r="K153" s="8" t="str">
        <f t="shared" si="11"/>
        <v/>
      </c>
      <c r="L153" s="15"/>
      <c r="M153" s="15"/>
    </row>
    <row r="154" spans="2:13" x14ac:dyDescent="0.2">
      <c r="B154" s="8">
        <f t="shared" si="12"/>
        <v>0</v>
      </c>
      <c r="C154" s="8" t="str">
        <f t="shared" si="13"/>
        <v/>
      </c>
      <c r="D154" s="8" t="str">
        <f>IF(OR(E154=0,E154=""),"",COUNTIF($E$7:E154,E154)&amp;E154)</f>
        <v/>
      </c>
      <c r="E154" s="8" t="str">
        <f t="shared" si="10"/>
        <v/>
      </c>
      <c r="G154" s="8"/>
      <c r="H154" s="8"/>
      <c r="I154" s="8"/>
      <c r="J154" s="8"/>
      <c r="K154" s="8" t="str">
        <f t="shared" si="11"/>
        <v/>
      </c>
      <c r="L154" s="15"/>
      <c r="M154" s="15"/>
    </row>
    <row r="155" spans="2:13" x14ac:dyDescent="0.2">
      <c r="B155" s="8">
        <f t="shared" si="12"/>
        <v>0</v>
      </c>
      <c r="C155" s="8" t="str">
        <f t="shared" si="13"/>
        <v/>
      </c>
      <c r="D155" s="8" t="str">
        <f>IF(OR(E155=0,E155=""),"",COUNTIF($E$7:E155,E155)&amp;E155)</f>
        <v/>
      </c>
      <c r="E155" s="8" t="str">
        <f t="shared" si="10"/>
        <v/>
      </c>
      <c r="G155" s="8"/>
      <c r="H155" s="8"/>
      <c r="I155" s="8"/>
      <c r="J155" s="8"/>
      <c r="K155" s="8" t="str">
        <f t="shared" si="11"/>
        <v/>
      </c>
      <c r="L155" s="15"/>
      <c r="M155" s="15"/>
    </row>
    <row r="156" spans="2:13" x14ac:dyDescent="0.2">
      <c r="B156" s="8">
        <f t="shared" si="12"/>
        <v>0</v>
      </c>
      <c r="C156" s="8" t="str">
        <f t="shared" si="13"/>
        <v/>
      </c>
      <c r="D156" s="8" t="str">
        <f>IF(OR(E156=0,E156=""),"",COUNTIF($E$7:E156,E156)&amp;E156)</f>
        <v/>
      </c>
      <c r="E156" s="8" t="str">
        <f t="shared" si="10"/>
        <v/>
      </c>
      <c r="G156" s="8"/>
      <c r="H156" s="8"/>
      <c r="I156" s="8"/>
      <c r="J156" s="8"/>
      <c r="K156" s="8" t="str">
        <f t="shared" si="11"/>
        <v/>
      </c>
      <c r="L156" s="15"/>
      <c r="M156" s="15"/>
    </row>
    <row r="157" spans="2:13" x14ac:dyDescent="0.2">
      <c r="B157" s="8">
        <f t="shared" si="12"/>
        <v>0</v>
      </c>
      <c r="C157" s="8" t="str">
        <f t="shared" si="13"/>
        <v/>
      </c>
      <c r="D157" s="8" t="str">
        <f>IF(OR(E157=0,E157=""),"",COUNTIF($E$7:E157,E157)&amp;E157)</f>
        <v/>
      </c>
      <c r="E157" s="8" t="str">
        <f t="shared" si="10"/>
        <v/>
      </c>
      <c r="G157" s="8"/>
      <c r="H157" s="8"/>
      <c r="I157" s="8"/>
      <c r="J157" s="8"/>
      <c r="K157" s="8" t="str">
        <f t="shared" si="11"/>
        <v/>
      </c>
      <c r="L157" s="15"/>
      <c r="M157" s="15"/>
    </row>
    <row r="158" spans="2:13" x14ac:dyDescent="0.2">
      <c r="B158" s="8">
        <f t="shared" si="12"/>
        <v>0</v>
      </c>
      <c r="C158" s="8" t="str">
        <f t="shared" si="13"/>
        <v/>
      </c>
      <c r="D158" s="8" t="str">
        <f>IF(OR(E158=0,E158=""),"",COUNTIF($E$7:E158,E158)&amp;E158)</f>
        <v/>
      </c>
      <c r="E158" s="8" t="str">
        <f t="shared" si="10"/>
        <v/>
      </c>
      <c r="G158" s="8"/>
      <c r="H158" s="8"/>
      <c r="I158" s="8"/>
      <c r="J158" s="8"/>
      <c r="K158" s="8" t="str">
        <f t="shared" si="11"/>
        <v/>
      </c>
      <c r="L158" s="15"/>
      <c r="M158" s="15"/>
    </row>
    <row r="159" spans="2:13" x14ac:dyDescent="0.2">
      <c r="B159" s="8">
        <f t="shared" si="12"/>
        <v>0</v>
      </c>
      <c r="C159" s="8" t="str">
        <f t="shared" si="13"/>
        <v/>
      </c>
      <c r="D159" s="8" t="str">
        <f>IF(OR(E159=0,E159=""),"",COUNTIF($E$7:E159,E159)&amp;E159)</f>
        <v/>
      </c>
      <c r="E159" s="8" t="str">
        <f t="shared" si="10"/>
        <v/>
      </c>
      <c r="G159" s="8"/>
      <c r="H159" s="8"/>
      <c r="I159" s="8"/>
      <c r="J159" s="8"/>
      <c r="K159" s="8" t="str">
        <f t="shared" si="11"/>
        <v/>
      </c>
      <c r="L159" s="15"/>
      <c r="M159" s="15"/>
    </row>
    <row r="160" spans="2:13" x14ac:dyDescent="0.2">
      <c r="B160" s="8">
        <f t="shared" si="12"/>
        <v>0</v>
      </c>
      <c r="C160" s="8" t="str">
        <f t="shared" si="13"/>
        <v/>
      </c>
      <c r="D160" s="8" t="str">
        <f>IF(OR(E160=0,E160=""),"",COUNTIF($E$7:E160,E160)&amp;E160)</f>
        <v/>
      </c>
      <c r="E160" s="8" t="str">
        <f t="shared" si="10"/>
        <v/>
      </c>
      <c r="G160" s="8"/>
      <c r="H160" s="8"/>
      <c r="I160" s="8"/>
      <c r="J160" s="8"/>
      <c r="K160" s="8" t="str">
        <f t="shared" si="11"/>
        <v/>
      </c>
      <c r="L160" s="15"/>
      <c r="M160" s="15"/>
    </row>
    <row r="161" spans="2:13" x14ac:dyDescent="0.2">
      <c r="B161" s="8">
        <f t="shared" si="12"/>
        <v>0</v>
      </c>
      <c r="C161" s="8" t="str">
        <f t="shared" si="13"/>
        <v/>
      </c>
      <c r="D161" s="8" t="str">
        <f>IF(OR(E161=0,E161=""),"",COUNTIF($E$7:E161,E161)&amp;E161)</f>
        <v/>
      </c>
      <c r="E161" s="8" t="str">
        <f t="shared" si="10"/>
        <v/>
      </c>
      <c r="G161" s="8"/>
      <c r="H161" s="8"/>
      <c r="I161" s="8"/>
      <c r="J161" s="8"/>
      <c r="K161" s="8" t="str">
        <f t="shared" si="11"/>
        <v/>
      </c>
      <c r="L161" s="15"/>
      <c r="M161" s="15"/>
    </row>
    <row r="162" spans="2:13" x14ac:dyDescent="0.2">
      <c r="B162" s="8">
        <f t="shared" si="12"/>
        <v>0</v>
      </c>
      <c r="C162" s="8" t="str">
        <f t="shared" si="13"/>
        <v/>
      </c>
      <c r="D162" s="8" t="str">
        <f>IF(OR(E162=0,E162=""),"",COUNTIF($E$7:E162,E162)&amp;E162)</f>
        <v/>
      </c>
      <c r="E162" s="8" t="str">
        <f t="shared" si="10"/>
        <v/>
      </c>
      <c r="G162" s="8"/>
      <c r="H162" s="8"/>
      <c r="I162" s="8"/>
      <c r="J162" s="8"/>
      <c r="K162" s="8" t="str">
        <f t="shared" si="11"/>
        <v/>
      </c>
      <c r="L162" s="15"/>
      <c r="M162" s="15"/>
    </row>
    <row r="163" spans="2:13" x14ac:dyDescent="0.2">
      <c r="B163" s="8">
        <f t="shared" si="12"/>
        <v>0</v>
      </c>
      <c r="C163" s="8" t="str">
        <f t="shared" si="13"/>
        <v/>
      </c>
      <c r="D163" s="8" t="str">
        <f>IF(OR(E163=0,E163=""),"",COUNTIF($E$7:E163,E163)&amp;E163)</f>
        <v/>
      </c>
      <c r="E163" s="8" t="str">
        <f t="shared" si="10"/>
        <v/>
      </c>
      <c r="G163" s="8"/>
      <c r="H163" s="8"/>
      <c r="I163" s="8"/>
      <c r="J163" s="8"/>
      <c r="K163" s="8" t="str">
        <f t="shared" si="11"/>
        <v/>
      </c>
      <c r="L163" s="15"/>
      <c r="M163" s="15"/>
    </row>
    <row r="164" spans="2:13" x14ac:dyDescent="0.2">
      <c r="B164" s="8">
        <f t="shared" si="12"/>
        <v>0</v>
      </c>
      <c r="C164" s="8" t="str">
        <f t="shared" si="13"/>
        <v/>
      </c>
      <c r="D164" s="8" t="str">
        <f>IF(OR(E164=0,E164=""),"",COUNTIF($E$7:E164,E164)&amp;E164)</f>
        <v/>
      </c>
      <c r="E164" s="8" t="str">
        <f t="shared" si="10"/>
        <v/>
      </c>
      <c r="G164" s="8"/>
      <c r="H164" s="8"/>
      <c r="I164" s="8"/>
      <c r="J164" s="8"/>
      <c r="K164" s="8" t="str">
        <f t="shared" si="11"/>
        <v/>
      </c>
      <c r="L164" s="15"/>
      <c r="M164" s="15"/>
    </row>
    <row r="165" spans="2:13" x14ac:dyDescent="0.2">
      <c r="B165" s="8">
        <f t="shared" si="12"/>
        <v>0</v>
      </c>
      <c r="C165" s="8" t="str">
        <f t="shared" si="13"/>
        <v/>
      </c>
      <c r="D165" s="8" t="str">
        <f>IF(OR(E165=0,E165=""),"",COUNTIF($E$7:E165,E165)&amp;E165)</f>
        <v/>
      </c>
      <c r="E165" s="8" t="str">
        <f t="shared" si="10"/>
        <v/>
      </c>
      <c r="G165" s="8"/>
      <c r="H165" s="8"/>
      <c r="I165" s="8"/>
      <c r="J165" s="8"/>
      <c r="K165" s="8" t="str">
        <f t="shared" si="11"/>
        <v/>
      </c>
      <c r="L165" s="15"/>
      <c r="M165" s="15"/>
    </row>
    <row r="166" spans="2:13" x14ac:dyDescent="0.2">
      <c r="B166" s="8">
        <f t="shared" si="12"/>
        <v>0</v>
      </c>
      <c r="C166" s="8" t="str">
        <f t="shared" si="13"/>
        <v/>
      </c>
      <c r="D166" s="8" t="str">
        <f>IF(OR(E166=0,E166=""),"",COUNTIF($E$7:E166,E166)&amp;E166)</f>
        <v/>
      </c>
      <c r="E166" s="8" t="str">
        <f t="shared" si="10"/>
        <v/>
      </c>
      <c r="G166" s="8"/>
      <c r="H166" s="8"/>
      <c r="I166" s="8"/>
      <c r="J166" s="8"/>
      <c r="K166" s="8" t="str">
        <f t="shared" si="11"/>
        <v/>
      </c>
      <c r="L166" s="15"/>
      <c r="M166" s="15"/>
    </row>
    <row r="167" spans="2:13" x14ac:dyDescent="0.2">
      <c r="B167" s="8">
        <f t="shared" si="12"/>
        <v>0</v>
      </c>
      <c r="C167" s="8" t="str">
        <f t="shared" si="13"/>
        <v/>
      </c>
      <c r="D167" s="8" t="str">
        <f>IF(OR(E167=0,E167=""),"",COUNTIF($E$7:E167,E167)&amp;E167)</f>
        <v/>
      </c>
      <c r="E167" s="8" t="str">
        <f t="shared" si="10"/>
        <v/>
      </c>
      <c r="G167" s="8"/>
      <c r="H167" s="8"/>
      <c r="I167" s="8"/>
      <c r="J167" s="8"/>
      <c r="K167" s="8" t="str">
        <f t="shared" si="11"/>
        <v/>
      </c>
      <c r="L167" s="15"/>
      <c r="M167" s="15"/>
    </row>
    <row r="168" spans="2:13" x14ac:dyDescent="0.2">
      <c r="B168" s="8">
        <f t="shared" si="12"/>
        <v>0</v>
      </c>
      <c r="C168" s="8" t="str">
        <f t="shared" si="13"/>
        <v/>
      </c>
      <c r="D168" s="8" t="str">
        <f>IF(OR(E168=0,E168=""),"",COUNTIF($E$7:E168,E168)&amp;E168)</f>
        <v/>
      </c>
      <c r="E168" s="8" t="str">
        <f t="shared" si="10"/>
        <v/>
      </c>
      <c r="G168" s="8"/>
      <c r="H168" s="8"/>
      <c r="I168" s="8"/>
      <c r="J168" s="8"/>
      <c r="K168" s="8" t="str">
        <f t="shared" si="11"/>
        <v/>
      </c>
      <c r="L168" s="15"/>
      <c r="M168" s="15"/>
    </row>
    <row r="169" spans="2:13" x14ac:dyDescent="0.2">
      <c r="B169" s="8">
        <f t="shared" si="12"/>
        <v>0</v>
      </c>
      <c r="C169" s="8" t="str">
        <f t="shared" si="13"/>
        <v/>
      </c>
      <c r="D169" s="8" t="str">
        <f>IF(OR(E169=0,E169=""),"",COUNTIF($E$7:E169,E169)&amp;E169)</f>
        <v/>
      </c>
      <c r="E169" s="8" t="str">
        <f t="shared" si="10"/>
        <v/>
      </c>
      <c r="G169" s="8"/>
      <c r="H169" s="8"/>
      <c r="I169" s="8"/>
      <c r="J169" s="8"/>
      <c r="K169" s="8" t="str">
        <f t="shared" si="11"/>
        <v/>
      </c>
      <c r="L169" s="15"/>
      <c r="M169" s="15"/>
    </row>
    <row r="170" spans="2:13" x14ac:dyDescent="0.2">
      <c r="B170" s="8">
        <f t="shared" si="12"/>
        <v>0</v>
      </c>
      <c r="C170" s="8" t="str">
        <f t="shared" si="13"/>
        <v/>
      </c>
      <c r="D170" s="8" t="str">
        <f>IF(OR(E170=0,E170=""),"",COUNTIF($E$7:E170,E170)&amp;E170)</f>
        <v/>
      </c>
      <c r="E170" s="8" t="str">
        <f t="shared" si="10"/>
        <v/>
      </c>
      <c r="G170" s="8"/>
      <c r="H170" s="8"/>
      <c r="I170" s="8"/>
      <c r="J170" s="8"/>
      <c r="K170" s="8" t="str">
        <f t="shared" si="11"/>
        <v/>
      </c>
      <c r="L170" s="15"/>
      <c r="M170" s="15"/>
    </row>
    <row r="171" spans="2:13" x14ac:dyDescent="0.2">
      <c r="B171" s="8">
        <f t="shared" si="12"/>
        <v>0</v>
      </c>
      <c r="C171" s="8" t="str">
        <f t="shared" si="13"/>
        <v/>
      </c>
      <c r="D171" s="8" t="str">
        <f>IF(OR(E171=0,E171=""),"",COUNTIF($E$7:E171,E171)&amp;E171)</f>
        <v/>
      </c>
      <c r="E171" s="8" t="str">
        <f t="shared" si="10"/>
        <v/>
      </c>
      <c r="G171" s="8"/>
      <c r="H171" s="8"/>
      <c r="I171" s="8"/>
      <c r="J171" s="8"/>
      <c r="K171" s="8" t="str">
        <f t="shared" si="11"/>
        <v/>
      </c>
      <c r="L171" s="15"/>
      <c r="M171" s="15"/>
    </row>
    <row r="172" spans="2:13" x14ac:dyDescent="0.2">
      <c r="B172" s="8">
        <f t="shared" si="12"/>
        <v>0</v>
      </c>
      <c r="C172" s="8" t="str">
        <f t="shared" si="13"/>
        <v/>
      </c>
      <c r="D172" s="8" t="str">
        <f>IF(OR(E172=0,E172=""),"",COUNTIF($E$7:E172,E172)&amp;E172)</f>
        <v/>
      </c>
      <c r="E172" s="8" t="str">
        <f t="shared" si="10"/>
        <v/>
      </c>
      <c r="G172" s="8"/>
      <c r="H172" s="8"/>
      <c r="I172" s="8"/>
      <c r="J172" s="8"/>
      <c r="K172" s="8" t="str">
        <f t="shared" si="11"/>
        <v/>
      </c>
      <c r="L172" s="15"/>
      <c r="M172" s="15"/>
    </row>
    <row r="173" spans="2:13" x14ac:dyDescent="0.2">
      <c r="B173" s="8">
        <f t="shared" si="12"/>
        <v>0</v>
      </c>
      <c r="C173" s="8" t="str">
        <f t="shared" si="13"/>
        <v/>
      </c>
      <c r="D173" s="8" t="str">
        <f>IF(OR(E173=0,E173=""),"",COUNTIF($E$7:E173,E173)&amp;E173)</f>
        <v/>
      </c>
      <c r="E173" s="8" t="str">
        <f t="shared" si="10"/>
        <v/>
      </c>
      <c r="G173" s="8"/>
      <c r="H173" s="8"/>
      <c r="I173" s="8"/>
      <c r="J173" s="8"/>
      <c r="K173" s="8" t="str">
        <f t="shared" si="11"/>
        <v/>
      </c>
      <c r="L173" s="15"/>
      <c r="M173" s="15"/>
    </row>
    <row r="174" spans="2:13" x14ac:dyDescent="0.2">
      <c r="B174" s="8">
        <f t="shared" si="12"/>
        <v>0</v>
      </c>
      <c r="C174" s="8" t="str">
        <f t="shared" si="13"/>
        <v/>
      </c>
      <c r="D174" s="8" t="str">
        <f>IF(OR(E174=0,E174=""),"",COUNTIF($E$7:E174,E174)&amp;E174)</f>
        <v/>
      </c>
      <c r="E174" s="8" t="str">
        <f t="shared" si="10"/>
        <v/>
      </c>
      <c r="G174" s="8"/>
      <c r="H174" s="8"/>
      <c r="I174" s="8"/>
      <c r="J174" s="8"/>
      <c r="K174" s="8" t="str">
        <f t="shared" si="11"/>
        <v/>
      </c>
      <c r="L174" s="15"/>
      <c r="M174" s="15"/>
    </row>
    <row r="175" spans="2:13" x14ac:dyDescent="0.2">
      <c r="B175" s="8">
        <f t="shared" si="12"/>
        <v>0</v>
      </c>
      <c r="C175" s="8" t="str">
        <f t="shared" si="13"/>
        <v/>
      </c>
      <c r="D175" s="8" t="str">
        <f>IF(OR(E175=0,E175=""),"",COUNTIF($E$7:E175,E175)&amp;E175)</f>
        <v/>
      </c>
      <c r="E175" s="8" t="str">
        <f t="shared" si="10"/>
        <v/>
      </c>
      <c r="G175" s="8"/>
      <c r="H175" s="8"/>
      <c r="I175" s="8"/>
      <c r="J175" s="8"/>
      <c r="K175" s="8" t="str">
        <f t="shared" si="11"/>
        <v/>
      </c>
      <c r="L175" s="15"/>
      <c r="M175" s="15"/>
    </row>
    <row r="176" spans="2:13" x14ac:dyDescent="0.2">
      <c r="B176" s="8">
        <f t="shared" si="12"/>
        <v>0</v>
      </c>
      <c r="C176" s="8" t="str">
        <f t="shared" si="13"/>
        <v/>
      </c>
      <c r="D176" s="8" t="str">
        <f>IF(OR(E176=0,E176=""),"",COUNTIF($E$7:E176,E176)&amp;E176)</f>
        <v/>
      </c>
      <c r="E176" s="8" t="str">
        <f t="shared" si="10"/>
        <v/>
      </c>
      <c r="G176" s="8"/>
      <c r="H176" s="8"/>
      <c r="I176" s="8"/>
      <c r="J176" s="8"/>
      <c r="K176" s="8" t="str">
        <f t="shared" si="11"/>
        <v/>
      </c>
      <c r="L176" s="15"/>
      <c r="M176" s="15"/>
    </row>
    <row r="177" spans="2:13" x14ac:dyDescent="0.2">
      <c r="B177" s="8">
        <f t="shared" si="12"/>
        <v>0</v>
      </c>
      <c r="C177" s="8" t="str">
        <f t="shared" si="13"/>
        <v/>
      </c>
      <c r="D177" s="8" t="str">
        <f>IF(OR(E177=0,E177=""),"",COUNTIF($E$7:E177,E177)&amp;E177)</f>
        <v/>
      </c>
      <c r="E177" s="8" t="str">
        <f t="shared" si="10"/>
        <v/>
      </c>
      <c r="G177" s="8"/>
      <c r="H177" s="8"/>
      <c r="I177" s="8"/>
      <c r="J177" s="8"/>
      <c r="K177" s="8" t="str">
        <f t="shared" si="11"/>
        <v/>
      </c>
      <c r="L177" s="15"/>
      <c r="M177" s="15"/>
    </row>
    <row r="178" spans="2:13" x14ac:dyDescent="0.2">
      <c r="B178" s="8">
        <f t="shared" si="12"/>
        <v>0</v>
      </c>
      <c r="C178" s="8" t="str">
        <f t="shared" si="13"/>
        <v/>
      </c>
      <c r="D178" s="8" t="str">
        <f>IF(OR(E178=0,E178=""),"",COUNTIF($E$7:E178,E178)&amp;E178)</f>
        <v/>
      </c>
      <c r="E178" s="8" t="str">
        <f t="shared" si="10"/>
        <v/>
      </c>
      <c r="G178" s="8"/>
      <c r="H178" s="8"/>
      <c r="I178" s="8"/>
      <c r="J178" s="8"/>
      <c r="K178" s="8" t="str">
        <f t="shared" si="11"/>
        <v/>
      </c>
      <c r="L178" s="15"/>
      <c r="M178" s="15"/>
    </row>
    <row r="179" spans="2:13" x14ac:dyDescent="0.2">
      <c r="B179" s="8">
        <f t="shared" si="12"/>
        <v>0</v>
      </c>
      <c r="C179" s="8" t="str">
        <f t="shared" si="13"/>
        <v/>
      </c>
      <c r="D179" s="8" t="str">
        <f>IF(OR(E179=0,E179=""),"",COUNTIF($E$7:E179,E179)&amp;E179)</f>
        <v/>
      </c>
      <c r="E179" s="8" t="str">
        <f t="shared" si="10"/>
        <v/>
      </c>
      <c r="G179" s="8"/>
      <c r="H179" s="8"/>
      <c r="I179" s="8"/>
      <c r="J179" s="8"/>
      <c r="K179" s="8" t="str">
        <f t="shared" si="11"/>
        <v/>
      </c>
      <c r="L179" s="15"/>
      <c r="M179" s="15"/>
    </row>
    <row r="180" spans="2:13" x14ac:dyDescent="0.2">
      <c r="B180" s="8">
        <f t="shared" si="12"/>
        <v>0</v>
      </c>
      <c r="C180" s="8" t="str">
        <f t="shared" si="13"/>
        <v/>
      </c>
      <c r="D180" s="8" t="str">
        <f>IF(OR(E180=0,E180=""),"",COUNTIF($E$7:E180,E180)&amp;E180)</f>
        <v/>
      </c>
      <c r="E180" s="8" t="str">
        <f t="shared" si="10"/>
        <v/>
      </c>
      <c r="G180" s="8"/>
      <c r="H180" s="8"/>
      <c r="I180" s="8"/>
      <c r="J180" s="8"/>
      <c r="K180" s="8" t="str">
        <f t="shared" si="11"/>
        <v/>
      </c>
      <c r="L180" s="15"/>
      <c r="M180" s="15"/>
    </row>
    <row r="181" spans="2:13" x14ac:dyDescent="0.2">
      <c r="B181" s="8">
        <f t="shared" si="12"/>
        <v>0</v>
      </c>
      <c r="C181" s="8" t="str">
        <f t="shared" si="13"/>
        <v/>
      </c>
      <c r="D181" s="8" t="str">
        <f>IF(OR(E181=0,E181=""),"",COUNTIF($E$7:E181,E181)&amp;E181)</f>
        <v/>
      </c>
      <c r="E181" s="8" t="str">
        <f t="shared" si="10"/>
        <v/>
      </c>
      <c r="G181" s="8"/>
      <c r="H181" s="8"/>
      <c r="I181" s="8"/>
      <c r="J181" s="8"/>
      <c r="K181" s="8" t="str">
        <f t="shared" si="11"/>
        <v/>
      </c>
      <c r="L181" s="15"/>
      <c r="M181" s="15"/>
    </row>
    <row r="182" spans="2:13" x14ac:dyDescent="0.2">
      <c r="B182" s="8">
        <f t="shared" si="12"/>
        <v>0</v>
      </c>
      <c r="C182" s="8" t="str">
        <f t="shared" si="13"/>
        <v/>
      </c>
      <c r="D182" s="8" t="str">
        <f>IF(OR(E182=0,E182=""),"",COUNTIF($E$7:E182,E182)&amp;E182)</f>
        <v/>
      </c>
      <c r="E182" s="8" t="str">
        <f t="shared" si="10"/>
        <v/>
      </c>
      <c r="G182" s="8"/>
      <c r="H182" s="8"/>
      <c r="I182" s="8"/>
      <c r="J182" s="8"/>
      <c r="K182" s="8" t="str">
        <f t="shared" si="11"/>
        <v/>
      </c>
      <c r="L182" s="15"/>
      <c r="M182" s="15"/>
    </row>
    <row r="183" spans="2:13" x14ac:dyDescent="0.2">
      <c r="B183" s="8">
        <f t="shared" si="12"/>
        <v>0</v>
      </c>
      <c r="C183" s="8" t="str">
        <f t="shared" si="13"/>
        <v/>
      </c>
      <c r="D183" s="8" t="str">
        <f>IF(OR(E183=0,E183=""),"",COUNTIF($E$7:E183,E183)&amp;E183)</f>
        <v/>
      </c>
      <c r="E183" s="8" t="str">
        <f t="shared" si="10"/>
        <v/>
      </c>
      <c r="G183" s="8"/>
      <c r="H183" s="8"/>
      <c r="I183" s="8"/>
      <c r="J183" s="8"/>
      <c r="K183" s="8" t="str">
        <f t="shared" si="11"/>
        <v/>
      </c>
      <c r="L183" s="15"/>
      <c r="M183" s="15"/>
    </row>
    <row r="184" spans="2:13" x14ac:dyDescent="0.2">
      <c r="B184" s="8">
        <f t="shared" si="12"/>
        <v>0</v>
      </c>
      <c r="C184" s="8" t="str">
        <f t="shared" si="13"/>
        <v/>
      </c>
      <c r="D184" s="8" t="str">
        <f>IF(OR(E184=0,E184=""),"",COUNTIF($E$7:E184,E184)&amp;E184)</f>
        <v/>
      </c>
      <c r="E184" s="8" t="str">
        <f t="shared" si="10"/>
        <v/>
      </c>
      <c r="G184" s="8"/>
      <c r="H184" s="8"/>
      <c r="I184" s="8"/>
      <c r="J184" s="8"/>
      <c r="K184" s="8" t="str">
        <f t="shared" si="11"/>
        <v/>
      </c>
      <c r="L184" s="15"/>
      <c r="M184" s="15"/>
    </row>
    <row r="185" spans="2:13" x14ac:dyDescent="0.2">
      <c r="B185" s="8">
        <f t="shared" si="12"/>
        <v>0</v>
      </c>
      <c r="C185" s="8" t="str">
        <f t="shared" si="13"/>
        <v/>
      </c>
      <c r="D185" s="8" t="str">
        <f>IF(OR(E185=0,E185=""),"",COUNTIF($E$7:E185,E185)&amp;E185)</f>
        <v/>
      </c>
      <c r="E185" s="8" t="str">
        <f t="shared" si="10"/>
        <v/>
      </c>
      <c r="G185" s="8"/>
      <c r="H185" s="8"/>
      <c r="I185" s="8"/>
      <c r="J185" s="8"/>
      <c r="K185" s="8" t="str">
        <f t="shared" si="11"/>
        <v/>
      </c>
      <c r="L185" s="15"/>
      <c r="M185" s="15"/>
    </row>
    <row r="186" spans="2:13" x14ac:dyDescent="0.2">
      <c r="B186" s="8">
        <f t="shared" si="12"/>
        <v>0</v>
      </c>
      <c r="C186" s="8" t="str">
        <f t="shared" si="13"/>
        <v/>
      </c>
      <c r="D186" s="8" t="str">
        <f>IF(OR(E186=0,E186=""),"",COUNTIF($E$7:E186,E186)&amp;E186)</f>
        <v/>
      </c>
      <c r="E186" s="8" t="str">
        <f t="shared" si="10"/>
        <v/>
      </c>
      <c r="G186" s="8"/>
      <c r="H186" s="8"/>
      <c r="I186" s="8"/>
      <c r="J186" s="8"/>
      <c r="K186" s="8" t="str">
        <f t="shared" si="11"/>
        <v/>
      </c>
      <c r="L186" s="15"/>
      <c r="M186" s="15"/>
    </row>
    <row r="187" spans="2:13" x14ac:dyDescent="0.2">
      <c r="B187" s="8">
        <f t="shared" si="12"/>
        <v>0</v>
      </c>
      <c r="C187" s="8" t="str">
        <f t="shared" si="13"/>
        <v/>
      </c>
      <c r="D187" s="8" t="str">
        <f>IF(OR(E187=0,E187=""),"",COUNTIF($E$7:E187,E187)&amp;E187)</f>
        <v/>
      </c>
      <c r="E187" s="8" t="str">
        <f t="shared" si="10"/>
        <v/>
      </c>
      <c r="G187" s="8"/>
      <c r="H187" s="8"/>
      <c r="I187" s="8"/>
      <c r="J187" s="8"/>
      <c r="K187" s="8" t="str">
        <f t="shared" si="11"/>
        <v/>
      </c>
      <c r="L187" s="15"/>
      <c r="M187" s="15"/>
    </row>
    <row r="188" spans="2:13" x14ac:dyDescent="0.2">
      <c r="B188" s="8">
        <f t="shared" si="12"/>
        <v>0</v>
      </c>
      <c r="C188" s="8" t="str">
        <f t="shared" si="13"/>
        <v/>
      </c>
      <c r="D188" s="8" t="str">
        <f>IF(OR(E188=0,E188=""),"",COUNTIF($E$7:E188,E188)&amp;E188)</f>
        <v/>
      </c>
      <c r="E188" s="8" t="str">
        <f t="shared" si="10"/>
        <v/>
      </c>
      <c r="G188" s="8"/>
      <c r="H188" s="8"/>
      <c r="I188" s="8"/>
      <c r="J188" s="8"/>
      <c r="K188" s="8" t="str">
        <f t="shared" si="11"/>
        <v/>
      </c>
      <c r="L188" s="15"/>
      <c r="M188" s="15"/>
    </row>
    <row r="189" spans="2:13" x14ac:dyDescent="0.2">
      <c r="B189" s="8">
        <f t="shared" si="12"/>
        <v>0</v>
      </c>
      <c r="C189" s="8" t="str">
        <f t="shared" si="13"/>
        <v/>
      </c>
      <c r="D189" s="8" t="str">
        <f>IF(OR(E189=0,E189=""),"",COUNTIF($E$7:E189,E189)&amp;E189)</f>
        <v/>
      </c>
      <c r="E189" s="8" t="str">
        <f t="shared" si="10"/>
        <v/>
      </c>
      <c r="G189" s="8"/>
      <c r="H189" s="8"/>
      <c r="I189" s="8"/>
      <c r="J189" s="8"/>
      <c r="K189" s="8" t="str">
        <f t="shared" si="11"/>
        <v/>
      </c>
      <c r="L189" s="15"/>
      <c r="M189" s="15"/>
    </row>
    <row r="190" spans="2:13" x14ac:dyDescent="0.2">
      <c r="B190" s="8">
        <f t="shared" si="12"/>
        <v>0</v>
      </c>
      <c r="C190" s="8" t="str">
        <f t="shared" si="13"/>
        <v/>
      </c>
      <c r="D190" s="8" t="str">
        <f>IF(OR(E190=0,E190=""),"",COUNTIF($E$7:E190,E190)&amp;E190)</f>
        <v/>
      </c>
      <c r="E190" s="8" t="str">
        <f t="shared" si="10"/>
        <v/>
      </c>
      <c r="G190" s="8"/>
      <c r="H190" s="8"/>
      <c r="I190" s="8"/>
      <c r="J190" s="8"/>
      <c r="K190" s="8" t="str">
        <f t="shared" si="11"/>
        <v/>
      </c>
      <c r="L190" s="15"/>
      <c r="M190" s="15"/>
    </row>
    <row r="191" spans="2:13" x14ac:dyDescent="0.2">
      <c r="B191" s="8">
        <f t="shared" si="12"/>
        <v>0</v>
      </c>
      <c r="C191" s="8" t="str">
        <f t="shared" si="13"/>
        <v/>
      </c>
      <c r="D191" s="8" t="str">
        <f>IF(OR(E191=0,E191=""),"",COUNTIF($E$7:E191,E191)&amp;E191)</f>
        <v/>
      </c>
      <c r="E191" s="8" t="str">
        <f t="shared" si="10"/>
        <v/>
      </c>
      <c r="G191" s="8"/>
      <c r="H191" s="8"/>
      <c r="I191" s="8"/>
      <c r="J191" s="8"/>
      <c r="K191" s="8" t="str">
        <f t="shared" si="11"/>
        <v/>
      </c>
      <c r="L191" s="15"/>
      <c r="M191" s="15"/>
    </row>
    <row r="192" spans="2:13" x14ac:dyDescent="0.2">
      <c r="B192" s="8">
        <f t="shared" si="12"/>
        <v>0</v>
      </c>
      <c r="C192" s="8" t="str">
        <f t="shared" si="13"/>
        <v/>
      </c>
      <c r="D192" s="8" t="str">
        <f>IF(OR(E192=0,E192=""),"",COUNTIF($E$7:E192,E192)&amp;E192)</f>
        <v/>
      </c>
      <c r="E192" s="8" t="str">
        <f t="shared" si="10"/>
        <v/>
      </c>
      <c r="G192" s="8"/>
      <c r="H192" s="8"/>
      <c r="I192" s="8"/>
      <c r="J192" s="8"/>
      <c r="K192" s="8" t="str">
        <f t="shared" si="11"/>
        <v/>
      </c>
      <c r="L192" s="15"/>
      <c r="M192" s="15"/>
    </row>
    <row r="193" spans="2:13" x14ac:dyDescent="0.2">
      <c r="B193" s="8">
        <f t="shared" si="12"/>
        <v>0</v>
      </c>
      <c r="C193" s="8" t="str">
        <f t="shared" si="13"/>
        <v/>
      </c>
      <c r="D193" s="8" t="str">
        <f>IF(OR(E193=0,E193=""),"",COUNTIF($E$7:E193,E193)&amp;E193)</f>
        <v/>
      </c>
      <c r="E193" s="8" t="str">
        <f t="shared" si="10"/>
        <v/>
      </c>
      <c r="G193" s="8"/>
      <c r="H193" s="8"/>
      <c r="I193" s="8"/>
      <c r="J193" s="8"/>
      <c r="K193" s="8" t="str">
        <f t="shared" si="11"/>
        <v/>
      </c>
      <c r="L193" s="15"/>
      <c r="M193" s="15"/>
    </row>
    <row r="194" spans="2:13" x14ac:dyDescent="0.2">
      <c r="B194" s="8">
        <f t="shared" si="12"/>
        <v>0</v>
      </c>
      <c r="C194" s="8" t="str">
        <f t="shared" si="13"/>
        <v/>
      </c>
      <c r="D194" s="8" t="str">
        <f>IF(OR(E194=0,E194=""),"",COUNTIF($E$7:E194,E194)&amp;E194)</f>
        <v/>
      </c>
      <c r="E194" s="8" t="str">
        <f t="shared" si="10"/>
        <v/>
      </c>
      <c r="G194" s="8"/>
      <c r="H194" s="8"/>
      <c r="I194" s="8"/>
      <c r="J194" s="8"/>
      <c r="K194" s="8" t="str">
        <f t="shared" si="11"/>
        <v/>
      </c>
      <c r="L194" s="15"/>
      <c r="M194" s="15"/>
    </row>
    <row r="195" spans="2:13" x14ac:dyDescent="0.2">
      <c r="B195" s="8">
        <f t="shared" si="12"/>
        <v>0</v>
      </c>
      <c r="C195" s="8" t="str">
        <f t="shared" si="13"/>
        <v/>
      </c>
      <c r="D195" s="8" t="str">
        <f>IF(OR(E195=0,E195=""),"",COUNTIF($E$7:E195,E195)&amp;E195)</f>
        <v/>
      </c>
      <c r="E195" s="8" t="str">
        <f t="shared" si="10"/>
        <v/>
      </c>
      <c r="G195" s="8"/>
      <c r="H195" s="8"/>
      <c r="I195" s="8"/>
      <c r="J195" s="8"/>
      <c r="K195" s="8" t="str">
        <f t="shared" si="11"/>
        <v/>
      </c>
      <c r="L195" s="15"/>
      <c r="M195" s="15"/>
    </row>
    <row r="196" spans="2:13" x14ac:dyDescent="0.2">
      <c r="B196" s="8">
        <f t="shared" si="12"/>
        <v>0</v>
      </c>
      <c r="C196" s="8" t="str">
        <f t="shared" si="13"/>
        <v/>
      </c>
      <c r="D196" s="8" t="str">
        <f>IF(OR(E196=0,E196=""),"",COUNTIF($E$7:E196,E196)&amp;E196)</f>
        <v/>
      </c>
      <c r="E196" s="8" t="str">
        <f t="shared" si="10"/>
        <v/>
      </c>
      <c r="G196" s="8"/>
      <c r="H196" s="8"/>
      <c r="I196" s="8"/>
      <c r="J196" s="8"/>
      <c r="K196" s="8" t="str">
        <f t="shared" si="11"/>
        <v/>
      </c>
      <c r="L196" s="15"/>
      <c r="M196" s="15"/>
    </row>
    <row r="197" spans="2:13" x14ac:dyDescent="0.2">
      <c r="B197" s="8">
        <f t="shared" si="12"/>
        <v>0</v>
      </c>
      <c r="C197" s="8" t="str">
        <f t="shared" si="13"/>
        <v/>
      </c>
      <c r="D197" s="8" t="str">
        <f>IF(OR(E197=0,E197=""),"",COUNTIF($E$7:E197,E197)&amp;E197)</f>
        <v/>
      </c>
      <c r="E197" s="8" t="str">
        <f t="shared" si="10"/>
        <v/>
      </c>
      <c r="G197" s="8"/>
      <c r="H197" s="8"/>
      <c r="I197" s="8"/>
      <c r="J197" s="8"/>
      <c r="K197" s="8" t="str">
        <f t="shared" si="11"/>
        <v/>
      </c>
      <c r="L197" s="15"/>
      <c r="M197" s="15"/>
    </row>
    <row r="198" spans="2:13" x14ac:dyDescent="0.2">
      <c r="B198" s="8">
        <f t="shared" si="12"/>
        <v>0</v>
      </c>
      <c r="C198" s="8" t="str">
        <f t="shared" si="13"/>
        <v/>
      </c>
      <c r="D198" s="8" t="str">
        <f>IF(OR(E198=0,E198=""),"",COUNTIF($E$7:E198,E198)&amp;E198)</f>
        <v/>
      </c>
      <c r="E198" s="8" t="str">
        <f t="shared" si="10"/>
        <v/>
      </c>
      <c r="G198" s="8"/>
      <c r="H198" s="8"/>
      <c r="I198" s="8"/>
      <c r="J198" s="8"/>
      <c r="K198" s="8" t="str">
        <f t="shared" si="11"/>
        <v/>
      </c>
      <c r="L198" s="15"/>
      <c r="M198" s="15"/>
    </row>
    <row r="199" spans="2:13" x14ac:dyDescent="0.2">
      <c r="B199" s="8">
        <f t="shared" si="12"/>
        <v>0</v>
      </c>
      <c r="C199" s="8" t="str">
        <f t="shared" si="13"/>
        <v/>
      </c>
      <c r="D199" s="8" t="str">
        <f>IF(OR(E199=0,E199=""),"",COUNTIF($E$7:E199,E199)&amp;E199)</f>
        <v/>
      </c>
      <c r="E199" s="8" t="str">
        <f t="shared" ref="E199:E262" si="14">IF(J199=filter,J199,"")</f>
        <v/>
      </c>
      <c r="G199" s="8"/>
      <c r="H199" s="8"/>
      <c r="I199" s="8"/>
      <c r="J199" s="8"/>
      <c r="K199" s="8" t="str">
        <f t="shared" ref="K199:K262" si="15">IF(J199="","",VLOOKUP(J199,T_Akun,2,0))</f>
        <v/>
      </c>
      <c r="L199" s="15"/>
      <c r="M199" s="15"/>
    </row>
    <row r="200" spans="2:13" x14ac:dyDescent="0.2">
      <c r="B200" s="8">
        <f t="shared" si="12"/>
        <v>0</v>
      </c>
      <c r="C200" s="8" t="str">
        <f t="shared" si="13"/>
        <v/>
      </c>
      <c r="D200" s="8" t="str">
        <f>IF(OR(E200=0,E200=""),"",COUNTIF($E$7:E200,E200)&amp;E200)</f>
        <v/>
      </c>
      <c r="E200" s="8" t="str">
        <f t="shared" si="14"/>
        <v/>
      </c>
      <c r="G200" s="8"/>
      <c r="H200" s="8"/>
      <c r="I200" s="8"/>
      <c r="J200" s="8"/>
      <c r="K200" s="8" t="str">
        <f t="shared" si="15"/>
        <v/>
      </c>
      <c r="L200" s="15"/>
      <c r="M200" s="15"/>
    </row>
    <row r="201" spans="2:13" x14ac:dyDescent="0.2">
      <c r="B201" s="8">
        <f t="shared" si="12"/>
        <v>0</v>
      </c>
      <c r="C201" s="8" t="str">
        <f t="shared" si="13"/>
        <v/>
      </c>
      <c r="D201" s="8" t="str">
        <f>IF(OR(E201=0,E201=""),"",COUNTIF($E$7:E201,E201)&amp;E201)</f>
        <v/>
      </c>
      <c r="E201" s="8" t="str">
        <f t="shared" si="14"/>
        <v/>
      </c>
      <c r="G201" s="8"/>
      <c r="H201" s="8"/>
      <c r="I201" s="8"/>
      <c r="J201" s="8"/>
      <c r="K201" s="8" t="str">
        <f t="shared" si="15"/>
        <v/>
      </c>
      <c r="L201" s="15"/>
      <c r="M201" s="15"/>
    </row>
    <row r="202" spans="2:13" x14ac:dyDescent="0.2">
      <c r="B202" s="8">
        <f t="shared" si="12"/>
        <v>0</v>
      </c>
      <c r="C202" s="8" t="str">
        <f t="shared" si="13"/>
        <v/>
      </c>
      <c r="D202" s="8" t="str">
        <f>IF(OR(E202=0,E202=""),"",COUNTIF($E$7:E202,E202)&amp;E202)</f>
        <v/>
      </c>
      <c r="E202" s="8" t="str">
        <f t="shared" si="14"/>
        <v/>
      </c>
      <c r="G202" s="8"/>
      <c r="H202" s="8"/>
      <c r="I202" s="8"/>
      <c r="J202" s="8"/>
      <c r="K202" s="8" t="str">
        <f t="shared" si="15"/>
        <v/>
      </c>
      <c r="L202" s="15"/>
      <c r="M202" s="15"/>
    </row>
    <row r="203" spans="2:13" x14ac:dyDescent="0.2">
      <c r="B203" s="8">
        <f t="shared" si="12"/>
        <v>0</v>
      </c>
      <c r="C203" s="8" t="str">
        <f t="shared" si="13"/>
        <v/>
      </c>
      <c r="D203" s="8" t="str">
        <f>IF(OR(E203=0,E203=""),"",COUNTIF($E$7:E203,E203)&amp;E203)</f>
        <v/>
      </c>
      <c r="E203" s="8" t="str">
        <f t="shared" si="14"/>
        <v/>
      </c>
      <c r="G203" s="8"/>
      <c r="H203" s="8"/>
      <c r="I203" s="8"/>
      <c r="J203" s="8"/>
      <c r="K203" s="8" t="str">
        <f t="shared" si="15"/>
        <v/>
      </c>
      <c r="L203" s="15"/>
      <c r="M203" s="15"/>
    </row>
    <row r="204" spans="2:13" x14ac:dyDescent="0.2">
      <c r="B204" s="8">
        <f t="shared" si="12"/>
        <v>0</v>
      </c>
      <c r="C204" s="8" t="str">
        <f t="shared" si="13"/>
        <v/>
      </c>
      <c r="D204" s="8" t="str">
        <f>IF(OR(E204=0,E204=""),"",COUNTIF($E$7:E204,E204)&amp;E204)</f>
        <v/>
      </c>
      <c r="E204" s="8" t="str">
        <f t="shared" si="14"/>
        <v/>
      </c>
      <c r="G204" s="8"/>
      <c r="H204" s="8"/>
      <c r="I204" s="8"/>
      <c r="J204" s="8"/>
      <c r="K204" s="8" t="str">
        <f t="shared" si="15"/>
        <v/>
      </c>
      <c r="L204" s="15"/>
      <c r="M204" s="15"/>
    </row>
    <row r="205" spans="2:13" x14ac:dyDescent="0.2">
      <c r="B205" s="8">
        <f t="shared" ref="B205:B268" si="16">IF(C205&lt;&gt;"","",J205)</f>
        <v>0</v>
      </c>
      <c r="C205" s="8" t="str">
        <f t="shared" ref="C205:C268" si="17">IF(LEFT(H205,3)="JP-",J205,"")</f>
        <v/>
      </c>
      <c r="D205" s="8" t="str">
        <f>IF(OR(E205=0,E205=""),"",COUNTIF($E$7:E205,E205)&amp;E205)</f>
        <v/>
      </c>
      <c r="E205" s="8" t="str">
        <f t="shared" si="14"/>
        <v/>
      </c>
      <c r="G205" s="8"/>
      <c r="H205" s="8"/>
      <c r="I205" s="8"/>
      <c r="J205" s="8"/>
      <c r="K205" s="8" t="str">
        <f t="shared" si="15"/>
        <v/>
      </c>
      <c r="L205" s="15"/>
      <c r="M205" s="15"/>
    </row>
    <row r="206" spans="2:13" x14ac:dyDescent="0.2">
      <c r="B206" s="8">
        <f t="shared" si="16"/>
        <v>0</v>
      </c>
      <c r="C206" s="8" t="str">
        <f t="shared" si="17"/>
        <v/>
      </c>
      <c r="D206" s="8" t="str">
        <f>IF(OR(E206=0,E206=""),"",COUNTIF($E$7:E206,E206)&amp;E206)</f>
        <v/>
      </c>
      <c r="E206" s="8" t="str">
        <f t="shared" si="14"/>
        <v/>
      </c>
      <c r="G206" s="8"/>
      <c r="H206" s="8"/>
      <c r="I206" s="8"/>
      <c r="J206" s="8"/>
      <c r="K206" s="8" t="str">
        <f t="shared" si="15"/>
        <v/>
      </c>
      <c r="L206" s="15"/>
      <c r="M206" s="15"/>
    </row>
    <row r="207" spans="2:13" x14ac:dyDescent="0.2">
      <c r="B207" s="8">
        <f t="shared" si="16"/>
        <v>0</v>
      </c>
      <c r="C207" s="8" t="str">
        <f t="shared" si="17"/>
        <v/>
      </c>
      <c r="D207" s="8" t="str">
        <f>IF(OR(E207=0,E207=""),"",COUNTIF($E$7:E207,E207)&amp;E207)</f>
        <v/>
      </c>
      <c r="E207" s="8" t="str">
        <f t="shared" si="14"/>
        <v/>
      </c>
      <c r="G207" s="8"/>
      <c r="H207" s="8"/>
      <c r="I207" s="8"/>
      <c r="J207" s="8"/>
      <c r="K207" s="8" t="str">
        <f t="shared" si="15"/>
        <v/>
      </c>
      <c r="L207" s="15"/>
      <c r="M207" s="15"/>
    </row>
    <row r="208" spans="2:13" x14ac:dyDescent="0.2">
      <c r="B208" s="8">
        <f t="shared" si="16"/>
        <v>0</v>
      </c>
      <c r="C208" s="8" t="str">
        <f t="shared" si="17"/>
        <v/>
      </c>
      <c r="D208" s="8" t="str">
        <f>IF(OR(E208=0,E208=""),"",COUNTIF($E$7:E208,E208)&amp;E208)</f>
        <v/>
      </c>
      <c r="E208" s="8" t="str">
        <f t="shared" si="14"/>
        <v/>
      </c>
      <c r="G208" s="8"/>
      <c r="H208" s="8"/>
      <c r="I208" s="8"/>
      <c r="J208" s="8"/>
      <c r="K208" s="8" t="str">
        <f t="shared" si="15"/>
        <v/>
      </c>
      <c r="L208" s="15"/>
      <c r="M208" s="15"/>
    </row>
    <row r="209" spans="2:13" x14ac:dyDescent="0.2">
      <c r="B209" s="8">
        <f t="shared" si="16"/>
        <v>0</v>
      </c>
      <c r="C209" s="8" t="str">
        <f t="shared" si="17"/>
        <v/>
      </c>
      <c r="D209" s="8" t="str">
        <f>IF(OR(E209=0,E209=""),"",COUNTIF($E$7:E209,E209)&amp;E209)</f>
        <v/>
      </c>
      <c r="E209" s="8" t="str">
        <f t="shared" si="14"/>
        <v/>
      </c>
      <c r="G209" s="8"/>
      <c r="H209" s="8"/>
      <c r="I209" s="8"/>
      <c r="J209" s="8"/>
      <c r="K209" s="8" t="str">
        <f t="shared" si="15"/>
        <v/>
      </c>
      <c r="L209" s="15"/>
      <c r="M209" s="15"/>
    </row>
    <row r="210" spans="2:13" x14ac:dyDescent="0.2">
      <c r="B210" s="8">
        <f t="shared" si="16"/>
        <v>0</v>
      </c>
      <c r="C210" s="8" t="str">
        <f t="shared" si="17"/>
        <v/>
      </c>
      <c r="D210" s="8" t="str">
        <f>IF(OR(E210=0,E210=""),"",COUNTIF($E$7:E210,E210)&amp;E210)</f>
        <v/>
      </c>
      <c r="E210" s="8" t="str">
        <f t="shared" si="14"/>
        <v/>
      </c>
      <c r="G210" s="8"/>
      <c r="H210" s="8"/>
      <c r="I210" s="8"/>
      <c r="J210" s="8"/>
      <c r="K210" s="8" t="str">
        <f t="shared" si="15"/>
        <v/>
      </c>
      <c r="L210" s="15"/>
      <c r="M210" s="15"/>
    </row>
    <row r="211" spans="2:13" x14ac:dyDescent="0.2">
      <c r="B211" s="8">
        <f t="shared" si="16"/>
        <v>0</v>
      </c>
      <c r="C211" s="8" t="str">
        <f t="shared" si="17"/>
        <v/>
      </c>
      <c r="D211" s="8" t="str">
        <f>IF(OR(E211=0,E211=""),"",COUNTIF($E$7:E211,E211)&amp;E211)</f>
        <v/>
      </c>
      <c r="E211" s="8" t="str">
        <f t="shared" si="14"/>
        <v/>
      </c>
      <c r="G211" s="8"/>
      <c r="H211" s="8"/>
      <c r="I211" s="8"/>
      <c r="J211" s="8"/>
      <c r="K211" s="8" t="str">
        <f t="shared" si="15"/>
        <v/>
      </c>
      <c r="L211" s="15"/>
      <c r="M211" s="15"/>
    </row>
    <row r="212" spans="2:13" x14ac:dyDescent="0.2">
      <c r="B212" s="8">
        <f t="shared" si="16"/>
        <v>0</v>
      </c>
      <c r="C212" s="8" t="str">
        <f t="shared" si="17"/>
        <v/>
      </c>
      <c r="D212" s="8" t="str">
        <f>IF(OR(E212=0,E212=""),"",COUNTIF($E$7:E212,E212)&amp;E212)</f>
        <v/>
      </c>
      <c r="E212" s="8" t="str">
        <f t="shared" si="14"/>
        <v/>
      </c>
      <c r="G212" s="8"/>
      <c r="H212" s="8"/>
      <c r="I212" s="8"/>
      <c r="J212" s="8"/>
      <c r="K212" s="8" t="str">
        <f t="shared" si="15"/>
        <v/>
      </c>
      <c r="L212" s="15"/>
      <c r="M212" s="15"/>
    </row>
    <row r="213" spans="2:13" x14ac:dyDescent="0.2">
      <c r="B213" s="8">
        <f t="shared" si="16"/>
        <v>0</v>
      </c>
      <c r="C213" s="8" t="str">
        <f t="shared" si="17"/>
        <v/>
      </c>
      <c r="D213" s="8" t="str">
        <f>IF(OR(E213=0,E213=""),"",COUNTIF($E$7:E213,E213)&amp;E213)</f>
        <v/>
      </c>
      <c r="E213" s="8" t="str">
        <f t="shared" si="14"/>
        <v/>
      </c>
      <c r="G213" s="8"/>
      <c r="H213" s="8"/>
      <c r="I213" s="8"/>
      <c r="J213" s="8"/>
      <c r="K213" s="8" t="str">
        <f t="shared" si="15"/>
        <v/>
      </c>
      <c r="L213" s="15"/>
      <c r="M213" s="15"/>
    </row>
    <row r="214" spans="2:13" x14ac:dyDescent="0.2">
      <c r="B214" s="8">
        <f t="shared" si="16"/>
        <v>0</v>
      </c>
      <c r="C214" s="8" t="str">
        <f t="shared" si="17"/>
        <v/>
      </c>
      <c r="D214" s="8" t="str">
        <f>IF(OR(E214=0,E214=""),"",COUNTIF($E$7:E214,E214)&amp;E214)</f>
        <v/>
      </c>
      <c r="E214" s="8" t="str">
        <f t="shared" si="14"/>
        <v/>
      </c>
      <c r="G214" s="8"/>
      <c r="H214" s="8"/>
      <c r="I214" s="8"/>
      <c r="J214" s="8"/>
      <c r="K214" s="8" t="str">
        <f t="shared" si="15"/>
        <v/>
      </c>
      <c r="L214" s="15"/>
      <c r="M214" s="15"/>
    </row>
    <row r="215" spans="2:13" x14ac:dyDescent="0.2">
      <c r="B215" s="8">
        <f t="shared" si="16"/>
        <v>0</v>
      </c>
      <c r="C215" s="8" t="str">
        <f t="shared" si="17"/>
        <v/>
      </c>
      <c r="D215" s="8" t="str">
        <f>IF(OR(E215=0,E215=""),"",COUNTIF($E$7:E215,E215)&amp;E215)</f>
        <v/>
      </c>
      <c r="E215" s="8" t="str">
        <f t="shared" si="14"/>
        <v/>
      </c>
      <c r="G215" s="8"/>
      <c r="H215" s="8"/>
      <c r="I215" s="8"/>
      <c r="J215" s="8"/>
      <c r="K215" s="8" t="str">
        <f t="shared" si="15"/>
        <v/>
      </c>
      <c r="L215" s="15"/>
      <c r="M215" s="15"/>
    </row>
    <row r="216" spans="2:13" x14ac:dyDescent="0.2">
      <c r="B216" s="8">
        <f t="shared" si="16"/>
        <v>0</v>
      </c>
      <c r="C216" s="8" t="str">
        <f t="shared" si="17"/>
        <v/>
      </c>
      <c r="D216" s="8" t="str">
        <f>IF(OR(E216=0,E216=""),"",COUNTIF($E$7:E216,E216)&amp;E216)</f>
        <v/>
      </c>
      <c r="E216" s="8" t="str">
        <f t="shared" si="14"/>
        <v/>
      </c>
      <c r="G216" s="8"/>
      <c r="H216" s="8"/>
      <c r="I216" s="8"/>
      <c r="J216" s="8"/>
      <c r="K216" s="8" t="str">
        <f t="shared" si="15"/>
        <v/>
      </c>
      <c r="L216" s="15"/>
      <c r="M216" s="15"/>
    </row>
    <row r="217" spans="2:13" x14ac:dyDescent="0.2">
      <c r="B217" s="8">
        <f t="shared" si="16"/>
        <v>0</v>
      </c>
      <c r="C217" s="8" t="str">
        <f t="shared" si="17"/>
        <v/>
      </c>
      <c r="D217" s="8" t="str">
        <f>IF(OR(E217=0,E217=""),"",COUNTIF($E$7:E217,E217)&amp;E217)</f>
        <v/>
      </c>
      <c r="E217" s="8" t="str">
        <f t="shared" si="14"/>
        <v/>
      </c>
      <c r="G217" s="8"/>
      <c r="H217" s="8"/>
      <c r="I217" s="8"/>
      <c r="J217" s="8"/>
      <c r="K217" s="8" t="str">
        <f t="shared" si="15"/>
        <v/>
      </c>
      <c r="L217" s="15"/>
      <c r="M217" s="15"/>
    </row>
    <row r="218" spans="2:13" x14ac:dyDescent="0.2">
      <c r="B218" s="8">
        <f t="shared" si="16"/>
        <v>0</v>
      </c>
      <c r="C218" s="8" t="str">
        <f t="shared" si="17"/>
        <v/>
      </c>
      <c r="D218" s="8" t="str">
        <f>IF(OR(E218=0,E218=""),"",COUNTIF($E$7:E218,E218)&amp;E218)</f>
        <v/>
      </c>
      <c r="E218" s="8" t="str">
        <f t="shared" si="14"/>
        <v/>
      </c>
      <c r="G218" s="8"/>
      <c r="H218" s="8"/>
      <c r="I218" s="8"/>
      <c r="J218" s="8"/>
      <c r="K218" s="8" t="str">
        <f t="shared" si="15"/>
        <v/>
      </c>
      <c r="L218" s="15"/>
      <c r="M218" s="15"/>
    </row>
    <row r="219" spans="2:13" x14ac:dyDescent="0.2">
      <c r="B219" s="8">
        <f t="shared" si="16"/>
        <v>0</v>
      </c>
      <c r="C219" s="8" t="str">
        <f t="shared" si="17"/>
        <v/>
      </c>
      <c r="D219" s="8" t="str">
        <f>IF(OR(E219=0,E219=""),"",COUNTIF($E$7:E219,E219)&amp;E219)</f>
        <v/>
      </c>
      <c r="E219" s="8" t="str">
        <f t="shared" si="14"/>
        <v/>
      </c>
      <c r="G219" s="8"/>
      <c r="H219" s="8"/>
      <c r="I219" s="8"/>
      <c r="J219" s="8"/>
      <c r="K219" s="8" t="str">
        <f t="shared" si="15"/>
        <v/>
      </c>
      <c r="L219" s="15"/>
      <c r="M219" s="15"/>
    </row>
    <row r="220" spans="2:13" x14ac:dyDescent="0.2">
      <c r="B220" s="8">
        <f t="shared" si="16"/>
        <v>0</v>
      </c>
      <c r="C220" s="8" t="str">
        <f t="shared" si="17"/>
        <v/>
      </c>
      <c r="D220" s="8" t="str">
        <f>IF(OR(E220=0,E220=""),"",COUNTIF($E$7:E220,E220)&amp;E220)</f>
        <v/>
      </c>
      <c r="E220" s="8" t="str">
        <f t="shared" si="14"/>
        <v/>
      </c>
      <c r="G220" s="8"/>
      <c r="H220" s="8"/>
      <c r="I220" s="8"/>
      <c r="J220" s="8"/>
      <c r="K220" s="8" t="str">
        <f t="shared" si="15"/>
        <v/>
      </c>
      <c r="L220" s="15"/>
      <c r="M220" s="15"/>
    </row>
    <row r="221" spans="2:13" x14ac:dyDescent="0.2">
      <c r="B221" s="8">
        <f t="shared" si="16"/>
        <v>0</v>
      </c>
      <c r="C221" s="8" t="str">
        <f t="shared" si="17"/>
        <v/>
      </c>
      <c r="D221" s="8" t="str">
        <f>IF(OR(E221=0,E221=""),"",COUNTIF($E$7:E221,E221)&amp;E221)</f>
        <v/>
      </c>
      <c r="E221" s="8" t="str">
        <f t="shared" si="14"/>
        <v/>
      </c>
      <c r="G221" s="8"/>
      <c r="H221" s="8"/>
      <c r="I221" s="8"/>
      <c r="J221" s="8"/>
      <c r="K221" s="8" t="str">
        <f t="shared" si="15"/>
        <v/>
      </c>
      <c r="L221" s="15"/>
      <c r="M221" s="15"/>
    </row>
    <row r="222" spans="2:13" x14ac:dyDescent="0.2">
      <c r="B222" s="8">
        <f t="shared" si="16"/>
        <v>0</v>
      </c>
      <c r="C222" s="8" t="str">
        <f t="shared" si="17"/>
        <v/>
      </c>
      <c r="D222" s="8" t="str">
        <f>IF(OR(E222=0,E222=""),"",COUNTIF($E$7:E222,E222)&amp;E222)</f>
        <v/>
      </c>
      <c r="E222" s="8" t="str">
        <f t="shared" si="14"/>
        <v/>
      </c>
      <c r="G222" s="8"/>
      <c r="H222" s="8"/>
      <c r="I222" s="8"/>
      <c r="J222" s="8"/>
      <c r="K222" s="8" t="str">
        <f t="shared" si="15"/>
        <v/>
      </c>
      <c r="L222" s="15"/>
      <c r="M222" s="15"/>
    </row>
    <row r="223" spans="2:13" x14ac:dyDescent="0.2">
      <c r="B223" s="8">
        <f t="shared" si="16"/>
        <v>0</v>
      </c>
      <c r="C223" s="8" t="str">
        <f t="shared" si="17"/>
        <v/>
      </c>
      <c r="D223" s="8" t="str">
        <f>IF(OR(E223=0,E223=""),"",COUNTIF($E$7:E223,E223)&amp;E223)</f>
        <v/>
      </c>
      <c r="E223" s="8" t="str">
        <f t="shared" si="14"/>
        <v/>
      </c>
      <c r="G223" s="8"/>
      <c r="H223" s="8"/>
      <c r="I223" s="8"/>
      <c r="J223" s="8"/>
      <c r="K223" s="8" t="str">
        <f t="shared" si="15"/>
        <v/>
      </c>
      <c r="L223" s="15"/>
      <c r="M223" s="15"/>
    </row>
    <row r="224" spans="2:13" x14ac:dyDescent="0.2">
      <c r="B224" s="8">
        <f t="shared" si="16"/>
        <v>0</v>
      </c>
      <c r="C224" s="8" t="str">
        <f t="shared" si="17"/>
        <v/>
      </c>
      <c r="D224" s="8" t="str">
        <f>IF(OR(E224=0,E224=""),"",COUNTIF($E$7:E224,E224)&amp;E224)</f>
        <v/>
      </c>
      <c r="E224" s="8" t="str">
        <f t="shared" si="14"/>
        <v/>
      </c>
      <c r="G224" s="8"/>
      <c r="H224" s="8"/>
      <c r="I224" s="8"/>
      <c r="J224" s="8"/>
      <c r="K224" s="8" t="str">
        <f t="shared" si="15"/>
        <v/>
      </c>
      <c r="L224" s="15"/>
      <c r="M224" s="15"/>
    </row>
    <row r="225" spans="2:13" x14ac:dyDescent="0.2">
      <c r="B225" s="8">
        <f t="shared" si="16"/>
        <v>0</v>
      </c>
      <c r="C225" s="8" t="str">
        <f t="shared" si="17"/>
        <v/>
      </c>
      <c r="D225" s="8" t="str">
        <f>IF(OR(E225=0,E225=""),"",COUNTIF($E$7:E225,E225)&amp;E225)</f>
        <v/>
      </c>
      <c r="E225" s="8" t="str">
        <f t="shared" si="14"/>
        <v/>
      </c>
      <c r="G225" s="8"/>
      <c r="H225" s="8"/>
      <c r="I225" s="8"/>
      <c r="J225" s="8"/>
      <c r="K225" s="8" t="str">
        <f t="shared" si="15"/>
        <v/>
      </c>
      <c r="L225" s="15"/>
      <c r="M225" s="15"/>
    </row>
    <row r="226" spans="2:13" x14ac:dyDescent="0.2">
      <c r="B226" s="8">
        <f t="shared" si="16"/>
        <v>0</v>
      </c>
      <c r="C226" s="8" t="str">
        <f t="shared" si="17"/>
        <v/>
      </c>
      <c r="D226" s="8" t="str">
        <f>IF(OR(E226=0,E226=""),"",COUNTIF($E$7:E226,E226)&amp;E226)</f>
        <v/>
      </c>
      <c r="E226" s="8" t="str">
        <f t="shared" si="14"/>
        <v/>
      </c>
      <c r="G226" s="8"/>
      <c r="H226" s="8"/>
      <c r="I226" s="8"/>
      <c r="J226" s="8"/>
      <c r="K226" s="8" t="str">
        <f t="shared" si="15"/>
        <v/>
      </c>
      <c r="L226" s="15"/>
      <c r="M226" s="15"/>
    </row>
    <row r="227" spans="2:13" x14ac:dyDescent="0.2">
      <c r="B227" s="8">
        <f t="shared" si="16"/>
        <v>0</v>
      </c>
      <c r="C227" s="8" t="str">
        <f t="shared" si="17"/>
        <v/>
      </c>
      <c r="D227" s="8" t="str">
        <f>IF(OR(E227=0,E227=""),"",COUNTIF($E$7:E227,E227)&amp;E227)</f>
        <v/>
      </c>
      <c r="E227" s="8" t="str">
        <f t="shared" si="14"/>
        <v/>
      </c>
      <c r="G227" s="8"/>
      <c r="H227" s="8"/>
      <c r="I227" s="8"/>
      <c r="J227" s="8"/>
      <c r="K227" s="8" t="str">
        <f t="shared" si="15"/>
        <v/>
      </c>
      <c r="L227" s="15"/>
      <c r="M227" s="15"/>
    </row>
    <row r="228" spans="2:13" x14ac:dyDescent="0.2">
      <c r="B228" s="8">
        <f t="shared" si="16"/>
        <v>0</v>
      </c>
      <c r="C228" s="8" t="str">
        <f t="shared" si="17"/>
        <v/>
      </c>
      <c r="D228" s="8" t="str">
        <f>IF(OR(E228=0,E228=""),"",COUNTIF($E$7:E228,E228)&amp;E228)</f>
        <v/>
      </c>
      <c r="E228" s="8" t="str">
        <f t="shared" si="14"/>
        <v/>
      </c>
      <c r="G228" s="8"/>
      <c r="H228" s="8"/>
      <c r="I228" s="8"/>
      <c r="J228" s="8"/>
      <c r="K228" s="8" t="str">
        <f t="shared" si="15"/>
        <v/>
      </c>
      <c r="L228" s="15"/>
      <c r="M228" s="15"/>
    </row>
    <row r="229" spans="2:13" x14ac:dyDescent="0.2">
      <c r="B229" s="8">
        <f t="shared" si="16"/>
        <v>0</v>
      </c>
      <c r="C229" s="8" t="str">
        <f t="shared" si="17"/>
        <v/>
      </c>
      <c r="D229" s="8" t="str">
        <f>IF(OR(E229=0,E229=""),"",COUNTIF($E$7:E229,E229)&amp;E229)</f>
        <v/>
      </c>
      <c r="E229" s="8" t="str">
        <f t="shared" si="14"/>
        <v/>
      </c>
      <c r="G229" s="8"/>
      <c r="H229" s="8"/>
      <c r="I229" s="8"/>
      <c r="J229" s="8"/>
      <c r="K229" s="8" t="str">
        <f t="shared" si="15"/>
        <v/>
      </c>
      <c r="L229" s="15"/>
      <c r="M229" s="15"/>
    </row>
    <row r="230" spans="2:13" x14ac:dyDescent="0.2">
      <c r="B230" s="8">
        <f t="shared" si="16"/>
        <v>0</v>
      </c>
      <c r="C230" s="8" t="str">
        <f t="shared" si="17"/>
        <v/>
      </c>
      <c r="D230" s="8" t="str">
        <f>IF(OR(E230=0,E230=""),"",COUNTIF($E$7:E230,E230)&amp;E230)</f>
        <v/>
      </c>
      <c r="E230" s="8" t="str">
        <f t="shared" si="14"/>
        <v/>
      </c>
      <c r="G230" s="8"/>
      <c r="H230" s="8"/>
      <c r="I230" s="8"/>
      <c r="J230" s="8"/>
      <c r="K230" s="8" t="str">
        <f t="shared" si="15"/>
        <v/>
      </c>
      <c r="L230" s="15"/>
      <c r="M230" s="15"/>
    </row>
    <row r="231" spans="2:13" x14ac:dyDescent="0.2">
      <c r="B231" s="8">
        <f t="shared" si="16"/>
        <v>0</v>
      </c>
      <c r="C231" s="8" t="str">
        <f t="shared" si="17"/>
        <v/>
      </c>
      <c r="D231" s="8" t="str">
        <f>IF(OR(E231=0,E231=""),"",COUNTIF($E$7:E231,E231)&amp;E231)</f>
        <v/>
      </c>
      <c r="E231" s="8" t="str">
        <f t="shared" si="14"/>
        <v/>
      </c>
      <c r="G231" s="8"/>
      <c r="H231" s="8"/>
      <c r="I231" s="8"/>
      <c r="J231" s="8"/>
      <c r="K231" s="8" t="str">
        <f t="shared" si="15"/>
        <v/>
      </c>
      <c r="L231" s="15"/>
      <c r="M231" s="15"/>
    </row>
    <row r="232" spans="2:13" x14ac:dyDescent="0.2">
      <c r="B232" s="8">
        <f t="shared" si="16"/>
        <v>0</v>
      </c>
      <c r="C232" s="8" t="str">
        <f t="shared" si="17"/>
        <v/>
      </c>
      <c r="D232" s="8" t="str">
        <f>IF(OR(E232=0,E232=""),"",COUNTIF($E$7:E232,E232)&amp;E232)</f>
        <v/>
      </c>
      <c r="E232" s="8" t="str">
        <f t="shared" si="14"/>
        <v/>
      </c>
      <c r="G232" s="8"/>
      <c r="H232" s="8"/>
      <c r="I232" s="8"/>
      <c r="J232" s="8"/>
      <c r="K232" s="8" t="str">
        <f t="shared" si="15"/>
        <v/>
      </c>
      <c r="L232" s="15"/>
      <c r="M232" s="15"/>
    </row>
    <row r="233" spans="2:13" x14ac:dyDescent="0.2">
      <c r="B233" s="8">
        <f t="shared" si="16"/>
        <v>0</v>
      </c>
      <c r="C233" s="8" t="str">
        <f t="shared" si="17"/>
        <v/>
      </c>
      <c r="D233" s="8" t="str">
        <f>IF(OR(E233=0,E233=""),"",COUNTIF($E$7:E233,E233)&amp;E233)</f>
        <v/>
      </c>
      <c r="E233" s="8" t="str">
        <f t="shared" si="14"/>
        <v/>
      </c>
      <c r="G233" s="8"/>
      <c r="H233" s="8"/>
      <c r="I233" s="8"/>
      <c r="J233" s="8"/>
      <c r="K233" s="8" t="str">
        <f t="shared" si="15"/>
        <v/>
      </c>
      <c r="L233" s="15"/>
      <c r="M233" s="15"/>
    </row>
    <row r="234" spans="2:13" x14ac:dyDescent="0.2">
      <c r="B234" s="8">
        <f t="shared" si="16"/>
        <v>0</v>
      </c>
      <c r="C234" s="8" t="str">
        <f t="shared" si="17"/>
        <v/>
      </c>
      <c r="D234" s="8" t="str">
        <f>IF(OR(E234=0,E234=""),"",COUNTIF($E$7:E234,E234)&amp;E234)</f>
        <v/>
      </c>
      <c r="E234" s="8" t="str">
        <f t="shared" si="14"/>
        <v/>
      </c>
      <c r="G234" s="8"/>
      <c r="H234" s="8"/>
      <c r="I234" s="8"/>
      <c r="J234" s="8"/>
      <c r="K234" s="8" t="str">
        <f t="shared" si="15"/>
        <v/>
      </c>
      <c r="L234" s="15"/>
      <c r="M234" s="15"/>
    </row>
    <row r="235" spans="2:13" x14ac:dyDescent="0.2">
      <c r="B235" s="8">
        <f t="shared" si="16"/>
        <v>0</v>
      </c>
      <c r="C235" s="8" t="str">
        <f t="shared" si="17"/>
        <v/>
      </c>
      <c r="D235" s="8" t="str">
        <f>IF(OR(E235=0,E235=""),"",COUNTIF($E$7:E235,E235)&amp;E235)</f>
        <v/>
      </c>
      <c r="E235" s="8" t="str">
        <f t="shared" si="14"/>
        <v/>
      </c>
      <c r="G235" s="8"/>
      <c r="H235" s="8"/>
      <c r="I235" s="8"/>
      <c r="J235" s="8"/>
      <c r="K235" s="8" t="str">
        <f t="shared" si="15"/>
        <v/>
      </c>
      <c r="L235" s="15"/>
      <c r="M235" s="15"/>
    </row>
    <row r="236" spans="2:13" x14ac:dyDescent="0.2">
      <c r="B236" s="8">
        <f t="shared" si="16"/>
        <v>0</v>
      </c>
      <c r="C236" s="8" t="str">
        <f t="shared" si="17"/>
        <v/>
      </c>
      <c r="D236" s="8" t="str">
        <f>IF(OR(E236=0,E236=""),"",COUNTIF($E$7:E236,E236)&amp;E236)</f>
        <v/>
      </c>
      <c r="E236" s="8" t="str">
        <f t="shared" si="14"/>
        <v/>
      </c>
      <c r="G236" s="8"/>
      <c r="H236" s="8"/>
      <c r="I236" s="8"/>
      <c r="J236" s="8"/>
      <c r="K236" s="8" t="str">
        <f t="shared" si="15"/>
        <v/>
      </c>
      <c r="L236" s="15"/>
      <c r="M236" s="15"/>
    </row>
    <row r="237" spans="2:13" x14ac:dyDescent="0.2">
      <c r="B237" s="8">
        <f t="shared" si="16"/>
        <v>0</v>
      </c>
      <c r="C237" s="8" t="str">
        <f t="shared" si="17"/>
        <v/>
      </c>
      <c r="D237" s="8" t="str">
        <f>IF(OR(E237=0,E237=""),"",COUNTIF($E$7:E237,E237)&amp;E237)</f>
        <v/>
      </c>
      <c r="E237" s="8" t="str">
        <f t="shared" si="14"/>
        <v/>
      </c>
      <c r="G237" s="8"/>
      <c r="H237" s="8"/>
      <c r="I237" s="8"/>
      <c r="J237" s="8"/>
      <c r="K237" s="8" t="str">
        <f t="shared" si="15"/>
        <v/>
      </c>
      <c r="L237" s="15"/>
      <c r="M237" s="15"/>
    </row>
    <row r="238" spans="2:13" x14ac:dyDescent="0.2">
      <c r="B238" s="8">
        <f t="shared" si="16"/>
        <v>0</v>
      </c>
      <c r="C238" s="8" t="str">
        <f t="shared" si="17"/>
        <v/>
      </c>
      <c r="D238" s="8" t="str">
        <f>IF(OR(E238=0,E238=""),"",COUNTIF($E$7:E238,E238)&amp;E238)</f>
        <v/>
      </c>
      <c r="E238" s="8" t="str">
        <f t="shared" si="14"/>
        <v/>
      </c>
      <c r="G238" s="8"/>
      <c r="H238" s="8"/>
      <c r="I238" s="8"/>
      <c r="J238" s="8"/>
      <c r="K238" s="8" t="str">
        <f t="shared" si="15"/>
        <v/>
      </c>
      <c r="L238" s="15"/>
      <c r="M238" s="15"/>
    </row>
    <row r="239" spans="2:13" x14ac:dyDescent="0.2">
      <c r="B239" s="8">
        <f t="shared" si="16"/>
        <v>0</v>
      </c>
      <c r="C239" s="8" t="str">
        <f t="shared" si="17"/>
        <v/>
      </c>
      <c r="D239" s="8" t="str">
        <f>IF(OR(E239=0,E239=""),"",COUNTIF($E$7:E239,E239)&amp;E239)</f>
        <v/>
      </c>
      <c r="E239" s="8" t="str">
        <f t="shared" si="14"/>
        <v/>
      </c>
      <c r="G239" s="8"/>
      <c r="H239" s="8"/>
      <c r="I239" s="8"/>
      <c r="J239" s="8"/>
      <c r="K239" s="8" t="str">
        <f t="shared" si="15"/>
        <v/>
      </c>
      <c r="L239" s="15"/>
      <c r="M239" s="15"/>
    </row>
    <row r="240" spans="2:13" x14ac:dyDescent="0.2">
      <c r="B240" s="8">
        <f t="shared" si="16"/>
        <v>0</v>
      </c>
      <c r="C240" s="8" t="str">
        <f t="shared" si="17"/>
        <v/>
      </c>
      <c r="D240" s="8" t="str">
        <f>IF(OR(E240=0,E240=""),"",COUNTIF($E$7:E240,E240)&amp;E240)</f>
        <v/>
      </c>
      <c r="E240" s="8" t="str">
        <f t="shared" si="14"/>
        <v/>
      </c>
      <c r="G240" s="8"/>
      <c r="H240" s="8"/>
      <c r="I240" s="8"/>
      <c r="J240" s="8"/>
      <c r="K240" s="8" t="str">
        <f t="shared" si="15"/>
        <v/>
      </c>
      <c r="L240" s="15"/>
      <c r="M240" s="15"/>
    </row>
    <row r="241" spans="2:13" x14ac:dyDescent="0.2">
      <c r="B241" s="8">
        <f t="shared" si="16"/>
        <v>0</v>
      </c>
      <c r="C241" s="8" t="str">
        <f t="shared" si="17"/>
        <v/>
      </c>
      <c r="D241" s="8" t="str">
        <f>IF(OR(E241=0,E241=""),"",COUNTIF($E$7:E241,E241)&amp;E241)</f>
        <v/>
      </c>
      <c r="E241" s="8" t="str">
        <f t="shared" si="14"/>
        <v/>
      </c>
      <c r="G241" s="8"/>
      <c r="H241" s="8"/>
      <c r="I241" s="8"/>
      <c r="J241" s="8"/>
      <c r="K241" s="8" t="str">
        <f t="shared" si="15"/>
        <v/>
      </c>
      <c r="L241" s="15"/>
      <c r="M241" s="15"/>
    </row>
    <row r="242" spans="2:13" x14ac:dyDescent="0.2">
      <c r="B242" s="8">
        <f t="shared" si="16"/>
        <v>0</v>
      </c>
      <c r="C242" s="8" t="str">
        <f t="shared" si="17"/>
        <v/>
      </c>
      <c r="D242" s="8" t="str">
        <f>IF(OR(E242=0,E242=""),"",COUNTIF($E$7:E242,E242)&amp;E242)</f>
        <v/>
      </c>
      <c r="E242" s="8" t="str">
        <f t="shared" si="14"/>
        <v/>
      </c>
      <c r="G242" s="8"/>
      <c r="H242" s="8"/>
      <c r="I242" s="8"/>
      <c r="J242" s="8"/>
      <c r="K242" s="8" t="str">
        <f t="shared" si="15"/>
        <v/>
      </c>
      <c r="L242" s="15"/>
      <c r="M242" s="15"/>
    </row>
    <row r="243" spans="2:13" x14ac:dyDescent="0.2">
      <c r="B243" s="8">
        <f t="shared" si="16"/>
        <v>0</v>
      </c>
      <c r="C243" s="8" t="str">
        <f t="shared" si="17"/>
        <v/>
      </c>
      <c r="D243" s="8" t="str">
        <f>IF(OR(E243=0,E243=""),"",COUNTIF($E$7:E243,E243)&amp;E243)</f>
        <v/>
      </c>
      <c r="E243" s="8" t="str">
        <f t="shared" si="14"/>
        <v/>
      </c>
      <c r="G243" s="8"/>
      <c r="H243" s="8"/>
      <c r="I243" s="8"/>
      <c r="J243" s="8"/>
      <c r="K243" s="8" t="str">
        <f t="shared" si="15"/>
        <v/>
      </c>
      <c r="L243" s="15"/>
      <c r="M243" s="15"/>
    </row>
    <row r="244" spans="2:13" x14ac:dyDescent="0.2">
      <c r="B244" s="8">
        <f t="shared" si="16"/>
        <v>0</v>
      </c>
      <c r="C244" s="8" t="str">
        <f t="shared" si="17"/>
        <v/>
      </c>
      <c r="D244" s="8" t="str">
        <f>IF(OR(E244=0,E244=""),"",COUNTIF($E$7:E244,E244)&amp;E244)</f>
        <v/>
      </c>
      <c r="E244" s="8" t="str">
        <f t="shared" si="14"/>
        <v/>
      </c>
      <c r="G244" s="8"/>
      <c r="H244" s="8"/>
      <c r="I244" s="8"/>
      <c r="J244" s="8"/>
      <c r="K244" s="8" t="str">
        <f t="shared" si="15"/>
        <v/>
      </c>
      <c r="L244" s="15"/>
      <c r="M244" s="15"/>
    </row>
    <row r="245" spans="2:13" x14ac:dyDescent="0.2">
      <c r="B245" s="8">
        <f t="shared" si="16"/>
        <v>0</v>
      </c>
      <c r="C245" s="8" t="str">
        <f t="shared" si="17"/>
        <v/>
      </c>
      <c r="D245" s="8" t="str">
        <f>IF(OR(E245=0,E245=""),"",COUNTIF($E$7:E245,E245)&amp;E245)</f>
        <v/>
      </c>
      <c r="E245" s="8" t="str">
        <f t="shared" si="14"/>
        <v/>
      </c>
      <c r="G245" s="8"/>
      <c r="H245" s="8"/>
      <c r="I245" s="8"/>
      <c r="J245" s="8"/>
      <c r="K245" s="8" t="str">
        <f t="shared" si="15"/>
        <v/>
      </c>
      <c r="L245" s="15"/>
      <c r="M245" s="15"/>
    </row>
    <row r="246" spans="2:13" x14ac:dyDescent="0.2">
      <c r="B246" s="8">
        <f t="shared" si="16"/>
        <v>0</v>
      </c>
      <c r="C246" s="8" t="str">
        <f t="shared" si="17"/>
        <v/>
      </c>
      <c r="D246" s="8" t="str">
        <f>IF(OR(E246=0,E246=""),"",COUNTIF($E$7:E246,E246)&amp;E246)</f>
        <v/>
      </c>
      <c r="E246" s="8" t="str">
        <f t="shared" si="14"/>
        <v/>
      </c>
      <c r="G246" s="8"/>
      <c r="H246" s="8"/>
      <c r="I246" s="8"/>
      <c r="J246" s="8"/>
      <c r="K246" s="8" t="str">
        <f t="shared" si="15"/>
        <v/>
      </c>
      <c r="L246" s="15"/>
      <c r="M246" s="15"/>
    </row>
    <row r="247" spans="2:13" x14ac:dyDescent="0.2">
      <c r="B247" s="8">
        <f t="shared" si="16"/>
        <v>0</v>
      </c>
      <c r="C247" s="8" t="str">
        <f t="shared" si="17"/>
        <v/>
      </c>
      <c r="D247" s="8" t="str">
        <f>IF(OR(E247=0,E247=""),"",COUNTIF($E$7:E247,E247)&amp;E247)</f>
        <v/>
      </c>
      <c r="E247" s="8" t="str">
        <f t="shared" si="14"/>
        <v/>
      </c>
      <c r="G247" s="8"/>
      <c r="H247" s="8"/>
      <c r="I247" s="8"/>
      <c r="J247" s="8"/>
      <c r="K247" s="8" t="str">
        <f t="shared" si="15"/>
        <v/>
      </c>
      <c r="L247" s="15"/>
      <c r="M247" s="15"/>
    </row>
    <row r="248" spans="2:13" x14ac:dyDescent="0.2">
      <c r="B248" s="8">
        <f t="shared" si="16"/>
        <v>0</v>
      </c>
      <c r="C248" s="8" t="str">
        <f t="shared" si="17"/>
        <v/>
      </c>
      <c r="D248" s="8" t="str">
        <f>IF(OR(E248=0,E248=""),"",COUNTIF($E$7:E248,E248)&amp;E248)</f>
        <v/>
      </c>
      <c r="E248" s="8" t="str">
        <f t="shared" si="14"/>
        <v/>
      </c>
      <c r="G248" s="8"/>
      <c r="H248" s="8"/>
      <c r="I248" s="8"/>
      <c r="J248" s="8"/>
      <c r="K248" s="8" t="str">
        <f t="shared" si="15"/>
        <v/>
      </c>
      <c r="L248" s="15"/>
      <c r="M248" s="15"/>
    </row>
    <row r="249" spans="2:13" x14ac:dyDescent="0.2">
      <c r="B249" s="8">
        <f t="shared" si="16"/>
        <v>0</v>
      </c>
      <c r="C249" s="8" t="str">
        <f t="shared" si="17"/>
        <v/>
      </c>
      <c r="D249" s="8" t="str">
        <f>IF(OR(E249=0,E249=""),"",COUNTIF($E$7:E249,E249)&amp;E249)</f>
        <v/>
      </c>
      <c r="E249" s="8" t="str">
        <f t="shared" si="14"/>
        <v/>
      </c>
      <c r="G249" s="8"/>
      <c r="H249" s="8"/>
      <c r="I249" s="8"/>
      <c r="J249" s="8"/>
      <c r="K249" s="8" t="str">
        <f t="shared" si="15"/>
        <v/>
      </c>
      <c r="L249" s="15"/>
      <c r="M249" s="15"/>
    </row>
    <row r="250" spans="2:13" x14ac:dyDescent="0.2">
      <c r="B250" s="8">
        <f t="shared" si="16"/>
        <v>0</v>
      </c>
      <c r="C250" s="8" t="str">
        <f t="shared" si="17"/>
        <v/>
      </c>
      <c r="D250" s="8" t="str">
        <f>IF(OR(E250=0,E250=""),"",COUNTIF($E$7:E250,E250)&amp;E250)</f>
        <v/>
      </c>
      <c r="E250" s="8" t="str">
        <f t="shared" si="14"/>
        <v/>
      </c>
      <c r="G250" s="8"/>
      <c r="H250" s="8"/>
      <c r="I250" s="8"/>
      <c r="J250" s="8"/>
      <c r="K250" s="8" t="str">
        <f t="shared" si="15"/>
        <v/>
      </c>
      <c r="L250" s="15"/>
      <c r="M250" s="15"/>
    </row>
    <row r="251" spans="2:13" x14ac:dyDescent="0.2">
      <c r="B251" s="8">
        <f t="shared" si="16"/>
        <v>0</v>
      </c>
      <c r="C251" s="8" t="str">
        <f t="shared" si="17"/>
        <v/>
      </c>
      <c r="D251" s="8" t="str">
        <f>IF(OR(E251=0,E251=""),"",COUNTIF($E$7:E251,E251)&amp;E251)</f>
        <v/>
      </c>
      <c r="E251" s="8" t="str">
        <f t="shared" si="14"/>
        <v/>
      </c>
      <c r="G251" s="8"/>
      <c r="H251" s="8"/>
      <c r="I251" s="8"/>
      <c r="J251" s="8"/>
      <c r="K251" s="8" t="str">
        <f t="shared" si="15"/>
        <v/>
      </c>
      <c r="L251" s="15"/>
      <c r="M251" s="15"/>
    </row>
    <row r="252" spans="2:13" x14ac:dyDescent="0.2">
      <c r="B252" s="8">
        <f t="shared" si="16"/>
        <v>0</v>
      </c>
      <c r="C252" s="8" t="str">
        <f t="shared" si="17"/>
        <v/>
      </c>
      <c r="D252" s="8" t="str">
        <f>IF(OR(E252=0,E252=""),"",COUNTIF($E$7:E252,E252)&amp;E252)</f>
        <v/>
      </c>
      <c r="E252" s="8" t="str">
        <f t="shared" si="14"/>
        <v/>
      </c>
      <c r="G252" s="8"/>
      <c r="H252" s="8"/>
      <c r="I252" s="8"/>
      <c r="J252" s="8"/>
      <c r="K252" s="8" t="str">
        <f t="shared" si="15"/>
        <v/>
      </c>
      <c r="L252" s="15"/>
      <c r="M252" s="15"/>
    </row>
    <row r="253" spans="2:13" x14ac:dyDescent="0.2">
      <c r="B253" s="8">
        <f t="shared" si="16"/>
        <v>0</v>
      </c>
      <c r="C253" s="8" t="str">
        <f t="shared" si="17"/>
        <v/>
      </c>
      <c r="D253" s="8" t="str">
        <f>IF(OR(E253=0,E253=""),"",COUNTIF($E$7:E253,E253)&amp;E253)</f>
        <v/>
      </c>
      <c r="E253" s="8" t="str">
        <f t="shared" si="14"/>
        <v/>
      </c>
      <c r="G253" s="8"/>
      <c r="H253" s="8"/>
      <c r="I253" s="8"/>
      <c r="J253" s="8"/>
      <c r="K253" s="8" t="str">
        <f t="shared" si="15"/>
        <v/>
      </c>
      <c r="L253" s="15"/>
      <c r="M253" s="15"/>
    </row>
    <row r="254" spans="2:13" x14ac:dyDescent="0.2">
      <c r="B254" s="8">
        <f t="shared" si="16"/>
        <v>0</v>
      </c>
      <c r="C254" s="8" t="str">
        <f t="shared" si="17"/>
        <v/>
      </c>
      <c r="D254" s="8" t="str">
        <f>IF(OR(E254=0,E254=""),"",COUNTIF($E$7:E254,E254)&amp;E254)</f>
        <v/>
      </c>
      <c r="E254" s="8" t="str">
        <f t="shared" si="14"/>
        <v/>
      </c>
      <c r="G254" s="8"/>
      <c r="H254" s="8"/>
      <c r="I254" s="8"/>
      <c r="J254" s="8"/>
      <c r="K254" s="8" t="str">
        <f t="shared" si="15"/>
        <v/>
      </c>
      <c r="L254" s="15"/>
      <c r="M254" s="15"/>
    </row>
    <row r="255" spans="2:13" x14ac:dyDescent="0.2">
      <c r="B255" s="8">
        <f t="shared" si="16"/>
        <v>0</v>
      </c>
      <c r="C255" s="8" t="str">
        <f t="shared" si="17"/>
        <v/>
      </c>
      <c r="D255" s="8" t="str">
        <f>IF(OR(E255=0,E255=""),"",COUNTIF($E$7:E255,E255)&amp;E255)</f>
        <v/>
      </c>
      <c r="E255" s="8" t="str">
        <f t="shared" si="14"/>
        <v/>
      </c>
      <c r="G255" s="8"/>
      <c r="H255" s="8"/>
      <c r="I255" s="8"/>
      <c r="J255" s="8"/>
      <c r="K255" s="8" t="str">
        <f t="shared" si="15"/>
        <v/>
      </c>
      <c r="L255" s="15"/>
      <c r="M255" s="15"/>
    </row>
    <row r="256" spans="2:13" x14ac:dyDescent="0.2">
      <c r="B256" s="8">
        <f t="shared" si="16"/>
        <v>0</v>
      </c>
      <c r="C256" s="8" t="str">
        <f t="shared" si="17"/>
        <v/>
      </c>
      <c r="D256" s="8" t="str">
        <f>IF(OR(E256=0,E256=""),"",COUNTIF($E$7:E256,E256)&amp;E256)</f>
        <v/>
      </c>
      <c r="E256" s="8" t="str">
        <f t="shared" si="14"/>
        <v/>
      </c>
      <c r="G256" s="8"/>
      <c r="H256" s="8"/>
      <c r="I256" s="8"/>
      <c r="J256" s="8"/>
      <c r="K256" s="8" t="str">
        <f t="shared" si="15"/>
        <v/>
      </c>
      <c r="L256" s="15"/>
      <c r="M256" s="15"/>
    </row>
    <row r="257" spans="2:13" x14ac:dyDescent="0.2">
      <c r="B257" s="8">
        <f t="shared" si="16"/>
        <v>0</v>
      </c>
      <c r="C257" s="8" t="str">
        <f t="shared" si="17"/>
        <v/>
      </c>
      <c r="D257" s="8" t="str">
        <f>IF(OR(E257=0,E257=""),"",COUNTIF($E$7:E257,E257)&amp;E257)</f>
        <v/>
      </c>
      <c r="E257" s="8" t="str">
        <f t="shared" si="14"/>
        <v/>
      </c>
      <c r="G257" s="8"/>
      <c r="H257" s="8"/>
      <c r="I257" s="8"/>
      <c r="J257" s="8"/>
      <c r="K257" s="8" t="str">
        <f t="shared" si="15"/>
        <v/>
      </c>
      <c r="L257" s="15"/>
      <c r="M257" s="15"/>
    </row>
    <row r="258" spans="2:13" x14ac:dyDescent="0.2">
      <c r="B258" s="8">
        <f t="shared" si="16"/>
        <v>0</v>
      </c>
      <c r="C258" s="8" t="str">
        <f t="shared" si="17"/>
        <v/>
      </c>
      <c r="D258" s="8" t="str">
        <f>IF(OR(E258=0,E258=""),"",COUNTIF($E$7:E258,E258)&amp;E258)</f>
        <v/>
      </c>
      <c r="E258" s="8" t="str">
        <f t="shared" si="14"/>
        <v/>
      </c>
      <c r="G258" s="8"/>
      <c r="H258" s="8"/>
      <c r="I258" s="8"/>
      <c r="J258" s="8"/>
      <c r="K258" s="8" t="str">
        <f t="shared" si="15"/>
        <v/>
      </c>
      <c r="L258" s="15"/>
      <c r="M258" s="15"/>
    </row>
    <row r="259" spans="2:13" x14ac:dyDescent="0.2">
      <c r="B259" s="8">
        <f t="shared" si="16"/>
        <v>0</v>
      </c>
      <c r="C259" s="8" t="str">
        <f t="shared" si="17"/>
        <v/>
      </c>
      <c r="D259" s="8" t="str">
        <f>IF(OR(E259=0,E259=""),"",COUNTIF($E$7:E259,E259)&amp;E259)</f>
        <v/>
      </c>
      <c r="E259" s="8" t="str">
        <f t="shared" si="14"/>
        <v/>
      </c>
      <c r="G259" s="8"/>
      <c r="H259" s="8"/>
      <c r="I259" s="8"/>
      <c r="J259" s="8"/>
      <c r="K259" s="8" t="str">
        <f t="shared" si="15"/>
        <v/>
      </c>
      <c r="L259" s="15"/>
      <c r="M259" s="15"/>
    </row>
    <row r="260" spans="2:13" x14ac:dyDescent="0.2">
      <c r="B260" s="8">
        <f t="shared" si="16"/>
        <v>0</v>
      </c>
      <c r="C260" s="8" t="str">
        <f t="shared" si="17"/>
        <v/>
      </c>
      <c r="D260" s="8" t="str">
        <f>IF(OR(E260=0,E260=""),"",COUNTIF($E$7:E260,E260)&amp;E260)</f>
        <v/>
      </c>
      <c r="E260" s="8" t="str">
        <f t="shared" si="14"/>
        <v/>
      </c>
      <c r="G260" s="8"/>
      <c r="H260" s="8"/>
      <c r="I260" s="8"/>
      <c r="J260" s="8"/>
      <c r="K260" s="8" t="str">
        <f t="shared" si="15"/>
        <v/>
      </c>
      <c r="L260" s="15"/>
      <c r="M260" s="15"/>
    </row>
    <row r="261" spans="2:13" x14ac:dyDescent="0.2">
      <c r="B261" s="8">
        <f t="shared" si="16"/>
        <v>0</v>
      </c>
      <c r="C261" s="8" t="str">
        <f t="shared" si="17"/>
        <v/>
      </c>
      <c r="D261" s="8" t="str">
        <f>IF(OR(E261=0,E261=""),"",COUNTIF($E$7:E261,E261)&amp;E261)</f>
        <v/>
      </c>
      <c r="E261" s="8" t="str">
        <f t="shared" si="14"/>
        <v/>
      </c>
      <c r="G261" s="8"/>
      <c r="H261" s="8"/>
      <c r="I261" s="8"/>
      <c r="J261" s="8"/>
      <c r="K261" s="8" t="str">
        <f t="shared" si="15"/>
        <v/>
      </c>
      <c r="L261" s="15"/>
      <c r="M261" s="15"/>
    </row>
    <row r="262" spans="2:13" x14ac:dyDescent="0.2">
      <c r="B262" s="8">
        <f t="shared" si="16"/>
        <v>0</v>
      </c>
      <c r="C262" s="8" t="str">
        <f t="shared" si="17"/>
        <v/>
      </c>
      <c r="D262" s="8" t="str">
        <f>IF(OR(E262=0,E262=""),"",COUNTIF($E$7:E262,E262)&amp;E262)</f>
        <v/>
      </c>
      <c r="E262" s="8" t="str">
        <f t="shared" si="14"/>
        <v/>
      </c>
      <c r="G262" s="8"/>
      <c r="H262" s="8"/>
      <c r="I262" s="8"/>
      <c r="J262" s="8"/>
      <c r="K262" s="8" t="str">
        <f t="shared" si="15"/>
        <v/>
      </c>
      <c r="L262" s="15"/>
      <c r="M262" s="15"/>
    </row>
    <row r="263" spans="2:13" x14ac:dyDescent="0.2">
      <c r="B263" s="8">
        <f t="shared" si="16"/>
        <v>0</v>
      </c>
      <c r="C263" s="8" t="str">
        <f t="shared" si="17"/>
        <v/>
      </c>
      <c r="D263" s="8" t="str">
        <f>IF(OR(E263=0,E263=""),"",COUNTIF($E$7:E263,E263)&amp;E263)</f>
        <v/>
      </c>
      <c r="E263" s="8" t="str">
        <f t="shared" ref="E263:E326" si="18">IF(J263=filter,J263,"")</f>
        <v/>
      </c>
      <c r="G263" s="8"/>
      <c r="H263" s="8"/>
      <c r="I263" s="8"/>
      <c r="J263" s="8"/>
      <c r="K263" s="8" t="str">
        <f t="shared" ref="K263:K326" si="19">IF(J263="","",VLOOKUP(J263,T_Akun,2,0))</f>
        <v/>
      </c>
      <c r="L263" s="15"/>
      <c r="M263" s="15"/>
    </row>
    <row r="264" spans="2:13" x14ac:dyDescent="0.2">
      <c r="B264" s="8">
        <f t="shared" si="16"/>
        <v>0</v>
      </c>
      <c r="C264" s="8" t="str">
        <f t="shared" si="17"/>
        <v/>
      </c>
      <c r="D264" s="8" t="str">
        <f>IF(OR(E264=0,E264=""),"",COUNTIF($E$7:E264,E264)&amp;E264)</f>
        <v/>
      </c>
      <c r="E264" s="8" t="str">
        <f t="shared" si="18"/>
        <v/>
      </c>
      <c r="G264" s="8"/>
      <c r="H264" s="8"/>
      <c r="I264" s="8"/>
      <c r="J264" s="8"/>
      <c r="K264" s="8" t="str">
        <f t="shared" si="19"/>
        <v/>
      </c>
      <c r="L264" s="15"/>
      <c r="M264" s="15"/>
    </row>
    <row r="265" spans="2:13" x14ac:dyDescent="0.2">
      <c r="B265" s="8">
        <f t="shared" si="16"/>
        <v>0</v>
      </c>
      <c r="C265" s="8" t="str">
        <f t="shared" si="17"/>
        <v/>
      </c>
      <c r="D265" s="8" t="str">
        <f>IF(OR(E265=0,E265=""),"",COUNTIF($E$7:E265,E265)&amp;E265)</f>
        <v/>
      </c>
      <c r="E265" s="8" t="str">
        <f t="shared" si="18"/>
        <v/>
      </c>
      <c r="G265" s="8"/>
      <c r="H265" s="8"/>
      <c r="I265" s="8"/>
      <c r="J265" s="8"/>
      <c r="K265" s="8" t="str">
        <f t="shared" si="19"/>
        <v/>
      </c>
      <c r="L265" s="15"/>
      <c r="M265" s="15"/>
    </row>
    <row r="266" spans="2:13" x14ac:dyDescent="0.2">
      <c r="B266" s="8">
        <f t="shared" si="16"/>
        <v>0</v>
      </c>
      <c r="C266" s="8" t="str">
        <f t="shared" si="17"/>
        <v/>
      </c>
      <c r="D266" s="8" t="str">
        <f>IF(OR(E266=0,E266=""),"",COUNTIF($E$7:E266,E266)&amp;E266)</f>
        <v/>
      </c>
      <c r="E266" s="8" t="str">
        <f t="shared" si="18"/>
        <v/>
      </c>
      <c r="G266" s="8"/>
      <c r="H266" s="8"/>
      <c r="I266" s="8"/>
      <c r="J266" s="8"/>
      <c r="K266" s="8" t="str">
        <f t="shared" si="19"/>
        <v/>
      </c>
      <c r="L266" s="15"/>
      <c r="M266" s="15"/>
    </row>
    <row r="267" spans="2:13" x14ac:dyDescent="0.2">
      <c r="B267" s="8">
        <f t="shared" si="16"/>
        <v>0</v>
      </c>
      <c r="C267" s="8" t="str">
        <f t="shared" si="17"/>
        <v/>
      </c>
      <c r="D267" s="8" t="str">
        <f>IF(OR(E267=0,E267=""),"",COUNTIF($E$7:E267,E267)&amp;E267)</f>
        <v/>
      </c>
      <c r="E267" s="8" t="str">
        <f t="shared" si="18"/>
        <v/>
      </c>
      <c r="G267" s="8"/>
      <c r="H267" s="8"/>
      <c r="I267" s="8"/>
      <c r="J267" s="8"/>
      <c r="K267" s="8" t="str">
        <f t="shared" si="19"/>
        <v/>
      </c>
      <c r="L267" s="15"/>
      <c r="M267" s="15"/>
    </row>
    <row r="268" spans="2:13" x14ac:dyDescent="0.2">
      <c r="B268" s="8">
        <f t="shared" si="16"/>
        <v>0</v>
      </c>
      <c r="C268" s="8" t="str">
        <f t="shared" si="17"/>
        <v/>
      </c>
      <c r="D268" s="8" t="str">
        <f>IF(OR(E268=0,E268=""),"",COUNTIF($E$7:E268,E268)&amp;E268)</f>
        <v/>
      </c>
      <c r="E268" s="8" t="str">
        <f t="shared" si="18"/>
        <v/>
      </c>
      <c r="G268" s="8"/>
      <c r="H268" s="8"/>
      <c r="I268" s="8"/>
      <c r="J268" s="8"/>
      <c r="K268" s="8" t="str">
        <f t="shared" si="19"/>
        <v/>
      </c>
      <c r="L268" s="15"/>
      <c r="M268" s="15"/>
    </row>
    <row r="269" spans="2:13" x14ac:dyDescent="0.2">
      <c r="B269" s="8">
        <f t="shared" ref="B269:B332" si="20">IF(C269&lt;&gt;"","",J269)</f>
        <v>0</v>
      </c>
      <c r="C269" s="8" t="str">
        <f t="shared" ref="C269:C332" si="21">IF(LEFT(H269,3)="JP-",J269,"")</f>
        <v/>
      </c>
      <c r="D269" s="8" t="str">
        <f>IF(OR(E269=0,E269=""),"",COUNTIF($E$7:E269,E269)&amp;E269)</f>
        <v/>
      </c>
      <c r="E269" s="8" t="str">
        <f t="shared" si="18"/>
        <v/>
      </c>
      <c r="G269" s="8"/>
      <c r="H269" s="8"/>
      <c r="I269" s="8"/>
      <c r="J269" s="8"/>
      <c r="K269" s="8" t="str">
        <f t="shared" si="19"/>
        <v/>
      </c>
      <c r="L269" s="15"/>
      <c r="M269" s="15"/>
    </row>
    <row r="270" spans="2:13" x14ac:dyDescent="0.2">
      <c r="B270" s="8">
        <f t="shared" si="20"/>
        <v>0</v>
      </c>
      <c r="C270" s="8" t="str">
        <f t="shared" si="21"/>
        <v/>
      </c>
      <c r="D270" s="8" t="str">
        <f>IF(OR(E270=0,E270=""),"",COUNTIF($E$7:E270,E270)&amp;E270)</f>
        <v/>
      </c>
      <c r="E270" s="8" t="str">
        <f t="shared" si="18"/>
        <v/>
      </c>
      <c r="G270" s="8"/>
      <c r="H270" s="8"/>
      <c r="I270" s="8"/>
      <c r="J270" s="8"/>
      <c r="K270" s="8" t="str">
        <f t="shared" si="19"/>
        <v/>
      </c>
      <c r="L270" s="15"/>
      <c r="M270" s="15"/>
    </row>
    <row r="271" spans="2:13" x14ac:dyDescent="0.2">
      <c r="B271" s="8">
        <f t="shared" si="20"/>
        <v>0</v>
      </c>
      <c r="C271" s="8" t="str">
        <f t="shared" si="21"/>
        <v/>
      </c>
      <c r="D271" s="8" t="str">
        <f>IF(OR(E271=0,E271=""),"",COUNTIF($E$7:E271,E271)&amp;E271)</f>
        <v/>
      </c>
      <c r="E271" s="8" t="str">
        <f t="shared" si="18"/>
        <v/>
      </c>
      <c r="G271" s="8"/>
      <c r="H271" s="8"/>
      <c r="I271" s="8"/>
      <c r="J271" s="8"/>
      <c r="K271" s="8" t="str">
        <f t="shared" si="19"/>
        <v/>
      </c>
      <c r="L271" s="15"/>
      <c r="M271" s="15"/>
    </row>
    <row r="272" spans="2:13" x14ac:dyDescent="0.2">
      <c r="B272" s="8">
        <f t="shared" si="20"/>
        <v>0</v>
      </c>
      <c r="C272" s="8" t="str">
        <f t="shared" si="21"/>
        <v/>
      </c>
      <c r="D272" s="8" t="str">
        <f>IF(OR(E272=0,E272=""),"",COUNTIF($E$7:E272,E272)&amp;E272)</f>
        <v/>
      </c>
      <c r="E272" s="8" t="str">
        <f t="shared" si="18"/>
        <v/>
      </c>
      <c r="G272" s="8"/>
      <c r="H272" s="8"/>
      <c r="I272" s="8"/>
      <c r="J272" s="8"/>
      <c r="K272" s="8" t="str">
        <f t="shared" si="19"/>
        <v/>
      </c>
      <c r="L272" s="15"/>
      <c r="M272" s="15"/>
    </row>
    <row r="273" spans="2:13" x14ac:dyDescent="0.2">
      <c r="B273" s="8">
        <f t="shared" si="20"/>
        <v>0</v>
      </c>
      <c r="C273" s="8" t="str">
        <f t="shared" si="21"/>
        <v/>
      </c>
      <c r="D273" s="8" t="str">
        <f>IF(OR(E273=0,E273=""),"",COUNTIF($E$7:E273,E273)&amp;E273)</f>
        <v/>
      </c>
      <c r="E273" s="8" t="str">
        <f t="shared" si="18"/>
        <v/>
      </c>
      <c r="G273" s="8"/>
      <c r="H273" s="8"/>
      <c r="I273" s="8"/>
      <c r="J273" s="8"/>
      <c r="K273" s="8" t="str">
        <f t="shared" si="19"/>
        <v/>
      </c>
      <c r="L273" s="15"/>
      <c r="M273" s="15"/>
    </row>
    <row r="274" spans="2:13" x14ac:dyDescent="0.2">
      <c r="B274" s="8">
        <f t="shared" si="20"/>
        <v>0</v>
      </c>
      <c r="C274" s="8" t="str">
        <f t="shared" si="21"/>
        <v/>
      </c>
      <c r="D274" s="8" t="str">
        <f>IF(OR(E274=0,E274=""),"",COUNTIF($E$7:E274,E274)&amp;E274)</f>
        <v/>
      </c>
      <c r="E274" s="8" t="str">
        <f t="shared" si="18"/>
        <v/>
      </c>
      <c r="G274" s="8"/>
      <c r="H274" s="8"/>
      <c r="I274" s="8"/>
      <c r="J274" s="8"/>
      <c r="K274" s="8" t="str">
        <f t="shared" si="19"/>
        <v/>
      </c>
      <c r="L274" s="15"/>
      <c r="M274" s="15"/>
    </row>
    <row r="275" spans="2:13" x14ac:dyDescent="0.2">
      <c r="B275" s="8">
        <f t="shared" si="20"/>
        <v>0</v>
      </c>
      <c r="C275" s="8" t="str">
        <f t="shared" si="21"/>
        <v/>
      </c>
      <c r="D275" s="8" t="str">
        <f>IF(OR(E275=0,E275=""),"",COUNTIF($E$7:E275,E275)&amp;E275)</f>
        <v/>
      </c>
      <c r="E275" s="8" t="str">
        <f t="shared" si="18"/>
        <v/>
      </c>
      <c r="G275" s="8"/>
      <c r="H275" s="8"/>
      <c r="I275" s="8"/>
      <c r="J275" s="8"/>
      <c r="K275" s="8" t="str">
        <f t="shared" si="19"/>
        <v/>
      </c>
      <c r="L275" s="15"/>
      <c r="M275" s="15"/>
    </row>
    <row r="276" spans="2:13" x14ac:dyDescent="0.2">
      <c r="B276" s="8">
        <f t="shared" si="20"/>
        <v>0</v>
      </c>
      <c r="C276" s="8" t="str">
        <f t="shared" si="21"/>
        <v/>
      </c>
      <c r="D276" s="8" t="str">
        <f>IF(OR(E276=0,E276=""),"",COUNTIF($E$7:E276,E276)&amp;E276)</f>
        <v/>
      </c>
      <c r="E276" s="8" t="str">
        <f t="shared" si="18"/>
        <v/>
      </c>
      <c r="G276" s="8"/>
      <c r="H276" s="8"/>
      <c r="I276" s="8"/>
      <c r="J276" s="8"/>
      <c r="K276" s="8" t="str">
        <f t="shared" si="19"/>
        <v/>
      </c>
      <c r="L276" s="15"/>
      <c r="M276" s="15"/>
    </row>
    <row r="277" spans="2:13" x14ac:dyDescent="0.2">
      <c r="B277" s="8">
        <f t="shared" si="20"/>
        <v>0</v>
      </c>
      <c r="C277" s="8" t="str">
        <f t="shared" si="21"/>
        <v/>
      </c>
      <c r="D277" s="8" t="str">
        <f>IF(OR(E277=0,E277=""),"",COUNTIF($E$7:E277,E277)&amp;E277)</f>
        <v/>
      </c>
      <c r="E277" s="8" t="str">
        <f t="shared" si="18"/>
        <v/>
      </c>
      <c r="G277" s="8"/>
      <c r="H277" s="8"/>
      <c r="I277" s="8"/>
      <c r="J277" s="8"/>
      <c r="K277" s="8" t="str">
        <f t="shared" si="19"/>
        <v/>
      </c>
      <c r="L277" s="15"/>
      <c r="M277" s="15"/>
    </row>
    <row r="278" spans="2:13" x14ac:dyDescent="0.2">
      <c r="B278" s="8">
        <f t="shared" si="20"/>
        <v>0</v>
      </c>
      <c r="C278" s="8" t="str">
        <f t="shared" si="21"/>
        <v/>
      </c>
      <c r="D278" s="8" t="str">
        <f>IF(OR(E278=0,E278=""),"",COUNTIF($E$7:E278,E278)&amp;E278)</f>
        <v/>
      </c>
      <c r="E278" s="8" t="str">
        <f t="shared" si="18"/>
        <v/>
      </c>
      <c r="G278" s="8"/>
      <c r="H278" s="8"/>
      <c r="I278" s="8"/>
      <c r="J278" s="8"/>
      <c r="K278" s="8" t="str">
        <f t="shared" si="19"/>
        <v/>
      </c>
      <c r="L278" s="15"/>
      <c r="M278" s="15"/>
    </row>
    <row r="279" spans="2:13" x14ac:dyDescent="0.2">
      <c r="B279" s="8">
        <f t="shared" si="20"/>
        <v>0</v>
      </c>
      <c r="C279" s="8" t="str">
        <f t="shared" si="21"/>
        <v/>
      </c>
      <c r="D279" s="8" t="str">
        <f>IF(OR(E279=0,E279=""),"",COUNTIF($E$7:E279,E279)&amp;E279)</f>
        <v/>
      </c>
      <c r="E279" s="8" t="str">
        <f t="shared" si="18"/>
        <v/>
      </c>
      <c r="G279" s="8"/>
      <c r="H279" s="8"/>
      <c r="I279" s="8"/>
      <c r="J279" s="8"/>
      <c r="K279" s="8" t="str">
        <f t="shared" si="19"/>
        <v/>
      </c>
      <c r="L279" s="15"/>
      <c r="M279" s="15"/>
    </row>
    <row r="280" spans="2:13" x14ac:dyDescent="0.2">
      <c r="B280" s="8">
        <f t="shared" si="20"/>
        <v>0</v>
      </c>
      <c r="C280" s="8" t="str">
        <f t="shared" si="21"/>
        <v/>
      </c>
      <c r="D280" s="8" t="str">
        <f>IF(OR(E280=0,E280=""),"",COUNTIF($E$7:E280,E280)&amp;E280)</f>
        <v/>
      </c>
      <c r="E280" s="8" t="str">
        <f t="shared" si="18"/>
        <v/>
      </c>
      <c r="G280" s="8"/>
      <c r="H280" s="8"/>
      <c r="I280" s="8"/>
      <c r="J280" s="8"/>
      <c r="K280" s="8" t="str">
        <f t="shared" si="19"/>
        <v/>
      </c>
      <c r="L280" s="15"/>
      <c r="M280" s="15"/>
    </row>
    <row r="281" spans="2:13" x14ac:dyDescent="0.2">
      <c r="B281" s="8">
        <f t="shared" si="20"/>
        <v>0</v>
      </c>
      <c r="C281" s="8" t="str">
        <f t="shared" si="21"/>
        <v/>
      </c>
      <c r="D281" s="8" t="str">
        <f>IF(OR(E281=0,E281=""),"",COUNTIF($E$7:E281,E281)&amp;E281)</f>
        <v/>
      </c>
      <c r="E281" s="8" t="str">
        <f t="shared" si="18"/>
        <v/>
      </c>
      <c r="G281" s="8"/>
      <c r="H281" s="8"/>
      <c r="I281" s="8"/>
      <c r="J281" s="8"/>
      <c r="K281" s="8" t="str">
        <f t="shared" si="19"/>
        <v/>
      </c>
      <c r="L281" s="15"/>
      <c r="M281" s="15"/>
    </row>
    <row r="282" spans="2:13" x14ac:dyDescent="0.2">
      <c r="B282" s="8">
        <f t="shared" si="20"/>
        <v>0</v>
      </c>
      <c r="C282" s="8" t="str">
        <f t="shared" si="21"/>
        <v/>
      </c>
      <c r="D282" s="8" t="str">
        <f>IF(OR(E282=0,E282=""),"",COUNTIF($E$7:E282,E282)&amp;E282)</f>
        <v/>
      </c>
      <c r="E282" s="8" t="str">
        <f t="shared" si="18"/>
        <v/>
      </c>
      <c r="G282" s="8"/>
      <c r="H282" s="8"/>
      <c r="I282" s="8"/>
      <c r="J282" s="8"/>
      <c r="K282" s="8" t="str">
        <f t="shared" si="19"/>
        <v/>
      </c>
      <c r="L282" s="15"/>
      <c r="M282" s="15"/>
    </row>
    <row r="283" spans="2:13" x14ac:dyDescent="0.2">
      <c r="B283" s="8">
        <f t="shared" si="20"/>
        <v>0</v>
      </c>
      <c r="C283" s="8" t="str">
        <f t="shared" si="21"/>
        <v/>
      </c>
      <c r="D283" s="8" t="str">
        <f>IF(OR(E283=0,E283=""),"",COUNTIF($E$7:E283,E283)&amp;E283)</f>
        <v/>
      </c>
      <c r="E283" s="8" t="str">
        <f t="shared" si="18"/>
        <v/>
      </c>
      <c r="G283" s="8"/>
      <c r="H283" s="8"/>
      <c r="I283" s="8"/>
      <c r="J283" s="8"/>
      <c r="K283" s="8" t="str">
        <f t="shared" si="19"/>
        <v/>
      </c>
      <c r="L283" s="15"/>
      <c r="M283" s="15"/>
    </row>
    <row r="284" spans="2:13" x14ac:dyDescent="0.2">
      <c r="B284" s="8">
        <f t="shared" si="20"/>
        <v>0</v>
      </c>
      <c r="C284" s="8" t="str">
        <f t="shared" si="21"/>
        <v/>
      </c>
      <c r="D284" s="8" t="str">
        <f>IF(OR(E284=0,E284=""),"",COUNTIF($E$7:E284,E284)&amp;E284)</f>
        <v/>
      </c>
      <c r="E284" s="8" t="str">
        <f t="shared" si="18"/>
        <v/>
      </c>
      <c r="G284" s="8"/>
      <c r="H284" s="8"/>
      <c r="I284" s="8"/>
      <c r="J284" s="8"/>
      <c r="K284" s="8" t="str">
        <f t="shared" si="19"/>
        <v/>
      </c>
      <c r="L284" s="15"/>
      <c r="M284" s="15"/>
    </row>
    <row r="285" spans="2:13" x14ac:dyDescent="0.2">
      <c r="B285" s="8">
        <f t="shared" si="20"/>
        <v>0</v>
      </c>
      <c r="C285" s="8" t="str">
        <f t="shared" si="21"/>
        <v/>
      </c>
      <c r="D285" s="8" t="str">
        <f>IF(OR(E285=0,E285=""),"",COUNTIF($E$7:E285,E285)&amp;E285)</f>
        <v/>
      </c>
      <c r="E285" s="8" t="str">
        <f t="shared" si="18"/>
        <v/>
      </c>
      <c r="G285" s="8"/>
      <c r="H285" s="8"/>
      <c r="I285" s="8"/>
      <c r="J285" s="8"/>
      <c r="K285" s="8" t="str">
        <f t="shared" si="19"/>
        <v/>
      </c>
      <c r="L285" s="15"/>
      <c r="M285" s="15"/>
    </row>
    <row r="286" spans="2:13" x14ac:dyDescent="0.2">
      <c r="B286" s="8">
        <f t="shared" si="20"/>
        <v>0</v>
      </c>
      <c r="C286" s="8" t="str">
        <f t="shared" si="21"/>
        <v/>
      </c>
      <c r="D286" s="8" t="str">
        <f>IF(OR(E286=0,E286=""),"",COUNTIF($E$7:E286,E286)&amp;E286)</f>
        <v/>
      </c>
      <c r="E286" s="8" t="str">
        <f t="shared" si="18"/>
        <v/>
      </c>
      <c r="G286" s="8"/>
      <c r="H286" s="8"/>
      <c r="I286" s="8"/>
      <c r="J286" s="8"/>
      <c r="K286" s="8" t="str">
        <f t="shared" si="19"/>
        <v/>
      </c>
      <c r="L286" s="15"/>
      <c r="M286" s="15"/>
    </row>
    <row r="287" spans="2:13" x14ac:dyDescent="0.2">
      <c r="B287" s="8">
        <f t="shared" si="20"/>
        <v>0</v>
      </c>
      <c r="C287" s="8" t="str">
        <f t="shared" si="21"/>
        <v/>
      </c>
      <c r="D287" s="8" t="str">
        <f>IF(OR(E287=0,E287=""),"",COUNTIF($E$7:E287,E287)&amp;E287)</f>
        <v/>
      </c>
      <c r="E287" s="8" t="str">
        <f t="shared" si="18"/>
        <v/>
      </c>
      <c r="G287" s="8"/>
      <c r="H287" s="8"/>
      <c r="I287" s="8"/>
      <c r="J287" s="8"/>
      <c r="K287" s="8" t="str">
        <f t="shared" si="19"/>
        <v/>
      </c>
      <c r="L287" s="15"/>
      <c r="M287" s="15"/>
    </row>
    <row r="288" spans="2:13" x14ac:dyDescent="0.2">
      <c r="B288" s="8">
        <f t="shared" si="20"/>
        <v>0</v>
      </c>
      <c r="C288" s="8" t="str">
        <f t="shared" si="21"/>
        <v/>
      </c>
      <c r="D288" s="8" t="str">
        <f>IF(OR(E288=0,E288=""),"",COUNTIF($E$7:E288,E288)&amp;E288)</f>
        <v/>
      </c>
      <c r="E288" s="8" t="str">
        <f t="shared" si="18"/>
        <v/>
      </c>
      <c r="G288" s="8"/>
      <c r="H288" s="8"/>
      <c r="I288" s="8"/>
      <c r="J288" s="8"/>
      <c r="K288" s="8" t="str">
        <f t="shared" si="19"/>
        <v/>
      </c>
      <c r="L288" s="15"/>
      <c r="M288" s="15"/>
    </row>
    <row r="289" spans="2:13" x14ac:dyDescent="0.2">
      <c r="B289" s="8">
        <f t="shared" si="20"/>
        <v>0</v>
      </c>
      <c r="C289" s="8" t="str">
        <f t="shared" si="21"/>
        <v/>
      </c>
      <c r="D289" s="8" t="str">
        <f>IF(OR(E289=0,E289=""),"",COUNTIF($E$7:E289,E289)&amp;E289)</f>
        <v/>
      </c>
      <c r="E289" s="8" t="str">
        <f t="shared" si="18"/>
        <v/>
      </c>
      <c r="G289" s="8"/>
      <c r="H289" s="8"/>
      <c r="I289" s="8"/>
      <c r="J289" s="8"/>
      <c r="K289" s="8" t="str">
        <f t="shared" si="19"/>
        <v/>
      </c>
      <c r="L289" s="15"/>
      <c r="M289" s="15"/>
    </row>
    <row r="290" spans="2:13" x14ac:dyDescent="0.2">
      <c r="B290" s="8">
        <f t="shared" si="20"/>
        <v>0</v>
      </c>
      <c r="C290" s="8" t="str">
        <f t="shared" si="21"/>
        <v/>
      </c>
      <c r="D290" s="8" t="str">
        <f>IF(OR(E290=0,E290=""),"",COUNTIF($E$7:E290,E290)&amp;E290)</f>
        <v/>
      </c>
      <c r="E290" s="8" t="str">
        <f t="shared" si="18"/>
        <v/>
      </c>
      <c r="G290" s="8"/>
      <c r="H290" s="8"/>
      <c r="I290" s="8"/>
      <c r="J290" s="8"/>
      <c r="K290" s="8" t="str">
        <f t="shared" si="19"/>
        <v/>
      </c>
      <c r="L290" s="15"/>
      <c r="M290" s="15"/>
    </row>
    <row r="291" spans="2:13" x14ac:dyDescent="0.2">
      <c r="B291" s="8">
        <f t="shared" si="20"/>
        <v>0</v>
      </c>
      <c r="C291" s="8" t="str">
        <f t="shared" si="21"/>
        <v/>
      </c>
      <c r="D291" s="8" t="str">
        <f>IF(OR(E291=0,E291=""),"",COUNTIF($E$7:E291,E291)&amp;E291)</f>
        <v/>
      </c>
      <c r="E291" s="8" t="str">
        <f t="shared" si="18"/>
        <v/>
      </c>
      <c r="G291" s="8"/>
      <c r="H291" s="8"/>
      <c r="I291" s="8"/>
      <c r="J291" s="8"/>
      <c r="K291" s="8" t="str">
        <f t="shared" si="19"/>
        <v/>
      </c>
      <c r="L291" s="15"/>
      <c r="M291" s="15"/>
    </row>
    <row r="292" spans="2:13" x14ac:dyDescent="0.2">
      <c r="B292" s="8">
        <f t="shared" si="20"/>
        <v>0</v>
      </c>
      <c r="C292" s="8" t="str">
        <f t="shared" si="21"/>
        <v/>
      </c>
      <c r="D292" s="8" t="str">
        <f>IF(OR(E292=0,E292=""),"",COUNTIF($E$7:E292,E292)&amp;E292)</f>
        <v/>
      </c>
      <c r="E292" s="8" t="str">
        <f t="shared" si="18"/>
        <v/>
      </c>
      <c r="G292" s="8"/>
      <c r="H292" s="8"/>
      <c r="I292" s="8"/>
      <c r="J292" s="8"/>
      <c r="K292" s="8" t="str">
        <f t="shared" si="19"/>
        <v/>
      </c>
      <c r="L292" s="15"/>
      <c r="M292" s="15"/>
    </row>
    <row r="293" spans="2:13" x14ac:dyDescent="0.2">
      <c r="B293" s="8">
        <f t="shared" si="20"/>
        <v>0</v>
      </c>
      <c r="C293" s="8" t="str">
        <f t="shared" si="21"/>
        <v/>
      </c>
      <c r="D293" s="8" t="str">
        <f>IF(OR(E293=0,E293=""),"",COUNTIF($E$7:E293,E293)&amp;E293)</f>
        <v/>
      </c>
      <c r="E293" s="8" t="str">
        <f t="shared" si="18"/>
        <v/>
      </c>
      <c r="G293" s="8"/>
      <c r="H293" s="8"/>
      <c r="I293" s="8"/>
      <c r="J293" s="8"/>
      <c r="K293" s="8" t="str">
        <f t="shared" si="19"/>
        <v/>
      </c>
      <c r="L293" s="15"/>
      <c r="M293" s="15"/>
    </row>
    <row r="294" spans="2:13" x14ac:dyDescent="0.2">
      <c r="B294" s="8">
        <f t="shared" si="20"/>
        <v>0</v>
      </c>
      <c r="C294" s="8" t="str">
        <f t="shared" si="21"/>
        <v/>
      </c>
      <c r="D294" s="8" t="str">
        <f>IF(OR(E294=0,E294=""),"",COUNTIF($E$7:E294,E294)&amp;E294)</f>
        <v/>
      </c>
      <c r="E294" s="8" t="str">
        <f t="shared" si="18"/>
        <v/>
      </c>
      <c r="G294" s="8"/>
      <c r="H294" s="8"/>
      <c r="I294" s="8"/>
      <c r="J294" s="8"/>
      <c r="K294" s="8" t="str">
        <f t="shared" si="19"/>
        <v/>
      </c>
      <c r="L294" s="15"/>
      <c r="M294" s="15"/>
    </row>
    <row r="295" spans="2:13" x14ac:dyDescent="0.2">
      <c r="B295" s="8">
        <f t="shared" si="20"/>
        <v>0</v>
      </c>
      <c r="C295" s="8" t="str">
        <f t="shared" si="21"/>
        <v/>
      </c>
      <c r="D295" s="8" t="str">
        <f>IF(OR(E295=0,E295=""),"",COUNTIF($E$7:E295,E295)&amp;E295)</f>
        <v/>
      </c>
      <c r="E295" s="8" t="str">
        <f t="shared" si="18"/>
        <v/>
      </c>
      <c r="G295" s="8"/>
      <c r="H295" s="8"/>
      <c r="I295" s="8"/>
      <c r="J295" s="8"/>
      <c r="K295" s="8" t="str">
        <f t="shared" si="19"/>
        <v/>
      </c>
      <c r="L295" s="15"/>
      <c r="M295" s="15"/>
    </row>
    <row r="296" spans="2:13" x14ac:dyDescent="0.2">
      <c r="B296" s="8">
        <f t="shared" si="20"/>
        <v>0</v>
      </c>
      <c r="C296" s="8" t="str">
        <f t="shared" si="21"/>
        <v/>
      </c>
      <c r="D296" s="8" t="str">
        <f>IF(OR(E296=0,E296=""),"",COUNTIF($E$7:E296,E296)&amp;E296)</f>
        <v/>
      </c>
      <c r="E296" s="8" t="str">
        <f t="shared" si="18"/>
        <v/>
      </c>
      <c r="G296" s="8"/>
      <c r="H296" s="8"/>
      <c r="I296" s="8"/>
      <c r="J296" s="8"/>
      <c r="K296" s="8" t="str">
        <f t="shared" si="19"/>
        <v/>
      </c>
      <c r="L296" s="15"/>
      <c r="M296" s="15"/>
    </row>
    <row r="297" spans="2:13" x14ac:dyDescent="0.2">
      <c r="B297" s="8">
        <f t="shared" si="20"/>
        <v>0</v>
      </c>
      <c r="C297" s="8" t="str">
        <f t="shared" si="21"/>
        <v/>
      </c>
      <c r="D297" s="8" t="str">
        <f>IF(OR(E297=0,E297=""),"",COUNTIF($E$7:E297,E297)&amp;E297)</f>
        <v/>
      </c>
      <c r="E297" s="8" t="str">
        <f t="shared" si="18"/>
        <v/>
      </c>
      <c r="G297" s="8"/>
      <c r="H297" s="8"/>
      <c r="I297" s="8"/>
      <c r="J297" s="8"/>
      <c r="K297" s="8" t="str">
        <f t="shared" si="19"/>
        <v/>
      </c>
      <c r="L297" s="15"/>
      <c r="M297" s="15"/>
    </row>
    <row r="298" spans="2:13" x14ac:dyDescent="0.2">
      <c r="B298" s="8">
        <f t="shared" si="20"/>
        <v>0</v>
      </c>
      <c r="C298" s="8" t="str">
        <f t="shared" si="21"/>
        <v/>
      </c>
      <c r="D298" s="8" t="str">
        <f>IF(OR(E298=0,E298=""),"",COUNTIF($E$7:E298,E298)&amp;E298)</f>
        <v/>
      </c>
      <c r="E298" s="8" t="str">
        <f t="shared" si="18"/>
        <v/>
      </c>
      <c r="G298" s="8"/>
      <c r="H298" s="8"/>
      <c r="I298" s="8"/>
      <c r="J298" s="8"/>
      <c r="K298" s="8" t="str">
        <f t="shared" si="19"/>
        <v/>
      </c>
      <c r="L298" s="15"/>
      <c r="M298" s="15"/>
    </row>
    <row r="299" spans="2:13" x14ac:dyDescent="0.2">
      <c r="B299" s="8">
        <f t="shared" si="20"/>
        <v>0</v>
      </c>
      <c r="C299" s="8" t="str">
        <f t="shared" si="21"/>
        <v/>
      </c>
      <c r="D299" s="8" t="str">
        <f>IF(OR(E299=0,E299=""),"",COUNTIF($E$7:E299,E299)&amp;E299)</f>
        <v/>
      </c>
      <c r="E299" s="8" t="str">
        <f t="shared" si="18"/>
        <v/>
      </c>
      <c r="G299" s="8"/>
      <c r="H299" s="8"/>
      <c r="I299" s="8"/>
      <c r="J299" s="8"/>
      <c r="K299" s="8" t="str">
        <f t="shared" si="19"/>
        <v/>
      </c>
      <c r="L299" s="15"/>
      <c r="M299" s="15"/>
    </row>
    <row r="300" spans="2:13" x14ac:dyDescent="0.2">
      <c r="B300" s="8">
        <f t="shared" si="20"/>
        <v>0</v>
      </c>
      <c r="C300" s="8" t="str">
        <f t="shared" si="21"/>
        <v/>
      </c>
      <c r="D300" s="8" t="str">
        <f>IF(OR(E300=0,E300=""),"",COUNTIF($E$7:E300,E300)&amp;E300)</f>
        <v/>
      </c>
      <c r="E300" s="8" t="str">
        <f t="shared" si="18"/>
        <v/>
      </c>
      <c r="G300" s="8"/>
      <c r="H300" s="8"/>
      <c r="I300" s="8"/>
      <c r="J300" s="8"/>
      <c r="K300" s="8" t="str">
        <f t="shared" si="19"/>
        <v/>
      </c>
      <c r="L300" s="15"/>
      <c r="M300" s="15"/>
    </row>
    <row r="301" spans="2:13" x14ac:dyDescent="0.2">
      <c r="B301" s="8">
        <f t="shared" si="20"/>
        <v>0</v>
      </c>
      <c r="C301" s="8" t="str">
        <f t="shared" si="21"/>
        <v/>
      </c>
      <c r="D301" s="8" t="str">
        <f>IF(OR(E301=0,E301=""),"",COUNTIF($E$7:E301,E301)&amp;E301)</f>
        <v/>
      </c>
      <c r="E301" s="8" t="str">
        <f t="shared" si="18"/>
        <v/>
      </c>
      <c r="G301" s="8"/>
      <c r="H301" s="8"/>
      <c r="I301" s="8"/>
      <c r="J301" s="8"/>
      <c r="K301" s="8" t="str">
        <f t="shared" si="19"/>
        <v/>
      </c>
      <c r="L301" s="15"/>
      <c r="M301" s="15"/>
    </row>
    <row r="302" spans="2:13" x14ac:dyDescent="0.2">
      <c r="B302" s="8">
        <f t="shared" si="20"/>
        <v>0</v>
      </c>
      <c r="C302" s="8" t="str">
        <f t="shared" si="21"/>
        <v/>
      </c>
      <c r="D302" s="8" t="str">
        <f>IF(OR(E302=0,E302=""),"",COUNTIF($E$7:E302,E302)&amp;E302)</f>
        <v/>
      </c>
      <c r="E302" s="8" t="str">
        <f t="shared" si="18"/>
        <v/>
      </c>
      <c r="G302" s="8"/>
      <c r="H302" s="8"/>
      <c r="I302" s="8"/>
      <c r="J302" s="8"/>
      <c r="K302" s="8" t="str">
        <f t="shared" si="19"/>
        <v/>
      </c>
      <c r="L302" s="15"/>
      <c r="M302" s="15"/>
    </row>
    <row r="303" spans="2:13" x14ac:dyDescent="0.2">
      <c r="B303" s="8">
        <f t="shared" si="20"/>
        <v>0</v>
      </c>
      <c r="C303" s="8" t="str">
        <f t="shared" si="21"/>
        <v/>
      </c>
      <c r="D303" s="8" t="str">
        <f>IF(OR(E303=0,E303=""),"",COUNTIF($E$7:E303,E303)&amp;E303)</f>
        <v/>
      </c>
      <c r="E303" s="8" t="str">
        <f t="shared" si="18"/>
        <v/>
      </c>
      <c r="G303" s="8"/>
      <c r="H303" s="8"/>
      <c r="I303" s="8"/>
      <c r="J303" s="8"/>
      <c r="K303" s="8" t="str">
        <f t="shared" si="19"/>
        <v/>
      </c>
      <c r="L303" s="15"/>
      <c r="M303" s="15"/>
    </row>
    <row r="304" spans="2:13" x14ac:dyDescent="0.2">
      <c r="B304" s="8">
        <f t="shared" si="20"/>
        <v>0</v>
      </c>
      <c r="C304" s="8" t="str">
        <f t="shared" si="21"/>
        <v/>
      </c>
      <c r="D304" s="8" t="str">
        <f>IF(OR(E304=0,E304=""),"",COUNTIF($E$7:E304,E304)&amp;E304)</f>
        <v/>
      </c>
      <c r="E304" s="8" t="str">
        <f t="shared" si="18"/>
        <v/>
      </c>
      <c r="G304" s="8"/>
      <c r="H304" s="8"/>
      <c r="I304" s="8"/>
      <c r="J304" s="8"/>
      <c r="K304" s="8" t="str">
        <f t="shared" si="19"/>
        <v/>
      </c>
      <c r="L304" s="15"/>
      <c r="M304" s="15"/>
    </row>
    <row r="305" spans="2:13" x14ac:dyDescent="0.2">
      <c r="B305" s="8">
        <f t="shared" si="20"/>
        <v>0</v>
      </c>
      <c r="C305" s="8" t="str">
        <f t="shared" si="21"/>
        <v/>
      </c>
      <c r="D305" s="8" t="str">
        <f>IF(OR(E305=0,E305=""),"",COUNTIF($E$7:E305,E305)&amp;E305)</f>
        <v/>
      </c>
      <c r="E305" s="8" t="str">
        <f t="shared" si="18"/>
        <v/>
      </c>
      <c r="G305" s="8"/>
      <c r="H305" s="8"/>
      <c r="I305" s="8"/>
      <c r="J305" s="8"/>
      <c r="K305" s="8" t="str">
        <f t="shared" si="19"/>
        <v/>
      </c>
      <c r="L305" s="15"/>
      <c r="M305" s="15"/>
    </row>
    <row r="306" spans="2:13" x14ac:dyDescent="0.2">
      <c r="B306" s="8">
        <f t="shared" si="20"/>
        <v>0</v>
      </c>
      <c r="C306" s="8" t="str">
        <f t="shared" si="21"/>
        <v/>
      </c>
      <c r="D306" s="8" t="str">
        <f>IF(OR(E306=0,E306=""),"",COUNTIF($E$7:E306,E306)&amp;E306)</f>
        <v/>
      </c>
      <c r="E306" s="8" t="str">
        <f t="shared" si="18"/>
        <v/>
      </c>
      <c r="G306" s="8"/>
      <c r="H306" s="8"/>
      <c r="I306" s="8"/>
      <c r="J306" s="8"/>
      <c r="K306" s="8" t="str">
        <f t="shared" si="19"/>
        <v/>
      </c>
      <c r="L306" s="15"/>
      <c r="M306" s="15"/>
    </row>
    <row r="307" spans="2:13" x14ac:dyDescent="0.2">
      <c r="B307" s="8">
        <f t="shared" si="20"/>
        <v>0</v>
      </c>
      <c r="C307" s="8" t="str">
        <f t="shared" si="21"/>
        <v/>
      </c>
      <c r="D307" s="8" t="str">
        <f>IF(OR(E307=0,E307=""),"",COUNTIF($E$7:E307,E307)&amp;E307)</f>
        <v/>
      </c>
      <c r="E307" s="8" t="str">
        <f t="shared" si="18"/>
        <v/>
      </c>
      <c r="G307" s="8"/>
      <c r="H307" s="8"/>
      <c r="I307" s="8"/>
      <c r="J307" s="8"/>
      <c r="K307" s="8" t="str">
        <f t="shared" si="19"/>
        <v/>
      </c>
      <c r="L307" s="15"/>
      <c r="M307" s="15"/>
    </row>
    <row r="308" spans="2:13" x14ac:dyDescent="0.2">
      <c r="B308" s="8">
        <f t="shared" si="20"/>
        <v>0</v>
      </c>
      <c r="C308" s="8" t="str">
        <f t="shared" si="21"/>
        <v/>
      </c>
      <c r="D308" s="8" t="str">
        <f>IF(OR(E308=0,E308=""),"",COUNTIF($E$7:E308,E308)&amp;E308)</f>
        <v/>
      </c>
      <c r="E308" s="8" t="str">
        <f t="shared" si="18"/>
        <v/>
      </c>
      <c r="G308" s="8"/>
      <c r="H308" s="8"/>
      <c r="I308" s="8"/>
      <c r="J308" s="8"/>
      <c r="K308" s="8" t="str">
        <f t="shared" si="19"/>
        <v/>
      </c>
      <c r="L308" s="15"/>
      <c r="M308" s="15"/>
    </row>
    <row r="309" spans="2:13" x14ac:dyDescent="0.2">
      <c r="B309" s="8">
        <f t="shared" si="20"/>
        <v>0</v>
      </c>
      <c r="C309" s="8" t="str">
        <f t="shared" si="21"/>
        <v/>
      </c>
      <c r="D309" s="8" t="str">
        <f>IF(OR(E309=0,E309=""),"",COUNTIF($E$7:E309,E309)&amp;E309)</f>
        <v/>
      </c>
      <c r="E309" s="8" t="str">
        <f t="shared" si="18"/>
        <v/>
      </c>
      <c r="G309" s="8"/>
      <c r="H309" s="8"/>
      <c r="I309" s="8"/>
      <c r="J309" s="8"/>
      <c r="K309" s="8" t="str">
        <f t="shared" si="19"/>
        <v/>
      </c>
      <c r="L309" s="15"/>
      <c r="M309" s="15"/>
    </row>
    <row r="310" spans="2:13" x14ac:dyDescent="0.2">
      <c r="B310" s="8">
        <f t="shared" si="20"/>
        <v>0</v>
      </c>
      <c r="C310" s="8" t="str">
        <f t="shared" si="21"/>
        <v/>
      </c>
      <c r="D310" s="8" t="str">
        <f>IF(OR(E310=0,E310=""),"",COUNTIF($E$7:E310,E310)&amp;E310)</f>
        <v/>
      </c>
      <c r="E310" s="8" t="str">
        <f t="shared" si="18"/>
        <v/>
      </c>
      <c r="G310" s="8"/>
      <c r="H310" s="8"/>
      <c r="I310" s="8"/>
      <c r="J310" s="8"/>
      <c r="K310" s="8" t="str">
        <f t="shared" si="19"/>
        <v/>
      </c>
      <c r="L310" s="15"/>
      <c r="M310" s="15"/>
    </row>
    <row r="311" spans="2:13" x14ac:dyDescent="0.2">
      <c r="B311" s="8">
        <f t="shared" si="20"/>
        <v>0</v>
      </c>
      <c r="C311" s="8" t="str">
        <f t="shared" si="21"/>
        <v/>
      </c>
      <c r="D311" s="8" t="str">
        <f>IF(OR(E311=0,E311=""),"",COUNTIF($E$7:E311,E311)&amp;E311)</f>
        <v/>
      </c>
      <c r="E311" s="8" t="str">
        <f t="shared" si="18"/>
        <v/>
      </c>
      <c r="G311" s="8"/>
      <c r="H311" s="8"/>
      <c r="I311" s="8"/>
      <c r="J311" s="8"/>
      <c r="K311" s="8" t="str">
        <f t="shared" si="19"/>
        <v/>
      </c>
      <c r="L311" s="15"/>
      <c r="M311" s="15"/>
    </row>
    <row r="312" spans="2:13" x14ac:dyDescent="0.2">
      <c r="B312" s="8">
        <f t="shared" si="20"/>
        <v>0</v>
      </c>
      <c r="C312" s="8" t="str">
        <f t="shared" si="21"/>
        <v/>
      </c>
      <c r="D312" s="8" t="str">
        <f>IF(OR(E312=0,E312=""),"",COUNTIF($E$7:E312,E312)&amp;E312)</f>
        <v/>
      </c>
      <c r="E312" s="8" t="str">
        <f t="shared" si="18"/>
        <v/>
      </c>
      <c r="G312" s="8"/>
      <c r="H312" s="8"/>
      <c r="I312" s="8"/>
      <c r="J312" s="8"/>
      <c r="K312" s="8" t="str">
        <f t="shared" si="19"/>
        <v/>
      </c>
      <c r="L312" s="15"/>
      <c r="M312" s="15"/>
    </row>
    <row r="313" spans="2:13" x14ac:dyDescent="0.2">
      <c r="B313" s="8">
        <f t="shared" si="20"/>
        <v>0</v>
      </c>
      <c r="C313" s="8" t="str">
        <f t="shared" si="21"/>
        <v/>
      </c>
      <c r="D313" s="8" t="str">
        <f>IF(OR(E313=0,E313=""),"",COUNTIF($E$7:E313,E313)&amp;E313)</f>
        <v/>
      </c>
      <c r="E313" s="8" t="str">
        <f t="shared" si="18"/>
        <v/>
      </c>
      <c r="G313" s="8"/>
      <c r="H313" s="8"/>
      <c r="I313" s="8"/>
      <c r="J313" s="8"/>
      <c r="K313" s="8" t="str">
        <f t="shared" si="19"/>
        <v/>
      </c>
      <c r="L313" s="15"/>
      <c r="M313" s="15"/>
    </row>
    <row r="314" spans="2:13" x14ac:dyDescent="0.2">
      <c r="B314" s="8">
        <f t="shared" si="20"/>
        <v>0</v>
      </c>
      <c r="C314" s="8" t="str">
        <f t="shared" si="21"/>
        <v/>
      </c>
      <c r="D314" s="8" t="str">
        <f>IF(OR(E314=0,E314=""),"",COUNTIF($E$7:E314,E314)&amp;E314)</f>
        <v/>
      </c>
      <c r="E314" s="8" t="str">
        <f t="shared" si="18"/>
        <v/>
      </c>
      <c r="G314" s="8"/>
      <c r="H314" s="8"/>
      <c r="I314" s="8"/>
      <c r="J314" s="8"/>
      <c r="K314" s="8" t="str">
        <f t="shared" si="19"/>
        <v/>
      </c>
      <c r="L314" s="15"/>
      <c r="M314" s="15"/>
    </row>
    <row r="315" spans="2:13" x14ac:dyDescent="0.2">
      <c r="B315" s="8">
        <f t="shared" si="20"/>
        <v>0</v>
      </c>
      <c r="C315" s="8" t="str">
        <f t="shared" si="21"/>
        <v/>
      </c>
      <c r="D315" s="8" t="str">
        <f>IF(OR(E315=0,E315=""),"",COUNTIF($E$7:E315,E315)&amp;E315)</f>
        <v/>
      </c>
      <c r="E315" s="8" t="str">
        <f t="shared" si="18"/>
        <v/>
      </c>
      <c r="G315" s="8"/>
      <c r="H315" s="8"/>
      <c r="I315" s="8"/>
      <c r="J315" s="8"/>
      <c r="K315" s="8" t="str">
        <f t="shared" si="19"/>
        <v/>
      </c>
      <c r="L315" s="15"/>
      <c r="M315" s="15"/>
    </row>
    <row r="316" spans="2:13" x14ac:dyDescent="0.2">
      <c r="B316" s="8">
        <f t="shared" si="20"/>
        <v>0</v>
      </c>
      <c r="C316" s="8" t="str">
        <f t="shared" si="21"/>
        <v/>
      </c>
      <c r="D316" s="8" t="str">
        <f>IF(OR(E316=0,E316=""),"",COUNTIF($E$7:E316,E316)&amp;E316)</f>
        <v/>
      </c>
      <c r="E316" s="8" t="str">
        <f t="shared" si="18"/>
        <v/>
      </c>
      <c r="G316" s="8"/>
      <c r="H316" s="8"/>
      <c r="I316" s="8"/>
      <c r="J316" s="8"/>
      <c r="K316" s="8" t="str">
        <f t="shared" si="19"/>
        <v/>
      </c>
      <c r="L316" s="15"/>
      <c r="M316" s="15"/>
    </row>
    <row r="317" spans="2:13" x14ac:dyDescent="0.2">
      <c r="B317" s="8">
        <f t="shared" si="20"/>
        <v>0</v>
      </c>
      <c r="C317" s="8" t="str">
        <f t="shared" si="21"/>
        <v/>
      </c>
      <c r="D317" s="8" t="str">
        <f>IF(OR(E317=0,E317=""),"",COUNTIF($E$7:E317,E317)&amp;E317)</f>
        <v/>
      </c>
      <c r="E317" s="8" t="str">
        <f t="shared" si="18"/>
        <v/>
      </c>
      <c r="G317" s="8"/>
      <c r="H317" s="8"/>
      <c r="I317" s="8"/>
      <c r="J317" s="8"/>
      <c r="K317" s="8" t="str">
        <f t="shared" si="19"/>
        <v/>
      </c>
      <c r="L317" s="15"/>
      <c r="M317" s="15"/>
    </row>
    <row r="318" spans="2:13" x14ac:dyDescent="0.2">
      <c r="B318" s="8">
        <f t="shared" si="20"/>
        <v>0</v>
      </c>
      <c r="C318" s="8" t="str">
        <f t="shared" si="21"/>
        <v/>
      </c>
      <c r="D318" s="8" t="str">
        <f>IF(OR(E318=0,E318=""),"",COUNTIF($E$7:E318,E318)&amp;E318)</f>
        <v/>
      </c>
      <c r="E318" s="8" t="str">
        <f t="shared" si="18"/>
        <v/>
      </c>
      <c r="G318" s="8"/>
      <c r="H318" s="8"/>
      <c r="I318" s="8"/>
      <c r="J318" s="8"/>
      <c r="K318" s="8" t="str">
        <f t="shared" si="19"/>
        <v/>
      </c>
      <c r="L318" s="15"/>
      <c r="M318" s="15"/>
    </row>
    <row r="319" spans="2:13" x14ac:dyDescent="0.2">
      <c r="B319" s="8">
        <f t="shared" si="20"/>
        <v>0</v>
      </c>
      <c r="C319" s="8" t="str">
        <f t="shared" si="21"/>
        <v/>
      </c>
      <c r="D319" s="8" t="str">
        <f>IF(OR(E319=0,E319=""),"",COUNTIF($E$7:E319,E319)&amp;E319)</f>
        <v/>
      </c>
      <c r="E319" s="8" t="str">
        <f t="shared" si="18"/>
        <v/>
      </c>
      <c r="G319" s="8"/>
      <c r="H319" s="8"/>
      <c r="I319" s="8"/>
      <c r="J319" s="8"/>
      <c r="K319" s="8" t="str">
        <f t="shared" si="19"/>
        <v/>
      </c>
      <c r="L319" s="15"/>
      <c r="M319" s="15"/>
    </row>
    <row r="320" spans="2:13" x14ac:dyDescent="0.2">
      <c r="B320" s="8">
        <f t="shared" si="20"/>
        <v>0</v>
      </c>
      <c r="C320" s="8" t="str">
        <f t="shared" si="21"/>
        <v/>
      </c>
      <c r="D320" s="8" t="str">
        <f>IF(OR(E320=0,E320=""),"",COUNTIF($E$7:E320,E320)&amp;E320)</f>
        <v/>
      </c>
      <c r="E320" s="8" t="str">
        <f t="shared" si="18"/>
        <v/>
      </c>
      <c r="G320" s="8"/>
      <c r="H320" s="8"/>
      <c r="I320" s="8"/>
      <c r="J320" s="8"/>
      <c r="K320" s="8" t="str">
        <f t="shared" si="19"/>
        <v/>
      </c>
      <c r="L320" s="15"/>
      <c r="M320" s="15"/>
    </row>
    <row r="321" spans="2:13" x14ac:dyDescent="0.2">
      <c r="B321" s="8">
        <f t="shared" si="20"/>
        <v>0</v>
      </c>
      <c r="C321" s="8" t="str">
        <f t="shared" si="21"/>
        <v/>
      </c>
      <c r="D321" s="8" t="str">
        <f>IF(OR(E321=0,E321=""),"",COUNTIF($E$7:E321,E321)&amp;E321)</f>
        <v/>
      </c>
      <c r="E321" s="8" t="str">
        <f t="shared" si="18"/>
        <v/>
      </c>
      <c r="G321" s="8"/>
      <c r="H321" s="8"/>
      <c r="I321" s="8"/>
      <c r="J321" s="8"/>
      <c r="K321" s="8" t="str">
        <f t="shared" si="19"/>
        <v/>
      </c>
      <c r="L321" s="15"/>
      <c r="M321" s="15"/>
    </row>
    <row r="322" spans="2:13" x14ac:dyDescent="0.2">
      <c r="B322" s="8">
        <f t="shared" si="20"/>
        <v>0</v>
      </c>
      <c r="C322" s="8" t="str">
        <f t="shared" si="21"/>
        <v/>
      </c>
      <c r="D322" s="8" t="str">
        <f>IF(OR(E322=0,E322=""),"",COUNTIF($E$7:E322,E322)&amp;E322)</f>
        <v/>
      </c>
      <c r="E322" s="8" t="str">
        <f t="shared" si="18"/>
        <v/>
      </c>
      <c r="G322" s="8"/>
      <c r="H322" s="8"/>
      <c r="I322" s="8"/>
      <c r="J322" s="8"/>
      <c r="K322" s="8" t="str">
        <f t="shared" si="19"/>
        <v/>
      </c>
      <c r="L322" s="15"/>
      <c r="M322" s="15"/>
    </row>
    <row r="323" spans="2:13" x14ac:dyDescent="0.2">
      <c r="B323" s="8">
        <f t="shared" si="20"/>
        <v>0</v>
      </c>
      <c r="C323" s="8" t="str">
        <f t="shared" si="21"/>
        <v/>
      </c>
      <c r="D323" s="8" t="str">
        <f>IF(OR(E323=0,E323=""),"",COUNTIF($E$7:E323,E323)&amp;E323)</f>
        <v/>
      </c>
      <c r="E323" s="8" t="str">
        <f t="shared" si="18"/>
        <v/>
      </c>
      <c r="G323" s="8"/>
      <c r="H323" s="8"/>
      <c r="I323" s="8"/>
      <c r="J323" s="8"/>
      <c r="K323" s="8" t="str">
        <f t="shared" si="19"/>
        <v/>
      </c>
      <c r="L323" s="15"/>
      <c r="M323" s="15"/>
    </row>
    <row r="324" spans="2:13" x14ac:dyDescent="0.2">
      <c r="B324" s="8">
        <f t="shared" si="20"/>
        <v>0</v>
      </c>
      <c r="C324" s="8" t="str">
        <f t="shared" si="21"/>
        <v/>
      </c>
      <c r="D324" s="8" t="str">
        <f>IF(OR(E324=0,E324=""),"",COUNTIF($E$7:E324,E324)&amp;E324)</f>
        <v/>
      </c>
      <c r="E324" s="8" t="str">
        <f t="shared" si="18"/>
        <v/>
      </c>
      <c r="G324" s="8"/>
      <c r="H324" s="8"/>
      <c r="I324" s="8"/>
      <c r="J324" s="8"/>
      <c r="K324" s="8" t="str">
        <f t="shared" si="19"/>
        <v/>
      </c>
      <c r="L324" s="15"/>
      <c r="M324" s="15"/>
    </row>
    <row r="325" spans="2:13" x14ac:dyDescent="0.2">
      <c r="B325" s="8">
        <f t="shared" si="20"/>
        <v>0</v>
      </c>
      <c r="C325" s="8" t="str">
        <f t="shared" si="21"/>
        <v/>
      </c>
      <c r="D325" s="8" t="str">
        <f>IF(OR(E325=0,E325=""),"",COUNTIF($E$7:E325,E325)&amp;E325)</f>
        <v/>
      </c>
      <c r="E325" s="8" t="str">
        <f t="shared" si="18"/>
        <v/>
      </c>
      <c r="G325" s="8"/>
      <c r="H325" s="8"/>
      <c r="I325" s="8"/>
      <c r="J325" s="8"/>
      <c r="K325" s="8" t="str">
        <f t="shared" si="19"/>
        <v/>
      </c>
      <c r="L325" s="15"/>
      <c r="M325" s="15"/>
    </row>
    <row r="326" spans="2:13" x14ac:dyDescent="0.2">
      <c r="B326" s="8">
        <f t="shared" si="20"/>
        <v>0</v>
      </c>
      <c r="C326" s="8" t="str">
        <f t="shared" si="21"/>
        <v/>
      </c>
      <c r="D326" s="8" t="str">
        <f>IF(OR(E326=0,E326=""),"",COUNTIF($E$7:E326,E326)&amp;E326)</f>
        <v/>
      </c>
      <c r="E326" s="8" t="str">
        <f t="shared" si="18"/>
        <v/>
      </c>
      <c r="G326" s="8"/>
      <c r="H326" s="8"/>
      <c r="I326" s="8"/>
      <c r="J326" s="8"/>
      <c r="K326" s="8" t="str">
        <f t="shared" si="19"/>
        <v/>
      </c>
      <c r="L326" s="15"/>
      <c r="M326" s="15"/>
    </row>
    <row r="327" spans="2:13" x14ac:dyDescent="0.2">
      <c r="B327" s="8">
        <f t="shared" si="20"/>
        <v>0</v>
      </c>
      <c r="C327" s="8" t="str">
        <f t="shared" si="21"/>
        <v/>
      </c>
      <c r="D327" s="8" t="str">
        <f>IF(OR(E327=0,E327=""),"",COUNTIF($E$7:E327,E327)&amp;E327)</f>
        <v/>
      </c>
      <c r="E327" s="8" t="str">
        <f t="shared" ref="E327:E337" si="22">IF(J327=filter,J327,"")</f>
        <v/>
      </c>
      <c r="G327" s="8"/>
      <c r="H327" s="8"/>
      <c r="I327" s="8"/>
      <c r="J327" s="8"/>
      <c r="K327" s="8" t="str">
        <f t="shared" ref="K327:K337" si="23">IF(J327="","",VLOOKUP(J327,T_Akun,2,0))</f>
        <v/>
      </c>
      <c r="L327" s="15"/>
      <c r="M327" s="15"/>
    </row>
    <row r="328" spans="2:13" x14ac:dyDescent="0.2">
      <c r="B328" s="8">
        <f t="shared" si="20"/>
        <v>0</v>
      </c>
      <c r="C328" s="8" t="str">
        <f t="shared" si="21"/>
        <v/>
      </c>
      <c r="D328" s="8" t="str">
        <f>IF(OR(E328=0,E328=""),"",COUNTIF($E$7:E328,E328)&amp;E328)</f>
        <v/>
      </c>
      <c r="E328" s="8" t="str">
        <f t="shared" si="22"/>
        <v/>
      </c>
      <c r="G328" s="8"/>
      <c r="H328" s="8"/>
      <c r="I328" s="8"/>
      <c r="J328" s="8"/>
      <c r="K328" s="8" t="str">
        <f t="shared" si="23"/>
        <v/>
      </c>
      <c r="L328" s="15"/>
      <c r="M328" s="15"/>
    </row>
    <row r="329" spans="2:13" x14ac:dyDescent="0.2">
      <c r="B329" s="8">
        <f t="shared" si="20"/>
        <v>0</v>
      </c>
      <c r="C329" s="8" t="str">
        <f t="shared" si="21"/>
        <v/>
      </c>
      <c r="D329" s="8" t="str">
        <f>IF(OR(E329=0,E329=""),"",COUNTIF($E$7:E329,E329)&amp;E329)</f>
        <v/>
      </c>
      <c r="E329" s="8" t="str">
        <f t="shared" si="22"/>
        <v/>
      </c>
      <c r="G329" s="8"/>
      <c r="H329" s="8"/>
      <c r="I329" s="8"/>
      <c r="J329" s="8"/>
      <c r="K329" s="8" t="str">
        <f t="shared" si="23"/>
        <v/>
      </c>
      <c r="L329" s="15"/>
      <c r="M329" s="15"/>
    </row>
    <row r="330" spans="2:13" x14ac:dyDescent="0.2">
      <c r="B330" s="8">
        <f t="shared" si="20"/>
        <v>0</v>
      </c>
      <c r="C330" s="8" t="str">
        <f t="shared" si="21"/>
        <v/>
      </c>
      <c r="D330" s="8" t="str">
        <f>IF(OR(E330=0,E330=""),"",COUNTIF($E$7:E330,E330)&amp;E330)</f>
        <v/>
      </c>
      <c r="E330" s="8" t="str">
        <f t="shared" si="22"/>
        <v/>
      </c>
      <c r="G330" s="8"/>
      <c r="H330" s="8"/>
      <c r="I330" s="8"/>
      <c r="J330" s="8"/>
      <c r="K330" s="8" t="str">
        <f t="shared" si="23"/>
        <v/>
      </c>
      <c r="L330" s="15"/>
      <c r="M330" s="15"/>
    </row>
    <row r="331" spans="2:13" x14ac:dyDescent="0.2">
      <c r="B331" s="8">
        <f t="shared" si="20"/>
        <v>0</v>
      </c>
      <c r="C331" s="8" t="str">
        <f t="shared" si="21"/>
        <v/>
      </c>
      <c r="D331" s="8" t="str">
        <f>IF(OR(E331=0,E331=""),"",COUNTIF($E$7:E331,E331)&amp;E331)</f>
        <v/>
      </c>
      <c r="E331" s="8" t="str">
        <f t="shared" si="22"/>
        <v/>
      </c>
      <c r="G331" s="8"/>
      <c r="H331" s="8"/>
      <c r="I331" s="8"/>
      <c r="J331" s="8"/>
      <c r="K331" s="8" t="str">
        <f t="shared" si="23"/>
        <v/>
      </c>
      <c r="L331" s="15"/>
      <c r="M331" s="15"/>
    </row>
    <row r="332" spans="2:13" x14ac:dyDescent="0.2">
      <c r="B332" s="8">
        <f t="shared" si="20"/>
        <v>0</v>
      </c>
      <c r="C332" s="8" t="str">
        <f t="shared" si="21"/>
        <v/>
      </c>
      <c r="D332" s="8" t="str">
        <f>IF(OR(E332=0,E332=""),"",COUNTIF($E$7:E332,E332)&amp;E332)</f>
        <v/>
      </c>
      <c r="E332" s="8" t="str">
        <f t="shared" si="22"/>
        <v/>
      </c>
      <c r="G332" s="8"/>
      <c r="H332" s="8"/>
      <c r="I332" s="8"/>
      <c r="J332" s="8"/>
      <c r="K332" s="8" t="str">
        <f t="shared" si="23"/>
        <v/>
      </c>
      <c r="L332" s="15"/>
      <c r="M332" s="15"/>
    </row>
    <row r="333" spans="2:13" x14ac:dyDescent="0.2">
      <c r="B333" s="8">
        <f t="shared" ref="B333:B337" si="24">IF(C333&lt;&gt;"","",J333)</f>
        <v>0</v>
      </c>
      <c r="C333" s="8" t="str">
        <f t="shared" ref="C333:C337" si="25">IF(LEFT(H333,3)="JP-",J333,"")</f>
        <v/>
      </c>
      <c r="D333" s="8" t="str">
        <f>IF(OR(E333=0,E333=""),"",COUNTIF($E$7:E333,E333)&amp;E333)</f>
        <v/>
      </c>
      <c r="E333" s="8" t="str">
        <f t="shared" si="22"/>
        <v/>
      </c>
      <c r="G333" s="8"/>
      <c r="H333" s="8"/>
      <c r="I333" s="8"/>
      <c r="J333" s="8"/>
      <c r="K333" s="8" t="str">
        <f t="shared" si="23"/>
        <v/>
      </c>
      <c r="L333" s="15"/>
      <c r="M333" s="15"/>
    </row>
    <row r="334" spans="2:13" x14ac:dyDescent="0.2">
      <c r="B334" s="8">
        <f t="shared" si="24"/>
        <v>0</v>
      </c>
      <c r="C334" s="8" t="str">
        <f t="shared" si="25"/>
        <v/>
      </c>
      <c r="D334" s="8" t="str">
        <f>IF(OR(E334=0,E334=""),"",COUNTIF($E$7:E334,E334)&amp;E334)</f>
        <v/>
      </c>
      <c r="E334" s="8" t="str">
        <f t="shared" si="22"/>
        <v/>
      </c>
      <c r="G334" s="8"/>
      <c r="H334" s="8"/>
      <c r="I334" s="8"/>
      <c r="J334" s="8"/>
      <c r="K334" s="8" t="str">
        <f t="shared" si="23"/>
        <v/>
      </c>
      <c r="L334" s="15"/>
      <c r="M334" s="15"/>
    </row>
    <row r="335" spans="2:13" x14ac:dyDescent="0.2">
      <c r="B335" s="8">
        <f t="shared" si="24"/>
        <v>0</v>
      </c>
      <c r="C335" s="8" t="str">
        <f t="shared" si="25"/>
        <v/>
      </c>
      <c r="D335" s="8" t="str">
        <f>IF(OR(E335=0,E335=""),"",COUNTIF($E$7:E335,E335)&amp;E335)</f>
        <v/>
      </c>
      <c r="E335" s="8" t="str">
        <f t="shared" si="22"/>
        <v/>
      </c>
      <c r="G335" s="8"/>
      <c r="H335" s="8"/>
      <c r="I335" s="8"/>
      <c r="J335" s="8"/>
      <c r="K335" s="8" t="str">
        <f t="shared" si="23"/>
        <v/>
      </c>
      <c r="L335" s="15"/>
      <c r="M335" s="15"/>
    </row>
    <row r="336" spans="2:13" x14ac:dyDescent="0.2">
      <c r="B336" s="8">
        <f t="shared" si="24"/>
        <v>0</v>
      </c>
      <c r="C336" s="8" t="str">
        <f t="shared" si="25"/>
        <v/>
      </c>
      <c r="D336" s="8" t="str">
        <f>IF(OR(E336=0,E336=""),"",COUNTIF($E$7:E336,E336)&amp;E336)</f>
        <v/>
      </c>
      <c r="E336" s="8" t="str">
        <f t="shared" si="22"/>
        <v/>
      </c>
      <c r="G336" s="8"/>
      <c r="H336" s="8"/>
      <c r="I336" s="8"/>
      <c r="J336" s="8"/>
      <c r="K336" s="8" t="str">
        <f t="shared" si="23"/>
        <v/>
      </c>
      <c r="L336" s="15"/>
      <c r="M336" s="15"/>
    </row>
    <row r="337" spans="2:13" x14ac:dyDescent="0.2">
      <c r="B337" s="8">
        <f t="shared" si="24"/>
        <v>0</v>
      </c>
      <c r="C337" s="8" t="str">
        <f t="shared" si="25"/>
        <v/>
      </c>
      <c r="D337" s="8" t="str">
        <f>IF(OR(E337=0,E337=""),"",COUNTIF($E$7:E337,E337)&amp;E337)</f>
        <v/>
      </c>
      <c r="E337" s="8" t="str">
        <f t="shared" si="22"/>
        <v/>
      </c>
      <c r="G337" s="8"/>
      <c r="H337" s="8"/>
      <c r="I337" s="8"/>
      <c r="J337" s="8"/>
      <c r="K337" s="8" t="str">
        <f t="shared" si="23"/>
        <v/>
      </c>
      <c r="L337" s="15"/>
      <c r="M337" s="15"/>
    </row>
  </sheetData>
  <mergeCells count="3">
    <mergeCell ref="G2:M2"/>
    <mergeCell ref="G3:M3"/>
    <mergeCell ref="G4:M4"/>
  </mergeCells>
  <dataValidations count="1">
    <dataValidation type="list" allowBlank="1" showInputMessage="1" showErrorMessage="1" sqref="J7:J337">
      <formula1>KodeAkun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59"/>
  <sheetViews>
    <sheetView showGridLines="0" showRowColHeaders="0" workbookViewId="0">
      <selection activeCell="E59" sqref="E59"/>
    </sheetView>
  </sheetViews>
  <sheetFormatPr defaultColWidth="0" defaultRowHeight="14.25" zeroHeight="1" x14ac:dyDescent="0.2"/>
  <cols>
    <col min="1" max="1" width="1.5703125" style="7" customWidth="1"/>
    <col min="2" max="2" width="8.5703125" style="7" customWidth="1"/>
    <col min="3" max="3" width="3.85546875" style="7" customWidth="1"/>
    <col min="4" max="4" width="9.140625" style="7" customWidth="1"/>
    <col min="5" max="5" width="11.28515625" style="20" bestFit="1" customWidth="1"/>
    <col min="6" max="6" width="9.140625" style="7" customWidth="1"/>
    <col min="7" max="7" width="25.28515625" style="7" bestFit="1" customWidth="1"/>
    <col min="8" max="10" width="12.7109375" style="16" bestFit="1" customWidth="1"/>
    <col min="11" max="11" width="3.85546875" style="7" customWidth="1"/>
    <col min="12" max="12" width="10" style="7" bestFit="1" customWidth="1"/>
    <col min="13" max="14" width="9.140625" style="7" customWidth="1"/>
    <col min="15" max="16384" width="9.140625" style="7" hidden="1"/>
  </cols>
  <sheetData>
    <row r="1" spans="2:14" x14ac:dyDescent="0.2"/>
    <row r="2" spans="2:14" ht="15" x14ac:dyDescent="0.25">
      <c r="D2" s="30" t="str">
        <f>JURNAL!G2</f>
        <v>Nama Perusahaan (Ihsan Jaya)</v>
      </c>
      <c r="E2" s="31"/>
      <c r="F2" s="31"/>
      <c r="G2" s="31"/>
      <c r="H2" s="31"/>
      <c r="I2" s="31"/>
      <c r="J2" s="32"/>
      <c r="L2" s="7" t="s">
        <v>98</v>
      </c>
    </row>
    <row r="3" spans="2:14" ht="15" x14ac:dyDescent="0.25">
      <c r="D3" s="33" t="s">
        <v>94</v>
      </c>
      <c r="E3" s="34"/>
      <c r="F3" s="34"/>
      <c r="G3" s="34"/>
      <c r="H3" s="34"/>
      <c r="I3" s="34"/>
      <c r="J3" s="35"/>
      <c r="L3" s="13" t="s">
        <v>14</v>
      </c>
      <c r="M3" s="21" t="str">
        <f>VLOOKUP(filter,T_Akun,4,0)</f>
        <v>Db</v>
      </c>
      <c r="N3" s="21"/>
    </row>
    <row r="4" spans="2:14" ht="15" x14ac:dyDescent="0.25">
      <c r="D4" s="33" t="str">
        <f>IF(filter="","Pilih Akun !!",VLOOKUP(filter,T_Akun,2,0))</f>
        <v>Kas Rupiah</v>
      </c>
      <c r="E4" s="34"/>
      <c r="F4" s="34"/>
      <c r="G4" s="34"/>
      <c r="H4" s="34"/>
      <c r="I4" s="34"/>
      <c r="J4" s="35"/>
      <c r="M4" s="21">
        <f>VLOOKUP(filter,T_Akun,5,0)</f>
        <v>0</v>
      </c>
      <c r="N4" s="21">
        <f>VLOOKUP(filter,T_Akun,6,0)</f>
        <v>0</v>
      </c>
    </row>
    <row r="5" spans="2:14" ht="15" x14ac:dyDescent="0.25">
      <c r="D5" s="36" t="s">
        <v>89</v>
      </c>
      <c r="E5" s="37"/>
      <c r="F5" s="37"/>
      <c r="G5" s="37"/>
      <c r="H5" s="37"/>
      <c r="I5" s="37"/>
      <c r="J5" s="38"/>
    </row>
    <row r="6" spans="2:14" x14ac:dyDescent="0.2"/>
    <row r="7" spans="2:14" ht="15" x14ac:dyDescent="0.25">
      <c r="B7" s="22" t="s">
        <v>102</v>
      </c>
      <c r="D7" s="12" t="s">
        <v>95</v>
      </c>
      <c r="E7" s="19" t="s">
        <v>90</v>
      </c>
      <c r="F7" s="12" t="s">
        <v>96</v>
      </c>
      <c r="G7" s="12" t="s">
        <v>92</v>
      </c>
      <c r="H7" s="17" t="s">
        <v>6</v>
      </c>
      <c r="I7" s="17" t="s">
        <v>7</v>
      </c>
      <c r="J7" s="17" t="s">
        <v>97</v>
      </c>
    </row>
    <row r="8" spans="2:14" x14ac:dyDescent="0.2">
      <c r="B8" s="21">
        <v>1</v>
      </c>
      <c r="D8" s="8"/>
      <c r="E8" s="14"/>
      <c r="F8" s="8"/>
      <c r="G8" s="8" t="s">
        <v>5</v>
      </c>
      <c r="H8" s="15">
        <f>M4</f>
        <v>0</v>
      </c>
      <c r="I8" s="15">
        <f>N4</f>
        <v>0</v>
      </c>
      <c r="J8" s="15">
        <f>IF(M3="Db",H8-I8,I8-H8)</f>
        <v>0</v>
      </c>
    </row>
    <row r="9" spans="2:14" x14ac:dyDescent="0.2">
      <c r="B9" s="21">
        <f>IF(E9="",0,1)</f>
        <v>1</v>
      </c>
      <c r="D9" s="8">
        <v>1</v>
      </c>
      <c r="E9" s="14">
        <f>IFERROR(IF(filter="","",VLOOKUP(D9&amp;filter,JURNAL!$D:$M,4,0)),"")</f>
        <v>44198</v>
      </c>
      <c r="F9" s="8" t="str">
        <f>IF(E9="","",VLOOKUP(D9&amp;filter,JURNAL!$D:$M,5,0))</f>
        <v>JP-001</v>
      </c>
      <c r="G9" s="8" t="str">
        <f>IF(E9="","",VLOOKUP(D9&amp;filter,JURNAL!$D:$M,6,0))</f>
        <v>Tambahan Kas Kecil</v>
      </c>
      <c r="H9" s="15">
        <f>IF(E9="",0,VLOOKUP(D9&amp;filter,JURNAL!$D:$M,9,0))</f>
        <v>1000000</v>
      </c>
      <c r="I9" s="15">
        <f>IF(E9="",0,VLOOKUP(D9&amp;filter,JURNAL!$D:$M,10,0))</f>
        <v>0</v>
      </c>
      <c r="J9" s="15">
        <f>IF(M3="Db",J8+H9-I9,J8+I9-H9)</f>
        <v>1000000</v>
      </c>
    </row>
    <row r="10" spans="2:14" hidden="1" x14ac:dyDescent="0.2">
      <c r="B10" s="21">
        <f t="shared" ref="B10:B55" si="0">IF(E10="",0,1)</f>
        <v>0</v>
      </c>
      <c r="D10" s="8">
        <f>IF(E9="","",D9+1)</f>
        <v>2</v>
      </c>
      <c r="E10" s="14" t="str">
        <f>IFERROR(IF(filter="","",VLOOKUP(D10&amp;filter,JURNAL!$D:$M,4,0)),"")</f>
        <v/>
      </c>
      <c r="F10" s="8" t="str">
        <f>IF(E10="","",VLOOKUP(D10&amp;filter,JURNAL!$D:$M,5,0))</f>
        <v/>
      </c>
      <c r="G10" s="8" t="str">
        <f>IF(E10="","",VLOOKUP(D10&amp;filter,JURNAL!$D:$M,6,0))</f>
        <v/>
      </c>
      <c r="H10" s="15">
        <f>IF(E10="",0,VLOOKUP(D10&amp;filter,JURNAL!$D:$M,9,0))</f>
        <v>0</v>
      </c>
      <c r="I10" s="15">
        <f>IF(E10="",0,VLOOKUP(D10&amp;filter,JURNAL!$D:$M,10,0))</f>
        <v>0</v>
      </c>
      <c r="J10" s="15">
        <f t="shared" ref="J10:J55" si="1">IF(M4="Db",J9+H10-I10,J9+I10-H10)</f>
        <v>1000000</v>
      </c>
    </row>
    <row r="11" spans="2:14" hidden="1" x14ac:dyDescent="0.2">
      <c r="B11" s="21">
        <f t="shared" si="0"/>
        <v>0</v>
      </c>
      <c r="D11" s="8" t="str">
        <f t="shared" ref="D11:D55" si="2">IF(E10="","",D10+1)</f>
        <v/>
      </c>
      <c r="E11" s="14" t="str">
        <f>IFERROR(IF(filter="","",VLOOKUP(D11&amp;filter,JURNAL!$D:$M,4,0)),"")</f>
        <v/>
      </c>
      <c r="F11" s="8" t="str">
        <f>IF(E11="","",VLOOKUP(D11&amp;filter,JURNAL!$D:$M,5,0))</f>
        <v/>
      </c>
      <c r="G11" s="8" t="str">
        <f>IF(E11="","",VLOOKUP(D11&amp;filter,JURNAL!$D:$M,6,0))</f>
        <v/>
      </c>
      <c r="H11" s="15">
        <f>IF(E11="",0,VLOOKUP(D11&amp;filter,JURNAL!$D:$M,9,0))</f>
        <v>0</v>
      </c>
      <c r="I11" s="15">
        <f>IF(E11="",0,VLOOKUP(D11&amp;filter,JURNAL!$D:$M,10,0))</f>
        <v>0</v>
      </c>
      <c r="J11" s="15">
        <f t="shared" si="1"/>
        <v>1000000</v>
      </c>
    </row>
    <row r="12" spans="2:14" hidden="1" x14ac:dyDescent="0.2">
      <c r="B12" s="21">
        <f t="shared" si="0"/>
        <v>0</v>
      </c>
      <c r="D12" s="8" t="str">
        <f t="shared" si="2"/>
        <v/>
      </c>
      <c r="E12" s="14" t="str">
        <f>IFERROR(IF(filter="","",VLOOKUP(D12&amp;filter,JURNAL!$D:$M,4,0)),"")</f>
        <v/>
      </c>
      <c r="F12" s="8" t="str">
        <f>IF(E12="","",VLOOKUP(D12&amp;filter,JURNAL!$D:$M,5,0))</f>
        <v/>
      </c>
      <c r="G12" s="8" t="str">
        <f>IF(E12="","",VLOOKUP(D12&amp;filter,JURNAL!$D:$M,6,0))</f>
        <v/>
      </c>
      <c r="H12" s="15">
        <f>IF(E12="",0,VLOOKUP(D12&amp;filter,JURNAL!$D:$M,9,0))</f>
        <v>0</v>
      </c>
      <c r="I12" s="15">
        <f>IF(E12="",0,VLOOKUP(D12&amp;filter,JURNAL!$D:$M,10,0))</f>
        <v>0</v>
      </c>
      <c r="J12" s="15">
        <f t="shared" si="1"/>
        <v>1000000</v>
      </c>
    </row>
    <row r="13" spans="2:14" hidden="1" x14ac:dyDescent="0.2">
      <c r="B13" s="21">
        <f t="shared" si="0"/>
        <v>0</v>
      </c>
      <c r="D13" s="8" t="str">
        <f t="shared" si="2"/>
        <v/>
      </c>
      <c r="E13" s="14" t="str">
        <f>IFERROR(IF(filter="","",VLOOKUP(D13&amp;filter,JURNAL!$D:$M,4,0)),"")</f>
        <v/>
      </c>
      <c r="F13" s="8" t="str">
        <f>IF(E13="","",VLOOKUP(D13&amp;filter,JURNAL!$D:$M,5,0))</f>
        <v/>
      </c>
      <c r="G13" s="8" t="str">
        <f>IF(E13="","",VLOOKUP(D13&amp;filter,JURNAL!$D:$M,6,0))</f>
        <v/>
      </c>
      <c r="H13" s="15">
        <f>IF(E13="",0,VLOOKUP(D13&amp;filter,JURNAL!$D:$M,9,0))</f>
        <v>0</v>
      </c>
      <c r="I13" s="15">
        <f>IF(E13="",0,VLOOKUP(D13&amp;filter,JURNAL!$D:$M,10,0))</f>
        <v>0</v>
      </c>
      <c r="J13" s="15">
        <f t="shared" si="1"/>
        <v>1000000</v>
      </c>
    </row>
    <row r="14" spans="2:14" hidden="1" x14ac:dyDescent="0.2">
      <c r="B14" s="21">
        <f t="shared" si="0"/>
        <v>0</v>
      </c>
      <c r="D14" s="8" t="str">
        <f t="shared" si="2"/>
        <v/>
      </c>
      <c r="E14" s="14" t="str">
        <f>IFERROR(IF(filter="","",VLOOKUP(D14&amp;filter,JURNAL!$D:$M,4,0)),"")</f>
        <v/>
      </c>
      <c r="F14" s="8" t="str">
        <f>IF(E14="","",VLOOKUP(D14&amp;filter,JURNAL!$D:$M,5,0))</f>
        <v/>
      </c>
      <c r="G14" s="8" t="str">
        <f>IF(E14="","",VLOOKUP(D14&amp;filter,JURNAL!$D:$M,6,0))</f>
        <v/>
      </c>
      <c r="H14" s="15">
        <f>IF(E14="",0,VLOOKUP(D14&amp;filter,JURNAL!$D:$M,9,0))</f>
        <v>0</v>
      </c>
      <c r="I14" s="15">
        <f>IF(E14="",0,VLOOKUP(D14&amp;filter,JURNAL!$D:$M,10,0))</f>
        <v>0</v>
      </c>
      <c r="J14" s="15">
        <f t="shared" si="1"/>
        <v>1000000</v>
      </c>
    </row>
    <row r="15" spans="2:14" hidden="1" x14ac:dyDescent="0.2">
      <c r="B15" s="21">
        <f t="shared" si="0"/>
        <v>0</v>
      </c>
      <c r="D15" s="8" t="str">
        <f t="shared" si="2"/>
        <v/>
      </c>
      <c r="E15" s="14" t="str">
        <f>IFERROR(IF(filter="","",VLOOKUP(D15&amp;filter,JURNAL!$D:$M,4,0)),"")</f>
        <v/>
      </c>
      <c r="F15" s="8" t="str">
        <f>IF(E15="","",VLOOKUP(D15&amp;filter,JURNAL!$D:$M,5,0))</f>
        <v/>
      </c>
      <c r="G15" s="8" t="str">
        <f>IF(E15="","",VLOOKUP(D15&amp;filter,JURNAL!$D:$M,6,0))</f>
        <v/>
      </c>
      <c r="H15" s="15">
        <f>IF(E15="",0,VLOOKUP(D15&amp;filter,JURNAL!$D:$M,9,0))</f>
        <v>0</v>
      </c>
      <c r="I15" s="15">
        <f>IF(E15="",0,VLOOKUP(D15&amp;filter,JURNAL!$D:$M,10,0))</f>
        <v>0</v>
      </c>
      <c r="J15" s="15">
        <f t="shared" si="1"/>
        <v>1000000</v>
      </c>
    </row>
    <row r="16" spans="2:14" hidden="1" x14ac:dyDescent="0.2">
      <c r="B16" s="21">
        <f t="shared" si="0"/>
        <v>0</v>
      </c>
      <c r="D16" s="8" t="str">
        <f t="shared" si="2"/>
        <v/>
      </c>
      <c r="E16" s="14" t="str">
        <f>IFERROR(IF(filter="","",VLOOKUP(D16&amp;filter,JURNAL!$D:$M,4,0)),"")</f>
        <v/>
      </c>
      <c r="F16" s="8" t="str">
        <f>IF(E16="","",VLOOKUP(D16&amp;filter,JURNAL!$D:$M,5,0))</f>
        <v/>
      </c>
      <c r="G16" s="8" t="str">
        <f>IF(E16="","",VLOOKUP(D16&amp;filter,JURNAL!$D:$M,6,0))</f>
        <v/>
      </c>
      <c r="H16" s="15">
        <f>IF(E16="",0,VLOOKUP(D16&amp;filter,JURNAL!$D:$M,9,0))</f>
        <v>0</v>
      </c>
      <c r="I16" s="15">
        <f>IF(E16="",0,VLOOKUP(D16&amp;filter,JURNAL!$D:$M,10,0))</f>
        <v>0</v>
      </c>
      <c r="J16" s="15">
        <f t="shared" si="1"/>
        <v>1000000</v>
      </c>
    </row>
    <row r="17" spans="2:10" hidden="1" x14ac:dyDescent="0.2">
      <c r="B17" s="21">
        <f t="shared" si="0"/>
        <v>0</v>
      </c>
      <c r="D17" s="8" t="str">
        <f t="shared" si="2"/>
        <v/>
      </c>
      <c r="E17" s="14" t="str">
        <f>IFERROR(IF(filter="","",VLOOKUP(D17&amp;filter,JURNAL!$D:$M,4,0)),"")</f>
        <v/>
      </c>
      <c r="F17" s="8" t="str">
        <f>IF(E17="","",VLOOKUP(D17&amp;filter,JURNAL!$D:$M,5,0))</f>
        <v/>
      </c>
      <c r="G17" s="8" t="str">
        <f>IF(E17="","",VLOOKUP(D17&amp;filter,JURNAL!$D:$M,6,0))</f>
        <v/>
      </c>
      <c r="H17" s="15">
        <f>IF(E17="",0,VLOOKUP(D17&amp;filter,JURNAL!$D:$M,9,0))</f>
        <v>0</v>
      </c>
      <c r="I17" s="15">
        <f>IF(E17="",0,VLOOKUP(D17&amp;filter,JURNAL!$D:$M,10,0))</f>
        <v>0</v>
      </c>
      <c r="J17" s="15">
        <f t="shared" si="1"/>
        <v>1000000</v>
      </c>
    </row>
    <row r="18" spans="2:10" hidden="1" x14ac:dyDescent="0.2">
      <c r="B18" s="21">
        <f t="shared" si="0"/>
        <v>0</v>
      </c>
      <c r="D18" s="8" t="str">
        <f t="shared" si="2"/>
        <v/>
      </c>
      <c r="E18" s="14" t="str">
        <f>IFERROR(IF(filter="","",VLOOKUP(D18&amp;filter,JURNAL!$D:$M,4,0)),"")</f>
        <v/>
      </c>
      <c r="F18" s="8" t="str">
        <f>IF(E18="","",VLOOKUP(D18&amp;filter,JURNAL!$D:$M,5,0))</f>
        <v/>
      </c>
      <c r="G18" s="8" t="str">
        <f>IF(E18="","",VLOOKUP(D18&amp;filter,JURNAL!$D:$M,6,0))</f>
        <v/>
      </c>
      <c r="H18" s="15">
        <f>IF(E18="",0,VLOOKUP(D18&amp;filter,JURNAL!$D:$M,9,0))</f>
        <v>0</v>
      </c>
      <c r="I18" s="15">
        <f>IF(E18="",0,VLOOKUP(D18&amp;filter,JURNAL!$D:$M,10,0))</f>
        <v>0</v>
      </c>
      <c r="J18" s="15">
        <f t="shared" si="1"/>
        <v>1000000</v>
      </c>
    </row>
    <row r="19" spans="2:10" hidden="1" x14ac:dyDescent="0.2">
      <c r="B19" s="21">
        <f t="shared" si="0"/>
        <v>0</v>
      </c>
      <c r="D19" s="8" t="str">
        <f t="shared" si="2"/>
        <v/>
      </c>
      <c r="E19" s="14" t="str">
        <f>IFERROR(IF(filter="","",VLOOKUP(D19&amp;filter,JURNAL!$D:$M,4,0)),"")</f>
        <v/>
      </c>
      <c r="F19" s="8" t="str">
        <f>IF(E19="","",VLOOKUP(D19&amp;filter,JURNAL!$D:$M,5,0))</f>
        <v/>
      </c>
      <c r="G19" s="8" t="str">
        <f>IF(E19="","",VLOOKUP(D19&amp;filter,JURNAL!$D:$M,6,0))</f>
        <v/>
      </c>
      <c r="H19" s="15">
        <f>IF(E19="",0,VLOOKUP(D19&amp;filter,JURNAL!$D:$M,9,0))</f>
        <v>0</v>
      </c>
      <c r="I19" s="15">
        <f>IF(E19="",0,VLOOKUP(D19&amp;filter,JURNAL!$D:$M,10,0))</f>
        <v>0</v>
      </c>
      <c r="J19" s="15">
        <f t="shared" si="1"/>
        <v>1000000</v>
      </c>
    </row>
    <row r="20" spans="2:10" hidden="1" x14ac:dyDescent="0.2">
      <c r="B20" s="21">
        <f t="shared" si="0"/>
        <v>0</v>
      </c>
      <c r="D20" s="8" t="str">
        <f t="shared" si="2"/>
        <v/>
      </c>
      <c r="E20" s="14" t="str">
        <f>IFERROR(IF(filter="","",VLOOKUP(D20&amp;filter,JURNAL!$D:$M,4,0)),"")</f>
        <v/>
      </c>
      <c r="F20" s="8" t="str">
        <f>IF(E20="","",VLOOKUP(D20&amp;filter,JURNAL!$D:$M,5,0))</f>
        <v/>
      </c>
      <c r="G20" s="8" t="str">
        <f>IF(E20="","",VLOOKUP(D20&amp;filter,JURNAL!$D:$M,6,0))</f>
        <v/>
      </c>
      <c r="H20" s="15">
        <f>IF(E20="",0,VLOOKUP(D20&amp;filter,JURNAL!$D:$M,9,0))</f>
        <v>0</v>
      </c>
      <c r="I20" s="15">
        <f>IF(E20="",0,VLOOKUP(D20&amp;filter,JURNAL!$D:$M,10,0))</f>
        <v>0</v>
      </c>
      <c r="J20" s="15">
        <f t="shared" si="1"/>
        <v>1000000</v>
      </c>
    </row>
    <row r="21" spans="2:10" hidden="1" x14ac:dyDescent="0.2">
      <c r="B21" s="21">
        <f t="shared" si="0"/>
        <v>0</v>
      </c>
      <c r="D21" s="8" t="str">
        <f t="shared" si="2"/>
        <v/>
      </c>
      <c r="E21" s="14" t="str">
        <f>IFERROR(IF(filter="","",VLOOKUP(D21&amp;filter,JURNAL!$D:$M,4,0)),"")</f>
        <v/>
      </c>
      <c r="F21" s="8" t="str">
        <f>IF(E21="","",VLOOKUP(D21&amp;filter,JURNAL!$D:$M,5,0))</f>
        <v/>
      </c>
      <c r="G21" s="8" t="str">
        <f>IF(E21="","",VLOOKUP(D21&amp;filter,JURNAL!$D:$M,6,0))</f>
        <v/>
      </c>
      <c r="H21" s="15">
        <f>IF(E21="",0,VLOOKUP(D21&amp;filter,JURNAL!$D:$M,9,0))</f>
        <v>0</v>
      </c>
      <c r="I21" s="15">
        <f>IF(E21="",0,VLOOKUP(D21&amp;filter,JURNAL!$D:$M,10,0))</f>
        <v>0</v>
      </c>
      <c r="J21" s="15">
        <f t="shared" si="1"/>
        <v>1000000</v>
      </c>
    </row>
    <row r="22" spans="2:10" hidden="1" x14ac:dyDescent="0.2">
      <c r="B22" s="21">
        <f t="shared" si="0"/>
        <v>0</v>
      </c>
      <c r="D22" s="8" t="str">
        <f t="shared" si="2"/>
        <v/>
      </c>
      <c r="E22" s="14" t="str">
        <f>IFERROR(IF(filter="","",VLOOKUP(D22&amp;filter,JURNAL!$D:$M,4,0)),"")</f>
        <v/>
      </c>
      <c r="F22" s="8" t="str">
        <f>IF(E22="","",VLOOKUP(D22&amp;filter,JURNAL!$D:$M,5,0))</f>
        <v/>
      </c>
      <c r="G22" s="8" t="str">
        <f>IF(E22="","",VLOOKUP(D22&amp;filter,JURNAL!$D:$M,6,0))</f>
        <v/>
      </c>
      <c r="H22" s="15">
        <f>IF(E22="",0,VLOOKUP(D22&amp;filter,JURNAL!$D:$M,9,0))</f>
        <v>0</v>
      </c>
      <c r="I22" s="15">
        <f>IF(E22="",0,VLOOKUP(D22&amp;filter,JURNAL!$D:$M,10,0))</f>
        <v>0</v>
      </c>
      <c r="J22" s="15">
        <f t="shared" si="1"/>
        <v>1000000</v>
      </c>
    </row>
    <row r="23" spans="2:10" hidden="1" x14ac:dyDescent="0.2">
      <c r="B23" s="21">
        <f t="shared" si="0"/>
        <v>0</v>
      </c>
      <c r="D23" s="8" t="str">
        <f t="shared" si="2"/>
        <v/>
      </c>
      <c r="E23" s="14" t="str">
        <f>IFERROR(IF(filter="","",VLOOKUP(D23&amp;filter,JURNAL!$D:$M,4,0)),"")</f>
        <v/>
      </c>
      <c r="F23" s="8" t="str">
        <f>IF(E23="","",VLOOKUP(D23&amp;filter,JURNAL!$D:$M,5,0))</f>
        <v/>
      </c>
      <c r="G23" s="8" t="str">
        <f>IF(E23="","",VLOOKUP(D23&amp;filter,JURNAL!$D:$M,6,0))</f>
        <v/>
      </c>
      <c r="H23" s="15">
        <f>IF(E23="",0,VLOOKUP(D23&amp;filter,JURNAL!$D:$M,9,0))</f>
        <v>0</v>
      </c>
      <c r="I23" s="15">
        <f>IF(E23="",0,VLOOKUP(D23&amp;filter,JURNAL!$D:$M,10,0))</f>
        <v>0</v>
      </c>
      <c r="J23" s="15">
        <f t="shared" si="1"/>
        <v>1000000</v>
      </c>
    </row>
    <row r="24" spans="2:10" hidden="1" x14ac:dyDescent="0.2">
      <c r="B24" s="21">
        <f t="shared" si="0"/>
        <v>0</v>
      </c>
      <c r="D24" s="8" t="str">
        <f t="shared" si="2"/>
        <v/>
      </c>
      <c r="E24" s="14" t="str">
        <f>IFERROR(IF(filter="","",VLOOKUP(D24&amp;filter,JURNAL!$D:$M,4,0)),"")</f>
        <v/>
      </c>
      <c r="F24" s="8" t="str">
        <f>IF(E24="","",VLOOKUP(D24&amp;filter,JURNAL!$D:$M,5,0))</f>
        <v/>
      </c>
      <c r="G24" s="8" t="str">
        <f>IF(E24="","",VLOOKUP(D24&amp;filter,JURNAL!$D:$M,6,0))</f>
        <v/>
      </c>
      <c r="H24" s="15">
        <f>IF(E24="",0,VLOOKUP(D24&amp;filter,JURNAL!$D:$M,9,0))</f>
        <v>0</v>
      </c>
      <c r="I24" s="15">
        <f>IF(E24="",0,VLOOKUP(D24&amp;filter,JURNAL!$D:$M,10,0))</f>
        <v>0</v>
      </c>
      <c r="J24" s="15">
        <f t="shared" si="1"/>
        <v>1000000</v>
      </c>
    </row>
    <row r="25" spans="2:10" hidden="1" x14ac:dyDescent="0.2">
      <c r="B25" s="21">
        <f t="shared" si="0"/>
        <v>0</v>
      </c>
      <c r="D25" s="8" t="str">
        <f t="shared" si="2"/>
        <v/>
      </c>
      <c r="E25" s="14" t="str">
        <f>IFERROR(IF(filter="","",VLOOKUP(D25&amp;filter,JURNAL!$D:$M,4,0)),"")</f>
        <v/>
      </c>
      <c r="F25" s="8" t="str">
        <f>IF(E25="","",VLOOKUP(D25&amp;filter,JURNAL!$D:$M,5,0))</f>
        <v/>
      </c>
      <c r="G25" s="8" t="str">
        <f>IF(E25="","",VLOOKUP(D25&amp;filter,JURNAL!$D:$M,6,0))</f>
        <v/>
      </c>
      <c r="H25" s="15">
        <f>IF(E25="",0,VLOOKUP(D25&amp;filter,JURNAL!$D:$M,9,0))</f>
        <v>0</v>
      </c>
      <c r="I25" s="15">
        <f>IF(E25="",0,VLOOKUP(D25&amp;filter,JURNAL!$D:$M,10,0))</f>
        <v>0</v>
      </c>
      <c r="J25" s="15">
        <f t="shared" si="1"/>
        <v>1000000</v>
      </c>
    </row>
    <row r="26" spans="2:10" hidden="1" x14ac:dyDescent="0.2">
      <c r="B26" s="21">
        <f t="shared" si="0"/>
        <v>0</v>
      </c>
      <c r="D26" s="8" t="str">
        <f t="shared" si="2"/>
        <v/>
      </c>
      <c r="E26" s="14" t="str">
        <f>IFERROR(IF(filter="","",VLOOKUP(D26&amp;filter,JURNAL!$D:$M,4,0)),"")</f>
        <v/>
      </c>
      <c r="F26" s="8" t="str">
        <f>IF(E26="","",VLOOKUP(D26&amp;filter,JURNAL!$D:$M,5,0))</f>
        <v/>
      </c>
      <c r="G26" s="8" t="str">
        <f>IF(E26="","",VLOOKUP(D26&amp;filter,JURNAL!$D:$M,6,0))</f>
        <v/>
      </c>
      <c r="H26" s="15">
        <f>IF(E26="",0,VLOOKUP(D26&amp;filter,JURNAL!$D:$M,9,0))</f>
        <v>0</v>
      </c>
      <c r="I26" s="15">
        <f>IF(E26="",0,VLOOKUP(D26&amp;filter,JURNAL!$D:$M,10,0))</f>
        <v>0</v>
      </c>
      <c r="J26" s="15">
        <f t="shared" si="1"/>
        <v>1000000</v>
      </c>
    </row>
    <row r="27" spans="2:10" hidden="1" x14ac:dyDescent="0.2">
      <c r="B27" s="21">
        <f t="shared" si="0"/>
        <v>0</v>
      </c>
      <c r="D27" s="8" t="str">
        <f t="shared" si="2"/>
        <v/>
      </c>
      <c r="E27" s="14" t="str">
        <f>IFERROR(IF(filter="","",VLOOKUP(D27&amp;filter,JURNAL!$D:$M,4,0)),"")</f>
        <v/>
      </c>
      <c r="F27" s="8" t="str">
        <f>IF(E27="","",VLOOKUP(D27&amp;filter,JURNAL!$D:$M,5,0))</f>
        <v/>
      </c>
      <c r="G27" s="8" t="str">
        <f>IF(E27="","",VLOOKUP(D27&amp;filter,JURNAL!$D:$M,6,0))</f>
        <v/>
      </c>
      <c r="H27" s="15">
        <f>IF(E27="",0,VLOOKUP(D27&amp;filter,JURNAL!$D:$M,9,0))</f>
        <v>0</v>
      </c>
      <c r="I27" s="15">
        <f>IF(E27="",0,VLOOKUP(D27&amp;filter,JURNAL!$D:$M,10,0))</f>
        <v>0</v>
      </c>
      <c r="J27" s="15">
        <f t="shared" si="1"/>
        <v>1000000</v>
      </c>
    </row>
    <row r="28" spans="2:10" hidden="1" x14ac:dyDescent="0.2">
      <c r="B28" s="21">
        <f t="shared" si="0"/>
        <v>0</v>
      </c>
      <c r="D28" s="8" t="str">
        <f t="shared" si="2"/>
        <v/>
      </c>
      <c r="E28" s="14" t="str">
        <f>IFERROR(IF(filter="","",VLOOKUP(D28&amp;filter,JURNAL!$D:$M,4,0)),"")</f>
        <v/>
      </c>
      <c r="F28" s="8" t="str">
        <f>IF(E28="","",VLOOKUP(D28&amp;filter,JURNAL!$D:$M,5,0))</f>
        <v/>
      </c>
      <c r="G28" s="8" t="str">
        <f>IF(E28="","",VLOOKUP(D28&amp;filter,JURNAL!$D:$M,6,0))</f>
        <v/>
      </c>
      <c r="H28" s="15">
        <f>IF(E28="",0,VLOOKUP(D28&amp;filter,JURNAL!$D:$M,9,0))</f>
        <v>0</v>
      </c>
      <c r="I28" s="15">
        <f>IF(E28="",0,VLOOKUP(D28&amp;filter,JURNAL!$D:$M,10,0))</f>
        <v>0</v>
      </c>
      <c r="J28" s="15">
        <f t="shared" si="1"/>
        <v>1000000</v>
      </c>
    </row>
    <row r="29" spans="2:10" hidden="1" x14ac:dyDescent="0.2">
      <c r="B29" s="21">
        <f t="shared" si="0"/>
        <v>0</v>
      </c>
      <c r="D29" s="8" t="str">
        <f t="shared" si="2"/>
        <v/>
      </c>
      <c r="E29" s="14" t="str">
        <f>IFERROR(IF(filter="","",VLOOKUP(D29&amp;filter,JURNAL!$D:$M,4,0)),"")</f>
        <v/>
      </c>
      <c r="F29" s="8" t="str">
        <f>IF(E29="","",VLOOKUP(D29&amp;filter,JURNAL!$D:$M,5,0))</f>
        <v/>
      </c>
      <c r="G29" s="8" t="str">
        <f>IF(E29="","",VLOOKUP(D29&amp;filter,JURNAL!$D:$M,6,0))</f>
        <v/>
      </c>
      <c r="H29" s="15">
        <f>IF(E29="",0,VLOOKUP(D29&amp;filter,JURNAL!$D:$M,9,0))</f>
        <v>0</v>
      </c>
      <c r="I29" s="15">
        <f>IF(E29="",0,VLOOKUP(D29&amp;filter,JURNAL!$D:$M,10,0))</f>
        <v>0</v>
      </c>
      <c r="J29" s="15">
        <f t="shared" si="1"/>
        <v>1000000</v>
      </c>
    </row>
    <row r="30" spans="2:10" hidden="1" x14ac:dyDescent="0.2">
      <c r="B30" s="21">
        <f t="shared" si="0"/>
        <v>0</v>
      </c>
      <c r="D30" s="8" t="str">
        <f t="shared" si="2"/>
        <v/>
      </c>
      <c r="E30" s="14" t="str">
        <f>IFERROR(IF(filter="","",VLOOKUP(D30&amp;filter,JURNAL!$D:$M,4,0)),"")</f>
        <v/>
      </c>
      <c r="F30" s="8" t="str">
        <f>IF(E30="","",VLOOKUP(D30&amp;filter,JURNAL!$D:$M,5,0))</f>
        <v/>
      </c>
      <c r="G30" s="8" t="str">
        <f>IF(E30="","",VLOOKUP(D30&amp;filter,JURNAL!$D:$M,6,0))</f>
        <v/>
      </c>
      <c r="H30" s="15">
        <f>IF(E30="",0,VLOOKUP(D30&amp;filter,JURNAL!$D:$M,9,0))</f>
        <v>0</v>
      </c>
      <c r="I30" s="15">
        <f>IF(E30="",0,VLOOKUP(D30&amp;filter,JURNAL!$D:$M,10,0))</f>
        <v>0</v>
      </c>
      <c r="J30" s="15">
        <f t="shared" si="1"/>
        <v>1000000</v>
      </c>
    </row>
    <row r="31" spans="2:10" hidden="1" x14ac:dyDescent="0.2">
      <c r="B31" s="21">
        <f t="shared" si="0"/>
        <v>0</v>
      </c>
      <c r="D31" s="8" t="str">
        <f t="shared" si="2"/>
        <v/>
      </c>
      <c r="E31" s="14" t="str">
        <f>IFERROR(IF(filter="","",VLOOKUP(D31&amp;filter,JURNAL!$D:$M,4,0)),"")</f>
        <v/>
      </c>
      <c r="F31" s="8" t="str">
        <f>IF(E31="","",VLOOKUP(D31&amp;filter,JURNAL!$D:$M,5,0))</f>
        <v/>
      </c>
      <c r="G31" s="8" t="str">
        <f>IF(E31="","",VLOOKUP(D31&amp;filter,JURNAL!$D:$M,6,0))</f>
        <v/>
      </c>
      <c r="H31" s="15">
        <f>IF(E31="",0,VLOOKUP(D31&amp;filter,JURNAL!$D:$M,9,0))</f>
        <v>0</v>
      </c>
      <c r="I31" s="15">
        <f>IF(E31="",0,VLOOKUP(D31&amp;filter,JURNAL!$D:$M,10,0))</f>
        <v>0</v>
      </c>
      <c r="J31" s="15">
        <f t="shared" si="1"/>
        <v>1000000</v>
      </c>
    </row>
    <row r="32" spans="2:10" hidden="1" x14ac:dyDescent="0.2">
      <c r="B32" s="21">
        <f t="shared" si="0"/>
        <v>0</v>
      </c>
      <c r="D32" s="8" t="str">
        <f t="shared" si="2"/>
        <v/>
      </c>
      <c r="E32" s="14" t="str">
        <f>IFERROR(IF(filter="","",VLOOKUP(D32&amp;filter,JURNAL!$D:$M,4,0)),"")</f>
        <v/>
      </c>
      <c r="F32" s="8" t="str">
        <f>IF(E32="","",VLOOKUP(D32&amp;filter,JURNAL!$D:$M,5,0))</f>
        <v/>
      </c>
      <c r="G32" s="8" t="str">
        <f>IF(E32="","",VLOOKUP(D32&amp;filter,JURNAL!$D:$M,6,0))</f>
        <v/>
      </c>
      <c r="H32" s="15">
        <f>IF(E32="",0,VLOOKUP(D32&amp;filter,JURNAL!$D:$M,9,0))</f>
        <v>0</v>
      </c>
      <c r="I32" s="15">
        <f>IF(E32="",0,VLOOKUP(D32&amp;filter,JURNAL!$D:$M,10,0))</f>
        <v>0</v>
      </c>
      <c r="J32" s="15">
        <f t="shared" si="1"/>
        <v>1000000</v>
      </c>
    </row>
    <row r="33" spans="2:12" hidden="1" x14ac:dyDescent="0.2">
      <c r="B33" s="21">
        <f t="shared" si="0"/>
        <v>0</v>
      </c>
      <c r="D33" s="8" t="str">
        <f t="shared" si="2"/>
        <v/>
      </c>
      <c r="E33" s="14" t="str">
        <f>IFERROR(IF(filter="","",VLOOKUP(D33&amp;filter,JURNAL!$D:$M,4,0)),"")</f>
        <v/>
      </c>
      <c r="F33" s="8" t="str">
        <f>IF(E33="","",VLOOKUP(D33&amp;filter,JURNAL!$D:$M,5,0))</f>
        <v/>
      </c>
      <c r="G33" s="8" t="str">
        <f>IF(E33="","",VLOOKUP(D33&amp;filter,JURNAL!$D:$M,6,0))</f>
        <v/>
      </c>
      <c r="H33" s="15">
        <f>IF(E33="",0,VLOOKUP(D33&amp;filter,JURNAL!$D:$M,9,0))</f>
        <v>0</v>
      </c>
      <c r="I33" s="15">
        <f>IF(E33="",0,VLOOKUP(D33&amp;filter,JURNAL!$D:$M,10,0))</f>
        <v>0</v>
      </c>
      <c r="J33" s="15">
        <f t="shared" si="1"/>
        <v>1000000</v>
      </c>
    </row>
    <row r="34" spans="2:12" hidden="1" x14ac:dyDescent="0.2">
      <c r="B34" s="21">
        <f t="shared" si="0"/>
        <v>0</v>
      </c>
      <c r="D34" s="8" t="str">
        <f t="shared" si="2"/>
        <v/>
      </c>
      <c r="E34" s="14" t="str">
        <f>IFERROR(IF(filter="","",VLOOKUP(D34&amp;filter,JURNAL!$D:$M,4,0)),"")</f>
        <v/>
      </c>
      <c r="F34" s="8" t="str">
        <f>IF(E34="","",VLOOKUP(D34&amp;filter,JURNAL!$D:$M,5,0))</f>
        <v/>
      </c>
      <c r="G34" s="8" t="str">
        <f>IF(E34="","",VLOOKUP(D34&amp;filter,JURNAL!$D:$M,6,0))</f>
        <v/>
      </c>
      <c r="H34" s="15">
        <f>IF(E34="",0,VLOOKUP(D34&amp;filter,JURNAL!$D:$M,9,0))</f>
        <v>0</v>
      </c>
      <c r="I34" s="15">
        <f>IF(E34="",0,VLOOKUP(D34&amp;filter,JURNAL!$D:$M,10,0))</f>
        <v>0</v>
      </c>
      <c r="J34" s="15">
        <f t="shared" si="1"/>
        <v>1000000</v>
      </c>
    </row>
    <row r="35" spans="2:12" hidden="1" x14ac:dyDescent="0.2">
      <c r="B35" s="21">
        <f t="shared" si="0"/>
        <v>0</v>
      </c>
      <c r="D35" s="8" t="str">
        <f t="shared" si="2"/>
        <v/>
      </c>
      <c r="E35" s="14" t="str">
        <f>IFERROR(IF(filter="","",VLOOKUP(D35&amp;filter,JURNAL!$D:$M,4,0)),"")</f>
        <v/>
      </c>
      <c r="F35" s="8" t="str">
        <f>IF(E35="","",VLOOKUP(D35&amp;filter,JURNAL!$D:$M,5,0))</f>
        <v/>
      </c>
      <c r="G35" s="8" t="str">
        <f>IF(E35="","",VLOOKUP(D35&amp;filter,JURNAL!$D:$M,6,0))</f>
        <v/>
      </c>
      <c r="H35" s="15">
        <f>IF(E35="",0,VLOOKUP(D35&amp;filter,JURNAL!$D:$M,9,0))</f>
        <v>0</v>
      </c>
      <c r="I35" s="15">
        <f>IF(E35="",0,VLOOKUP(D35&amp;filter,JURNAL!$D:$M,10,0))</f>
        <v>0</v>
      </c>
      <c r="J35" s="15">
        <f t="shared" si="1"/>
        <v>1000000</v>
      </c>
    </row>
    <row r="36" spans="2:12" hidden="1" x14ac:dyDescent="0.2">
      <c r="B36" s="21">
        <f t="shared" si="0"/>
        <v>0</v>
      </c>
      <c r="D36" s="8" t="str">
        <f t="shared" si="2"/>
        <v/>
      </c>
      <c r="E36" s="14" t="str">
        <f>IFERROR(IF(filter="","",VLOOKUP(D36&amp;filter,JURNAL!$D:$M,4,0)),"")</f>
        <v/>
      </c>
      <c r="F36" s="8" t="str">
        <f>IF(E36="","",VLOOKUP(D36&amp;filter,JURNAL!$D:$M,5,0))</f>
        <v/>
      </c>
      <c r="G36" s="8" t="str">
        <f>IF(E36="","",VLOOKUP(D36&amp;filter,JURNAL!$D:$M,6,0))</f>
        <v/>
      </c>
      <c r="H36" s="15">
        <f>IF(E36="",0,VLOOKUP(D36&amp;filter,JURNAL!$D:$M,9,0))</f>
        <v>0</v>
      </c>
      <c r="I36" s="15">
        <f>IF(E36="",0,VLOOKUP(D36&amp;filter,JURNAL!$D:$M,10,0))</f>
        <v>0</v>
      </c>
      <c r="J36" s="15">
        <f t="shared" si="1"/>
        <v>1000000</v>
      </c>
    </row>
    <row r="37" spans="2:12" hidden="1" x14ac:dyDescent="0.2">
      <c r="B37" s="21">
        <f t="shared" si="0"/>
        <v>0</v>
      </c>
      <c r="D37" s="8" t="str">
        <f t="shared" si="2"/>
        <v/>
      </c>
      <c r="E37" s="14" t="str">
        <f>IFERROR(IF(filter="","",VLOOKUP(D37&amp;filter,JURNAL!$D:$M,4,0)),"")</f>
        <v/>
      </c>
      <c r="F37" s="8" t="str">
        <f>IF(E37="","",VLOOKUP(D37&amp;filter,JURNAL!$D:$M,5,0))</f>
        <v/>
      </c>
      <c r="G37" s="8" t="str">
        <f>IF(E37="","",VLOOKUP(D37&amp;filter,JURNAL!$D:$M,6,0))</f>
        <v/>
      </c>
      <c r="H37" s="15">
        <f>IF(E37="",0,VLOOKUP(D37&amp;filter,JURNAL!$D:$M,9,0))</f>
        <v>0</v>
      </c>
      <c r="I37" s="15">
        <f>IF(E37="",0,VLOOKUP(D37&amp;filter,JURNAL!$D:$M,10,0))</f>
        <v>0</v>
      </c>
      <c r="J37" s="15">
        <f t="shared" si="1"/>
        <v>1000000</v>
      </c>
    </row>
    <row r="38" spans="2:12" hidden="1" x14ac:dyDescent="0.2">
      <c r="B38" s="21">
        <f t="shared" si="0"/>
        <v>0</v>
      </c>
      <c r="D38" s="8" t="str">
        <f t="shared" si="2"/>
        <v/>
      </c>
      <c r="E38" s="14" t="str">
        <f>IFERROR(IF(filter="","",VLOOKUP(D38&amp;filter,JURNAL!$D:$M,4,0)),"")</f>
        <v/>
      </c>
      <c r="F38" s="8" t="str">
        <f>IF(E38="","",VLOOKUP(D38&amp;filter,JURNAL!$D:$M,5,0))</f>
        <v/>
      </c>
      <c r="G38" s="8" t="str">
        <f>IF(E38="","",VLOOKUP(D38&amp;filter,JURNAL!$D:$M,6,0))</f>
        <v/>
      </c>
      <c r="H38" s="15">
        <f>IF(E38="",0,VLOOKUP(D38&amp;filter,JURNAL!$D:$M,9,0))</f>
        <v>0</v>
      </c>
      <c r="I38" s="15">
        <f>IF(E38="",0,VLOOKUP(D38&amp;filter,JURNAL!$D:$M,10,0))</f>
        <v>0</v>
      </c>
      <c r="J38" s="15">
        <f t="shared" si="1"/>
        <v>1000000</v>
      </c>
    </row>
    <row r="39" spans="2:12" hidden="1" x14ac:dyDescent="0.2">
      <c r="B39" s="21">
        <f t="shared" si="0"/>
        <v>0</v>
      </c>
      <c r="D39" s="8" t="str">
        <f t="shared" si="2"/>
        <v/>
      </c>
      <c r="E39" s="14" t="str">
        <f>IFERROR(IF(filter="","",VLOOKUP(D39&amp;filter,JURNAL!$D:$M,4,0)),"")</f>
        <v/>
      </c>
      <c r="F39" s="8" t="str">
        <f>IF(E39="","",VLOOKUP(D39&amp;filter,JURNAL!$D:$M,5,0))</f>
        <v/>
      </c>
      <c r="G39" s="8" t="str">
        <f>IF(E39="","",VLOOKUP(D39&amp;filter,JURNAL!$D:$M,6,0))</f>
        <v/>
      </c>
      <c r="H39" s="15">
        <f>IF(E39="",0,VLOOKUP(D39&amp;filter,JURNAL!$D:$M,9,0))</f>
        <v>0</v>
      </c>
      <c r="I39" s="15">
        <f>IF(E39="",0,VLOOKUP(D39&amp;filter,JURNAL!$D:$M,10,0))</f>
        <v>0</v>
      </c>
      <c r="J39" s="15">
        <f t="shared" si="1"/>
        <v>1000000</v>
      </c>
    </row>
    <row r="40" spans="2:12" hidden="1" x14ac:dyDescent="0.2">
      <c r="B40" s="21">
        <f t="shared" si="0"/>
        <v>0</v>
      </c>
      <c r="D40" s="8" t="str">
        <f t="shared" si="2"/>
        <v/>
      </c>
      <c r="E40" s="14" t="str">
        <f>IFERROR(IF(filter="","",VLOOKUP(D40&amp;filter,JURNAL!$D:$M,4,0)),"")</f>
        <v/>
      </c>
      <c r="F40" s="8" t="str">
        <f>IF(E40="","",VLOOKUP(D40&amp;filter,JURNAL!$D:$M,5,0))</f>
        <v/>
      </c>
      <c r="G40" s="8" t="str">
        <f>IF(E40="","",VLOOKUP(D40&amp;filter,JURNAL!$D:$M,6,0))</f>
        <v/>
      </c>
      <c r="H40" s="15">
        <f>IF(E40="",0,VLOOKUP(D40&amp;filter,JURNAL!$D:$M,9,0))</f>
        <v>0</v>
      </c>
      <c r="I40" s="15">
        <f>IF(E40="",0,VLOOKUP(D40&amp;filter,JURNAL!$D:$M,10,0))</f>
        <v>0</v>
      </c>
      <c r="J40" s="15">
        <f t="shared" si="1"/>
        <v>1000000</v>
      </c>
    </row>
    <row r="41" spans="2:12" hidden="1" x14ac:dyDescent="0.2">
      <c r="B41" s="21">
        <f t="shared" si="0"/>
        <v>0</v>
      </c>
      <c r="D41" s="8" t="str">
        <f t="shared" si="2"/>
        <v/>
      </c>
      <c r="E41" s="14" t="str">
        <f>IFERROR(IF(filter="","",VLOOKUP(D41&amp;filter,JURNAL!$D:$M,4,0)),"")</f>
        <v/>
      </c>
      <c r="F41" s="8" t="str">
        <f>IF(E41="","",VLOOKUP(D41&amp;filter,JURNAL!$D:$M,5,0))</f>
        <v/>
      </c>
      <c r="G41" s="8" t="str">
        <f>IF(E41="","",VLOOKUP(D41&amp;filter,JURNAL!$D:$M,6,0))</f>
        <v/>
      </c>
      <c r="H41" s="15">
        <f>IF(E41="",0,VLOOKUP(D41&amp;filter,JURNAL!$D:$M,9,0))</f>
        <v>0</v>
      </c>
      <c r="I41" s="15">
        <f>IF(E41="",0,VLOOKUP(D41&amp;filter,JURNAL!$D:$M,10,0))</f>
        <v>0</v>
      </c>
      <c r="J41" s="15">
        <f t="shared" si="1"/>
        <v>1000000</v>
      </c>
    </row>
    <row r="42" spans="2:12" hidden="1" x14ac:dyDescent="0.2">
      <c r="B42" s="21">
        <f t="shared" si="0"/>
        <v>0</v>
      </c>
      <c r="D42" s="8" t="str">
        <f t="shared" si="2"/>
        <v/>
      </c>
      <c r="E42" s="14" t="str">
        <f>IFERROR(IF(filter="","",VLOOKUP(D42&amp;filter,JURNAL!$D:$M,4,0)),"")</f>
        <v/>
      </c>
      <c r="F42" s="8" t="str">
        <f>IF(E42="","",VLOOKUP(D42&amp;filter,JURNAL!$D:$M,5,0))</f>
        <v/>
      </c>
      <c r="G42" s="8" t="str">
        <f>IF(E42="","",VLOOKUP(D42&amp;filter,JURNAL!$D:$M,6,0))</f>
        <v/>
      </c>
      <c r="H42" s="15">
        <f>IF(E42="",0,VLOOKUP(D42&amp;filter,JURNAL!$D:$M,9,0))</f>
        <v>0</v>
      </c>
      <c r="I42" s="15">
        <f>IF(E42="",0,VLOOKUP(D42&amp;filter,JURNAL!$D:$M,10,0))</f>
        <v>0</v>
      </c>
      <c r="J42" s="15">
        <f t="shared" si="1"/>
        <v>1000000</v>
      </c>
    </row>
    <row r="43" spans="2:12" hidden="1" x14ac:dyDescent="0.2">
      <c r="B43" s="21">
        <f t="shared" si="0"/>
        <v>0</v>
      </c>
      <c r="D43" s="8" t="str">
        <f t="shared" si="2"/>
        <v/>
      </c>
      <c r="E43" s="14" t="str">
        <f>IFERROR(IF(filter="","",VLOOKUP(D43&amp;filter,JURNAL!$D:$M,4,0)),"")</f>
        <v/>
      </c>
      <c r="F43" s="8" t="str">
        <f>IF(E43="","",VLOOKUP(D43&amp;filter,JURNAL!$D:$M,5,0))</f>
        <v/>
      </c>
      <c r="G43" s="8" t="str">
        <f>IF(E43="","",VLOOKUP(D43&amp;filter,JURNAL!$D:$M,6,0))</f>
        <v/>
      </c>
      <c r="H43" s="15">
        <f>IF(E43="",0,VLOOKUP(D43&amp;filter,JURNAL!$D:$M,9,0))</f>
        <v>0</v>
      </c>
      <c r="I43" s="15">
        <f>IF(E43="",0,VLOOKUP(D43&amp;filter,JURNAL!$D:$M,10,0))</f>
        <v>0</v>
      </c>
      <c r="J43" s="15">
        <f t="shared" si="1"/>
        <v>1000000</v>
      </c>
    </row>
    <row r="44" spans="2:12" hidden="1" x14ac:dyDescent="0.2">
      <c r="B44" s="21">
        <f t="shared" si="0"/>
        <v>0</v>
      </c>
      <c r="D44" s="8" t="str">
        <f t="shared" si="2"/>
        <v/>
      </c>
      <c r="E44" s="14" t="str">
        <f>IFERROR(IF(filter="","",VLOOKUP(D44&amp;filter,JURNAL!$D:$M,4,0)),"")</f>
        <v/>
      </c>
      <c r="F44" s="8" t="str">
        <f>IF(E44="","",VLOOKUP(D44&amp;filter,JURNAL!$D:$M,5,0))</f>
        <v/>
      </c>
      <c r="G44" s="8" t="str">
        <f>IF(E44="","",VLOOKUP(D44&amp;filter,JURNAL!$D:$M,6,0))</f>
        <v/>
      </c>
      <c r="H44" s="15">
        <f>IF(E44="",0,VLOOKUP(D44&amp;filter,JURNAL!$D:$M,9,0))</f>
        <v>0</v>
      </c>
      <c r="I44" s="15">
        <f>IF(E44="",0,VLOOKUP(D44&amp;filter,JURNAL!$D:$M,10,0))</f>
        <v>0</v>
      </c>
      <c r="J44" s="15">
        <f t="shared" si="1"/>
        <v>1000000</v>
      </c>
    </row>
    <row r="45" spans="2:12" hidden="1" x14ac:dyDescent="0.2">
      <c r="B45" s="21">
        <f t="shared" si="0"/>
        <v>0</v>
      </c>
      <c r="D45" s="8" t="str">
        <f t="shared" si="2"/>
        <v/>
      </c>
      <c r="E45" s="14" t="str">
        <f>IFERROR(IF(filter="","",VLOOKUP(D45&amp;filter,JURNAL!$D:$M,4,0)),"")</f>
        <v/>
      </c>
      <c r="F45" s="8" t="str">
        <f>IF(E45="","",VLOOKUP(D45&amp;filter,JURNAL!$D:$M,5,0))</f>
        <v/>
      </c>
      <c r="G45" s="8" t="str">
        <f>IF(E45="","",VLOOKUP(D45&amp;filter,JURNAL!$D:$M,6,0))</f>
        <v/>
      </c>
      <c r="H45" s="15">
        <f>IF(E45="",0,VLOOKUP(D45&amp;filter,JURNAL!$D:$M,9,0))</f>
        <v>0</v>
      </c>
      <c r="I45" s="15">
        <f>IF(E45="",0,VLOOKUP(D45&amp;filter,JURNAL!$D:$M,10,0))</f>
        <v>0</v>
      </c>
      <c r="J45" s="15">
        <f t="shared" si="1"/>
        <v>1000000</v>
      </c>
      <c r="L45" s="10"/>
    </row>
    <row r="46" spans="2:12" hidden="1" x14ac:dyDescent="0.2">
      <c r="B46" s="21">
        <f t="shared" si="0"/>
        <v>0</v>
      </c>
      <c r="D46" s="8" t="str">
        <f t="shared" si="2"/>
        <v/>
      </c>
      <c r="E46" s="14" t="str">
        <f>IFERROR(IF(filter="","",VLOOKUP(D46&amp;filter,JURNAL!$D:$M,4,0)),"")</f>
        <v/>
      </c>
      <c r="F46" s="8" t="str">
        <f>IF(E46="","",VLOOKUP(D46&amp;filter,JURNAL!$D:$M,5,0))</f>
        <v/>
      </c>
      <c r="G46" s="8" t="str">
        <f>IF(E46="","",VLOOKUP(D46&amp;filter,JURNAL!$D:$M,6,0))</f>
        <v/>
      </c>
      <c r="H46" s="15">
        <f>IF(E46="",0,VLOOKUP(D46&amp;filter,JURNAL!$D:$M,9,0))</f>
        <v>0</v>
      </c>
      <c r="I46" s="15">
        <f>IF(E46="",0,VLOOKUP(D46&amp;filter,JURNAL!$D:$M,10,0))</f>
        <v>0</v>
      </c>
      <c r="J46" s="15">
        <f t="shared" si="1"/>
        <v>1000000</v>
      </c>
    </row>
    <row r="47" spans="2:12" hidden="1" x14ac:dyDescent="0.2">
      <c r="B47" s="21">
        <f t="shared" si="0"/>
        <v>0</v>
      </c>
      <c r="D47" s="8" t="str">
        <f t="shared" si="2"/>
        <v/>
      </c>
      <c r="E47" s="14" t="str">
        <f>IFERROR(IF(filter="","",VLOOKUP(D47&amp;filter,JURNAL!$D:$M,4,0)),"")</f>
        <v/>
      </c>
      <c r="F47" s="8" t="str">
        <f>IF(E47="","",VLOOKUP(D47&amp;filter,JURNAL!$D:$M,5,0))</f>
        <v/>
      </c>
      <c r="G47" s="8" t="str">
        <f>IF(E47="","",VLOOKUP(D47&amp;filter,JURNAL!$D:$M,6,0))</f>
        <v/>
      </c>
      <c r="H47" s="15">
        <f>IF(E47="",0,VLOOKUP(D47&amp;filter,JURNAL!$D:$M,9,0))</f>
        <v>0</v>
      </c>
      <c r="I47" s="15">
        <f>IF(E47="",0,VLOOKUP(D47&amp;filter,JURNAL!$D:$M,10,0))</f>
        <v>0</v>
      </c>
      <c r="J47" s="15">
        <f t="shared" si="1"/>
        <v>1000000</v>
      </c>
    </row>
    <row r="48" spans="2:12" hidden="1" x14ac:dyDescent="0.2">
      <c r="B48" s="21">
        <f t="shared" si="0"/>
        <v>0</v>
      </c>
      <c r="D48" s="8" t="str">
        <f t="shared" si="2"/>
        <v/>
      </c>
      <c r="E48" s="14" t="str">
        <f>IFERROR(IF(filter="","",VLOOKUP(D48&amp;filter,JURNAL!$D:$M,4,0)),"")</f>
        <v/>
      </c>
      <c r="F48" s="8" t="str">
        <f>IF(E48="","",VLOOKUP(D48&amp;filter,JURNAL!$D:$M,5,0))</f>
        <v/>
      </c>
      <c r="G48" s="8" t="str">
        <f>IF(E48="","",VLOOKUP(D48&amp;filter,JURNAL!$D:$M,6,0))</f>
        <v/>
      </c>
      <c r="H48" s="15">
        <f>IF(E48="",0,VLOOKUP(D48&amp;filter,JURNAL!$D:$M,9,0))</f>
        <v>0</v>
      </c>
      <c r="I48" s="15">
        <f>IF(E48="",0,VLOOKUP(D48&amp;filter,JURNAL!$D:$M,10,0))</f>
        <v>0</v>
      </c>
      <c r="J48" s="15">
        <f t="shared" si="1"/>
        <v>1000000</v>
      </c>
    </row>
    <row r="49" spans="2:10" hidden="1" x14ac:dyDescent="0.2">
      <c r="B49" s="21">
        <f t="shared" si="0"/>
        <v>0</v>
      </c>
      <c r="D49" s="8" t="str">
        <f t="shared" si="2"/>
        <v/>
      </c>
      <c r="E49" s="14" t="str">
        <f>IFERROR(IF(filter="","",VLOOKUP(D49&amp;filter,JURNAL!$D:$M,4,0)),"")</f>
        <v/>
      </c>
      <c r="F49" s="8" t="str">
        <f>IF(E49="","",VLOOKUP(D49&amp;filter,JURNAL!$D:$M,5,0))</f>
        <v/>
      </c>
      <c r="G49" s="8" t="str">
        <f>IF(E49="","",VLOOKUP(D49&amp;filter,JURNAL!$D:$M,6,0))</f>
        <v/>
      </c>
      <c r="H49" s="15">
        <f>IF(E49="",0,VLOOKUP(D49&amp;filter,JURNAL!$D:$M,9,0))</f>
        <v>0</v>
      </c>
      <c r="I49" s="15">
        <f>IF(E49="",0,VLOOKUP(D49&amp;filter,JURNAL!$D:$M,10,0))</f>
        <v>0</v>
      </c>
      <c r="J49" s="15">
        <f t="shared" si="1"/>
        <v>1000000</v>
      </c>
    </row>
    <row r="50" spans="2:10" hidden="1" x14ac:dyDescent="0.2">
      <c r="B50" s="21">
        <f t="shared" si="0"/>
        <v>0</v>
      </c>
      <c r="D50" s="8" t="str">
        <f t="shared" si="2"/>
        <v/>
      </c>
      <c r="E50" s="14" t="str">
        <f>IFERROR(IF(filter="","",VLOOKUP(D50&amp;filter,JURNAL!$D:$M,4,0)),"")</f>
        <v/>
      </c>
      <c r="F50" s="8" t="str">
        <f>IF(E50="","",VLOOKUP(D50&amp;filter,JURNAL!$D:$M,5,0))</f>
        <v/>
      </c>
      <c r="G50" s="8" t="str">
        <f>IF(E50="","",VLOOKUP(D50&amp;filter,JURNAL!$D:$M,6,0))</f>
        <v/>
      </c>
      <c r="H50" s="15">
        <f>IF(E50="",0,VLOOKUP(D50&amp;filter,JURNAL!$D:$M,9,0))</f>
        <v>0</v>
      </c>
      <c r="I50" s="15">
        <f>IF(E50="",0,VLOOKUP(D50&amp;filter,JURNAL!$D:$M,10,0))</f>
        <v>0</v>
      </c>
      <c r="J50" s="15">
        <f t="shared" si="1"/>
        <v>1000000</v>
      </c>
    </row>
    <row r="51" spans="2:10" hidden="1" x14ac:dyDescent="0.2">
      <c r="B51" s="21">
        <f t="shared" si="0"/>
        <v>0</v>
      </c>
      <c r="D51" s="8" t="str">
        <f t="shared" si="2"/>
        <v/>
      </c>
      <c r="E51" s="14" t="str">
        <f>IFERROR(IF(filter="","",VLOOKUP(D51&amp;filter,JURNAL!$D:$M,4,0)),"")</f>
        <v/>
      </c>
      <c r="F51" s="8" t="str">
        <f>IF(E51="","",VLOOKUP(D51&amp;filter,JURNAL!$D:$M,5,0))</f>
        <v/>
      </c>
      <c r="G51" s="8" t="str">
        <f>IF(E51="","",VLOOKUP(D51&amp;filter,JURNAL!$D:$M,6,0))</f>
        <v/>
      </c>
      <c r="H51" s="15">
        <f>IF(E51="",0,VLOOKUP(D51&amp;filter,JURNAL!$D:$M,9,0))</f>
        <v>0</v>
      </c>
      <c r="I51" s="15">
        <f>IF(E51="",0,VLOOKUP(D51&amp;filter,JURNAL!$D:$M,10,0))</f>
        <v>0</v>
      </c>
      <c r="J51" s="15">
        <f t="shared" si="1"/>
        <v>1000000</v>
      </c>
    </row>
    <row r="52" spans="2:10" hidden="1" x14ac:dyDescent="0.2">
      <c r="B52" s="21">
        <f t="shared" si="0"/>
        <v>0</v>
      </c>
      <c r="D52" s="8" t="str">
        <f t="shared" si="2"/>
        <v/>
      </c>
      <c r="E52" s="14" t="str">
        <f>IFERROR(IF(filter="","",VLOOKUP(D52&amp;filter,JURNAL!$D:$M,4,0)),"")</f>
        <v/>
      </c>
      <c r="F52" s="8" t="str">
        <f>IF(E52="","",VLOOKUP(D52&amp;filter,JURNAL!$D:$M,5,0))</f>
        <v/>
      </c>
      <c r="G52" s="8" t="str">
        <f>IF(E52="","",VLOOKUP(D52&amp;filter,JURNAL!$D:$M,6,0))</f>
        <v/>
      </c>
      <c r="H52" s="15">
        <f>IF(E52="",0,VLOOKUP(D52&amp;filter,JURNAL!$D:$M,9,0))</f>
        <v>0</v>
      </c>
      <c r="I52" s="15">
        <f>IF(E52="",0,VLOOKUP(D52&amp;filter,JURNAL!$D:$M,10,0))</f>
        <v>0</v>
      </c>
      <c r="J52" s="15">
        <f t="shared" si="1"/>
        <v>1000000</v>
      </c>
    </row>
    <row r="53" spans="2:10" hidden="1" x14ac:dyDescent="0.2">
      <c r="B53" s="21">
        <f t="shared" si="0"/>
        <v>0</v>
      </c>
      <c r="D53" s="8" t="str">
        <f t="shared" si="2"/>
        <v/>
      </c>
      <c r="E53" s="14" t="str">
        <f>IFERROR(IF(filter="","",VLOOKUP(D53&amp;filter,JURNAL!$D:$M,4,0)),"")</f>
        <v/>
      </c>
      <c r="F53" s="8" t="str">
        <f>IF(E53="","",VLOOKUP(D53&amp;filter,JURNAL!$D:$M,5,0))</f>
        <v/>
      </c>
      <c r="G53" s="8" t="str">
        <f>IF(E53="","",VLOOKUP(D53&amp;filter,JURNAL!$D:$M,6,0))</f>
        <v/>
      </c>
      <c r="H53" s="15">
        <f>IF(E53="",0,VLOOKUP(D53&amp;filter,JURNAL!$D:$M,9,0))</f>
        <v>0</v>
      </c>
      <c r="I53" s="15">
        <f>IF(E53="",0,VLOOKUP(D53&amp;filter,JURNAL!$D:$M,10,0))</f>
        <v>0</v>
      </c>
      <c r="J53" s="15">
        <f t="shared" si="1"/>
        <v>1000000</v>
      </c>
    </row>
    <row r="54" spans="2:10" hidden="1" x14ac:dyDescent="0.2">
      <c r="B54" s="21">
        <f t="shared" si="0"/>
        <v>0</v>
      </c>
      <c r="D54" s="8" t="str">
        <f t="shared" si="2"/>
        <v/>
      </c>
      <c r="E54" s="14" t="str">
        <f>IFERROR(IF(filter="","",VLOOKUP(D54&amp;filter,JURNAL!$D:$M,4,0)),"")</f>
        <v/>
      </c>
      <c r="F54" s="8" t="str">
        <f>IF(E54="","",VLOOKUP(D54&amp;filter,JURNAL!$D:$M,5,0))</f>
        <v/>
      </c>
      <c r="G54" s="8" t="str">
        <f>IF(E54="","",VLOOKUP(D54&amp;filter,JURNAL!$D:$M,6,0))</f>
        <v/>
      </c>
      <c r="H54" s="15">
        <f>IF(E54="",0,VLOOKUP(D54&amp;filter,JURNAL!$D:$M,9,0))</f>
        <v>0</v>
      </c>
      <c r="I54" s="15">
        <f>IF(E54="",0,VLOOKUP(D54&amp;filter,JURNAL!$D:$M,10,0))</f>
        <v>0</v>
      </c>
      <c r="J54" s="15">
        <f t="shared" si="1"/>
        <v>1000000</v>
      </c>
    </row>
    <row r="55" spans="2:10" hidden="1" x14ac:dyDescent="0.2">
      <c r="B55" s="21">
        <f t="shared" si="0"/>
        <v>0</v>
      </c>
      <c r="D55" s="8" t="str">
        <f t="shared" si="2"/>
        <v/>
      </c>
      <c r="E55" s="14" t="str">
        <f>IFERROR(IF(filter="","",VLOOKUP(D55&amp;filter,JURNAL!$D:$M,4,0)),"")</f>
        <v/>
      </c>
      <c r="F55" s="8" t="str">
        <f>IF(E55="","",VLOOKUP(D55&amp;filter,JURNAL!$D:$M,5,0))</f>
        <v/>
      </c>
      <c r="G55" s="8" t="str">
        <f>IF(E55="","",VLOOKUP(D55&amp;filter,JURNAL!$D:$M,6,0))</f>
        <v/>
      </c>
      <c r="H55" s="15">
        <f>IF(E55="",0,VLOOKUP(D55&amp;filter,JURNAL!$D:$M,9,0))</f>
        <v>0</v>
      </c>
      <c r="I55" s="15">
        <f>IF(E55="",0,VLOOKUP(D55&amp;filter,JURNAL!$D:$M,10,0))</f>
        <v>0</v>
      </c>
      <c r="J55" s="15">
        <f t="shared" si="1"/>
        <v>1000000</v>
      </c>
    </row>
    <row r="56" spans="2:10" x14ac:dyDescent="0.2"/>
    <row r="57" spans="2:10" x14ac:dyDescent="0.2"/>
    <row r="58" spans="2:10" x14ac:dyDescent="0.2"/>
    <row r="59" spans="2:10" x14ac:dyDescent="0.2"/>
  </sheetData>
  <autoFilter ref="B7:B55">
    <filterColumn colId="0">
      <filters>
        <filter val="1"/>
      </filters>
    </filterColumn>
  </autoFilter>
  <mergeCells count="4">
    <mergeCell ref="D2:J2"/>
    <mergeCell ref="D3:J3"/>
    <mergeCell ref="D4:J4"/>
    <mergeCell ref="D5:J5"/>
  </mergeCells>
  <dataValidations count="1">
    <dataValidation type="list" allowBlank="1" showInputMessage="1" showErrorMessage="1" sqref="L3">
      <formula1>KodeAkun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48"/>
  <sheetViews>
    <sheetView topLeftCell="F1" zoomScale="80" zoomScaleNormal="80" workbookViewId="0">
      <selection activeCell="P47" sqref="P47"/>
    </sheetView>
  </sheetViews>
  <sheetFormatPr defaultRowHeight="15" outlineLevelCol="1" x14ac:dyDescent="0.25"/>
  <cols>
    <col min="1" max="1" width="4.85546875" customWidth="1"/>
    <col min="3" max="3" width="24.42578125" bestFit="1" customWidth="1"/>
    <col min="4" max="5" width="9.140625" customWidth="1" outlineLevel="1"/>
    <col min="6" max="7" width="9.140625" style="6" customWidth="1" outlineLevel="1"/>
    <col min="8" max="9" width="12.28515625" style="6" bestFit="1" customWidth="1" outlineLevel="1"/>
    <col min="10" max="12" width="12.28515625" style="6" bestFit="1" customWidth="1"/>
    <col min="13" max="13" width="11.28515625" style="6" bestFit="1" customWidth="1"/>
    <col min="14" max="14" width="12.28515625" style="6" bestFit="1" customWidth="1"/>
    <col min="15" max="15" width="14.7109375" style="6" customWidth="1"/>
    <col min="16" max="17" width="11.28515625" style="6" bestFit="1" customWidth="1"/>
    <col min="18" max="19" width="12.28515625" style="6" bestFit="1" customWidth="1"/>
  </cols>
  <sheetData>
    <row r="2" spans="2:19" x14ac:dyDescent="0.25">
      <c r="B2" s="43" t="str">
        <f>JURNAL!G2</f>
        <v>Nama Perusahaan (Ihsan Jaya)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5"/>
    </row>
    <row r="3" spans="2:19" x14ac:dyDescent="0.25">
      <c r="B3" s="46" t="s">
        <v>103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8"/>
    </row>
    <row r="4" spans="2:19" x14ac:dyDescent="0.25">
      <c r="B4" s="49" t="s">
        <v>89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1"/>
    </row>
    <row r="6" spans="2:19" x14ac:dyDescent="0.25">
      <c r="B6" s="42" t="s">
        <v>1</v>
      </c>
      <c r="C6" s="42" t="s">
        <v>2</v>
      </c>
      <c r="D6" s="42" t="s">
        <v>4</v>
      </c>
      <c r="E6" s="42" t="s">
        <v>3</v>
      </c>
      <c r="F6" s="27" t="s">
        <v>5</v>
      </c>
      <c r="G6" s="27"/>
      <c r="H6" s="23"/>
      <c r="I6" s="23"/>
      <c r="J6" s="27" t="s">
        <v>104</v>
      </c>
      <c r="K6" s="27"/>
      <c r="L6" s="27" t="s">
        <v>105</v>
      </c>
      <c r="M6" s="27"/>
      <c r="N6" s="27" t="s">
        <v>106</v>
      </c>
      <c r="O6" s="27"/>
      <c r="P6" s="27" t="s">
        <v>107</v>
      </c>
      <c r="Q6" s="27"/>
      <c r="R6" s="27" t="s">
        <v>108</v>
      </c>
      <c r="S6" s="27"/>
    </row>
    <row r="7" spans="2:19" x14ac:dyDescent="0.25">
      <c r="B7" s="42"/>
      <c r="C7" s="42"/>
      <c r="D7" s="42"/>
      <c r="E7" s="42"/>
      <c r="F7" s="23" t="s">
        <v>6</v>
      </c>
      <c r="G7" s="23" t="s">
        <v>7</v>
      </c>
      <c r="H7" s="23" t="s">
        <v>6</v>
      </c>
      <c r="I7" s="23" t="s">
        <v>7</v>
      </c>
      <c r="J7" s="23" t="s">
        <v>6</v>
      </c>
      <c r="K7" s="23" t="s">
        <v>7</v>
      </c>
      <c r="L7" s="23" t="s">
        <v>6</v>
      </c>
      <c r="M7" s="23" t="s">
        <v>7</v>
      </c>
      <c r="N7" s="23" t="s">
        <v>6</v>
      </c>
      <c r="O7" s="23" t="s">
        <v>7</v>
      </c>
      <c r="P7" s="23" t="s">
        <v>6</v>
      </c>
      <c r="Q7" s="23" t="s">
        <v>7</v>
      </c>
      <c r="R7" s="23" t="s">
        <v>6</v>
      </c>
      <c r="S7" s="23" t="s">
        <v>7</v>
      </c>
    </row>
    <row r="8" spans="2:19" x14ac:dyDescent="0.25">
      <c r="B8" s="3" t="s">
        <v>8</v>
      </c>
      <c r="C8" s="1" t="str">
        <f t="shared" ref="C8:C45" si="0">IF(B8="","",VLOOKUP(B8,T_Akun,2,0))</f>
        <v>Akitiva</v>
      </c>
      <c r="D8" s="1" t="str">
        <f t="shared" ref="D8:D45" si="1">IF(B8="","",VLOOKUP(B8,T_Akun,4,0))</f>
        <v>Db</v>
      </c>
      <c r="E8" s="1" t="str">
        <f t="shared" ref="E8:E45" si="2">IF(B8="","",VLOOKUP(B8,T_Akun,3,0))</f>
        <v>Nrc</v>
      </c>
      <c r="F8" s="5">
        <f t="shared" ref="F8:F45" si="3">IF(B8="","",VLOOKUP(B8,T_Akun,5,0))</f>
        <v>0</v>
      </c>
      <c r="G8" s="5">
        <f t="shared" ref="G8:G45" si="4">IF(B8="","",VLOOKUP(B8,T_Akun,6,0))</f>
        <v>0</v>
      </c>
      <c r="H8" s="5">
        <f>SUMIF(JURNAL!$B:$B,NeracaLajur!B8,JURNAL!$L:$L)</f>
        <v>0</v>
      </c>
      <c r="I8" s="5">
        <f t="shared" ref="I8:I45" si="5">SUMIF(KBNS,B8,JKredit)</f>
        <v>0</v>
      </c>
      <c r="J8" s="5">
        <f>IF(D8="Db",F8+H8-G8-I8,0)</f>
        <v>0</v>
      </c>
      <c r="K8" s="5">
        <f>IF(D8="Kr",G8+I8-F8-H8,0)</f>
        <v>0</v>
      </c>
      <c r="L8" s="5">
        <f>SUMIF(KBPNY,B8,JDebet)</f>
        <v>0</v>
      </c>
      <c r="M8" s="5">
        <f>SUMIF(KBPNY,B8,JKredit)</f>
        <v>0</v>
      </c>
      <c r="N8" s="5">
        <f>IF(D8="Db",J8+L8-K8-M8,0)</f>
        <v>0</v>
      </c>
      <c r="O8" s="5">
        <f>IF(D8="Kr",K8+M8-J8-L8,0)</f>
        <v>0</v>
      </c>
      <c r="P8" s="5">
        <f>IF(E8="LR",N8,0)</f>
        <v>0</v>
      </c>
      <c r="Q8" s="5">
        <f>IF(E8="LR",O8,0)</f>
        <v>0</v>
      </c>
      <c r="R8" s="5">
        <f>IF(E8="Nrc",N8,0)</f>
        <v>0</v>
      </c>
      <c r="S8" s="5">
        <f>IF(E8="Nrc",O8,0)</f>
        <v>0</v>
      </c>
    </row>
    <row r="9" spans="2:19" x14ac:dyDescent="0.25">
      <c r="B9" s="3" t="s">
        <v>9</v>
      </c>
      <c r="C9" s="1" t="str">
        <f t="shared" si="0"/>
        <v>Akiva Lancar</v>
      </c>
      <c r="D9" s="1" t="str">
        <f t="shared" si="1"/>
        <v>Db</v>
      </c>
      <c r="E9" s="1" t="str">
        <f t="shared" si="2"/>
        <v>Nrc</v>
      </c>
      <c r="F9" s="5">
        <f t="shared" si="3"/>
        <v>0</v>
      </c>
      <c r="G9" s="5">
        <f t="shared" si="4"/>
        <v>0</v>
      </c>
      <c r="H9" s="5">
        <f>SUMIF(JURNAL!$B:$B,NeracaLajur!B9,JURNAL!$L:$L)</f>
        <v>0</v>
      </c>
      <c r="I9" s="5">
        <f t="shared" si="5"/>
        <v>0</v>
      </c>
      <c r="J9" s="5">
        <f t="shared" ref="J9:J45" si="6">IF(D9="Db",F9+H9-G9-I9,0)</f>
        <v>0</v>
      </c>
      <c r="K9" s="5">
        <f t="shared" ref="K9:K45" si="7">IF(D9="Kr",G9+I9-F9-H9,0)</f>
        <v>0</v>
      </c>
      <c r="L9" s="5">
        <f>SUMIF(KBPNY,B9,JDebet)</f>
        <v>0</v>
      </c>
      <c r="M9" s="5">
        <f>SUMIF(KBPNY,B9,JKredit)</f>
        <v>0</v>
      </c>
      <c r="N9" s="5">
        <f t="shared" ref="N9:N45" si="8">IF(D9="Db",J9+L9-K9-M9,0)</f>
        <v>0</v>
      </c>
      <c r="O9" s="5">
        <f t="shared" ref="O9:O45" si="9">IF(D9="Kr",K9+M9-J9-L9,0)</f>
        <v>0</v>
      </c>
      <c r="P9" s="5">
        <f t="shared" ref="P9:P45" si="10">IF(E9="LR",N9,0)</f>
        <v>0</v>
      </c>
      <c r="Q9" s="5">
        <f t="shared" ref="Q9:Q45" si="11">IF(E9="LR",O9,0)</f>
        <v>0</v>
      </c>
      <c r="R9" s="5">
        <f t="shared" ref="R9:R45" si="12">IF(E9="Nrc",N9,0)</f>
        <v>0</v>
      </c>
      <c r="S9" s="5">
        <f t="shared" ref="S9:S45" si="13">IF(E9="Nrc",O9,0)</f>
        <v>0</v>
      </c>
    </row>
    <row r="10" spans="2:19" x14ac:dyDescent="0.25">
      <c r="B10" s="3" t="s">
        <v>14</v>
      </c>
      <c r="C10" s="1" t="str">
        <f t="shared" si="0"/>
        <v>Kas Rupiah</v>
      </c>
      <c r="D10" s="1" t="str">
        <f t="shared" si="1"/>
        <v>Db</v>
      </c>
      <c r="E10" s="1" t="str">
        <f t="shared" si="2"/>
        <v>Nrc</v>
      </c>
      <c r="F10" s="5">
        <f t="shared" si="3"/>
        <v>0</v>
      </c>
      <c r="G10" s="5">
        <f t="shared" si="4"/>
        <v>0</v>
      </c>
      <c r="H10" s="5">
        <f>SUMIF(JURNAL!$B:$B,NeracaLajur!B10,JURNAL!$L:$L)</f>
        <v>0</v>
      </c>
      <c r="I10" s="5">
        <f t="shared" si="5"/>
        <v>0</v>
      </c>
      <c r="J10" s="5">
        <f t="shared" si="6"/>
        <v>0</v>
      </c>
      <c r="K10" s="5">
        <f t="shared" si="7"/>
        <v>0</v>
      </c>
      <c r="L10" s="5">
        <f>SUMIF(KBPNY,B10,JDebet)</f>
        <v>1000000</v>
      </c>
      <c r="M10" s="5">
        <f>SUMIF(KBPNY,B10,JKredit)</f>
        <v>0</v>
      </c>
      <c r="N10" s="5">
        <f t="shared" si="8"/>
        <v>1000000</v>
      </c>
      <c r="O10" s="5">
        <f t="shared" si="9"/>
        <v>0</v>
      </c>
      <c r="P10" s="5">
        <f t="shared" si="10"/>
        <v>0</v>
      </c>
      <c r="Q10" s="5">
        <f t="shared" si="11"/>
        <v>0</v>
      </c>
      <c r="R10" s="5">
        <f t="shared" si="12"/>
        <v>1000000</v>
      </c>
      <c r="S10" s="5">
        <f t="shared" si="13"/>
        <v>0</v>
      </c>
    </row>
    <row r="11" spans="2:19" x14ac:dyDescent="0.25">
      <c r="B11" s="3" t="s">
        <v>15</v>
      </c>
      <c r="C11" s="1" t="str">
        <f t="shared" si="0"/>
        <v>Bank BCA</v>
      </c>
      <c r="D11" s="1" t="str">
        <f t="shared" si="1"/>
        <v>Db</v>
      </c>
      <c r="E11" s="1" t="str">
        <f t="shared" si="2"/>
        <v>Nrc</v>
      </c>
      <c r="F11" s="5">
        <f t="shared" si="3"/>
        <v>0</v>
      </c>
      <c r="G11" s="5">
        <f t="shared" si="4"/>
        <v>0</v>
      </c>
      <c r="H11" s="5">
        <f>SUMIF(JURNAL!$B:$B,NeracaLajur!B11,JURNAL!$L:$L)</f>
        <v>10000000</v>
      </c>
      <c r="I11" s="5">
        <f t="shared" si="5"/>
        <v>1500000</v>
      </c>
      <c r="J11" s="5">
        <f t="shared" si="6"/>
        <v>8500000</v>
      </c>
      <c r="K11" s="5">
        <f t="shared" si="7"/>
        <v>0</v>
      </c>
      <c r="L11" s="5">
        <f>SUMIF(KBPNY,B11,JDebet)</f>
        <v>0</v>
      </c>
      <c r="M11" s="5">
        <f>SUMIF(KBPNY,B11,JKredit)</f>
        <v>1000000</v>
      </c>
      <c r="N11" s="5">
        <f t="shared" si="8"/>
        <v>7500000</v>
      </c>
      <c r="O11" s="5">
        <f t="shared" si="9"/>
        <v>0</v>
      </c>
      <c r="P11" s="5">
        <f t="shared" si="10"/>
        <v>0</v>
      </c>
      <c r="Q11" s="5">
        <f t="shared" si="11"/>
        <v>0</v>
      </c>
      <c r="R11" s="5">
        <f t="shared" si="12"/>
        <v>7500000</v>
      </c>
      <c r="S11" s="5">
        <f t="shared" si="13"/>
        <v>0</v>
      </c>
    </row>
    <row r="12" spans="2:19" x14ac:dyDescent="0.25">
      <c r="B12" s="3" t="s">
        <v>16</v>
      </c>
      <c r="C12" s="1" t="str">
        <f t="shared" si="0"/>
        <v>Piutang Usaha</v>
      </c>
      <c r="D12" s="1" t="str">
        <f t="shared" si="1"/>
        <v>Db</v>
      </c>
      <c r="E12" s="1" t="str">
        <f t="shared" si="2"/>
        <v>Nrc</v>
      </c>
      <c r="F12" s="5">
        <f t="shared" si="3"/>
        <v>0</v>
      </c>
      <c r="G12" s="5">
        <f t="shared" si="4"/>
        <v>0</v>
      </c>
      <c r="H12" s="5">
        <f>SUMIF(JURNAL!$B:$B,NeracaLajur!B12,JURNAL!$L:$L)</f>
        <v>1000000</v>
      </c>
      <c r="I12" s="5">
        <f t="shared" si="5"/>
        <v>0</v>
      </c>
      <c r="J12" s="5">
        <f t="shared" si="6"/>
        <v>1000000</v>
      </c>
      <c r="K12" s="5">
        <f t="shared" si="7"/>
        <v>0</v>
      </c>
      <c r="L12" s="5">
        <f>SUMIF(KBPNY,B12,JDebet)</f>
        <v>0</v>
      </c>
      <c r="M12" s="5">
        <f>SUMIF(KBPNY,B12,JKredit)</f>
        <v>0</v>
      </c>
      <c r="N12" s="5">
        <f t="shared" si="8"/>
        <v>1000000</v>
      </c>
      <c r="O12" s="5">
        <f t="shared" si="9"/>
        <v>0</v>
      </c>
      <c r="P12" s="5">
        <f t="shared" si="10"/>
        <v>0</v>
      </c>
      <c r="Q12" s="5">
        <f t="shared" si="11"/>
        <v>0</v>
      </c>
      <c r="R12" s="5">
        <f t="shared" si="12"/>
        <v>1000000</v>
      </c>
      <c r="S12" s="5">
        <f t="shared" si="13"/>
        <v>0</v>
      </c>
    </row>
    <row r="13" spans="2:19" x14ac:dyDescent="0.25">
      <c r="B13" s="3" t="s">
        <v>18</v>
      </c>
      <c r="C13" s="1" t="str">
        <f t="shared" si="0"/>
        <v>Aktiva Tetap</v>
      </c>
      <c r="D13" s="1" t="str">
        <f t="shared" si="1"/>
        <v>Db</v>
      </c>
      <c r="E13" s="1" t="str">
        <f t="shared" si="2"/>
        <v>Nrc</v>
      </c>
      <c r="F13" s="5">
        <f t="shared" si="3"/>
        <v>0</v>
      </c>
      <c r="G13" s="5">
        <f t="shared" si="4"/>
        <v>0</v>
      </c>
      <c r="H13" s="5">
        <f>SUMIF(JURNAL!$B:$B,NeracaLajur!B13,JURNAL!$L:$L)</f>
        <v>0</v>
      </c>
      <c r="I13" s="5">
        <f t="shared" si="5"/>
        <v>0</v>
      </c>
      <c r="J13" s="5">
        <f t="shared" si="6"/>
        <v>0</v>
      </c>
      <c r="K13" s="5">
        <f t="shared" si="7"/>
        <v>0</v>
      </c>
      <c r="L13" s="5">
        <f>SUMIF(KBPNY,B13,JDebet)</f>
        <v>0</v>
      </c>
      <c r="M13" s="5">
        <f>SUMIF(KBPNY,B13,JKredit)</f>
        <v>0</v>
      </c>
      <c r="N13" s="5">
        <f t="shared" si="8"/>
        <v>0</v>
      </c>
      <c r="O13" s="5">
        <f t="shared" si="9"/>
        <v>0</v>
      </c>
      <c r="P13" s="5">
        <f t="shared" si="10"/>
        <v>0</v>
      </c>
      <c r="Q13" s="5">
        <f t="shared" si="11"/>
        <v>0</v>
      </c>
      <c r="R13" s="5">
        <f t="shared" si="12"/>
        <v>0</v>
      </c>
      <c r="S13" s="5">
        <f t="shared" si="13"/>
        <v>0</v>
      </c>
    </row>
    <row r="14" spans="2:19" x14ac:dyDescent="0.25">
      <c r="B14" s="3" t="s">
        <v>25</v>
      </c>
      <c r="C14" s="1" t="str">
        <f t="shared" si="0"/>
        <v>Tanah</v>
      </c>
      <c r="D14" s="1" t="str">
        <f t="shared" si="1"/>
        <v>Db</v>
      </c>
      <c r="E14" s="1" t="str">
        <f t="shared" si="2"/>
        <v>Nrc</v>
      </c>
      <c r="F14" s="5">
        <f t="shared" si="3"/>
        <v>0</v>
      </c>
      <c r="G14" s="5">
        <f t="shared" si="4"/>
        <v>0</v>
      </c>
      <c r="H14" s="5">
        <f>SUMIF(JURNAL!$B:$B,NeracaLajur!B14,JURNAL!$L:$L)</f>
        <v>0</v>
      </c>
      <c r="I14" s="5">
        <f t="shared" si="5"/>
        <v>0</v>
      </c>
      <c r="J14" s="5">
        <f t="shared" si="6"/>
        <v>0</v>
      </c>
      <c r="K14" s="5">
        <f t="shared" si="7"/>
        <v>0</v>
      </c>
      <c r="L14" s="5">
        <f>SUMIF(KBPNY,B14,JDebet)</f>
        <v>0</v>
      </c>
      <c r="M14" s="5">
        <f>SUMIF(KBPNY,B14,JKredit)</f>
        <v>0</v>
      </c>
      <c r="N14" s="5">
        <f t="shared" si="8"/>
        <v>0</v>
      </c>
      <c r="O14" s="5">
        <f t="shared" si="9"/>
        <v>0</v>
      </c>
      <c r="P14" s="5">
        <f t="shared" si="10"/>
        <v>0</v>
      </c>
      <c r="Q14" s="5">
        <f t="shared" si="11"/>
        <v>0</v>
      </c>
      <c r="R14" s="5">
        <f t="shared" si="12"/>
        <v>0</v>
      </c>
      <c r="S14" s="5">
        <f t="shared" si="13"/>
        <v>0</v>
      </c>
    </row>
    <row r="15" spans="2:19" x14ac:dyDescent="0.25">
      <c r="B15" s="3" t="s">
        <v>26</v>
      </c>
      <c r="C15" s="1" t="str">
        <f t="shared" si="0"/>
        <v>Bangunan</v>
      </c>
      <c r="D15" s="1" t="str">
        <f t="shared" si="1"/>
        <v>Db</v>
      </c>
      <c r="E15" s="1" t="str">
        <f t="shared" si="2"/>
        <v>Nrc</v>
      </c>
      <c r="F15" s="5">
        <f t="shared" si="3"/>
        <v>0</v>
      </c>
      <c r="G15" s="5">
        <f t="shared" si="4"/>
        <v>0</v>
      </c>
      <c r="H15" s="5">
        <f>SUMIF(JURNAL!$B:$B,NeracaLajur!B15,JURNAL!$L:$L)</f>
        <v>0</v>
      </c>
      <c r="I15" s="5">
        <f t="shared" si="5"/>
        <v>0</v>
      </c>
      <c r="J15" s="5">
        <f t="shared" si="6"/>
        <v>0</v>
      </c>
      <c r="K15" s="5">
        <f t="shared" si="7"/>
        <v>0</v>
      </c>
      <c r="L15" s="5">
        <f>SUMIF(KBPNY,B15,JDebet)</f>
        <v>0</v>
      </c>
      <c r="M15" s="5">
        <f>SUMIF(KBPNY,B15,JKredit)</f>
        <v>0</v>
      </c>
      <c r="N15" s="5">
        <f t="shared" si="8"/>
        <v>0</v>
      </c>
      <c r="O15" s="5">
        <f t="shared" si="9"/>
        <v>0</v>
      </c>
      <c r="P15" s="5">
        <f t="shared" si="10"/>
        <v>0</v>
      </c>
      <c r="Q15" s="5">
        <f t="shared" si="11"/>
        <v>0</v>
      </c>
      <c r="R15" s="5">
        <f t="shared" si="12"/>
        <v>0</v>
      </c>
      <c r="S15" s="5">
        <f t="shared" si="13"/>
        <v>0</v>
      </c>
    </row>
    <row r="16" spans="2:19" x14ac:dyDescent="0.25">
      <c r="B16" s="3" t="s">
        <v>27</v>
      </c>
      <c r="C16" s="1" t="str">
        <f t="shared" si="0"/>
        <v>Kendaraan</v>
      </c>
      <c r="D16" s="1" t="str">
        <f t="shared" si="1"/>
        <v>Db</v>
      </c>
      <c r="E16" s="1" t="str">
        <f t="shared" si="2"/>
        <v>Nrc</v>
      </c>
      <c r="F16" s="5">
        <f t="shared" si="3"/>
        <v>0</v>
      </c>
      <c r="G16" s="5">
        <f t="shared" si="4"/>
        <v>0</v>
      </c>
      <c r="H16" s="5">
        <f>SUMIF(JURNAL!$B:$B,NeracaLajur!B16,JURNAL!$L:$L)</f>
        <v>0</v>
      </c>
      <c r="I16" s="5">
        <f t="shared" si="5"/>
        <v>0</v>
      </c>
      <c r="J16" s="5">
        <f t="shared" si="6"/>
        <v>0</v>
      </c>
      <c r="K16" s="5">
        <f t="shared" si="7"/>
        <v>0</v>
      </c>
      <c r="L16" s="5">
        <f>SUMIF(KBPNY,B16,JDebet)</f>
        <v>0</v>
      </c>
      <c r="M16" s="5">
        <f>SUMIF(KBPNY,B16,JKredit)</f>
        <v>0</v>
      </c>
      <c r="N16" s="5">
        <f t="shared" si="8"/>
        <v>0</v>
      </c>
      <c r="O16" s="5">
        <f t="shared" si="9"/>
        <v>0</v>
      </c>
      <c r="P16" s="5">
        <f t="shared" si="10"/>
        <v>0</v>
      </c>
      <c r="Q16" s="5">
        <f t="shared" si="11"/>
        <v>0</v>
      </c>
      <c r="R16" s="5">
        <f t="shared" si="12"/>
        <v>0</v>
      </c>
      <c r="S16" s="5">
        <f t="shared" si="13"/>
        <v>0</v>
      </c>
    </row>
    <row r="17" spans="2:19" x14ac:dyDescent="0.25">
      <c r="B17" s="3" t="s">
        <v>28</v>
      </c>
      <c r="C17" s="1" t="str">
        <f t="shared" si="0"/>
        <v>Mesin dan Peralatan</v>
      </c>
      <c r="D17" s="1" t="str">
        <f t="shared" si="1"/>
        <v>Db</v>
      </c>
      <c r="E17" s="1" t="str">
        <f t="shared" si="2"/>
        <v>Nrc</v>
      </c>
      <c r="F17" s="5">
        <f t="shared" si="3"/>
        <v>0</v>
      </c>
      <c r="G17" s="5">
        <f t="shared" si="4"/>
        <v>0</v>
      </c>
      <c r="H17" s="5">
        <f>SUMIF(JURNAL!$B:$B,NeracaLajur!B17,JURNAL!$L:$L)</f>
        <v>0</v>
      </c>
      <c r="I17" s="5">
        <f t="shared" si="5"/>
        <v>0</v>
      </c>
      <c r="J17" s="5">
        <f t="shared" si="6"/>
        <v>0</v>
      </c>
      <c r="K17" s="5">
        <f t="shared" si="7"/>
        <v>0</v>
      </c>
      <c r="L17" s="5">
        <f>SUMIF(KBPNY,B17,JDebet)</f>
        <v>0</v>
      </c>
      <c r="M17" s="5">
        <f>SUMIF(KBPNY,B17,JKredit)</f>
        <v>0</v>
      </c>
      <c r="N17" s="5">
        <f t="shared" si="8"/>
        <v>0</v>
      </c>
      <c r="O17" s="5">
        <f t="shared" si="9"/>
        <v>0</v>
      </c>
      <c r="P17" s="5">
        <f t="shared" si="10"/>
        <v>0</v>
      </c>
      <c r="Q17" s="5">
        <f t="shared" si="11"/>
        <v>0</v>
      </c>
      <c r="R17" s="5">
        <f t="shared" si="12"/>
        <v>0</v>
      </c>
      <c r="S17" s="5">
        <f t="shared" si="13"/>
        <v>0</v>
      </c>
    </row>
    <row r="18" spans="2:19" x14ac:dyDescent="0.25">
      <c r="B18" s="3" t="s">
        <v>29</v>
      </c>
      <c r="C18" s="1" t="str">
        <f t="shared" si="0"/>
        <v>Perabot atau Melber</v>
      </c>
      <c r="D18" s="1" t="str">
        <f t="shared" si="1"/>
        <v>Db</v>
      </c>
      <c r="E18" s="1" t="str">
        <f t="shared" si="2"/>
        <v>Nrc</v>
      </c>
      <c r="F18" s="5">
        <f t="shared" si="3"/>
        <v>0</v>
      </c>
      <c r="G18" s="5">
        <f t="shared" si="4"/>
        <v>0</v>
      </c>
      <c r="H18" s="5">
        <f>SUMIF(JURNAL!$B:$B,NeracaLajur!B18,JURNAL!$L:$L)</f>
        <v>0</v>
      </c>
      <c r="I18" s="5">
        <f t="shared" si="5"/>
        <v>0</v>
      </c>
      <c r="J18" s="5">
        <f t="shared" si="6"/>
        <v>0</v>
      </c>
      <c r="K18" s="5">
        <f t="shared" si="7"/>
        <v>0</v>
      </c>
      <c r="L18" s="5">
        <f>SUMIF(KBPNY,B18,JDebet)</f>
        <v>0</v>
      </c>
      <c r="M18" s="5">
        <f>SUMIF(KBPNY,B18,JKredit)</f>
        <v>0</v>
      </c>
      <c r="N18" s="5">
        <f t="shared" si="8"/>
        <v>0</v>
      </c>
      <c r="O18" s="5">
        <f t="shared" si="9"/>
        <v>0</v>
      </c>
      <c r="P18" s="5">
        <f t="shared" si="10"/>
        <v>0</v>
      </c>
      <c r="Q18" s="5">
        <f t="shared" si="11"/>
        <v>0</v>
      </c>
      <c r="R18" s="5">
        <f t="shared" si="12"/>
        <v>0</v>
      </c>
      <c r="S18" s="5">
        <f t="shared" si="13"/>
        <v>0</v>
      </c>
    </row>
    <row r="19" spans="2:19" x14ac:dyDescent="0.25">
      <c r="B19" s="3" t="s">
        <v>31</v>
      </c>
      <c r="C19" s="1" t="str">
        <f t="shared" si="0"/>
        <v>Akumulasi Penyusutan</v>
      </c>
      <c r="D19" s="1" t="str">
        <f t="shared" si="1"/>
        <v>Db</v>
      </c>
      <c r="E19" s="1" t="str">
        <f t="shared" si="2"/>
        <v>Nrc</v>
      </c>
      <c r="F19" s="5">
        <f t="shared" si="3"/>
        <v>0</v>
      </c>
      <c r="G19" s="5">
        <f t="shared" si="4"/>
        <v>0</v>
      </c>
      <c r="H19" s="5">
        <f>SUMIF(JURNAL!$B:$B,NeracaLajur!B19,JURNAL!$L:$L)</f>
        <v>0</v>
      </c>
      <c r="I19" s="5">
        <f t="shared" si="5"/>
        <v>0</v>
      </c>
      <c r="J19" s="5">
        <f t="shared" si="6"/>
        <v>0</v>
      </c>
      <c r="K19" s="5">
        <f t="shared" si="7"/>
        <v>0</v>
      </c>
      <c r="L19" s="5">
        <f>SUMIF(KBPNY,B19,JDebet)</f>
        <v>0</v>
      </c>
      <c r="M19" s="5">
        <f>SUMIF(KBPNY,B19,JKredit)</f>
        <v>0</v>
      </c>
      <c r="N19" s="5">
        <f t="shared" si="8"/>
        <v>0</v>
      </c>
      <c r="O19" s="5">
        <f t="shared" si="9"/>
        <v>0</v>
      </c>
      <c r="P19" s="5">
        <f t="shared" si="10"/>
        <v>0</v>
      </c>
      <c r="Q19" s="5">
        <f t="shared" si="11"/>
        <v>0</v>
      </c>
      <c r="R19" s="5">
        <f t="shared" si="12"/>
        <v>0</v>
      </c>
      <c r="S19" s="5">
        <f t="shared" si="13"/>
        <v>0</v>
      </c>
    </row>
    <row r="20" spans="2:19" x14ac:dyDescent="0.25">
      <c r="B20" s="3" t="s">
        <v>32</v>
      </c>
      <c r="C20" s="1" t="str">
        <f t="shared" si="0"/>
        <v>Kewajiban</v>
      </c>
      <c r="D20" s="1" t="str">
        <f t="shared" si="1"/>
        <v>Kr</v>
      </c>
      <c r="E20" s="1" t="str">
        <f t="shared" si="2"/>
        <v>Nrc</v>
      </c>
      <c r="F20" s="5">
        <f t="shared" si="3"/>
        <v>0</v>
      </c>
      <c r="G20" s="5">
        <f t="shared" si="4"/>
        <v>0</v>
      </c>
      <c r="H20" s="5">
        <f>SUMIF(JURNAL!$B:$B,NeracaLajur!B20,JURNAL!$L:$L)</f>
        <v>0</v>
      </c>
      <c r="I20" s="5">
        <f t="shared" si="5"/>
        <v>0</v>
      </c>
      <c r="J20" s="5">
        <f t="shared" si="6"/>
        <v>0</v>
      </c>
      <c r="K20" s="5">
        <f t="shared" si="7"/>
        <v>0</v>
      </c>
      <c r="L20" s="5">
        <f>SUMIF(KBPNY,B20,JDebet)</f>
        <v>0</v>
      </c>
      <c r="M20" s="5">
        <f>SUMIF(KBPNY,B20,JKredit)</f>
        <v>0</v>
      </c>
      <c r="N20" s="5">
        <f t="shared" si="8"/>
        <v>0</v>
      </c>
      <c r="O20" s="5">
        <f t="shared" si="9"/>
        <v>0</v>
      </c>
      <c r="P20" s="5">
        <f t="shared" si="10"/>
        <v>0</v>
      </c>
      <c r="Q20" s="5">
        <f t="shared" si="11"/>
        <v>0</v>
      </c>
      <c r="R20" s="5">
        <f t="shared" si="12"/>
        <v>0</v>
      </c>
      <c r="S20" s="5">
        <f t="shared" si="13"/>
        <v>0</v>
      </c>
    </row>
    <row r="21" spans="2:19" x14ac:dyDescent="0.25">
      <c r="B21" s="3" t="s">
        <v>34</v>
      </c>
      <c r="C21" s="1" t="str">
        <f t="shared" si="0"/>
        <v>Hutang Lancar</v>
      </c>
      <c r="D21" s="1" t="str">
        <f t="shared" si="1"/>
        <v>Kr</v>
      </c>
      <c r="E21" s="1" t="str">
        <f t="shared" si="2"/>
        <v>Nrc</v>
      </c>
      <c r="F21" s="5">
        <f t="shared" si="3"/>
        <v>0</v>
      </c>
      <c r="G21" s="5">
        <f t="shared" si="4"/>
        <v>0</v>
      </c>
      <c r="H21" s="5">
        <f>SUMIF(JURNAL!$B:$B,NeracaLajur!B21,JURNAL!$L:$L)</f>
        <v>0</v>
      </c>
      <c r="I21" s="5">
        <f t="shared" si="5"/>
        <v>0</v>
      </c>
      <c r="J21" s="5">
        <f t="shared" si="6"/>
        <v>0</v>
      </c>
      <c r="K21" s="5">
        <f t="shared" si="7"/>
        <v>0</v>
      </c>
      <c r="L21" s="5">
        <f>SUMIF(KBPNY,B21,JDebet)</f>
        <v>0</v>
      </c>
      <c r="M21" s="5">
        <f>SUMIF(KBPNY,B21,JKredit)</f>
        <v>0</v>
      </c>
      <c r="N21" s="5">
        <f t="shared" si="8"/>
        <v>0</v>
      </c>
      <c r="O21" s="5">
        <f t="shared" si="9"/>
        <v>0</v>
      </c>
      <c r="P21" s="5">
        <f t="shared" si="10"/>
        <v>0</v>
      </c>
      <c r="Q21" s="5">
        <f t="shared" si="11"/>
        <v>0</v>
      </c>
      <c r="R21" s="5">
        <f t="shared" si="12"/>
        <v>0</v>
      </c>
      <c r="S21" s="5">
        <f t="shared" si="13"/>
        <v>0</v>
      </c>
    </row>
    <row r="22" spans="2:19" x14ac:dyDescent="0.25">
      <c r="B22" s="3" t="s">
        <v>36</v>
      </c>
      <c r="C22" s="1" t="str">
        <f t="shared" si="0"/>
        <v>Hutang Usaha</v>
      </c>
      <c r="D22" s="1" t="str">
        <f t="shared" si="1"/>
        <v>Kr</v>
      </c>
      <c r="E22" s="1" t="str">
        <f t="shared" si="2"/>
        <v>Nrc</v>
      </c>
      <c r="F22" s="5">
        <f t="shared" si="3"/>
        <v>0</v>
      </c>
      <c r="G22" s="5">
        <f t="shared" si="4"/>
        <v>0</v>
      </c>
      <c r="H22" s="5">
        <f>SUMIF(JURNAL!$B:$B,NeracaLajur!B22,JURNAL!$L:$L)</f>
        <v>0</v>
      </c>
      <c r="I22" s="5">
        <f t="shared" si="5"/>
        <v>0</v>
      </c>
      <c r="J22" s="5">
        <f t="shared" si="6"/>
        <v>0</v>
      </c>
      <c r="K22" s="5">
        <f t="shared" si="7"/>
        <v>0</v>
      </c>
      <c r="L22" s="5">
        <f>SUMIF(KBPNY,B22,JDebet)</f>
        <v>0</v>
      </c>
      <c r="M22" s="5">
        <f>SUMIF(KBPNY,B22,JKredit)</f>
        <v>0</v>
      </c>
      <c r="N22" s="5">
        <f t="shared" si="8"/>
        <v>0</v>
      </c>
      <c r="O22" s="5">
        <f t="shared" si="9"/>
        <v>0</v>
      </c>
      <c r="P22" s="5">
        <f t="shared" si="10"/>
        <v>0</v>
      </c>
      <c r="Q22" s="5">
        <f t="shared" si="11"/>
        <v>0</v>
      </c>
      <c r="R22" s="5">
        <f t="shared" si="12"/>
        <v>0</v>
      </c>
      <c r="S22" s="5">
        <f t="shared" si="13"/>
        <v>0</v>
      </c>
    </row>
    <row r="23" spans="2:19" x14ac:dyDescent="0.25">
      <c r="B23" s="3" t="s">
        <v>38</v>
      </c>
      <c r="C23" s="1" t="str">
        <f t="shared" si="0"/>
        <v>Hutang Jangka Panjang</v>
      </c>
      <c r="D23" s="1" t="str">
        <f t="shared" si="1"/>
        <v>Kr</v>
      </c>
      <c r="E23" s="1" t="str">
        <f t="shared" si="2"/>
        <v>Nrc</v>
      </c>
      <c r="F23" s="5">
        <f t="shared" si="3"/>
        <v>0</v>
      </c>
      <c r="G23" s="5">
        <f t="shared" si="4"/>
        <v>0</v>
      </c>
      <c r="H23" s="5">
        <f>SUMIF(JURNAL!$B:$B,NeracaLajur!B23,JURNAL!$L:$L)</f>
        <v>0</v>
      </c>
      <c r="I23" s="5">
        <f t="shared" si="5"/>
        <v>0</v>
      </c>
      <c r="J23" s="5">
        <f t="shared" si="6"/>
        <v>0</v>
      </c>
      <c r="K23" s="5">
        <f t="shared" si="7"/>
        <v>0</v>
      </c>
      <c r="L23" s="5">
        <f>SUMIF(KBPNY,B23,JDebet)</f>
        <v>0</v>
      </c>
      <c r="M23" s="5">
        <f>SUMIF(KBPNY,B23,JKredit)</f>
        <v>0</v>
      </c>
      <c r="N23" s="5">
        <f t="shared" si="8"/>
        <v>0</v>
      </c>
      <c r="O23" s="5">
        <f t="shared" si="9"/>
        <v>0</v>
      </c>
      <c r="P23" s="5">
        <f t="shared" si="10"/>
        <v>0</v>
      </c>
      <c r="Q23" s="5">
        <f t="shared" si="11"/>
        <v>0</v>
      </c>
      <c r="R23" s="5">
        <f t="shared" si="12"/>
        <v>0</v>
      </c>
      <c r="S23" s="5">
        <f t="shared" si="13"/>
        <v>0</v>
      </c>
    </row>
    <row r="24" spans="2:19" x14ac:dyDescent="0.25">
      <c r="B24" s="3" t="s">
        <v>40</v>
      </c>
      <c r="C24" s="1" t="str">
        <f t="shared" si="0"/>
        <v>Hutang Bank</v>
      </c>
      <c r="D24" s="1" t="str">
        <f t="shared" si="1"/>
        <v>Kr</v>
      </c>
      <c r="E24" s="1" t="str">
        <f t="shared" si="2"/>
        <v>Nrc</v>
      </c>
      <c r="F24" s="5">
        <f t="shared" si="3"/>
        <v>0</v>
      </c>
      <c r="G24" s="5">
        <f t="shared" si="4"/>
        <v>0</v>
      </c>
      <c r="H24" s="5">
        <f>SUMIF(JURNAL!$B:$B,NeracaLajur!B24,JURNAL!$L:$L)</f>
        <v>0</v>
      </c>
      <c r="I24" s="5">
        <f t="shared" si="5"/>
        <v>0</v>
      </c>
      <c r="J24" s="5">
        <f t="shared" si="6"/>
        <v>0</v>
      </c>
      <c r="K24" s="5">
        <f t="shared" si="7"/>
        <v>0</v>
      </c>
      <c r="L24" s="5">
        <f>SUMIF(KBPNY,B24,JDebet)</f>
        <v>0</v>
      </c>
      <c r="M24" s="5">
        <f>SUMIF(KBPNY,B24,JKredit)</f>
        <v>0</v>
      </c>
      <c r="N24" s="5">
        <f t="shared" si="8"/>
        <v>0</v>
      </c>
      <c r="O24" s="5">
        <f t="shared" si="9"/>
        <v>0</v>
      </c>
      <c r="P24" s="5">
        <f t="shared" si="10"/>
        <v>0</v>
      </c>
      <c r="Q24" s="5">
        <f t="shared" si="11"/>
        <v>0</v>
      </c>
      <c r="R24" s="5">
        <f t="shared" si="12"/>
        <v>0</v>
      </c>
      <c r="S24" s="5">
        <f t="shared" si="13"/>
        <v>0</v>
      </c>
    </row>
    <row r="25" spans="2:19" x14ac:dyDescent="0.25">
      <c r="B25" s="3" t="s">
        <v>42</v>
      </c>
      <c r="C25" s="1" t="str">
        <f t="shared" si="0"/>
        <v>Modal</v>
      </c>
      <c r="D25" s="1" t="str">
        <f t="shared" si="1"/>
        <v>Kr</v>
      </c>
      <c r="E25" s="1" t="str">
        <f t="shared" si="2"/>
        <v>Nrc</v>
      </c>
      <c r="F25" s="5">
        <f t="shared" si="3"/>
        <v>0</v>
      </c>
      <c r="G25" s="5">
        <f t="shared" si="4"/>
        <v>0</v>
      </c>
      <c r="H25" s="5">
        <f>SUMIF(JURNAL!$B:$B,NeracaLajur!B25,JURNAL!$L:$L)</f>
        <v>0</v>
      </c>
      <c r="I25" s="5">
        <f t="shared" si="5"/>
        <v>0</v>
      </c>
      <c r="J25" s="5">
        <f t="shared" si="6"/>
        <v>0</v>
      </c>
      <c r="K25" s="5">
        <f t="shared" si="7"/>
        <v>0</v>
      </c>
      <c r="L25" s="5">
        <f>SUMIF(KBPNY,B25,JDebet)</f>
        <v>0</v>
      </c>
      <c r="M25" s="5">
        <f>SUMIF(KBPNY,B25,JKredit)</f>
        <v>0</v>
      </c>
      <c r="N25" s="5">
        <f t="shared" si="8"/>
        <v>0</v>
      </c>
      <c r="O25" s="5">
        <f t="shared" si="9"/>
        <v>0</v>
      </c>
      <c r="P25" s="5">
        <f t="shared" si="10"/>
        <v>0</v>
      </c>
      <c r="Q25" s="5">
        <f t="shared" si="11"/>
        <v>0</v>
      </c>
      <c r="R25" s="5">
        <f t="shared" si="12"/>
        <v>0</v>
      </c>
      <c r="S25" s="5">
        <f t="shared" si="13"/>
        <v>0</v>
      </c>
    </row>
    <row r="26" spans="2:19" x14ac:dyDescent="0.25">
      <c r="B26" s="3" t="s">
        <v>44</v>
      </c>
      <c r="C26" s="1" t="str">
        <f t="shared" si="0"/>
        <v>Modal Awal</v>
      </c>
      <c r="D26" s="1" t="str">
        <f t="shared" si="1"/>
        <v>Kr</v>
      </c>
      <c r="E26" s="1" t="str">
        <f t="shared" si="2"/>
        <v>Nrc</v>
      </c>
      <c r="F26" s="5">
        <f t="shared" si="3"/>
        <v>0</v>
      </c>
      <c r="G26" s="5">
        <f t="shared" si="4"/>
        <v>0</v>
      </c>
      <c r="H26" s="5">
        <f>SUMIF(JURNAL!$B:$B,NeracaLajur!B26,JURNAL!$L:$L)</f>
        <v>0</v>
      </c>
      <c r="I26" s="5">
        <f t="shared" si="5"/>
        <v>0</v>
      </c>
      <c r="J26" s="5">
        <f t="shared" si="6"/>
        <v>0</v>
      </c>
      <c r="K26" s="5">
        <f t="shared" si="7"/>
        <v>0</v>
      </c>
      <c r="L26" s="5">
        <f>SUMIF(KBPNY,B26,JDebet)</f>
        <v>0</v>
      </c>
      <c r="M26" s="5">
        <f>SUMIF(KBPNY,B26,JKredit)</f>
        <v>0</v>
      </c>
      <c r="N26" s="5">
        <f t="shared" si="8"/>
        <v>0</v>
      </c>
      <c r="O26" s="5">
        <f t="shared" si="9"/>
        <v>0</v>
      </c>
      <c r="P26" s="5">
        <f t="shared" si="10"/>
        <v>0</v>
      </c>
      <c r="Q26" s="5">
        <f t="shared" si="11"/>
        <v>0</v>
      </c>
      <c r="R26" s="5">
        <f t="shared" si="12"/>
        <v>0</v>
      </c>
      <c r="S26" s="5">
        <f t="shared" si="13"/>
        <v>0</v>
      </c>
    </row>
    <row r="27" spans="2:19" x14ac:dyDescent="0.25">
      <c r="B27" s="3" t="s">
        <v>50</v>
      </c>
      <c r="C27" s="1" t="str">
        <f t="shared" si="0"/>
        <v>Tambahan Modal</v>
      </c>
      <c r="D27" s="1" t="str">
        <f t="shared" si="1"/>
        <v>Kr</v>
      </c>
      <c r="E27" s="1" t="str">
        <f t="shared" si="2"/>
        <v>Nrc</v>
      </c>
      <c r="F27" s="5">
        <f t="shared" si="3"/>
        <v>0</v>
      </c>
      <c r="G27" s="5">
        <f t="shared" si="4"/>
        <v>0</v>
      </c>
      <c r="H27" s="5">
        <f>SUMIF(JURNAL!$B:$B,NeracaLajur!B27,JURNAL!$L:$L)</f>
        <v>0</v>
      </c>
      <c r="I27" s="5">
        <f t="shared" si="5"/>
        <v>10000000</v>
      </c>
      <c r="J27" s="5">
        <f t="shared" si="6"/>
        <v>0</v>
      </c>
      <c r="K27" s="5">
        <f t="shared" si="7"/>
        <v>10000000</v>
      </c>
      <c r="L27" s="5">
        <f>SUMIF(KBPNY,B27,JDebet)</f>
        <v>0</v>
      </c>
      <c r="M27" s="5">
        <f>SUMIF(KBPNY,B27,JKredit)</f>
        <v>0</v>
      </c>
      <c r="N27" s="5">
        <f t="shared" si="8"/>
        <v>0</v>
      </c>
      <c r="O27" s="5">
        <f t="shared" si="9"/>
        <v>10000000</v>
      </c>
      <c r="P27" s="5">
        <f t="shared" si="10"/>
        <v>0</v>
      </c>
      <c r="Q27" s="5">
        <f t="shared" si="11"/>
        <v>0</v>
      </c>
      <c r="R27" s="5">
        <f t="shared" si="12"/>
        <v>0</v>
      </c>
      <c r="S27" s="5">
        <f t="shared" si="13"/>
        <v>10000000</v>
      </c>
    </row>
    <row r="28" spans="2:19" x14ac:dyDescent="0.25">
      <c r="B28" s="3" t="s">
        <v>51</v>
      </c>
      <c r="C28" s="1" t="str">
        <f t="shared" si="0"/>
        <v>Prive</v>
      </c>
      <c r="D28" s="1" t="str">
        <f t="shared" si="1"/>
        <v>Kr</v>
      </c>
      <c r="E28" s="1" t="str">
        <f t="shared" si="2"/>
        <v>Nrc</v>
      </c>
      <c r="F28" s="5">
        <f t="shared" si="3"/>
        <v>0</v>
      </c>
      <c r="G28" s="5">
        <f t="shared" si="4"/>
        <v>0</v>
      </c>
      <c r="H28" s="5">
        <f>SUMIF(JURNAL!$B:$B,NeracaLajur!B28,JURNAL!$L:$L)</f>
        <v>0</v>
      </c>
      <c r="I28" s="5">
        <f t="shared" si="5"/>
        <v>0</v>
      </c>
      <c r="J28" s="5">
        <f t="shared" si="6"/>
        <v>0</v>
      </c>
      <c r="K28" s="5">
        <f t="shared" si="7"/>
        <v>0</v>
      </c>
      <c r="L28" s="5">
        <f>SUMIF(KBPNY,B28,JDebet)</f>
        <v>0</v>
      </c>
      <c r="M28" s="5">
        <f>SUMIF(KBPNY,B28,JKredit)</f>
        <v>0</v>
      </c>
      <c r="N28" s="5">
        <f t="shared" si="8"/>
        <v>0</v>
      </c>
      <c r="O28" s="5">
        <f t="shared" si="9"/>
        <v>0</v>
      </c>
      <c r="P28" s="5">
        <f t="shared" si="10"/>
        <v>0</v>
      </c>
      <c r="Q28" s="5">
        <f t="shared" si="11"/>
        <v>0</v>
      </c>
      <c r="R28" s="5">
        <f t="shared" si="12"/>
        <v>0</v>
      </c>
      <c r="S28" s="5">
        <f t="shared" si="13"/>
        <v>0</v>
      </c>
    </row>
    <row r="29" spans="2:19" x14ac:dyDescent="0.25">
      <c r="B29" s="3" t="s">
        <v>52</v>
      </c>
      <c r="C29" s="1" t="str">
        <f t="shared" si="0"/>
        <v>Laba Ditahan</v>
      </c>
      <c r="D29" s="1" t="str">
        <f t="shared" si="1"/>
        <v>Kr</v>
      </c>
      <c r="E29" s="1" t="str">
        <f t="shared" si="2"/>
        <v>Nrc</v>
      </c>
      <c r="F29" s="5">
        <f t="shared" si="3"/>
        <v>0</v>
      </c>
      <c r="G29" s="5">
        <f t="shared" si="4"/>
        <v>0</v>
      </c>
      <c r="H29" s="5">
        <f>SUMIF(JURNAL!$B:$B,NeracaLajur!B29,JURNAL!$L:$L)</f>
        <v>0</v>
      </c>
      <c r="I29" s="5">
        <f t="shared" si="5"/>
        <v>0</v>
      </c>
      <c r="J29" s="5">
        <f t="shared" si="6"/>
        <v>0</v>
      </c>
      <c r="K29" s="5">
        <f t="shared" si="7"/>
        <v>0</v>
      </c>
      <c r="L29" s="5">
        <f>SUMIF(KBPNY,B29,JDebet)</f>
        <v>0</v>
      </c>
      <c r="M29" s="5">
        <f>SUMIF(KBPNY,B29,JKredit)</f>
        <v>0</v>
      </c>
      <c r="N29" s="5">
        <f t="shared" si="8"/>
        <v>0</v>
      </c>
      <c r="O29" s="5">
        <f t="shared" si="9"/>
        <v>0</v>
      </c>
      <c r="P29" s="5">
        <f t="shared" si="10"/>
        <v>0</v>
      </c>
      <c r="Q29" s="5">
        <f t="shared" si="11"/>
        <v>0</v>
      </c>
      <c r="R29" s="5">
        <f t="shared" si="12"/>
        <v>0</v>
      </c>
      <c r="S29" s="5">
        <f t="shared" si="13"/>
        <v>0</v>
      </c>
    </row>
    <row r="30" spans="2:19" x14ac:dyDescent="0.25">
      <c r="B30" s="3" t="s">
        <v>53</v>
      </c>
      <c r="C30" s="1" t="str">
        <f t="shared" si="0"/>
        <v>Laba Periode Berjalan</v>
      </c>
      <c r="D30" s="1" t="str">
        <f t="shared" si="1"/>
        <v>Kr</v>
      </c>
      <c r="E30" s="1" t="str">
        <f t="shared" si="2"/>
        <v>Nrc</v>
      </c>
      <c r="F30" s="5">
        <f t="shared" si="3"/>
        <v>0</v>
      </c>
      <c r="G30" s="5">
        <f t="shared" si="4"/>
        <v>0</v>
      </c>
      <c r="H30" s="5">
        <f>SUMIF(JURNAL!$B:$B,NeracaLajur!B30,JURNAL!$L:$L)</f>
        <v>0</v>
      </c>
      <c r="I30" s="5">
        <f t="shared" si="5"/>
        <v>0</v>
      </c>
      <c r="J30" s="5">
        <f t="shared" si="6"/>
        <v>0</v>
      </c>
      <c r="K30" s="5">
        <f t="shared" si="7"/>
        <v>0</v>
      </c>
      <c r="L30" s="5">
        <f>SUMIF(KBPNY,B30,JDebet)</f>
        <v>0</v>
      </c>
      <c r="M30" s="5">
        <f>SUMIF(KBPNY,B30,JKredit)</f>
        <v>0</v>
      </c>
      <c r="N30" s="5">
        <f t="shared" si="8"/>
        <v>0</v>
      </c>
      <c r="O30" s="5">
        <f t="shared" si="9"/>
        <v>0</v>
      </c>
      <c r="P30" s="5">
        <f t="shared" si="10"/>
        <v>0</v>
      </c>
      <c r="Q30" s="5">
        <f t="shared" si="11"/>
        <v>0</v>
      </c>
      <c r="R30" s="5">
        <f t="shared" si="12"/>
        <v>0</v>
      </c>
      <c r="S30" s="5">
        <f t="shared" si="13"/>
        <v>0</v>
      </c>
    </row>
    <row r="31" spans="2:19" x14ac:dyDescent="0.25">
      <c r="B31" s="3" t="s">
        <v>54</v>
      </c>
      <c r="C31" s="1" t="str">
        <f t="shared" si="0"/>
        <v>Pendapatan</v>
      </c>
      <c r="D31" s="1" t="str">
        <f t="shared" si="1"/>
        <v>Kr</v>
      </c>
      <c r="E31" s="1" t="str">
        <f t="shared" si="2"/>
        <v>Lr</v>
      </c>
      <c r="F31" s="5">
        <f t="shared" si="3"/>
        <v>0</v>
      </c>
      <c r="G31" s="5">
        <f t="shared" si="4"/>
        <v>0</v>
      </c>
      <c r="H31" s="5">
        <f>SUMIF(JURNAL!$B:$B,NeracaLajur!B31,JURNAL!$L:$L)</f>
        <v>0</v>
      </c>
      <c r="I31" s="5">
        <f t="shared" si="5"/>
        <v>0</v>
      </c>
      <c r="J31" s="5">
        <f t="shared" si="6"/>
        <v>0</v>
      </c>
      <c r="K31" s="5">
        <f t="shared" si="7"/>
        <v>0</v>
      </c>
      <c r="L31" s="5">
        <f>SUMIF(KBPNY,B31,JDebet)</f>
        <v>0</v>
      </c>
      <c r="M31" s="5">
        <f>SUMIF(KBPNY,B31,JKredit)</f>
        <v>0</v>
      </c>
      <c r="N31" s="5">
        <f t="shared" si="8"/>
        <v>0</v>
      </c>
      <c r="O31" s="5">
        <f t="shared" si="9"/>
        <v>0</v>
      </c>
      <c r="P31" s="5">
        <f t="shared" si="10"/>
        <v>0</v>
      </c>
      <c r="Q31" s="5">
        <f t="shared" si="11"/>
        <v>0</v>
      </c>
      <c r="R31" s="5">
        <f t="shared" si="12"/>
        <v>0</v>
      </c>
      <c r="S31" s="5">
        <f t="shared" si="13"/>
        <v>0</v>
      </c>
    </row>
    <row r="32" spans="2:19" x14ac:dyDescent="0.25">
      <c r="B32" s="3" t="s">
        <v>56</v>
      </c>
      <c r="C32" s="1" t="str">
        <f t="shared" si="0"/>
        <v>Pendapatan Usaha</v>
      </c>
      <c r="D32" s="1" t="str">
        <f t="shared" si="1"/>
        <v>Kr</v>
      </c>
      <c r="E32" s="1" t="str">
        <f t="shared" si="2"/>
        <v>Lr</v>
      </c>
      <c r="F32" s="5">
        <f t="shared" si="3"/>
        <v>0</v>
      </c>
      <c r="G32" s="5">
        <f t="shared" si="4"/>
        <v>0</v>
      </c>
      <c r="H32" s="5">
        <f>SUMIF(JURNAL!$B:$B,NeracaLajur!B32,JURNAL!$L:$L)</f>
        <v>0</v>
      </c>
      <c r="I32" s="5">
        <f t="shared" si="5"/>
        <v>1000000</v>
      </c>
      <c r="J32" s="5">
        <f t="shared" si="6"/>
        <v>0</v>
      </c>
      <c r="K32" s="5">
        <f t="shared" si="7"/>
        <v>1000000</v>
      </c>
      <c r="L32" s="5">
        <f>SUMIF(KBPNY,B32,JDebet)</f>
        <v>0</v>
      </c>
      <c r="M32" s="5">
        <f>SUMIF(KBPNY,B32,JKredit)</f>
        <v>0</v>
      </c>
      <c r="N32" s="5">
        <f t="shared" si="8"/>
        <v>0</v>
      </c>
      <c r="O32" s="5">
        <f t="shared" si="9"/>
        <v>1000000</v>
      </c>
      <c r="P32" s="5">
        <f t="shared" si="10"/>
        <v>0</v>
      </c>
      <c r="Q32" s="5">
        <f t="shared" si="11"/>
        <v>1000000</v>
      </c>
      <c r="R32" s="5">
        <f t="shared" si="12"/>
        <v>0</v>
      </c>
      <c r="S32" s="5">
        <f t="shared" si="13"/>
        <v>0</v>
      </c>
    </row>
    <row r="33" spans="2:19" x14ac:dyDescent="0.25">
      <c r="B33" s="3" t="s">
        <v>57</v>
      </c>
      <c r="C33" s="1" t="str">
        <f t="shared" si="0"/>
        <v>Pendapatan Lainnya</v>
      </c>
      <c r="D33" s="1" t="str">
        <f t="shared" si="1"/>
        <v>Kr</v>
      </c>
      <c r="E33" s="1" t="str">
        <f t="shared" si="2"/>
        <v>Lr</v>
      </c>
      <c r="F33" s="5">
        <f t="shared" si="3"/>
        <v>0</v>
      </c>
      <c r="G33" s="5">
        <f t="shared" si="4"/>
        <v>0</v>
      </c>
      <c r="H33" s="5">
        <f>SUMIF(JURNAL!$B:$B,NeracaLajur!B33,JURNAL!$L:$L)</f>
        <v>0</v>
      </c>
      <c r="I33" s="5">
        <f t="shared" si="5"/>
        <v>0</v>
      </c>
      <c r="J33" s="5">
        <f t="shared" si="6"/>
        <v>0</v>
      </c>
      <c r="K33" s="5">
        <f t="shared" si="7"/>
        <v>0</v>
      </c>
      <c r="L33" s="5">
        <f>SUMIF(KBPNY,B33,JDebet)</f>
        <v>0</v>
      </c>
      <c r="M33" s="5">
        <f>SUMIF(KBPNY,B33,JKredit)</f>
        <v>0</v>
      </c>
      <c r="N33" s="5">
        <f t="shared" si="8"/>
        <v>0</v>
      </c>
      <c r="O33" s="5">
        <f t="shared" si="9"/>
        <v>0</v>
      </c>
      <c r="P33" s="5">
        <f t="shared" si="10"/>
        <v>0</v>
      </c>
      <c r="Q33" s="5">
        <f t="shared" si="11"/>
        <v>0</v>
      </c>
      <c r="R33" s="5">
        <f t="shared" si="12"/>
        <v>0</v>
      </c>
      <c r="S33" s="5">
        <f t="shared" si="13"/>
        <v>0</v>
      </c>
    </row>
    <row r="34" spans="2:19" x14ac:dyDescent="0.25">
      <c r="B34" s="3" t="s">
        <v>60</v>
      </c>
      <c r="C34" s="1" t="str">
        <f t="shared" si="0"/>
        <v>Biaya Atas Pendapatan</v>
      </c>
      <c r="D34" s="1" t="str">
        <f t="shared" si="1"/>
        <v>Db</v>
      </c>
      <c r="E34" s="1" t="str">
        <f t="shared" si="2"/>
        <v>Lr</v>
      </c>
      <c r="F34" s="5">
        <f t="shared" si="3"/>
        <v>0</v>
      </c>
      <c r="G34" s="5">
        <f t="shared" si="4"/>
        <v>0</v>
      </c>
      <c r="H34" s="5">
        <f>SUMIF(JURNAL!$B:$B,NeracaLajur!B34,JURNAL!$L:$L)</f>
        <v>0</v>
      </c>
      <c r="I34" s="5">
        <f t="shared" si="5"/>
        <v>0</v>
      </c>
      <c r="J34" s="5">
        <f t="shared" si="6"/>
        <v>0</v>
      </c>
      <c r="K34" s="5">
        <f t="shared" si="7"/>
        <v>0</v>
      </c>
      <c r="L34" s="5">
        <f>SUMIF(KBPNY,B34,JDebet)</f>
        <v>0</v>
      </c>
      <c r="M34" s="5">
        <f>SUMIF(KBPNY,B34,JKredit)</f>
        <v>0</v>
      </c>
      <c r="N34" s="5">
        <f t="shared" si="8"/>
        <v>0</v>
      </c>
      <c r="O34" s="5">
        <f t="shared" si="9"/>
        <v>0</v>
      </c>
      <c r="P34" s="5">
        <f t="shared" si="10"/>
        <v>0</v>
      </c>
      <c r="Q34" s="5">
        <f t="shared" si="11"/>
        <v>0</v>
      </c>
      <c r="R34" s="5">
        <f t="shared" si="12"/>
        <v>0</v>
      </c>
      <c r="S34" s="5">
        <f t="shared" si="13"/>
        <v>0</v>
      </c>
    </row>
    <row r="35" spans="2:19" x14ac:dyDescent="0.25">
      <c r="B35" s="3" t="s">
        <v>64</v>
      </c>
      <c r="C35" s="1" t="str">
        <f t="shared" si="0"/>
        <v>Harga Pokok Produksi</v>
      </c>
      <c r="D35" s="1" t="str">
        <f t="shared" si="1"/>
        <v>Db</v>
      </c>
      <c r="E35" s="1" t="str">
        <f t="shared" si="2"/>
        <v>Lr</v>
      </c>
      <c r="F35" s="5">
        <f t="shared" si="3"/>
        <v>0</v>
      </c>
      <c r="G35" s="5">
        <f t="shared" si="4"/>
        <v>0</v>
      </c>
      <c r="H35" s="5">
        <f>SUMIF(JURNAL!$B:$B,NeracaLajur!B35,JURNAL!$L:$L)</f>
        <v>0</v>
      </c>
      <c r="I35" s="5">
        <f t="shared" si="5"/>
        <v>0</v>
      </c>
      <c r="J35" s="5">
        <f t="shared" si="6"/>
        <v>0</v>
      </c>
      <c r="K35" s="5">
        <f t="shared" si="7"/>
        <v>0</v>
      </c>
      <c r="L35" s="5">
        <f>SUMIF(KBPNY,B35,JDebet)</f>
        <v>0</v>
      </c>
      <c r="M35" s="5">
        <f>SUMIF(KBPNY,B35,JKredit)</f>
        <v>0</v>
      </c>
      <c r="N35" s="5">
        <f t="shared" si="8"/>
        <v>0</v>
      </c>
      <c r="O35" s="5">
        <f t="shared" si="9"/>
        <v>0</v>
      </c>
      <c r="P35" s="5">
        <f t="shared" si="10"/>
        <v>0</v>
      </c>
      <c r="Q35" s="5">
        <f t="shared" si="11"/>
        <v>0</v>
      </c>
      <c r="R35" s="5">
        <f t="shared" si="12"/>
        <v>0</v>
      </c>
      <c r="S35" s="5">
        <f t="shared" si="13"/>
        <v>0</v>
      </c>
    </row>
    <row r="36" spans="2:19" x14ac:dyDescent="0.25">
      <c r="B36" s="3" t="s">
        <v>65</v>
      </c>
      <c r="C36" s="1" t="str">
        <f t="shared" si="0"/>
        <v>Biaya Lainnya</v>
      </c>
      <c r="D36" s="1" t="str">
        <f t="shared" si="1"/>
        <v>Db</v>
      </c>
      <c r="E36" s="1" t="str">
        <f t="shared" si="2"/>
        <v>Lr</v>
      </c>
      <c r="F36" s="5">
        <f t="shared" si="3"/>
        <v>0</v>
      </c>
      <c r="G36" s="5">
        <f t="shared" si="4"/>
        <v>0</v>
      </c>
      <c r="H36" s="5">
        <f>SUMIF(JURNAL!$B:$B,NeracaLajur!B36,JURNAL!$L:$L)</f>
        <v>0</v>
      </c>
      <c r="I36" s="5">
        <f t="shared" si="5"/>
        <v>0</v>
      </c>
      <c r="J36" s="5">
        <f t="shared" si="6"/>
        <v>0</v>
      </c>
      <c r="K36" s="5">
        <f t="shared" si="7"/>
        <v>0</v>
      </c>
      <c r="L36" s="5">
        <f>SUMIF(KBPNY,B36,JDebet)</f>
        <v>0</v>
      </c>
      <c r="M36" s="5">
        <f>SUMIF(KBPNY,B36,JKredit)</f>
        <v>0</v>
      </c>
      <c r="N36" s="5">
        <f t="shared" si="8"/>
        <v>0</v>
      </c>
      <c r="O36" s="5">
        <f t="shared" si="9"/>
        <v>0</v>
      </c>
      <c r="P36" s="5">
        <f t="shared" si="10"/>
        <v>0</v>
      </c>
      <c r="Q36" s="5">
        <f t="shared" si="11"/>
        <v>0</v>
      </c>
      <c r="R36" s="5">
        <f t="shared" si="12"/>
        <v>0</v>
      </c>
      <c r="S36" s="5">
        <f t="shared" si="13"/>
        <v>0</v>
      </c>
    </row>
    <row r="37" spans="2:19" x14ac:dyDescent="0.25">
      <c r="B37" s="3" t="s">
        <v>66</v>
      </c>
      <c r="C37" s="1" t="str">
        <f t="shared" si="0"/>
        <v>Biaya Operasional</v>
      </c>
      <c r="D37" s="1" t="str">
        <f t="shared" si="1"/>
        <v>Db</v>
      </c>
      <c r="E37" s="1" t="str">
        <f t="shared" si="2"/>
        <v>Lr</v>
      </c>
      <c r="F37" s="5">
        <f t="shared" si="3"/>
        <v>0</v>
      </c>
      <c r="G37" s="5">
        <f t="shared" si="4"/>
        <v>0</v>
      </c>
      <c r="H37" s="5">
        <f>SUMIF(JURNAL!$B:$B,NeracaLajur!B37,JURNAL!$L:$L)</f>
        <v>0</v>
      </c>
      <c r="I37" s="5">
        <f t="shared" si="5"/>
        <v>0</v>
      </c>
      <c r="J37" s="5">
        <f t="shared" si="6"/>
        <v>0</v>
      </c>
      <c r="K37" s="5">
        <f t="shared" si="7"/>
        <v>0</v>
      </c>
      <c r="L37" s="5">
        <f>SUMIF(KBPNY,B37,JDebet)</f>
        <v>0</v>
      </c>
      <c r="M37" s="5">
        <f>SUMIF(KBPNY,B37,JKredit)</f>
        <v>0</v>
      </c>
      <c r="N37" s="5">
        <f t="shared" si="8"/>
        <v>0</v>
      </c>
      <c r="O37" s="5">
        <f t="shared" si="9"/>
        <v>0</v>
      </c>
      <c r="P37" s="5">
        <f t="shared" si="10"/>
        <v>0</v>
      </c>
      <c r="Q37" s="5">
        <f t="shared" si="11"/>
        <v>0</v>
      </c>
      <c r="R37" s="5">
        <f t="shared" si="12"/>
        <v>0</v>
      </c>
      <c r="S37" s="5">
        <f t="shared" si="13"/>
        <v>0</v>
      </c>
    </row>
    <row r="38" spans="2:19" x14ac:dyDescent="0.25">
      <c r="B38" s="3" t="s">
        <v>72</v>
      </c>
      <c r="C38" s="1" t="str">
        <f t="shared" si="0"/>
        <v>Gaji</v>
      </c>
      <c r="D38" s="1" t="str">
        <f t="shared" si="1"/>
        <v>Db</v>
      </c>
      <c r="E38" s="1" t="str">
        <f t="shared" si="2"/>
        <v>Lr</v>
      </c>
      <c r="F38" s="5">
        <f t="shared" si="3"/>
        <v>0</v>
      </c>
      <c r="G38" s="5">
        <f t="shared" si="4"/>
        <v>0</v>
      </c>
      <c r="H38" s="5">
        <f>SUMIF(JURNAL!$B:$B,NeracaLajur!B38,JURNAL!$L:$L)</f>
        <v>1500000</v>
      </c>
      <c r="I38" s="5">
        <f t="shared" si="5"/>
        <v>0</v>
      </c>
      <c r="J38" s="5">
        <f t="shared" si="6"/>
        <v>1500000</v>
      </c>
      <c r="K38" s="5">
        <f t="shared" si="7"/>
        <v>0</v>
      </c>
      <c r="L38" s="5">
        <f>SUMIF(KBPNY,B38,JDebet)</f>
        <v>0</v>
      </c>
      <c r="M38" s="5">
        <f>SUMIF(KBPNY,B38,JKredit)</f>
        <v>0</v>
      </c>
      <c r="N38" s="5">
        <f t="shared" si="8"/>
        <v>1500000</v>
      </c>
      <c r="O38" s="5">
        <f t="shared" si="9"/>
        <v>0</v>
      </c>
      <c r="P38" s="5">
        <f t="shared" si="10"/>
        <v>1500000</v>
      </c>
      <c r="Q38" s="5">
        <f t="shared" si="11"/>
        <v>0</v>
      </c>
      <c r="R38" s="5">
        <f t="shared" si="12"/>
        <v>0</v>
      </c>
      <c r="S38" s="5">
        <f t="shared" si="13"/>
        <v>0</v>
      </c>
    </row>
    <row r="39" spans="2:19" x14ac:dyDescent="0.25">
      <c r="B39" s="3" t="s">
        <v>73</v>
      </c>
      <c r="C39" s="1" t="str">
        <f t="shared" si="0"/>
        <v>Listrik, Air dan Telepon</v>
      </c>
      <c r="D39" s="1" t="str">
        <f t="shared" si="1"/>
        <v>Db</v>
      </c>
      <c r="E39" s="1" t="str">
        <f t="shared" si="2"/>
        <v>Lr</v>
      </c>
      <c r="F39" s="5">
        <f t="shared" si="3"/>
        <v>0</v>
      </c>
      <c r="G39" s="5">
        <f t="shared" si="4"/>
        <v>0</v>
      </c>
      <c r="H39" s="5">
        <f>SUMIF(JURNAL!$B:$B,NeracaLajur!B39,JURNAL!$L:$L)</f>
        <v>0</v>
      </c>
      <c r="I39" s="5">
        <f t="shared" si="5"/>
        <v>0</v>
      </c>
      <c r="J39" s="5">
        <f t="shared" si="6"/>
        <v>0</v>
      </c>
      <c r="K39" s="5">
        <f t="shared" si="7"/>
        <v>0</v>
      </c>
      <c r="L39" s="5">
        <f>SUMIF(KBPNY,B39,JDebet)</f>
        <v>0</v>
      </c>
      <c r="M39" s="5">
        <f>SUMIF(KBPNY,B39,JKredit)</f>
        <v>0</v>
      </c>
      <c r="N39" s="5">
        <f t="shared" si="8"/>
        <v>0</v>
      </c>
      <c r="O39" s="5">
        <f t="shared" si="9"/>
        <v>0</v>
      </c>
      <c r="P39" s="5">
        <f t="shared" si="10"/>
        <v>0</v>
      </c>
      <c r="Q39" s="5">
        <f t="shared" si="11"/>
        <v>0</v>
      </c>
      <c r="R39" s="5">
        <f t="shared" si="12"/>
        <v>0</v>
      </c>
      <c r="S39" s="5">
        <f t="shared" si="13"/>
        <v>0</v>
      </c>
    </row>
    <row r="40" spans="2:19" x14ac:dyDescent="0.25">
      <c r="B40" s="3" t="s">
        <v>74</v>
      </c>
      <c r="C40" s="1" t="str">
        <f t="shared" si="0"/>
        <v>Tol dan Parkir</v>
      </c>
      <c r="D40" s="1" t="str">
        <f t="shared" si="1"/>
        <v>Db</v>
      </c>
      <c r="E40" s="1" t="str">
        <f t="shared" si="2"/>
        <v>Lr</v>
      </c>
      <c r="F40" s="5">
        <f t="shared" si="3"/>
        <v>0</v>
      </c>
      <c r="G40" s="5">
        <f t="shared" si="4"/>
        <v>0</v>
      </c>
      <c r="H40" s="5">
        <f>SUMIF(JURNAL!$B:$B,NeracaLajur!B40,JURNAL!$L:$L)</f>
        <v>0</v>
      </c>
      <c r="I40" s="5">
        <f t="shared" si="5"/>
        <v>0</v>
      </c>
      <c r="J40" s="5">
        <f t="shared" si="6"/>
        <v>0</v>
      </c>
      <c r="K40" s="5">
        <f t="shared" si="7"/>
        <v>0</v>
      </c>
      <c r="L40" s="5">
        <f>SUMIF(KBPNY,B40,JDebet)</f>
        <v>0</v>
      </c>
      <c r="M40" s="5">
        <f>SUMIF(KBPNY,B40,JKredit)</f>
        <v>0</v>
      </c>
      <c r="N40" s="5">
        <f t="shared" si="8"/>
        <v>0</v>
      </c>
      <c r="O40" s="5">
        <f t="shared" si="9"/>
        <v>0</v>
      </c>
      <c r="P40" s="5">
        <f t="shared" si="10"/>
        <v>0</v>
      </c>
      <c r="Q40" s="5">
        <f t="shared" si="11"/>
        <v>0</v>
      </c>
      <c r="R40" s="5">
        <f t="shared" si="12"/>
        <v>0</v>
      </c>
      <c r="S40" s="5">
        <f t="shared" si="13"/>
        <v>0</v>
      </c>
    </row>
    <row r="41" spans="2:19" x14ac:dyDescent="0.25">
      <c r="B41" s="3" t="s">
        <v>75</v>
      </c>
      <c r="C41" s="1" t="str">
        <f t="shared" si="0"/>
        <v>Biaya Operasional Lainnya</v>
      </c>
      <c r="D41" s="1" t="str">
        <f t="shared" si="1"/>
        <v>Db</v>
      </c>
      <c r="E41" s="1" t="str">
        <f t="shared" si="2"/>
        <v>Lr</v>
      </c>
      <c r="F41" s="5">
        <f t="shared" si="3"/>
        <v>0</v>
      </c>
      <c r="G41" s="5">
        <f t="shared" si="4"/>
        <v>0</v>
      </c>
      <c r="H41" s="5">
        <f>SUMIF(JURNAL!$B:$B,NeracaLajur!B41,JURNAL!$L:$L)</f>
        <v>0</v>
      </c>
      <c r="I41" s="5">
        <f t="shared" si="5"/>
        <v>0</v>
      </c>
      <c r="J41" s="5">
        <f t="shared" si="6"/>
        <v>0</v>
      </c>
      <c r="K41" s="5">
        <f t="shared" si="7"/>
        <v>0</v>
      </c>
      <c r="L41" s="5">
        <f>SUMIF(KBPNY,B41,JDebet)</f>
        <v>0</v>
      </c>
      <c r="M41" s="5">
        <f>SUMIF(KBPNY,B41,JKredit)</f>
        <v>0</v>
      </c>
      <c r="N41" s="5">
        <f t="shared" si="8"/>
        <v>0</v>
      </c>
      <c r="O41" s="5">
        <f t="shared" si="9"/>
        <v>0</v>
      </c>
      <c r="P41" s="5">
        <f t="shared" si="10"/>
        <v>0</v>
      </c>
      <c r="Q41" s="5">
        <f t="shared" si="11"/>
        <v>0</v>
      </c>
      <c r="R41" s="5">
        <f t="shared" si="12"/>
        <v>0</v>
      </c>
      <c r="S41" s="5">
        <f t="shared" si="13"/>
        <v>0</v>
      </c>
    </row>
    <row r="42" spans="2:19" x14ac:dyDescent="0.25">
      <c r="B42" s="3" t="s">
        <v>76</v>
      </c>
      <c r="C42" s="1" t="str">
        <f t="shared" si="0"/>
        <v>Pendapatan Lainnya</v>
      </c>
      <c r="D42" s="1" t="str">
        <f t="shared" si="1"/>
        <v>Kr</v>
      </c>
      <c r="E42" s="1" t="str">
        <f t="shared" si="2"/>
        <v>Lr</v>
      </c>
      <c r="F42" s="5">
        <f t="shared" si="3"/>
        <v>0</v>
      </c>
      <c r="G42" s="5">
        <f t="shared" si="4"/>
        <v>0</v>
      </c>
      <c r="H42" s="5">
        <f>SUMIF(JURNAL!$B:$B,NeracaLajur!B42,JURNAL!$L:$L)</f>
        <v>0</v>
      </c>
      <c r="I42" s="5">
        <f t="shared" si="5"/>
        <v>0</v>
      </c>
      <c r="J42" s="5">
        <f t="shared" si="6"/>
        <v>0</v>
      </c>
      <c r="K42" s="5">
        <f t="shared" si="7"/>
        <v>0</v>
      </c>
      <c r="L42" s="5">
        <f>SUMIF(KBPNY,B42,JDebet)</f>
        <v>0</v>
      </c>
      <c r="M42" s="5">
        <f>SUMIF(KBPNY,B42,JKredit)</f>
        <v>0</v>
      </c>
      <c r="N42" s="5">
        <f t="shared" si="8"/>
        <v>0</v>
      </c>
      <c r="O42" s="5">
        <f t="shared" si="9"/>
        <v>0</v>
      </c>
      <c r="P42" s="5">
        <f t="shared" si="10"/>
        <v>0</v>
      </c>
      <c r="Q42" s="5">
        <f t="shared" si="11"/>
        <v>0</v>
      </c>
      <c r="R42" s="5">
        <f t="shared" si="12"/>
        <v>0</v>
      </c>
      <c r="S42" s="5">
        <f t="shared" si="13"/>
        <v>0</v>
      </c>
    </row>
    <row r="43" spans="2:19" x14ac:dyDescent="0.25">
      <c r="B43" s="3" t="s">
        <v>77</v>
      </c>
      <c r="C43" s="1" t="str">
        <f t="shared" si="0"/>
        <v>Pendapatan Bunga Bank</v>
      </c>
      <c r="D43" s="1" t="str">
        <f t="shared" si="1"/>
        <v>Kr</v>
      </c>
      <c r="E43" s="1" t="str">
        <f t="shared" si="2"/>
        <v>Lr</v>
      </c>
      <c r="F43" s="5">
        <f t="shared" si="3"/>
        <v>0</v>
      </c>
      <c r="G43" s="5">
        <f t="shared" si="4"/>
        <v>0</v>
      </c>
      <c r="H43" s="5">
        <f>SUMIF(JURNAL!$B:$B,NeracaLajur!B43,JURNAL!$L:$L)</f>
        <v>0</v>
      </c>
      <c r="I43" s="5">
        <f t="shared" si="5"/>
        <v>0</v>
      </c>
      <c r="J43" s="5">
        <f t="shared" si="6"/>
        <v>0</v>
      </c>
      <c r="K43" s="5">
        <f t="shared" si="7"/>
        <v>0</v>
      </c>
      <c r="L43" s="5">
        <f>SUMIF(KBPNY,B43,JDebet)</f>
        <v>0</v>
      </c>
      <c r="M43" s="5">
        <f>SUMIF(KBPNY,B43,JKredit)</f>
        <v>0</v>
      </c>
      <c r="N43" s="5">
        <f t="shared" si="8"/>
        <v>0</v>
      </c>
      <c r="O43" s="5">
        <f t="shared" si="9"/>
        <v>0</v>
      </c>
      <c r="P43" s="5">
        <f t="shared" si="10"/>
        <v>0</v>
      </c>
      <c r="Q43" s="5">
        <f t="shared" si="11"/>
        <v>0</v>
      </c>
      <c r="R43" s="5">
        <f t="shared" si="12"/>
        <v>0</v>
      </c>
      <c r="S43" s="5">
        <f t="shared" si="13"/>
        <v>0</v>
      </c>
    </row>
    <row r="44" spans="2:19" x14ac:dyDescent="0.25">
      <c r="B44" s="3" t="s">
        <v>78</v>
      </c>
      <c r="C44" s="1" t="str">
        <f t="shared" si="0"/>
        <v>Biaya Lainnya</v>
      </c>
      <c r="D44" s="1" t="str">
        <f t="shared" si="1"/>
        <v>Db</v>
      </c>
      <c r="E44" s="1" t="str">
        <f t="shared" si="2"/>
        <v>Lr</v>
      </c>
      <c r="F44" s="5">
        <f t="shared" si="3"/>
        <v>0</v>
      </c>
      <c r="G44" s="5">
        <f t="shared" si="4"/>
        <v>0</v>
      </c>
      <c r="H44" s="5">
        <f>SUMIF(JURNAL!$B:$B,NeracaLajur!B44,JURNAL!$L:$L)</f>
        <v>0</v>
      </c>
      <c r="I44" s="5">
        <f t="shared" si="5"/>
        <v>0</v>
      </c>
      <c r="J44" s="5">
        <f t="shared" si="6"/>
        <v>0</v>
      </c>
      <c r="K44" s="5">
        <f t="shared" si="7"/>
        <v>0</v>
      </c>
      <c r="L44" s="5">
        <f>SUMIF(KBPNY,B44,JDebet)</f>
        <v>0</v>
      </c>
      <c r="M44" s="5">
        <f>SUMIF(KBPNY,B44,JKredit)</f>
        <v>0</v>
      </c>
      <c r="N44" s="5">
        <f t="shared" si="8"/>
        <v>0</v>
      </c>
      <c r="O44" s="5">
        <f t="shared" si="9"/>
        <v>0</v>
      </c>
      <c r="P44" s="5">
        <f t="shared" si="10"/>
        <v>0</v>
      </c>
      <c r="Q44" s="5">
        <f t="shared" si="11"/>
        <v>0</v>
      </c>
      <c r="R44" s="5">
        <f t="shared" si="12"/>
        <v>0</v>
      </c>
      <c r="S44" s="5">
        <f t="shared" si="13"/>
        <v>0</v>
      </c>
    </row>
    <row r="45" spans="2:19" x14ac:dyDescent="0.25">
      <c r="B45" s="3" t="s">
        <v>81</v>
      </c>
      <c r="C45" s="1" t="str">
        <f t="shared" si="0"/>
        <v>Biaya Administrasi</v>
      </c>
      <c r="D45" s="1" t="str">
        <f t="shared" si="1"/>
        <v>Db</v>
      </c>
      <c r="E45" s="1" t="str">
        <f t="shared" si="2"/>
        <v>Lr</v>
      </c>
      <c r="F45" s="5">
        <f t="shared" si="3"/>
        <v>0</v>
      </c>
      <c r="G45" s="5">
        <f t="shared" si="4"/>
        <v>0</v>
      </c>
      <c r="H45" s="5">
        <f>SUMIF(JURNAL!$B:$B,NeracaLajur!B45,JURNAL!$L:$L)</f>
        <v>0</v>
      </c>
      <c r="I45" s="5">
        <f t="shared" si="5"/>
        <v>0</v>
      </c>
      <c r="J45" s="5">
        <f t="shared" si="6"/>
        <v>0</v>
      </c>
      <c r="K45" s="5">
        <f t="shared" si="7"/>
        <v>0</v>
      </c>
      <c r="L45" s="5">
        <f>SUMIF(KBPNY,B45,JDebet)</f>
        <v>0</v>
      </c>
      <c r="M45" s="5">
        <f>SUMIF(KBPNY,B45,JKredit)</f>
        <v>0</v>
      </c>
      <c r="N45" s="5">
        <f t="shared" si="8"/>
        <v>0</v>
      </c>
      <c r="O45" s="5">
        <f t="shared" si="9"/>
        <v>0</v>
      </c>
      <c r="P45" s="5">
        <f t="shared" si="10"/>
        <v>0</v>
      </c>
      <c r="Q45" s="5">
        <f t="shared" si="11"/>
        <v>0</v>
      </c>
      <c r="R45" s="5">
        <f t="shared" si="12"/>
        <v>0</v>
      </c>
      <c r="S45" s="5">
        <f t="shared" si="13"/>
        <v>0</v>
      </c>
    </row>
    <row r="46" spans="2:19" x14ac:dyDescent="0.25">
      <c r="B46" s="52" t="s">
        <v>113</v>
      </c>
      <c r="C46" s="53"/>
      <c r="D46" s="1"/>
      <c r="E46" s="1"/>
      <c r="F46" s="5">
        <f t="shared" ref="F46:O46" si="14">SUM(F8:F45)</f>
        <v>0</v>
      </c>
      <c r="G46" s="5">
        <f t="shared" si="14"/>
        <v>0</v>
      </c>
      <c r="H46" s="5">
        <f t="shared" si="14"/>
        <v>12500000</v>
      </c>
      <c r="I46" s="5">
        <f t="shared" si="14"/>
        <v>12500000</v>
      </c>
      <c r="J46" s="5">
        <f t="shared" si="14"/>
        <v>11000000</v>
      </c>
      <c r="K46" s="5">
        <f t="shared" si="14"/>
        <v>11000000</v>
      </c>
      <c r="L46" s="5">
        <f t="shared" si="14"/>
        <v>1000000</v>
      </c>
      <c r="M46" s="5">
        <f t="shared" si="14"/>
        <v>1000000</v>
      </c>
      <c r="N46" s="5">
        <f t="shared" si="14"/>
        <v>11000000</v>
      </c>
      <c r="O46" s="5">
        <f t="shared" si="14"/>
        <v>11000000</v>
      </c>
      <c r="P46" s="5">
        <f>SUM(P8:P45)</f>
        <v>1500000</v>
      </c>
      <c r="Q46" s="5">
        <f>SUM(Q8:Q45)</f>
        <v>1000000</v>
      </c>
      <c r="R46" s="5">
        <f>SUM(R8:R45)</f>
        <v>9500000</v>
      </c>
      <c r="S46" s="5">
        <f>SUM(S8:S45)</f>
        <v>10000000</v>
      </c>
    </row>
    <row r="47" spans="2:19" x14ac:dyDescent="0.25">
      <c r="B47" s="39"/>
      <c r="C47" s="39"/>
      <c r="D47" s="39"/>
      <c r="E47" s="39"/>
      <c r="F47" s="40"/>
      <c r="G47" s="40"/>
      <c r="H47" s="40"/>
      <c r="I47" s="40"/>
      <c r="J47" s="40"/>
      <c r="K47" s="40"/>
      <c r="L47" s="40"/>
      <c r="M47" s="40"/>
      <c r="N47" s="40"/>
      <c r="O47" s="40" t="str">
        <f>IF(P47&gt;0,"Rugi",IF(AND(P47=0,Q47=0),"-","Laba"))</f>
        <v>Rugi</v>
      </c>
      <c r="P47" s="5">
        <f>IF(P46&gt;Q46,P46-Q46,0)</f>
        <v>500000</v>
      </c>
      <c r="Q47" s="5">
        <f>IF(Q46&gt;P46,Q46-P46,0)</f>
        <v>0</v>
      </c>
      <c r="R47" s="5">
        <f>P47</f>
        <v>500000</v>
      </c>
      <c r="S47" s="5">
        <f>Q47</f>
        <v>0</v>
      </c>
    </row>
    <row r="48" spans="2:19" x14ac:dyDescent="0.25">
      <c r="F48"/>
      <c r="G48"/>
      <c r="H48"/>
      <c r="I48"/>
      <c r="J48"/>
      <c r="K48"/>
      <c r="L48"/>
      <c r="M48"/>
      <c r="N48"/>
      <c r="O48"/>
      <c r="P48"/>
      <c r="Q48"/>
      <c r="R48" s="41">
        <f>R46+R47</f>
        <v>10000000</v>
      </c>
      <c r="S48" s="41">
        <f>S46+S47</f>
        <v>10000000</v>
      </c>
    </row>
    <row r="49" spans="6:19" x14ac:dyDescent="0.25"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6:19" x14ac:dyDescent="0.25"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6:19" x14ac:dyDescent="0.25"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6:19" x14ac:dyDescent="0.25"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6:19" x14ac:dyDescent="0.25"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6:19" x14ac:dyDescent="0.25"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6:19" x14ac:dyDescent="0.25"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6:19" x14ac:dyDescent="0.25"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6:19" x14ac:dyDescent="0.25"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6:19" x14ac:dyDescent="0.25"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6:19" x14ac:dyDescent="0.25"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6:19" x14ac:dyDescent="0.25"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6:19" x14ac:dyDescent="0.25"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6:19" x14ac:dyDescent="0.25"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6:19" x14ac:dyDescent="0.25"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6:19" x14ac:dyDescent="0.25"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6:19" x14ac:dyDescent="0.25"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6:19" x14ac:dyDescent="0.25"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6:19" x14ac:dyDescent="0.25"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6:19" x14ac:dyDescent="0.25"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6:19" x14ac:dyDescent="0.25"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6:19" x14ac:dyDescent="0.25"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6:19" x14ac:dyDescent="0.25"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6:19" x14ac:dyDescent="0.25"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6:19" x14ac:dyDescent="0.25"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6:19" x14ac:dyDescent="0.25"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6:19" x14ac:dyDescent="0.25"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6:19" x14ac:dyDescent="0.25"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6:19" x14ac:dyDescent="0.25"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6:19" x14ac:dyDescent="0.25"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6:19" x14ac:dyDescent="0.25"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6:19" x14ac:dyDescent="0.25"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6:19" x14ac:dyDescent="0.25"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6:19" x14ac:dyDescent="0.25"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6:19" x14ac:dyDescent="0.25"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6:19" x14ac:dyDescent="0.25"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6:19" x14ac:dyDescent="0.25"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6:19" x14ac:dyDescent="0.25"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6:19" x14ac:dyDescent="0.25"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6:19" x14ac:dyDescent="0.25"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6:19" x14ac:dyDescent="0.25"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6:19" x14ac:dyDescent="0.25"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6:19" x14ac:dyDescent="0.25"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6:19" x14ac:dyDescent="0.25"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6:19" x14ac:dyDescent="0.25"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6:19" x14ac:dyDescent="0.25"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6:19" x14ac:dyDescent="0.25"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6:19" x14ac:dyDescent="0.25"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6:19" x14ac:dyDescent="0.25"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6:19" x14ac:dyDescent="0.25"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6:19" x14ac:dyDescent="0.25"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6:19" x14ac:dyDescent="0.25"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6:19" x14ac:dyDescent="0.25"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6:19" x14ac:dyDescent="0.25"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6:19" x14ac:dyDescent="0.25"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6:19" x14ac:dyDescent="0.25"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6:19" x14ac:dyDescent="0.25"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6:19" x14ac:dyDescent="0.25"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6:19" x14ac:dyDescent="0.25"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6:19" x14ac:dyDescent="0.25"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6:19" x14ac:dyDescent="0.25"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6:19" x14ac:dyDescent="0.25"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6:19" x14ac:dyDescent="0.25"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6:19" x14ac:dyDescent="0.25"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6:19" x14ac:dyDescent="0.25"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6:19" x14ac:dyDescent="0.25"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6:19" x14ac:dyDescent="0.25"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6:19" x14ac:dyDescent="0.25"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6:19" x14ac:dyDescent="0.25"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6:19" x14ac:dyDescent="0.25"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6:19" x14ac:dyDescent="0.25"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6:19" x14ac:dyDescent="0.25"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6:19" x14ac:dyDescent="0.25"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6:19" x14ac:dyDescent="0.25"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6:19" x14ac:dyDescent="0.25"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6:19" x14ac:dyDescent="0.25"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6:19" x14ac:dyDescent="0.25"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6:19" x14ac:dyDescent="0.25"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6:19" x14ac:dyDescent="0.25"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6:19" x14ac:dyDescent="0.25"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6:19" x14ac:dyDescent="0.25"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6:19" x14ac:dyDescent="0.25"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6:19" x14ac:dyDescent="0.25"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6:19" x14ac:dyDescent="0.25"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6:19" x14ac:dyDescent="0.25"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6:19" x14ac:dyDescent="0.25"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6:19" x14ac:dyDescent="0.25"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6:19" x14ac:dyDescent="0.25"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6:19" x14ac:dyDescent="0.25"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6:19" x14ac:dyDescent="0.25"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6:19" x14ac:dyDescent="0.25"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6:19" x14ac:dyDescent="0.25"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6:19" x14ac:dyDescent="0.25"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6:19" x14ac:dyDescent="0.25"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6:19" x14ac:dyDescent="0.25"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6:19" x14ac:dyDescent="0.25"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6:19" x14ac:dyDescent="0.25"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6:19" x14ac:dyDescent="0.25"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6:19" x14ac:dyDescent="0.25"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6:19" x14ac:dyDescent="0.25"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6:19" x14ac:dyDescent="0.25"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6:19" x14ac:dyDescent="0.25"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6:19" x14ac:dyDescent="0.25"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6:19" x14ac:dyDescent="0.25"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6:19" x14ac:dyDescent="0.25"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6:19" x14ac:dyDescent="0.25"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6:19" x14ac:dyDescent="0.25"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6:19" x14ac:dyDescent="0.25"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6:19" x14ac:dyDescent="0.25"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6:19" x14ac:dyDescent="0.25"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6:19" x14ac:dyDescent="0.25"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6:19" x14ac:dyDescent="0.25"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</row>
    <row r="161" spans="6:19" x14ac:dyDescent="0.25"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6:19" x14ac:dyDescent="0.25"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</row>
    <row r="163" spans="6:19" x14ac:dyDescent="0.25"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</row>
    <row r="164" spans="6:19" x14ac:dyDescent="0.25"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</row>
    <row r="165" spans="6:19" x14ac:dyDescent="0.25"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</row>
    <row r="166" spans="6:19" x14ac:dyDescent="0.25"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</row>
    <row r="167" spans="6:19" x14ac:dyDescent="0.25"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6:19" x14ac:dyDescent="0.25"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6:19" x14ac:dyDescent="0.25"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6:19" x14ac:dyDescent="0.25"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6:19" x14ac:dyDescent="0.25"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6:19" x14ac:dyDescent="0.25"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6:19" x14ac:dyDescent="0.25"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6:19" x14ac:dyDescent="0.25"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6:19" x14ac:dyDescent="0.25"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6:19" x14ac:dyDescent="0.25"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6:19" x14ac:dyDescent="0.25"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6:19" x14ac:dyDescent="0.25"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6:19" x14ac:dyDescent="0.25"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6:19" x14ac:dyDescent="0.25"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6:19" x14ac:dyDescent="0.25"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6:19" x14ac:dyDescent="0.25"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6:19" x14ac:dyDescent="0.25"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6:19" x14ac:dyDescent="0.25"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6:19" x14ac:dyDescent="0.25"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6:19" x14ac:dyDescent="0.25"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6:19" x14ac:dyDescent="0.25"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6:19" x14ac:dyDescent="0.25"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6:19" x14ac:dyDescent="0.25"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6:19" x14ac:dyDescent="0.25"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6:19" x14ac:dyDescent="0.25"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6:19" x14ac:dyDescent="0.25"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6:19" x14ac:dyDescent="0.25"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6:19" x14ac:dyDescent="0.25"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6:19" x14ac:dyDescent="0.25"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6:19" x14ac:dyDescent="0.25"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6:19" x14ac:dyDescent="0.25"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6:19" x14ac:dyDescent="0.25"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6:19" x14ac:dyDescent="0.25"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6:19" x14ac:dyDescent="0.25"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6:19" x14ac:dyDescent="0.25"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6:19" x14ac:dyDescent="0.25"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6:19" x14ac:dyDescent="0.25"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6:19" x14ac:dyDescent="0.25"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6:19" x14ac:dyDescent="0.25"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6:19" x14ac:dyDescent="0.25"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6:19" x14ac:dyDescent="0.25"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6:19" x14ac:dyDescent="0.25"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6:19" x14ac:dyDescent="0.25"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6:19" x14ac:dyDescent="0.25"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6:19" x14ac:dyDescent="0.25"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6:19" x14ac:dyDescent="0.25"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6:19" x14ac:dyDescent="0.25"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6:19" x14ac:dyDescent="0.25"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6:19" x14ac:dyDescent="0.25"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6:19" x14ac:dyDescent="0.25"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6:19" x14ac:dyDescent="0.25"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6:19" x14ac:dyDescent="0.25"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6:19" x14ac:dyDescent="0.25"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6:19" x14ac:dyDescent="0.25"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6:19" x14ac:dyDescent="0.25"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6:19" x14ac:dyDescent="0.25"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6:19" x14ac:dyDescent="0.25"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6:19" x14ac:dyDescent="0.25"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6:19" x14ac:dyDescent="0.25"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6:19" x14ac:dyDescent="0.25"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6:19" x14ac:dyDescent="0.25"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6:19" x14ac:dyDescent="0.25"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6:19" x14ac:dyDescent="0.25"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6:19" x14ac:dyDescent="0.25"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6:19" x14ac:dyDescent="0.25"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6:19" x14ac:dyDescent="0.25"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6:19" x14ac:dyDescent="0.25"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6:19" x14ac:dyDescent="0.25"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6:19" x14ac:dyDescent="0.25"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6:19" x14ac:dyDescent="0.25"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6:19" x14ac:dyDescent="0.25"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6:19" x14ac:dyDescent="0.25"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6:19" x14ac:dyDescent="0.25"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6:19" x14ac:dyDescent="0.25"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6:19" x14ac:dyDescent="0.25"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6:19" x14ac:dyDescent="0.25"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6:19" x14ac:dyDescent="0.25"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6:19" x14ac:dyDescent="0.25"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6:19" x14ac:dyDescent="0.25"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6:19" x14ac:dyDescent="0.25"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6:19" x14ac:dyDescent="0.25"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6:19" x14ac:dyDescent="0.25"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6:19" x14ac:dyDescent="0.25"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6:19" x14ac:dyDescent="0.25"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6:19" x14ac:dyDescent="0.25"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6:19" x14ac:dyDescent="0.25"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6:19" x14ac:dyDescent="0.25"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6:19" x14ac:dyDescent="0.25"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6:19" x14ac:dyDescent="0.25"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6:19" x14ac:dyDescent="0.25"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6:19" x14ac:dyDescent="0.25"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6:19" x14ac:dyDescent="0.25"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6:19" x14ac:dyDescent="0.25"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6:19" x14ac:dyDescent="0.25"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6:19" x14ac:dyDescent="0.25"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6:19" x14ac:dyDescent="0.25"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6:19" x14ac:dyDescent="0.25"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6:19" x14ac:dyDescent="0.25"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6:19" x14ac:dyDescent="0.25"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6:19" x14ac:dyDescent="0.25"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6:19" x14ac:dyDescent="0.25"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6:19" x14ac:dyDescent="0.25"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6:19" x14ac:dyDescent="0.25"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6:19" x14ac:dyDescent="0.25"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6:19" x14ac:dyDescent="0.25"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6:19" x14ac:dyDescent="0.25"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6:19" x14ac:dyDescent="0.25"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6:19" x14ac:dyDescent="0.25"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6:19" x14ac:dyDescent="0.25"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6:19" x14ac:dyDescent="0.25"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6:19" x14ac:dyDescent="0.25"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6:19" x14ac:dyDescent="0.25"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6:19" x14ac:dyDescent="0.25"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6:19" x14ac:dyDescent="0.25"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6:19" x14ac:dyDescent="0.25"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6:19" x14ac:dyDescent="0.25"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6:19" x14ac:dyDescent="0.25"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6:19" x14ac:dyDescent="0.25"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6:19" x14ac:dyDescent="0.25"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6:19" x14ac:dyDescent="0.25"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6:19" x14ac:dyDescent="0.25"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6:19" x14ac:dyDescent="0.25"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6:19" x14ac:dyDescent="0.25"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6:19" x14ac:dyDescent="0.25"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6:19" x14ac:dyDescent="0.25"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6:19" x14ac:dyDescent="0.25"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6:19" x14ac:dyDescent="0.25"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6:19" x14ac:dyDescent="0.25"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6:19" x14ac:dyDescent="0.25"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6:19" x14ac:dyDescent="0.25"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6:19" x14ac:dyDescent="0.25"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6:19" x14ac:dyDescent="0.25"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6:19" x14ac:dyDescent="0.25"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6:19" x14ac:dyDescent="0.25"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6:19" x14ac:dyDescent="0.25"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6:19" x14ac:dyDescent="0.25"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6:19" x14ac:dyDescent="0.25"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6:19" x14ac:dyDescent="0.25"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6:19" x14ac:dyDescent="0.25"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6:19" x14ac:dyDescent="0.25"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6:19" x14ac:dyDescent="0.25"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6:19" x14ac:dyDescent="0.25"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6:19" x14ac:dyDescent="0.25"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6:19" x14ac:dyDescent="0.25"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6:19" x14ac:dyDescent="0.25"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6:19" x14ac:dyDescent="0.25"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6:19" x14ac:dyDescent="0.25"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6:19" x14ac:dyDescent="0.25"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6:19" x14ac:dyDescent="0.25"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6:19" x14ac:dyDescent="0.25"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6:19" x14ac:dyDescent="0.25"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6:19" x14ac:dyDescent="0.25"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6:19" x14ac:dyDescent="0.25"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6:19" x14ac:dyDescent="0.25"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6:19" x14ac:dyDescent="0.25"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6:19" x14ac:dyDescent="0.25"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6:19" x14ac:dyDescent="0.25"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6:19" x14ac:dyDescent="0.25"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6:19" x14ac:dyDescent="0.25"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6:19" x14ac:dyDescent="0.25"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6:19" x14ac:dyDescent="0.25"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6:19" x14ac:dyDescent="0.25"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6:19" x14ac:dyDescent="0.25"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6:19" x14ac:dyDescent="0.25"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6:19" x14ac:dyDescent="0.25"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6:19" x14ac:dyDescent="0.25"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6:19" x14ac:dyDescent="0.25"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6:19" x14ac:dyDescent="0.25"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6:19" x14ac:dyDescent="0.25"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6:19" x14ac:dyDescent="0.25"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6:19" x14ac:dyDescent="0.25"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6:19" x14ac:dyDescent="0.25"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6:19" x14ac:dyDescent="0.25"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6:19" x14ac:dyDescent="0.25"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6:19" x14ac:dyDescent="0.25"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6:19" x14ac:dyDescent="0.25"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6:19" x14ac:dyDescent="0.25"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6:19" x14ac:dyDescent="0.25"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6:19" x14ac:dyDescent="0.25"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6:19" x14ac:dyDescent="0.25"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6:19" x14ac:dyDescent="0.25"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6:19" x14ac:dyDescent="0.25"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</sheetData>
  <mergeCells count="14">
    <mergeCell ref="B2:S2"/>
    <mergeCell ref="B3:S3"/>
    <mergeCell ref="B4:S4"/>
    <mergeCell ref="B46:C46"/>
    <mergeCell ref="J6:K6"/>
    <mergeCell ref="L6:M6"/>
    <mergeCell ref="N6:O6"/>
    <mergeCell ref="P6:Q6"/>
    <mergeCell ref="R6:S6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4"/>
  <sheetViews>
    <sheetView showGridLines="0" topLeftCell="A19" workbookViewId="0">
      <selection activeCell="G41" sqref="G41"/>
    </sheetView>
  </sheetViews>
  <sheetFormatPr defaultRowHeight="15" outlineLevelCol="1" x14ac:dyDescent="0.25"/>
  <cols>
    <col min="3" max="3" width="30.28515625" bestFit="1" customWidth="1"/>
    <col min="4" max="4" width="10.85546875" hidden="1" customWidth="1" outlineLevel="1"/>
    <col min="5" max="5" width="10.5703125" style="6" hidden="1" customWidth="1" outlineLevel="1"/>
    <col min="6" max="6" width="11.5703125" style="6" hidden="1" customWidth="1" outlineLevel="1"/>
    <col min="7" max="7" width="11.85546875" style="6" bestFit="1" customWidth="1" collapsed="1"/>
    <col min="8" max="8" width="11.85546875" bestFit="1" customWidth="1"/>
  </cols>
  <sheetData>
    <row r="2" spans="2:8" x14ac:dyDescent="0.25">
      <c r="B2" s="44" t="str">
        <f>JURNAL!G2</f>
        <v>Nama Perusahaan (Ihsan Jaya)</v>
      </c>
      <c r="C2" s="44"/>
      <c r="D2" s="44"/>
      <c r="E2" s="44"/>
      <c r="F2" s="44"/>
      <c r="G2" s="44"/>
      <c r="H2" s="44"/>
    </row>
    <row r="3" spans="2:8" x14ac:dyDescent="0.25">
      <c r="B3" s="47" t="s">
        <v>108</v>
      </c>
      <c r="C3" s="47"/>
      <c r="D3" s="47"/>
      <c r="E3" s="47"/>
      <c r="F3" s="47"/>
      <c r="G3" s="47"/>
      <c r="H3" s="47"/>
    </row>
    <row r="4" spans="2:8" x14ac:dyDescent="0.25">
      <c r="B4" s="50" t="str">
        <f>JURNAL!G4</f>
        <v>Periode Januari 2021</v>
      </c>
      <c r="C4" s="50"/>
      <c r="D4" s="50"/>
      <c r="E4" s="50"/>
      <c r="F4" s="50"/>
      <c r="G4" s="50"/>
      <c r="H4" s="50"/>
    </row>
    <row r="6" spans="2:8" x14ac:dyDescent="0.25">
      <c r="B6" s="63" t="s">
        <v>1</v>
      </c>
      <c r="C6" s="63" t="s">
        <v>2</v>
      </c>
      <c r="D6" s="63" t="s">
        <v>4</v>
      </c>
      <c r="E6" s="64" t="s">
        <v>6</v>
      </c>
      <c r="F6" s="64" t="s">
        <v>7</v>
      </c>
      <c r="G6" s="64" t="s">
        <v>97</v>
      </c>
      <c r="H6" s="63"/>
    </row>
    <row r="7" spans="2:8" x14ac:dyDescent="0.25">
      <c r="B7" s="55" t="str">
        <f>NeracaLajur!B8</f>
        <v>1-000</v>
      </c>
      <c r="C7" s="55" t="str">
        <f>NeracaLajur!C8</f>
        <v>Akitiva</v>
      </c>
      <c r="D7" s="55" t="str">
        <f>VLOOKUP(B7,AKUN!$B$4:$E$43,4,0)</f>
        <v>Db</v>
      </c>
      <c r="E7" s="56">
        <f>VLOOKUP(B7,neracalajur,17,0)</f>
        <v>0</v>
      </c>
      <c r="F7" s="56">
        <f>VLOOKUP(B7,neracalajur,18,0)</f>
        <v>0</v>
      </c>
      <c r="G7" s="56">
        <f>IF(D7="Db",E7-F7,F7-E7)</f>
        <v>0</v>
      </c>
    </row>
    <row r="8" spans="2:8" x14ac:dyDescent="0.25">
      <c r="B8" s="55" t="str">
        <f>NeracaLajur!B9</f>
        <v>1-100</v>
      </c>
      <c r="C8" s="55" t="str">
        <f>NeracaLajur!C9</f>
        <v>Akiva Lancar</v>
      </c>
      <c r="D8" s="55" t="str">
        <f>VLOOKUP(B8,AKUN!$B$4:$E$43,4,0)</f>
        <v>Db</v>
      </c>
      <c r="E8" s="56">
        <f>VLOOKUP(B8,neracalajur,17,0)</f>
        <v>0</v>
      </c>
      <c r="F8" s="56">
        <f>VLOOKUP(B8,neracalajur,18,0)</f>
        <v>0</v>
      </c>
      <c r="G8" s="56">
        <f t="shared" ref="G8:G40" si="0">IF(D8="Db",E8-F8,F8-E8)</f>
        <v>0</v>
      </c>
    </row>
    <row r="9" spans="2:8" x14ac:dyDescent="0.25">
      <c r="B9" s="57" t="str">
        <f>NeracaLajur!B10</f>
        <v>1-110</v>
      </c>
      <c r="C9" s="57" t="str">
        <f>NeracaLajur!C10</f>
        <v>Kas Rupiah</v>
      </c>
      <c r="D9" s="57" t="str">
        <f>VLOOKUP(B9,AKUN!$B$4:$E$43,4,0)</f>
        <v>Db</v>
      </c>
      <c r="E9" s="58">
        <f>VLOOKUP(B9,neracalajur,17,0)</f>
        <v>1000000</v>
      </c>
      <c r="F9" s="58">
        <f>VLOOKUP(B9,neracalajur,18,0)</f>
        <v>0</v>
      </c>
      <c r="G9" s="58">
        <f t="shared" si="0"/>
        <v>1000000</v>
      </c>
    </row>
    <row r="10" spans="2:8" x14ac:dyDescent="0.25">
      <c r="B10" s="57" t="str">
        <f>NeracaLajur!B11</f>
        <v>1-120</v>
      </c>
      <c r="C10" s="57" t="str">
        <f>NeracaLajur!C11</f>
        <v>Bank BCA</v>
      </c>
      <c r="D10" s="57" t="str">
        <f>VLOOKUP(B10,AKUN!$B$4:$E$43,4,0)</f>
        <v>Db</v>
      </c>
      <c r="E10" s="58">
        <f>VLOOKUP(B10,neracalajur,17,0)</f>
        <v>7500000</v>
      </c>
      <c r="F10" s="58">
        <f>VLOOKUP(B10,neracalajur,18,0)</f>
        <v>0</v>
      </c>
      <c r="G10" s="58">
        <f t="shared" si="0"/>
        <v>7500000</v>
      </c>
    </row>
    <row r="11" spans="2:8" x14ac:dyDescent="0.25">
      <c r="B11" s="57" t="str">
        <f>NeracaLajur!B12</f>
        <v>1-130</v>
      </c>
      <c r="C11" s="57" t="str">
        <f>NeracaLajur!C12</f>
        <v>Piutang Usaha</v>
      </c>
      <c r="D11" s="57" t="str">
        <f>VLOOKUP(B11,AKUN!$B$4:$E$43,4,0)</f>
        <v>Db</v>
      </c>
      <c r="E11" s="58">
        <f>VLOOKUP(B11,neracalajur,17,0)</f>
        <v>1000000</v>
      </c>
      <c r="F11" s="58">
        <f>VLOOKUP(B11,neracalajur,18,0)</f>
        <v>0</v>
      </c>
      <c r="G11" s="58">
        <f t="shared" si="0"/>
        <v>1000000</v>
      </c>
    </row>
    <row r="12" spans="2:8" ht="5.0999999999999996" customHeight="1" x14ac:dyDescent="0.25">
      <c r="B12" s="57"/>
      <c r="C12" s="57"/>
      <c r="D12" s="57"/>
      <c r="E12" s="58"/>
      <c r="F12" s="58"/>
      <c r="G12" s="58"/>
    </row>
    <row r="13" spans="2:8" s="55" customFormat="1" x14ac:dyDescent="0.25">
      <c r="B13" s="60"/>
      <c r="C13" s="60" t="s">
        <v>114</v>
      </c>
      <c r="D13" s="60"/>
      <c r="E13" s="61"/>
      <c r="F13" s="61"/>
      <c r="G13" s="62"/>
      <c r="H13" s="61">
        <f>SUM(G9:G11)</f>
        <v>9500000</v>
      </c>
    </row>
    <row r="14" spans="2:8" ht="5.0999999999999996" customHeight="1" x14ac:dyDescent="0.25">
      <c r="B14" s="57"/>
      <c r="C14" s="59"/>
      <c r="D14" s="57"/>
      <c r="E14" s="58"/>
      <c r="F14" s="58"/>
      <c r="G14" s="58"/>
    </row>
    <row r="15" spans="2:8" x14ac:dyDescent="0.25">
      <c r="B15" t="str">
        <f>NeracaLajur!B13</f>
        <v>1-200</v>
      </c>
      <c r="C15" t="str">
        <f>NeracaLajur!C13</f>
        <v>Aktiva Tetap</v>
      </c>
      <c r="D15" t="str">
        <f>VLOOKUP(B15,AKUN!$B$4:$E$43,4,0)</f>
        <v>Db</v>
      </c>
      <c r="E15" s="6">
        <f>VLOOKUP(B15,neracalajur,17,0)</f>
        <v>0</v>
      </c>
      <c r="F15" s="6">
        <f>VLOOKUP(B15,neracalajur,18,0)</f>
        <v>0</v>
      </c>
      <c r="G15" s="6">
        <f t="shared" si="0"/>
        <v>0</v>
      </c>
    </row>
    <row r="16" spans="2:8" x14ac:dyDescent="0.25">
      <c r="B16" t="str">
        <f>NeracaLajur!B14</f>
        <v>1-210</v>
      </c>
      <c r="C16" t="str">
        <f>NeracaLajur!C14</f>
        <v>Tanah</v>
      </c>
      <c r="D16" t="str">
        <f>VLOOKUP(B16,AKUN!$B$4:$E$43,4,0)</f>
        <v>Db</v>
      </c>
      <c r="E16" s="6">
        <f>VLOOKUP(B16,neracalajur,17,0)</f>
        <v>0</v>
      </c>
      <c r="F16" s="6">
        <f>VLOOKUP(B16,neracalajur,18,0)</f>
        <v>0</v>
      </c>
      <c r="G16" s="6">
        <f t="shared" si="0"/>
        <v>0</v>
      </c>
    </row>
    <row r="17" spans="2:8" x14ac:dyDescent="0.25">
      <c r="B17" t="str">
        <f>NeracaLajur!B15</f>
        <v>1-220</v>
      </c>
      <c r="C17" t="str">
        <f>NeracaLajur!C15</f>
        <v>Bangunan</v>
      </c>
      <c r="D17" t="str">
        <f>VLOOKUP(B17,AKUN!$B$4:$E$43,4,0)</f>
        <v>Db</v>
      </c>
      <c r="E17" s="6">
        <f>VLOOKUP(B17,neracalajur,17,0)</f>
        <v>0</v>
      </c>
      <c r="F17" s="6">
        <f>VLOOKUP(B17,neracalajur,18,0)</f>
        <v>0</v>
      </c>
      <c r="G17" s="6">
        <f t="shared" si="0"/>
        <v>0</v>
      </c>
    </row>
    <row r="18" spans="2:8" x14ac:dyDescent="0.25">
      <c r="B18" t="str">
        <f>NeracaLajur!B16</f>
        <v>1-230</v>
      </c>
      <c r="C18" t="str">
        <f>NeracaLajur!C16</f>
        <v>Kendaraan</v>
      </c>
      <c r="D18" t="str">
        <f>VLOOKUP(B18,AKUN!$B$4:$E$43,4,0)</f>
        <v>Db</v>
      </c>
      <c r="E18" s="6">
        <f>VLOOKUP(B18,neracalajur,17,0)</f>
        <v>0</v>
      </c>
      <c r="F18" s="6">
        <f>VLOOKUP(B18,neracalajur,18,0)</f>
        <v>0</v>
      </c>
      <c r="G18" s="6">
        <f t="shared" si="0"/>
        <v>0</v>
      </c>
    </row>
    <row r="19" spans="2:8" x14ac:dyDescent="0.25">
      <c r="B19" t="str">
        <f>NeracaLajur!B17</f>
        <v>1-240</v>
      </c>
      <c r="C19" t="str">
        <f>NeracaLajur!C17</f>
        <v>Mesin dan Peralatan</v>
      </c>
      <c r="D19" t="str">
        <f>VLOOKUP(B19,AKUN!$B$4:$E$43,4,0)</f>
        <v>Db</v>
      </c>
      <c r="E19" s="6">
        <f>VLOOKUP(B19,neracalajur,17,0)</f>
        <v>0</v>
      </c>
      <c r="F19" s="6">
        <f>VLOOKUP(B19,neracalajur,18,0)</f>
        <v>0</v>
      </c>
      <c r="G19" s="6">
        <f t="shared" si="0"/>
        <v>0</v>
      </c>
    </row>
    <row r="20" spans="2:8" x14ac:dyDescent="0.25">
      <c r="B20" t="str">
        <f>NeracaLajur!B18</f>
        <v>1-250</v>
      </c>
      <c r="C20" t="str">
        <f>NeracaLajur!C18</f>
        <v>Perabot atau Melber</v>
      </c>
      <c r="D20" t="str">
        <f>VLOOKUP(B20,AKUN!$B$4:$E$43,4,0)</f>
        <v>Db</v>
      </c>
      <c r="E20" s="6">
        <f>VLOOKUP(B20,neracalajur,17,0)</f>
        <v>0</v>
      </c>
      <c r="F20" s="6">
        <f>VLOOKUP(B20,neracalajur,18,0)</f>
        <v>0</v>
      </c>
      <c r="G20" s="6">
        <f t="shared" si="0"/>
        <v>0</v>
      </c>
    </row>
    <row r="21" spans="2:8" x14ac:dyDescent="0.25">
      <c r="B21" t="str">
        <f>NeracaLajur!B19</f>
        <v>1-221</v>
      </c>
      <c r="C21" t="str">
        <f>NeracaLajur!C19</f>
        <v>Akumulasi Penyusutan</v>
      </c>
      <c r="D21" t="str">
        <f>VLOOKUP(B21,AKUN!$B$4:$E$43,4,0)</f>
        <v>Db</v>
      </c>
      <c r="E21" s="6">
        <f>VLOOKUP(B21,neracalajur,17,0)</f>
        <v>0</v>
      </c>
      <c r="F21" s="6">
        <f>VLOOKUP(B21,neracalajur,18,0)</f>
        <v>0</v>
      </c>
      <c r="G21" s="6">
        <f t="shared" si="0"/>
        <v>0</v>
      </c>
    </row>
    <row r="22" spans="2:8" ht="5.0999999999999996" customHeight="1" x14ac:dyDescent="0.25"/>
    <row r="23" spans="2:8" s="55" customFormat="1" x14ac:dyDescent="0.25">
      <c r="B23" s="62"/>
      <c r="C23" s="62" t="s">
        <v>115</v>
      </c>
      <c r="D23" s="62"/>
      <c r="E23" s="65"/>
      <c r="F23" s="65"/>
      <c r="G23" s="65"/>
      <c r="H23" s="66">
        <f>SUM(G16:G21)</f>
        <v>0</v>
      </c>
    </row>
    <row r="24" spans="2:8" ht="5.0999999999999996" customHeight="1" x14ac:dyDescent="0.25"/>
    <row r="25" spans="2:8" s="55" customFormat="1" ht="15" customHeight="1" x14ac:dyDescent="0.25">
      <c r="B25" s="62"/>
      <c r="C25" s="62" t="s">
        <v>116</v>
      </c>
      <c r="D25" s="62"/>
      <c r="E25" s="65"/>
      <c r="F25" s="65"/>
      <c r="G25" s="65"/>
      <c r="H25" s="66">
        <f>H13+H23</f>
        <v>9500000</v>
      </c>
    </row>
    <row r="26" spans="2:8" ht="5.0999999999999996" customHeight="1" x14ac:dyDescent="0.25"/>
    <row r="27" spans="2:8" x14ac:dyDescent="0.25">
      <c r="B27" t="str">
        <f>NeracaLajur!B20</f>
        <v>2-000</v>
      </c>
      <c r="C27" t="str">
        <f>NeracaLajur!C20</f>
        <v>Kewajiban</v>
      </c>
      <c r="D27" t="str">
        <f>VLOOKUP(B27,AKUN!$B$4:$E$43,4,0)</f>
        <v>Kr</v>
      </c>
      <c r="E27" s="6">
        <f>VLOOKUP(B27,neracalajur,17,0)</f>
        <v>0</v>
      </c>
      <c r="F27" s="6">
        <f>VLOOKUP(B27,neracalajur,18,0)</f>
        <v>0</v>
      </c>
      <c r="G27" s="6">
        <f t="shared" si="0"/>
        <v>0</v>
      </c>
    </row>
    <row r="28" spans="2:8" x14ac:dyDescent="0.25">
      <c r="B28" t="str">
        <f>NeracaLajur!B21</f>
        <v>2-100</v>
      </c>
      <c r="C28" t="str">
        <f>NeracaLajur!C21</f>
        <v>Hutang Lancar</v>
      </c>
      <c r="D28" t="str">
        <f>VLOOKUP(B28,AKUN!$B$4:$E$43,4,0)</f>
        <v>Kr</v>
      </c>
      <c r="E28" s="6">
        <f>VLOOKUP(B28,neracalajur,17,0)</f>
        <v>0</v>
      </c>
      <c r="F28" s="6">
        <f>VLOOKUP(B28,neracalajur,18,0)</f>
        <v>0</v>
      </c>
      <c r="G28" s="6">
        <f t="shared" si="0"/>
        <v>0</v>
      </c>
    </row>
    <row r="29" spans="2:8" x14ac:dyDescent="0.25">
      <c r="B29" t="str">
        <f>NeracaLajur!B22</f>
        <v>2-110</v>
      </c>
      <c r="C29" t="str">
        <f>NeracaLajur!C22</f>
        <v>Hutang Usaha</v>
      </c>
      <c r="D29" t="str">
        <f>VLOOKUP(B29,AKUN!$B$4:$E$43,4,0)</f>
        <v>Kr</v>
      </c>
      <c r="E29" s="6">
        <f>VLOOKUP(B29,neracalajur,17,0)</f>
        <v>0</v>
      </c>
      <c r="F29" s="6">
        <f>VLOOKUP(B29,neracalajur,18,0)</f>
        <v>0</v>
      </c>
      <c r="G29" s="6">
        <f t="shared" si="0"/>
        <v>0</v>
      </c>
    </row>
    <row r="30" spans="2:8" x14ac:dyDescent="0.25">
      <c r="B30" t="str">
        <f>NeracaLajur!B23</f>
        <v>2-200</v>
      </c>
      <c r="C30" t="str">
        <f>NeracaLajur!C23</f>
        <v>Hutang Jangka Panjang</v>
      </c>
      <c r="D30" t="str">
        <f>VLOOKUP(B30,AKUN!$B$4:$E$43,4,0)</f>
        <v>Kr</v>
      </c>
      <c r="E30" s="6">
        <f>VLOOKUP(B30,neracalajur,17,0)</f>
        <v>0</v>
      </c>
      <c r="F30" s="6">
        <f>VLOOKUP(B30,neracalajur,18,0)</f>
        <v>0</v>
      </c>
      <c r="G30" s="6">
        <f t="shared" si="0"/>
        <v>0</v>
      </c>
    </row>
    <row r="31" spans="2:8" x14ac:dyDescent="0.25">
      <c r="B31" t="str">
        <f>NeracaLajur!B24</f>
        <v>2-210</v>
      </c>
      <c r="C31" t="str">
        <f>NeracaLajur!C24</f>
        <v>Hutang Bank</v>
      </c>
      <c r="D31" t="str">
        <f>VLOOKUP(B31,AKUN!$B$4:$E$43,4,0)</f>
        <v>Kr</v>
      </c>
      <c r="E31" s="6">
        <f>VLOOKUP(B31,neracalajur,17,0)</f>
        <v>0</v>
      </c>
      <c r="F31" s="6">
        <f>VLOOKUP(B31,neracalajur,18,0)</f>
        <v>0</v>
      </c>
      <c r="G31" s="6">
        <f t="shared" si="0"/>
        <v>0</v>
      </c>
    </row>
    <row r="32" spans="2:8" ht="5.0999999999999996" customHeight="1" x14ac:dyDescent="0.25"/>
    <row r="33" spans="2:8" s="55" customFormat="1" x14ac:dyDescent="0.25">
      <c r="B33" s="62"/>
      <c r="C33" s="62" t="s">
        <v>117</v>
      </c>
      <c r="D33" s="62"/>
      <c r="E33" s="65"/>
      <c r="F33" s="65"/>
      <c r="G33" s="65"/>
      <c r="H33" s="66">
        <f>SUM(G27:G31)</f>
        <v>0</v>
      </c>
    </row>
    <row r="34" spans="2:8" ht="6" customHeight="1" x14ac:dyDescent="0.25"/>
    <row r="35" spans="2:8" x14ac:dyDescent="0.25">
      <c r="B35" t="str">
        <f>NeracaLajur!B25</f>
        <v>3-000</v>
      </c>
      <c r="C35" t="str">
        <f>NeracaLajur!C25</f>
        <v>Modal</v>
      </c>
      <c r="D35" t="str">
        <f>VLOOKUP(B35,AKUN!$B$4:$E$43,4,0)</f>
        <v>Kr</v>
      </c>
      <c r="E35" s="6">
        <f>VLOOKUP(B35,neracalajur,17,0)</f>
        <v>0</v>
      </c>
      <c r="F35" s="6">
        <f>VLOOKUP(B35,neracalajur,18,0)</f>
        <v>0</v>
      </c>
      <c r="G35" s="6">
        <f t="shared" si="0"/>
        <v>0</v>
      </c>
    </row>
    <row r="36" spans="2:8" x14ac:dyDescent="0.25">
      <c r="B36" t="str">
        <f>NeracaLajur!B26</f>
        <v>3-100</v>
      </c>
      <c r="C36" t="str">
        <f>NeracaLajur!C26</f>
        <v>Modal Awal</v>
      </c>
      <c r="D36" t="str">
        <f>VLOOKUP(B36,AKUN!$B$4:$E$43,4,0)</f>
        <v>Kr</v>
      </c>
      <c r="E36" s="6">
        <f>VLOOKUP(B36,neracalajur,17,0)</f>
        <v>0</v>
      </c>
      <c r="F36" s="6">
        <f>VLOOKUP(B36,neracalajur,18,0)</f>
        <v>0</v>
      </c>
      <c r="G36" s="6">
        <f t="shared" si="0"/>
        <v>0</v>
      </c>
    </row>
    <row r="37" spans="2:8" x14ac:dyDescent="0.25">
      <c r="B37" t="str">
        <f>NeracaLajur!B27</f>
        <v>3-200</v>
      </c>
      <c r="C37" t="str">
        <f>NeracaLajur!C27</f>
        <v>Tambahan Modal</v>
      </c>
      <c r="D37" t="str">
        <f>VLOOKUP(B37,AKUN!$B$4:$E$43,4,0)</f>
        <v>Kr</v>
      </c>
      <c r="E37" s="6">
        <f>VLOOKUP(B37,neracalajur,17,0)</f>
        <v>0</v>
      </c>
      <c r="F37" s="6">
        <f>VLOOKUP(B37,neracalajur,18,0)</f>
        <v>10000000</v>
      </c>
      <c r="G37" s="6">
        <f t="shared" si="0"/>
        <v>10000000</v>
      </c>
    </row>
    <row r="38" spans="2:8" x14ac:dyDescent="0.25">
      <c r="B38" t="str">
        <f>NeracaLajur!B28</f>
        <v>3-300</v>
      </c>
      <c r="C38" t="str">
        <f>NeracaLajur!C28</f>
        <v>Prive</v>
      </c>
      <c r="D38" t="str">
        <f>VLOOKUP(B38,AKUN!$B$4:$E$43,4,0)</f>
        <v>Kr</v>
      </c>
      <c r="E38" s="6">
        <f>VLOOKUP(B38,neracalajur,17,0)</f>
        <v>0</v>
      </c>
      <c r="F38" s="6">
        <f>VLOOKUP(B38,neracalajur,18,0)</f>
        <v>0</v>
      </c>
      <c r="G38" s="6">
        <f t="shared" si="0"/>
        <v>0</v>
      </c>
    </row>
    <row r="39" spans="2:8" x14ac:dyDescent="0.25">
      <c r="B39" t="str">
        <f>NeracaLajur!B29</f>
        <v>3-400</v>
      </c>
      <c r="C39" t="str">
        <f>NeracaLajur!C29</f>
        <v>Laba Ditahan</v>
      </c>
      <c r="D39" t="str">
        <f>VLOOKUP(B39,AKUN!$B$4:$E$43,4,0)</f>
        <v>Kr</v>
      </c>
      <c r="E39" s="6">
        <f>VLOOKUP(B39,neracalajur,17,0)</f>
        <v>0</v>
      </c>
      <c r="F39" s="6">
        <f>VLOOKUP(B39,neracalajur,18,0)</f>
        <v>0</v>
      </c>
      <c r="G39" s="6">
        <f t="shared" si="0"/>
        <v>0</v>
      </c>
    </row>
    <row r="40" spans="2:8" x14ac:dyDescent="0.25">
      <c r="B40" t="str">
        <f>NeracaLajur!B30</f>
        <v>3-500</v>
      </c>
      <c r="C40" t="str">
        <f>NeracaLajur!C30</f>
        <v>Laba Periode Berjalan</v>
      </c>
      <c r="D40" t="str">
        <f>VLOOKUP(B40,AKUN!$B$4:$E$43,4,0)</f>
        <v>Kr</v>
      </c>
      <c r="E40" s="6">
        <f>VLOOKUP(B40,neracalajur,17,0)</f>
        <v>0</v>
      </c>
      <c r="F40" s="6">
        <f>VLOOKUP(B40,neracalajur,18,0)</f>
        <v>0</v>
      </c>
      <c r="G40" s="6">
        <f>-NeracaLajur!P47</f>
        <v>-500000</v>
      </c>
    </row>
    <row r="41" spans="2:8" ht="5.0999999999999996" customHeight="1" x14ac:dyDescent="0.25"/>
    <row r="42" spans="2:8" s="55" customFormat="1" x14ac:dyDescent="0.25">
      <c r="B42" s="62"/>
      <c r="C42" s="62" t="s">
        <v>118</v>
      </c>
      <c r="D42" s="62"/>
      <c r="E42" s="65"/>
      <c r="F42" s="65"/>
      <c r="G42" s="65"/>
      <c r="H42" s="66">
        <f>SUM(G35:G40)</f>
        <v>9500000</v>
      </c>
    </row>
    <row r="43" spans="2:8" ht="5.0999999999999996" customHeight="1" x14ac:dyDescent="0.25"/>
    <row r="44" spans="2:8" s="55" customFormat="1" x14ac:dyDescent="0.25">
      <c r="B44" s="62"/>
      <c r="C44" s="62" t="s">
        <v>119</v>
      </c>
      <c r="D44" s="62"/>
      <c r="E44" s="65"/>
      <c r="F44" s="65"/>
      <c r="G44" s="65"/>
      <c r="H44" s="66">
        <f>H42+H33</f>
        <v>9500000</v>
      </c>
    </row>
  </sheetData>
  <mergeCells count="3">
    <mergeCell ref="B2:H2"/>
    <mergeCell ref="B3:H3"/>
    <mergeCell ref="B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showGridLines="0" topLeftCell="A11" workbookViewId="0">
      <selection activeCell="G34" sqref="G34"/>
    </sheetView>
  </sheetViews>
  <sheetFormatPr defaultRowHeight="15" outlineLevelCol="1" x14ac:dyDescent="0.25"/>
  <cols>
    <col min="3" max="3" width="31.140625" bestFit="1" customWidth="1"/>
    <col min="4" max="4" width="24.42578125" hidden="1" customWidth="1" outlineLevel="1"/>
    <col min="5" max="6" width="24.42578125" style="6" hidden="1" customWidth="1" outlineLevel="1"/>
    <col min="7" max="7" width="10.5703125" style="6" bestFit="1" customWidth="1" collapsed="1"/>
  </cols>
  <sheetData>
    <row r="2" spans="2:7" x14ac:dyDescent="0.25">
      <c r="B2" s="43" t="str">
        <f>JURNAL!G2</f>
        <v>Nama Perusahaan (Ihsan Jaya)</v>
      </c>
      <c r="C2" s="44"/>
      <c r="D2" s="44"/>
      <c r="E2" s="44"/>
      <c r="F2" s="44"/>
      <c r="G2" s="45"/>
    </row>
    <row r="3" spans="2:7" x14ac:dyDescent="0.25">
      <c r="B3" s="46" t="s">
        <v>107</v>
      </c>
      <c r="C3" s="47"/>
      <c r="D3" s="47"/>
      <c r="E3" s="47"/>
      <c r="F3" s="47"/>
      <c r="G3" s="48"/>
    </row>
    <row r="4" spans="2:7" x14ac:dyDescent="0.25">
      <c r="B4" s="49" t="str">
        <f>JURNAL!G4</f>
        <v>Periode Januari 2021</v>
      </c>
      <c r="C4" s="50"/>
      <c r="D4" s="50"/>
      <c r="E4" s="50"/>
      <c r="F4" s="50"/>
      <c r="G4" s="51"/>
    </row>
    <row r="6" spans="2:7" x14ac:dyDescent="0.25">
      <c r="B6" s="67" t="s">
        <v>1</v>
      </c>
      <c r="C6" s="67" t="s">
        <v>92</v>
      </c>
      <c r="D6" s="67" t="s">
        <v>4</v>
      </c>
      <c r="E6" s="68" t="s">
        <v>6</v>
      </c>
      <c r="F6" s="68" t="s">
        <v>7</v>
      </c>
      <c r="G6" s="68" t="s">
        <v>97</v>
      </c>
    </row>
    <row r="7" spans="2:7" s="55" customFormat="1" x14ac:dyDescent="0.25">
      <c r="B7" s="55" t="str">
        <f>NeracaLajur!B31</f>
        <v>4-000</v>
      </c>
      <c r="C7" s="55" t="str">
        <f>VLOOKUP(B7,neracalajur,2,0)</f>
        <v>Pendapatan</v>
      </c>
      <c r="D7" s="55" t="str">
        <f>VLOOKUP(B7,neracalajur,3,0)</f>
        <v>Kr</v>
      </c>
      <c r="E7" s="56">
        <f>VLOOKUP(B7,neracalajur,15,0)</f>
        <v>0</v>
      </c>
      <c r="F7" s="56">
        <f>VLOOKUP(B7,neracalajur,16,0)</f>
        <v>0</v>
      </c>
      <c r="G7" s="56">
        <f>IF(D7="Kr",F7-E7,E7-F7)</f>
        <v>0</v>
      </c>
    </row>
    <row r="8" spans="2:7" x14ac:dyDescent="0.25">
      <c r="B8" s="57" t="str">
        <f>NeracaLajur!B32</f>
        <v>4-100</v>
      </c>
      <c r="C8" s="57" t="str">
        <f>VLOOKUP(B8,neracalajur,2,0)</f>
        <v>Pendapatan Usaha</v>
      </c>
      <c r="D8" t="str">
        <f>VLOOKUP(B8,neracalajur,3,0)</f>
        <v>Kr</v>
      </c>
      <c r="E8" s="6">
        <f>VLOOKUP(B8,neracalajur,15,0)</f>
        <v>0</v>
      </c>
      <c r="F8" s="6">
        <f>VLOOKUP(B8,neracalajur,16,0)</f>
        <v>1000000</v>
      </c>
      <c r="G8" s="6">
        <f t="shared" ref="G8:G9" si="0">IF(D8="Kr",F8-E8,E8-F8)</f>
        <v>1000000</v>
      </c>
    </row>
    <row r="9" spans="2:7" x14ac:dyDescent="0.25">
      <c r="B9" s="57" t="str">
        <f>NeracaLajur!B33</f>
        <v>4-200</v>
      </c>
      <c r="C9" s="57" t="str">
        <f>VLOOKUP(B9,neracalajur,2,0)</f>
        <v>Pendapatan Lainnya</v>
      </c>
      <c r="D9" t="str">
        <f>VLOOKUP(B9,neracalajur,3,0)</f>
        <v>Kr</v>
      </c>
      <c r="E9" s="6">
        <f>VLOOKUP(B9,neracalajur,15,0)</f>
        <v>0</v>
      </c>
      <c r="F9" s="6">
        <f>VLOOKUP(B9,neracalajur,16,0)</f>
        <v>0</v>
      </c>
      <c r="G9" s="6">
        <f t="shared" si="0"/>
        <v>0</v>
      </c>
    </row>
    <row r="10" spans="2:7" s="55" customFormat="1" x14ac:dyDescent="0.25">
      <c r="B10" s="60"/>
      <c r="C10" s="60" t="s">
        <v>120</v>
      </c>
      <c r="D10" s="62"/>
      <c r="E10" s="65"/>
      <c r="F10" s="65"/>
      <c r="G10" s="65">
        <f>SUM(G7:G9)</f>
        <v>1000000</v>
      </c>
    </row>
    <row r="11" spans="2:7" ht="5.0999999999999996" customHeight="1" x14ac:dyDescent="0.25">
      <c r="B11" s="57"/>
      <c r="C11" s="57"/>
    </row>
    <row r="12" spans="2:7" s="55" customFormat="1" x14ac:dyDescent="0.25">
      <c r="B12" s="55" t="str">
        <f>NeracaLajur!B34</f>
        <v>5-000</v>
      </c>
      <c r="C12" s="55" t="str">
        <f>VLOOKUP(B12,neracalajur,2,0)</f>
        <v>Biaya Atas Pendapatan</v>
      </c>
      <c r="D12" s="55" t="str">
        <f>VLOOKUP(B12,neracalajur,3,0)</f>
        <v>Db</v>
      </c>
      <c r="E12" s="56">
        <f>VLOOKUP(B12,neracalajur,15,0)</f>
        <v>0</v>
      </c>
      <c r="F12" s="56">
        <f>VLOOKUP(B12,neracalajur,16,0)</f>
        <v>0</v>
      </c>
      <c r="G12" s="6">
        <f t="shared" ref="G12:G14" si="1">IF(D12="Kr",F12-E12,E12-F12)</f>
        <v>0</v>
      </c>
    </row>
    <row r="13" spans="2:7" x14ac:dyDescent="0.25">
      <c r="B13" s="57" t="str">
        <f>NeracaLajur!B35</f>
        <v>5-100</v>
      </c>
      <c r="C13" s="57" t="str">
        <f>VLOOKUP(B13,neracalajur,2,0)</f>
        <v>Harga Pokok Produksi</v>
      </c>
      <c r="D13" t="str">
        <f>VLOOKUP(B13,neracalajur,3,0)</f>
        <v>Db</v>
      </c>
      <c r="E13" s="6">
        <f>VLOOKUP(B13,neracalajur,15,0)</f>
        <v>0</v>
      </c>
      <c r="F13" s="6">
        <f>VLOOKUP(B13,neracalajur,16,0)</f>
        <v>0</v>
      </c>
      <c r="G13" s="6">
        <f t="shared" si="1"/>
        <v>0</v>
      </c>
    </row>
    <row r="14" spans="2:7" x14ac:dyDescent="0.25">
      <c r="B14" s="57" t="str">
        <f>NeracaLajur!B36</f>
        <v>5-200</v>
      </c>
      <c r="C14" s="57" t="str">
        <f>VLOOKUP(B14,neracalajur,2,0)</f>
        <v>Biaya Lainnya</v>
      </c>
      <c r="D14" t="str">
        <f>VLOOKUP(B14,neracalajur,3,0)</f>
        <v>Db</v>
      </c>
      <c r="E14" s="6">
        <f>VLOOKUP(B14,neracalajur,15,0)</f>
        <v>0</v>
      </c>
      <c r="F14" s="6">
        <f>VLOOKUP(B14,neracalajur,16,0)</f>
        <v>0</v>
      </c>
      <c r="G14" s="6">
        <f t="shared" si="1"/>
        <v>0</v>
      </c>
    </row>
    <row r="15" spans="2:7" s="55" customFormat="1" x14ac:dyDescent="0.25">
      <c r="B15" s="60"/>
      <c r="C15" s="60" t="s">
        <v>121</v>
      </c>
      <c r="D15" s="62"/>
      <c r="E15" s="65"/>
      <c r="F15" s="65"/>
      <c r="G15" s="65">
        <f>SUM(G13:G14)</f>
        <v>0</v>
      </c>
    </row>
    <row r="16" spans="2:7" ht="5.0999999999999996" customHeight="1" x14ac:dyDescent="0.25">
      <c r="B16" s="57"/>
      <c r="C16" s="57"/>
    </row>
    <row r="17" spans="2:7" s="55" customFormat="1" x14ac:dyDescent="0.25">
      <c r="B17" s="60"/>
      <c r="C17" s="60" t="s">
        <v>122</v>
      </c>
      <c r="D17" s="62"/>
      <c r="E17" s="65"/>
      <c r="F17" s="65"/>
      <c r="G17" s="65">
        <f>G10-G15</f>
        <v>1000000</v>
      </c>
    </row>
    <row r="18" spans="2:7" ht="5.0999999999999996" customHeight="1" x14ac:dyDescent="0.25">
      <c r="B18" s="57"/>
      <c r="C18" s="57"/>
    </row>
    <row r="19" spans="2:7" s="55" customFormat="1" x14ac:dyDescent="0.25">
      <c r="B19" s="55" t="str">
        <f>NeracaLajur!B37</f>
        <v>6-000</v>
      </c>
      <c r="C19" s="55" t="str">
        <f>VLOOKUP(B19,neracalajur,2,0)</f>
        <v>Biaya Operasional</v>
      </c>
      <c r="D19" s="55" t="str">
        <f>VLOOKUP(B19,neracalajur,3,0)</f>
        <v>Db</v>
      </c>
      <c r="E19" s="56">
        <f>VLOOKUP(B19,neracalajur,15,0)</f>
        <v>0</v>
      </c>
      <c r="F19" s="56">
        <f>VLOOKUP(B19,neracalajur,16,0)</f>
        <v>0</v>
      </c>
      <c r="G19" s="6">
        <f t="shared" ref="G19:G23" si="2">IF(D19="Kr",F19-E19,E19-F19)</f>
        <v>0</v>
      </c>
    </row>
    <row r="20" spans="2:7" x14ac:dyDescent="0.25">
      <c r="B20" s="57" t="str">
        <f>NeracaLajur!B38</f>
        <v>6-100</v>
      </c>
      <c r="C20" s="57" t="str">
        <f>VLOOKUP(B20,neracalajur,2,0)</f>
        <v>Gaji</v>
      </c>
      <c r="D20" t="str">
        <f>VLOOKUP(B20,neracalajur,3,0)</f>
        <v>Db</v>
      </c>
      <c r="E20" s="6">
        <f>VLOOKUP(B20,neracalajur,15,0)</f>
        <v>1500000</v>
      </c>
      <c r="F20" s="6">
        <f>VLOOKUP(B20,neracalajur,16,0)</f>
        <v>0</v>
      </c>
      <c r="G20" s="6">
        <f t="shared" si="2"/>
        <v>1500000</v>
      </c>
    </row>
    <row r="21" spans="2:7" x14ac:dyDescent="0.25">
      <c r="B21" s="57" t="str">
        <f>NeracaLajur!B39</f>
        <v>6-200</v>
      </c>
      <c r="C21" s="57" t="str">
        <f>VLOOKUP(B21,neracalajur,2,0)</f>
        <v>Listrik, Air dan Telepon</v>
      </c>
      <c r="D21" t="str">
        <f>VLOOKUP(B21,neracalajur,3,0)</f>
        <v>Db</v>
      </c>
      <c r="E21" s="6">
        <f>VLOOKUP(B21,neracalajur,15,0)</f>
        <v>0</v>
      </c>
      <c r="F21" s="6">
        <f>VLOOKUP(B21,neracalajur,16,0)</f>
        <v>0</v>
      </c>
      <c r="G21" s="6">
        <f t="shared" si="2"/>
        <v>0</v>
      </c>
    </row>
    <row r="22" spans="2:7" x14ac:dyDescent="0.25">
      <c r="B22" s="57" t="str">
        <f>NeracaLajur!B40</f>
        <v>6-300</v>
      </c>
      <c r="C22" s="57" t="str">
        <f>VLOOKUP(B22,neracalajur,2,0)</f>
        <v>Tol dan Parkir</v>
      </c>
      <c r="D22" t="str">
        <f>VLOOKUP(B22,neracalajur,3,0)</f>
        <v>Db</v>
      </c>
      <c r="E22" s="6">
        <f>VLOOKUP(B22,neracalajur,15,0)</f>
        <v>0</v>
      </c>
      <c r="F22" s="6">
        <f>VLOOKUP(B22,neracalajur,16,0)</f>
        <v>0</v>
      </c>
      <c r="G22" s="6">
        <f t="shared" si="2"/>
        <v>0</v>
      </c>
    </row>
    <row r="23" spans="2:7" x14ac:dyDescent="0.25">
      <c r="B23" s="57" t="str">
        <f>NeracaLajur!B41</f>
        <v>6-400</v>
      </c>
      <c r="C23" s="57" t="str">
        <f>VLOOKUP(B23,neracalajur,2,0)</f>
        <v>Biaya Operasional Lainnya</v>
      </c>
      <c r="D23" t="str">
        <f>VLOOKUP(B23,neracalajur,3,0)</f>
        <v>Db</v>
      </c>
      <c r="E23" s="6">
        <f>VLOOKUP(B23,neracalajur,15,0)</f>
        <v>0</v>
      </c>
      <c r="F23" s="6">
        <f>VLOOKUP(B23,neracalajur,16,0)</f>
        <v>0</v>
      </c>
      <c r="G23" s="6">
        <f t="shared" si="2"/>
        <v>0</v>
      </c>
    </row>
    <row r="24" spans="2:7" s="55" customFormat="1" x14ac:dyDescent="0.25">
      <c r="B24" s="60"/>
      <c r="C24" s="60" t="s">
        <v>123</v>
      </c>
      <c r="D24" s="62"/>
      <c r="E24" s="65"/>
      <c r="F24" s="65"/>
      <c r="G24" s="65">
        <f>SUM(G19:G23)</f>
        <v>1500000</v>
      </c>
    </row>
    <row r="25" spans="2:7" x14ac:dyDescent="0.25">
      <c r="B25" s="57"/>
      <c r="C25" s="57"/>
    </row>
    <row r="26" spans="2:7" s="55" customFormat="1" x14ac:dyDescent="0.25">
      <c r="B26" s="55" t="str">
        <f>NeracaLajur!B42</f>
        <v>7-000</v>
      </c>
      <c r="C26" s="55" t="str">
        <f>VLOOKUP(B26,neracalajur,2,0)</f>
        <v>Pendapatan Lainnya</v>
      </c>
      <c r="D26" s="55" t="str">
        <f>VLOOKUP(B26,neracalajur,3,0)</f>
        <v>Kr</v>
      </c>
      <c r="E26" s="56">
        <f>VLOOKUP(B26,neracalajur,15,0)</f>
        <v>0</v>
      </c>
      <c r="F26" s="56">
        <f>VLOOKUP(B26,neracalajur,16,0)</f>
        <v>0</v>
      </c>
      <c r="G26" s="6">
        <f>IF(D26="Kr",F26-E26,E26-F26)</f>
        <v>0</v>
      </c>
    </row>
    <row r="27" spans="2:7" x14ac:dyDescent="0.25">
      <c r="B27" s="57" t="str">
        <f>NeracaLajur!B43</f>
        <v>7-100</v>
      </c>
      <c r="C27" s="57" t="str">
        <f>VLOOKUP(B27,neracalajur,2,0)</f>
        <v>Pendapatan Bunga Bank</v>
      </c>
      <c r="D27" t="str">
        <f>VLOOKUP(B27,neracalajur,3,0)</f>
        <v>Kr</v>
      </c>
      <c r="E27" s="6">
        <f>VLOOKUP(B27,neracalajur,15,0)</f>
        <v>0</v>
      </c>
      <c r="F27" s="6">
        <f>VLOOKUP(B27,neracalajur,16,0)</f>
        <v>0</v>
      </c>
      <c r="G27" s="6">
        <f t="shared" ref="G26:G27" si="3">IF(D27="Kr",F27-E27,E27-F27)</f>
        <v>0</v>
      </c>
    </row>
    <row r="28" spans="2:7" s="55" customFormat="1" x14ac:dyDescent="0.25">
      <c r="B28" s="62"/>
      <c r="C28" s="62" t="s">
        <v>124</v>
      </c>
      <c r="D28" s="62"/>
      <c r="E28" s="65"/>
      <c r="F28" s="65"/>
      <c r="G28" s="65">
        <f>SUM(G26:G27)</f>
        <v>0</v>
      </c>
    </row>
    <row r="30" spans="2:7" s="55" customFormat="1" x14ac:dyDescent="0.25">
      <c r="B30" s="55" t="str">
        <f>NeracaLajur!B44</f>
        <v>8-000</v>
      </c>
      <c r="C30" s="55" t="str">
        <f>VLOOKUP(B30,neracalajur,2,0)</f>
        <v>Biaya Lainnya</v>
      </c>
      <c r="D30" s="55" t="str">
        <f>VLOOKUP(B30,neracalajur,3,0)</f>
        <v>Db</v>
      </c>
      <c r="E30" s="56">
        <f>VLOOKUP(B30,neracalajur,15,0)</f>
        <v>0</v>
      </c>
      <c r="F30" s="56">
        <f>VLOOKUP(B30,neracalajur,16,0)</f>
        <v>0</v>
      </c>
      <c r="G30" s="6">
        <f t="shared" ref="G30:G31" si="4">IF(D30="Kr",F30-E30,E30-F30)</f>
        <v>0</v>
      </c>
    </row>
    <row r="31" spans="2:7" x14ac:dyDescent="0.25">
      <c r="B31" s="57" t="str">
        <f>NeracaLajur!B45</f>
        <v>8-100</v>
      </c>
      <c r="C31" s="57" t="str">
        <f>VLOOKUP(B31,neracalajur,2,0)</f>
        <v>Biaya Administrasi</v>
      </c>
      <c r="D31" t="str">
        <f>VLOOKUP(B31,neracalajur,3,0)</f>
        <v>Db</v>
      </c>
      <c r="E31" s="6">
        <f>VLOOKUP(B31,neracalajur,15,0)</f>
        <v>0</v>
      </c>
      <c r="F31" s="6">
        <f>VLOOKUP(B31,neracalajur,16,0)</f>
        <v>0</v>
      </c>
      <c r="G31" s="6">
        <f t="shared" si="4"/>
        <v>0</v>
      </c>
    </row>
    <row r="32" spans="2:7" s="55" customFormat="1" x14ac:dyDescent="0.25">
      <c r="B32" s="62"/>
      <c r="C32" s="62" t="s">
        <v>125</v>
      </c>
      <c r="D32" s="62"/>
      <c r="E32" s="65"/>
      <c r="F32" s="65"/>
      <c r="G32" s="65">
        <f>SUM(G30:G31)</f>
        <v>0</v>
      </c>
    </row>
    <row r="33" spans="2:7" ht="5.0999999999999996" customHeight="1" x14ac:dyDescent="0.25"/>
    <row r="34" spans="2:7" s="55" customFormat="1" x14ac:dyDescent="0.25">
      <c r="B34" s="62"/>
      <c r="C34" s="62" t="str">
        <f>IF(G34&lt;0,"RUGI",IF(G34=0,"LABA RUGI","LABA"))</f>
        <v>RUGI</v>
      </c>
      <c r="D34" s="62"/>
      <c r="E34" s="65"/>
      <c r="F34" s="65"/>
      <c r="G34" s="65">
        <f>G17-G24+G28-G32</f>
        <v>-500000</v>
      </c>
    </row>
  </sheetData>
  <mergeCells count="3">
    <mergeCell ref="B2:G2"/>
    <mergeCell ref="B3:G3"/>
    <mergeCell ref="B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AKUN</vt:lpstr>
      <vt:lpstr>JURNAL</vt:lpstr>
      <vt:lpstr>BB</vt:lpstr>
      <vt:lpstr>NeracaLajur</vt:lpstr>
      <vt:lpstr>NERACA</vt:lpstr>
      <vt:lpstr>RUGI LABA</vt:lpstr>
      <vt:lpstr>filter</vt:lpstr>
      <vt:lpstr>JDebet</vt:lpstr>
      <vt:lpstr>JKredit</vt:lpstr>
      <vt:lpstr>KBNS</vt:lpstr>
      <vt:lpstr>KBPNY</vt:lpstr>
      <vt:lpstr>KodeAkun</vt:lpstr>
      <vt:lpstr>neracalajur</vt:lpstr>
      <vt:lpstr>T_Akun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iqsan</dc:creator>
  <cp:lastModifiedBy>achmad iqsan</cp:lastModifiedBy>
  <dcterms:created xsi:type="dcterms:W3CDTF">2021-04-24T04:17:06Z</dcterms:created>
  <dcterms:modified xsi:type="dcterms:W3CDTF">2021-05-02T08:39:31Z</dcterms:modified>
</cp:coreProperties>
</file>