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gailchow/Downloads/Midterm Project/"/>
    </mc:Choice>
  </mc:AlternateContent>
  <xr:revisionPtr revIDLastSave="0" documentId="13_ncr:1_{439E17EE-6824-5642-A1E3-50B043C57D35}" xr6:coauthVersionLast="45" xr6:coauthVersionMax="45" xr10:uidLastSave="{00000000-0000-0000-0000-000000000000}"/>
  <bookViews>
    <workbookView xWindow="760" yWindow="460" windowWidth="28040" windowHeight="16120" activeTab="1" xr2:uid="{00000000-000D-0000-FFFF-FFFF00000000}"/>
  </bookViews>
  <sheets>
    <sheet name="Cluster" sheetId="3" r:id="rId1"/>
    <sheet name="Sheet1" sheetId="4" r:id="rId2"/>
    <sheet name="Scatterplot" sheetId="2" r:id="rId3"/>
  </sheets>
  <definedNames>
    <definedName name="_xlnm._FilterDatabase" localSheetId="0" hidden="1">Cluster!$A$9:$Q$64</definedName>
    <definedName name="Lookup">#REF!</definedName>
    <definedName name="Lookup1">Cluster!$A$9:$L$64</definedName>
    <definedName name="solver_adj" localSheetId="0" hidden="1">Cluster!$F$3:$F$5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itr" localSheetId="0" hidden="1">2147483647</definedName>
    <definedName name="solver_lhs1" localSheetId="0" hidden="1">Cluster!$F$3:$F$5</definedName>
    <definedName name="solver_lhs2" localSheetId="0" hidden="1">Cluster!$F$3:$F$5</definedName>
    <definedName name="solver_lhs3" localSheetId="0" hidden="1">Cluster!$F$3:$F$5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3</definedName>
    <definedName name="solver_opt" localSheetId="0" hidden="1">Cluster!$P$7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hs1" localSheetId="0" hidden="1">Cluster!$A$64</definedName>
    <definedName name="solver_rhs2" localSheetId="0" hidden="1">integer</definedName>
    <definedName name="solver_rhs3" localSheetId="0" hidden="1">Cluster!$A$10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3" l="1"/>
  <c r="G3" i="3"/>
  <c r="G4" i="3"/>
  <c r="C7" i="3" l="1"/>
  <c r="G7" i="3" l="1"/>
  <c r="C8" i="3"/>
  <c r="H27" i="3" s="1"/>
  <c r="H21" i="3" l="1"/>
  <c r="H10" i="3"/>
  <c r="H15" i="3"/>
  <c r="H5" i="3" s="1"/>
  <c r="H11" i="3"/>
  <c r="D7" i="3"/>
  <c r="E7" i="3"/>
  <c r="F7" i="3"/>
  <c r="H19" i="3"/>
  <c r="H23" i="3"/>
  <c r="H31" i="3"/>
  <c r="H35" i="3"/>
  <c r="H39" i="3"/>
  <c r="H43" i="3"/>
  <c r="H47" i="3"/>
  <c r="H51" i="3"/>
  <c r="H55" i="3"/>
  <c r="D8" i="3"/>
  <c r="H14" i="3"/>
  <c r="H18" i="3"/>
  <c r="H22" i="3"/>
  <c r="H26" i="3"/>
  <c r="H30" i="3"/>
  <c r="H34" i="3"/>
  <c r="H38" i="3"/>
  <c r="H42" i="3"/>
  <c r="H46" i="3"/>
  <c r="H50" i="3"/>
  <c r="H54" i="3"/>
  <c r="E8" i="3"/>
  <c r="F8" i="3"/>
  <c r="H13" i="3"/>
  <c r="H17" i="3"/>
  <c r="H25" i="3"/>
  <c r="H29" i="3"/>
  <c r="H33" i="3"/>
  <c r="H37" i="3"/>
  <c r="H41" i="3"/>
  <c r="H45" i="3"/>
  <c r="H49" i="3"/>
  <c r="H53" i="3"/>
  <c r="G8" i="3"/>
  <c r="L15" i="3" s="1"/>
  <c r="H12" i="3"/>
  <c r="H16" i="3"/>
  <c r="H20" i="3"/>
  <c r="H24" i="3"/>
  <c r="H28" i="3"/>
  <c r="H32" i="3"/>
  <c r="H36" i="3"/>
  <c r="H40" i="3"/>
  <c r="H44" i="3"/>
  <c r="H48" i="3"/>
  <c r="H52" i="3"/>
  <c r="H56" i="3"/>
  <c r="J27" i="3" l="1"/>
  <c r="H4" i="3"/>
  <c r="I27" i="3"/>
  <c r="H3" i="3"/>
  <c r="L63" i="3"/>
  <c r="L58" i="3"/>
  <c r="L64" i="3"/>
  <c r="L62" i="3"/>
  <c r="L60" i="3"/>
  <c r="L59" i="3"/>
  <c r="K27" i="3"/>
  <c r="L54" i="3"/>
  <c r="L61" i="3"/>
  <c r="L57" i="3"/>
  <c r="I41" i="3"/>
  <c r="K39" i="3"/>
  <c r="J13" i="3"/>
  <c r="K10" i="3"/>
  <c r="L10" i="3"/>
  <c r="L56" i="3"/>
  <c r="L38" i="3"/>
  <c r="I20" i="3"/>
  <c r="K56" i="3"/>
  <c r="K40" i="3"/>
  <c r="K24" i="3"/>
  <c r="L25" i="3"/>
  <c r="K57" i="3"/>
  <c r="L32" i="3"/>
  <c r="L39" i="3"/>
  <c r="L11" i="3"/>
  <c r="I39" i="3"/>
  <c r="I18" i="3"/>
  <c r="I35" i="3"/>
  <c r="I52" i="3"/>
  <c r="I29" i="3"/>
  <c r="J36" i="3"/>
  <c r="J12" i="3"/>
  <c r="J18" i="3"/>
  <c r="J50" i="3"/>
  <c r="H61" i="3"/>
  <c r="K53" i="3"/>
  <c r="K37" i="3"/>
  <c r="I61" i="3"/>
  <c r="J45" i="3"/>
  <c r="J21" i="3"/>
  <c r="L34" i="3"/>
  <c r="L14" i="3"/>
  <c r="L5" i="3" s="1"/>
  <c r="K54" i="3"/>
  <c r="K38" i="3"/>
  <c r="K22" i="3"/>
  <c r="L29" i="3"/>
  <c r="K61" i="3"/>
  <c r="L36" i="3"/>
  <c r="L43" i="3"/>
  <c r="I33" i="3"/>
  <c r="K13" i="3"/>
  <c r="I19" i="3"/>
  <c r="I50" i="3"/>
  <c r="I17" i="3"/>
  <c r="J40" i="3"/>
  <c r="J11" i="3"/>
  <c r="J22" i="3"/>
  <c r="J54" i="3"/>
  <c r="I47" i="3"/>
  <c r="K51" i="3"/>
  <c r="K35" i="3"/>
  <c r="I59" i="3"/>
  <c r="J43" i="3"/>
  <c r="J17" i="3"/>
  <c r="L52" i="3"/>
  <c r="L30" i="3"/>
  <c r="I12" i="3"/>
  <c r="I45" i="3"/>
  <c r="K52" i="3"/>
  <c r="K36" i="3"/>
  <c r="K20" i="3"/>
  <c r="L33" i="3"/>
  <c r="L17" i="3"/>
  <c r="L44" i="3"/>
  <c r="L3" i="3" s="1"/>
  <c r="L47" i="3"/>
  <c r="I26" i="3"/>
  <c r="I21" i="3"/>
  <c r="K17" i="3"/>
  <c r="H64" i="3"/>
  <c r="I48" i="3"/>
  <c r="I14" i="3"/>
  <c r="J44" i="3"/>
  <c r="J15" i="3"/>
  <c r="J5" i="3" s="1"/>
  <c r="J26" i="3"/>
  <c r="I58" i="3"/>
  <c r="I31" i="3"/>
  <c r="K49" i="3"/>
  <c r="K31" i="3"/>
  <c r="I57" i="3"/>
  <c r="J41" i="3"/>
  <c r="K15" i="3"/>
  <c r="K5" i="3" s="1"/>
  <c r="L50" i="3"/>
  <c r="L26" i="3"/>
  <c r="I40" i="3"/>
  <c r="I25" i="3"/>
  <c r="K50" i="3"/>
  <c r="K34" i="3"/>
  <c r="K18" i="3"/>
  <c r="L37" i="3"/>
  <c r="L12" i="3"/>
  <c r="L19" i="3"/>
  <c r="L51" i="3"/>
  <c r="I16" i="3"/>
  <c r="K14" i="3"/>
  <c r="K21" i="3"/>
  <c r="H62" i="3"/>
  <c r="I46" i="3"/>
  <c r="J16" i="3"/>
  <c r="J48" i="3"/>
  <c r="J19" i="3"/>
  <c r="J30" i="3"/>
  <c r="I62" i="3"/>
  <c r="J63" i="3"/>
  <c r="K47" i="3"/>
  <c r="H57" i="3"/>
  <c r="J55" i="3"/>
  <c r="J39" i="3"/>
  <c r="H59" i="3"/>
  <c r="I11" i="3"/>
  <c r="K64" i="3"/>
  <c r="L48" i="3"/>
  <c r="L22" i="3"/>
  <c r="I36" i="3"/>
  <c r="J64" i="3"/>
  <c r="K48" i="3"/>
  <c r="K32" i="3"/>
  <c r="K16" i="3"/>
  <c r="L41" i="3"/>
  <c r="L16" i="3"/>
  <c r="L23" i="3"/>
  <c r="L55" i="3"/>
  <c r="K23" i="3"/>
  <c r="I38" i="3"/>
  <c r="K25" i="3"/>
  <c r="H60" i="3"/>
  <c r="I44" i="3"/>
  <c r="J20" i="3"/>
  <c r="J52" i="3"/>
  <c r="J23" i="3"/>
  <c r="J34" i="3"/>
  <c r="J14" i="3"/>
  <c r="J61" i="3"/>
  <c r="K45" i="3"/>
  <c r="I43" i="3"/>
  <c r="J53" i="3"/>
  <c r="J37" i="3"/>
  <c r="I49" i="3"/>
  <c r="K62" i="3"/>
  <c r="L46" i="3"/>
  <c r="L18" i="3"/>
  <c r="I34" i="3"/>
  <c r="J62" i="3"/>
  <c r="K46" i="3"/>
  <c r="K30" i="3"/>
  <c r="K12" i="3"/>
  <c r="L45" i="3"/>
  <c r="L20" i="3"/>
  <c r="L27" i="3"/>
  <c r="K59" i="3"/>
  <c r="I10" i="3"/>
  <c r="I32" i="3"/>
  <c r="K29" i="3"/>
  <c r="H58" i="3"/>
  <c r="I42" i="3"/>
  <c r="J24" i="3"/>
  <c r="J56" i="3"/>
  <c r="J38" i="3"/>
  <c r="J10" i="3"/>
  <c r="J59" i="3"/>
  <c r="K43" i="3"/>
  <c r="J51" i="3"/>
  <c r="J33" i="3"/>
  <c r="I37" i="3"/>
  <c r="K60" i="3"/>
  <c r="L42" i="3"/>
  <c r="I15" i="3"/>
  <c r="I5" i="3" s="1"/>
  <c r="I28" i="3"/>
  <c r="J60" i="3"/>
  <c r="K44" i="3"/>
  <c r="K3" i="3" s="1"/>
  <c r="K28" i="3"/>
  <c r="L13" i="3"/>
  <c r="L49" i="3"/>
  <c r="L24" i="3"/>
  <c r="L4" i="3" s="1"/>
  <c r="L31" i="3"/>
  <c r="K63" i="3"/>
  <c r="I55" i="3"/>
  <c r="I30" i="3"/>
  <c r="K33" i="3"/>
  <c r="I56" i="3"/>
  <c r="H63" i="3"/>
  <c r="J28" i="3"/>
  <c r="I60" i="3"/>
  <c r="J31" i="3"/>
  <c r="J42" i="3"/>
  <c r="J57" i="3"/>
  <c r="K41" i="3"/>
  <c r="K11" i="3"/>
  <c r="J49" i="3"/>
  <c r="J29" i="3"/>
  <c r="I23" i="3"/>
  <c r="K58" i="3"/>
  <c r="L40" i="3"/>
  <c r="I13" i="3"/>
  <c r="I24" i="3"/>
  <c r="J58" i="3"/>
  <c r="K42" i="3"/>
  <c r="K26" i="3"/>
  <c r="L21" i="3"/>
  <c r="L53" i="3"/>
  <c r="L28" i="3"/>
  <c r="L35" i="3"/>
  <c r="I51" i="3"/>
  <c r="I22" i="3"/>
  <c r="I53" i="3"/>
  <c r="I54" i="3"/>
  <c r="J32" i="3"/>
  <c r="I64" i="3"/>
  <c r="J35" i="3"/>
  <c r="J46" i="3"/>
  <c r="K19" i="3"/>
  <c r="K55" i="3"/>
  <c r="I63" i="3"/>
  <c r="J47" i="3"/>
  <c r="J25" i="3"/>
  <c r="O24" i="3" l="1"/>
  <c r="I4" i="3"/>
  <c r="K4" i="3"/>
  <c r="J3" i="3"/>
  <c r="I3" i="3"/>
  <c r="J4" i="3"/>
  <c r="M24" i="3" l="1"/>
  <c r="N24" i="3"/>
  <c r="O57" i="3"/>
  <c r="O58" i="3"/>
  <c r="O64" i="3"/>
  <c r="O62" i="3"/>
  <c r="O59" i="3"/>
  <c r="O61" i="3"/>
  <c r="O60" i="3"/>
  <c r="O63" i="3"/>
  <c r="N57" i="3"/>
  <c r="N58" i="3"/>
  <c r="N59" i="3"/>
  <c r="N60" i="3"/>
  <c r="N64" i="3"/>
  <c r="N62" i="3"/>
  <c r="N61" i="3"/>
  <c r="N63" i="3"/>
  <c r="M57" i="3"/>
  <c r="M59" i="3"/>
  <c r="M61" i="3"/>
  <c r="M60" i="3"/>
  <c r="M62" i="3"/>
  <c r="M63" i="3"/>
  <c r="M58" i="3"/>
  <c r="M64" i="3"/>
  <c r="M36" i="3"/>
  <c r="M12" i="3"/>
  <c r="M56" i="3"/>
  <c r="M22" i="3"/>
  <c r="M33" i="3"/>
  <c r="M51" i="3"/>
  <c r="M26" i="3"/>
  <c r="M19" i="3"/>
  <c r="M34" i="3"/>
  <c r="M53" i="3"/>
  <c r="M48" i="3"/>
  <c r="M31" i="3"/>
  <c r="M30" i="3"/>
  <c r="M25" i="3"/>
  <c r="M50" i="3"/>
  <c r="M18" i="3"/>
  <c r="M54" i="3"/>
  <c r="M17" i="3"/>
  <c r="M42" i="3"/>
  <c r="M40" i="3"/>
  <c r="M16" i="3"/>
  <c r="M43" i="3"/>
  <c r="M39" i="3"/>
  <c r="M23" i="3"/>
  <c r="M44" i="3"/>
  <c r="M37" i="3"/>
  <c r="M49" i="3"/>
  <c r="M14" i="3"/>
  <c r="M52" i="3"/>
  <c r="M46" i="3"/>
  <c r="M10" i="3"/>
  <c r="M38" i="3"/>
  <c r="M20" i="3"/>
  <c r="M11" i="3"/>
  <c r="M13" i="3"/>
  <c r="M35" i="3"/>
  <c r="M55" i="3"/>
  <c r="M28" i="3"/>
  <c r="M32" i="3"/>
  <c r="M45" i="3"/>
  <c r="M15" i="3"/>
  <c r="M47" i="3"/>
  <c r="M41" i="3"/>
  <c r="M27" i="3"/>
  <c r="M21" i="3"/>
  <c r="M29" i="3"/>
  <c r="O37" i="3"/>
  <c r="O56" i="3"/>
  <c r="O12" i="3"/>
  <c r="O46" i="3"/>
  <c r="O27" i="3"/>
  <c r="O42" i="3"/>
  <c r="O21" i="3"/>
  <c r="O44" i="3"/>
  <c r="O49" i="3"/>
  <c r="O26" i="3"/>
  <c r="O19" i="3"/>
  <c r="O34" i="3"/>
  <c r="O20" i="3"/>
  <c r="O28" i="3"/>
  <c r="O31" i="3"/>
  <c r="O30" i="3"/>
  <c r="O41" i="3"/>
  <c r="O50" i="3"/>
  <c r="O18" i="3"/>
  <c r="O36" i="3"/>
  <c r="O25" i="3"/>
  <c r="O48" i="3"/>
  <c r="O29" i="3"/>
  <c r="O33" i="3"/>
  <c r="O53" i="3"/>
  <c r="O43" i="3"/>
  <c r="O11" i="3"/>
  <c r="O17" i="3"/>
  <c r="O55" i="3"/>
  <c r="O39" i="3"/>
  <c r="O23" i="3"/>
  <c r="O14" i="3"/>
  <c r="O16" i="3"/>
  <c r="O52" i="3"/>
  <c r="O10" i="3"/>
  <c r="O40" i="3"/>
  <c r="O13" i="3"/>
  <c r="O22" i="3"/>
  <c r="O35" i="3"/>
  <c r="O45" i="3"/>
  <c r="O54" i="3"/>
  <c r="O51" i="3"/>
  <c r="O32" i="3"/>
  <c r="O38" i="3"/>
  <c r="O15" i="3"/>
  <c r="O47" i="3"/>
  <c r="N22" i="3"/>
  <c r="N31" i="3"/>
  <c r="N46" i="3"/>
  <c r="N49" i="3"/>
  <c r="N20" i="3"/>
  <c r="N40" i="3"/>
  <c r="N27" i="3"/>
  <c r="N21" i="3"/>
  <c r="N56" i="3"/>
  <c r="N29" i="3"/>
  <c r="N38" i="3"/>
  <c r="N39" i="3"/>
  <c r="N23" i="3"/>
  <c r="N10" i="3"/>
  <c r="N18" i="3"/>
  <c r="N37" i="3"/>
  <c r="N32" i="3"/>
  <c r="N41" i="3"/>
  <c r="N54" i="3"/>
  <c r="N55" i="3"/>
  <c r="N16" i="3"/>
  <c r="N30" i="3"/>
  <c r="N13" i="3"/>
  <c r="N33" i="3"/>
  <c r="N35" i="3"/>
  <c r="N34" i="3"/>
  <c r="N36" i="3"/>
  <c r="N12" i="3"/>
  <c r="N43" i="3"/>
  <c r="N50" i="3"/>
  <c r="N15" i="3"/>
  <c r="N47" i="3"/>
  <c r="N26" i="3"/>
  <c r="N52" i="3"/>
  <c r="N14" i="3"/>
  <c r="N51" i="3"/>
  <c r="N11" i="3"/>
  <c r="N44" i="3"/>
  <c r="N48" i="3"/>
  <c r="N17" i="3"/>
  <c r="N25" i="3"/>
  <c r="N53" i="3"/>
  <c r="N28" i="3"/>
  <c r="N42" i="3"/>
  <c r="N19" i="3"/>
  <c r="N45" i="3"/>
  <c r="P57" i="3" l="1"/>
  <c r="Q57" i="3" s="1"/>
  <c r="P60" i="3"/>
  <c r="Q60" i="3" s="1"/>
  <c r="P59" i="3"/>
  <c r="Q59" i="3" s="1"/>
  <c r="P63" i="3"/>
  <c r="Q63" i="3" s="1"/>
  <c r="P41" i="3"/>
  <c r="Q41" i="3" s="1"/>
  <c r="P64" i="3"/>
  <c r="Q64" i="3" s="1"/>
  <c r="P58" i="3"/>
  <c r="Q58" i="3" s="1"/>
  <c r="P62" i="3"/>
  <c r="Q62" i="3" s="1"/>
  <c r="P61" i="3"/>
  <c r="Q61" i="3" s="1"/>
  <c r="P22" i="3"/>
  <c r="Q22" i="3" s="1"/>
  <c r="P53" i="3"/>
  <c r="Q53" i="3" s="1"/>
  <c r="P15" i="3"/>
  <c r="Q15" i="3" s="1"/>
  <c r="P19" i="3"/>
  <c r="Q19" i="3" s="1"/>
  <c r="P16" i="3"/>
  <c r="Q16" i="3" s="1"/>
  <c r="P32" i="3"/>
  <c r="Q32" i="3" s="1"/>
  <c r="P49" i="3"/>
  <c r="Q49" i="3" s="1"/>
  <c r="P30" i="3"/>
  <c r="Q30" i="3" s="1"/>
  <c r="P51" i="3"/>
  <c r="Q51" i="3" s="1"/>
  <c r="P17" i="3"/>
  <c r="Q17" i="3" s="1"/>
  <c r="P29" i="3"/>
  <c r="Q29" i="3" s="1"/>
  <c r="P28" i="3"/>
  <c r="Q28" i="3" s="1"/>
  <c r="P37" i="3"/>
  <c r="Q37" i="3" s="1"/>
  <c r="P42" i="3"/>
  <c r="Q42" i="3" s="1"/>
  <c r="P31" i="3"/>
  <c r="Q31" i="3" s="1"/>
  <c r="P21" i="3"/>
  <c r="Q21" i="3" s="1"/>
  <c r="P55" i="3"/>
  <c r="Q55" i="3" s="1"/>
  <c r="P44" i="3"/>
  <c r="Q44" i="3" s="1"/>
  <c r="P24" i="3"/>
  <c r="Q24" i="3" s="1"/>
  <c r="P27" i="3"/>
  <c r="Q27" i="3" s="1"/>
  <c r="P35" i="3"/>
  <c r="Q35" i="3" s="1"/>
  <c r="P10" i="3"/>
  <c r="Q10" i="3" s="1"/>
  <c r="P23" i="3"/>
  <c r="Q23" i="3" s="1"/>
  <c r="P48" i="3"/>
  <c r="Q48" i="3" s="1"/>
  <c r="P33" i="3"/>
  <c r="Q33" i="3" s="1"/>
  <c r="P38" i="3"/>
  <c r="Q38" i="3" s="1"/>
  <c r="P36" i="3"/>
  <c r="Q36" i="3" s="1"/>
  <c r="P13" i="3"/>
  <c r="Q13" i="3" s="1"/>
  <c r="P46" i="3"/>
  <c r="Q46" i="3" s="1"/>
  <c r="P39" i="3"/>
  <c r="Q39" i="3" s="1"/>
  <c r="P54" i="3"/>
  <c r="Q54" i="3" s="1"/>
  <c r="P20" i="3"/>
  <c r="Q20" i="3" s="1"/>
  <c r="P47" i="3"/>
  <c r="Q47" i="3" s="1"/>
  <c r="P11" i="3"/>
  <c r="Q11" i="3" s="1"/>
  <c r="P52" i="3"/>
  <c r="Q52" i="3" s="1"/>
  <c r="P43" i="3"/>
  <c r="Q43" i="3" s="1"/>
  <c r="P18" i="3"/>
  <c r="Q18" i="3" s="1"/>
  <c r="P34" i="3"/>
  <c r="Q34" i="3" s="1"/>
  <c r="P56" i="3"/>
  <c r="Q56" i="3" s="1"/>
  <c r="P12" i="3"/>
  <c r="Q12" i="3" s="1"/>
  <c r="P50" i="3"/>
  <c r="Q50" i="3" s="1"/>
  <c r="P45" i="3"/>
  <c r="Q45" i="3" s="1"/>
  <c r="P14" i="3"/>
  <c r="Q14" i="3" s="1"/>
  <c r="P40" i="3"/>
  <c r="Q40" i="3" s="1"/>
  <c r="P25" i="3"/>
  <c r="Q25" i="3" s="1"/>
  <c r="P26" i="3"/>
  <c r="Q26" i="3" s="1"/>
  <c r="P7" i="3" l="1"/>
</calcChain>
</file>

<file path=xl/sharedStrings.xml><?xml version="1.0" encoding="utf-8"?>
<sst xmlns="http://schemas.openxmlformats.org/spreadsheetml/2006/main" count="86" uniqueCount="79">
  <si>
    <t>OBJECTID</t>
  </si>
  <si>
    <t>Allendale/Irvington/S. Hilton</t>
  </si>
  <si>
    <t>Beechfield/Ten Hills/West Hills</t>
  </si>
  <si>
    <t>Belair-Edison</t>
  </si>
  <si>
    <t>Brooklyn/Curtis Bay/Hawkins Point</t>
  </si>
  <si>
    <t>Canton</t>
  </si>
  <si>
    <t>Cedonia/Frankford</t>
  </si>
  <si>
    <t>Cherry Hill</t>
  </si>
  <si>
    <t>Chinquapin Park/Belvedere</t>
  </si>
  <si>
    <t>Claremont/Armistead</t>
  </si>
  <si>
    <t>Clifton-Berea</t>
  </si>
  <si>
    <t>Cross-Country/Cheswolde</t>
  </si>
  <si>
    <t>Dickeyville/Franklintown</t>
  </si>
  <si>
    <t>Dorchester/Ashburton</t>
  </si>
  <si>
    <t>Downtown/Seton Hill</t>
  </si>
  <si>
    <t>Edmondson Village</t>
  </si>
  <si>
    <t>Fells Point</t>
  </si>
  <si>
    <t>Forest Park/Walbrook</t>
  </si>
  <si>
    <t>Glen-Fallstaff</t>
  </si>
  <si>
    <t>Greater Charles Village/Barclay</t>
  </si>
  <si>
    <t>Greater Govans</t>
  </si>
  <si>
    <t>Greater Mondawmin</t>
  </si>
  <si>
    <t>Greater Roland Park/Poplar Hill</t>
  </si>
  <si>
    <t>Greater Rosemont</t>
  </si>
  <si>
    <t>Greenmount East</t>
  </si>
  <si>
    <t>Hamilton</t>
  </si>
  <si>
    <t>Harbor East/Little Italy</t>
  </si>
  <si>
    <t>Harford/Echodale</t>
  </si>
  <si>
    <t>Highlandtown</t>
  </si>
  <si>
    <t>Howard Park/West Arlington</t>
  </si>
  <si>
    <t>Inner Harbor/Federal Hill</t>
  </si>
  <si>
    <t>Lauraville</t>
  </si>
  <si>
    <t>Loch Raven</t>
  </si>
  <si>
    <t>Madison/East End</t>
  </si>
  <si>
    <t>Medfield/Hampden/Woodberry/Remington</t>
  </si>
  <si>
    <t>Midtown</t>
  </si>
  <si>
    <t>Midway/Coldstream</t>
  </si>
  <si>
    <t>Morrell Park/Violetville</t>
  </si>
  <si>
    <t>Mount Washington/Coldspring</t>
  </si>
  <si>
    <t>North Baltimore/Guilford/Homeland</t>
  </si>
  <si>
    <t>Northwood</t>
  </si>
  <si>
    <t>Oldtown/Middle East</t>
  </si>
  <si>
    <t>Orangeville/East Highlandtown</t>
  </si>
  <si>
    <t>Patterson Park North &amp; East</t>
  </si>
  <si>
    <t>Penn North/Reservoir Hill</t>
  </si>
  <si>
    <t>Pimlico/Arlington/Hilltop</t>
  </si>
  <si>
    <t>Poppleton/The Terraces/Hollins Market</t>
  </si>
  <si>
    <t>Sandtown-Winchester/Harlem Park</t>
  </si>
  <si>
    <t>South Baltimore</t>
  </si>
  <si>
    <t>Southeastern</t>
  </si>
  <si>
    <t>Southern Park Heights</t>
  </si>
  <si>
    <t>Southwest Baltimore</t>
  </si>
  <si>
    <t>The Waverlies</t>
  </si>
  <si>
    <t>Upton/Druid Heights</t>
  </si>
  <si>
    <t>Washington Village/Pigtown</t>
  </si>
  <si>
    <t>Westport/Mount Winans/Lakeland</t>
  </si>
  <si>
    <t>Pct African American</t>
  </si>
  <si>
    <t>Violence per 1,000</t>
  </si>
  <si>
    <t>mean</t>
  </si>
  <si>
    <t>standard dev</t>
  </si>
  <si>
    <t>z Pct African American</t>
  </si>
  <si>
    <t>z Violence per 1,000</t>
  </si>
  <si>
    <t>Dist^2 to 1</t>
  </si>
  <si>
    <t>Dist^2 to 2</t>
  </si>
  <si>
    <t>Dist^2 to 3</t>
  </si>
  <si>
    <t>Neighborhood</t>
  </si>
  <si>
    <t>AnchorNumber</t>
  </si>
  <si>
    <t>Min Dist^2</t>
  </si>
  <si>
    <t>AnchorNum</t>
  </si>
  <si>
    <t>Sum Min Dist^2</t>
  </si>
  <si>
    <t>Pct 8th Math</t>
  </si>
  <si>
    <t>Pct 8th Reading</t>
  </si>
  <si>
    <t>2014 Baltimore Data</t>
  </si>
  <si>
    <t>Pct Living Under Poverty Line</t>
  </si>
  <si>
    <t>z Pct Living Under Poverty Line</t>
  </si>
  <si>
    <t>z Pct 8th Math</t>
  </si>
  <si>
    <t>z Pct 8th Reading</t>
  </si>
  <si>
    <t>anchor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</si>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</sst>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/>
    <xf numFmtId="0" fontId="0" fillId="0" borderId="0" xfId="0" applyBorder="1"/>
    <xf numFmtId="0" fontId="0" fillId="0" borderId="10" xfId="0" applyBorder="1"/>
    <xf numFmtId="0" fontId="0" fillId="0" borderId="0" xfId="0" applyFont="1"/>
    <xf numFmtId="0" fontId="18" fillId="0" borderId="0" xfId="0" applyFont="1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Fill="1" applyBorder="1"/>
    <xf numFmtId="0" fontId="18" fillId="0" borderId="10" xfId="0" applyFont="1" applyBorder="1" applyAlignment="1">
      <alignment wrapText="1"/>
    </xf>
    <xf numFmtId="0" fontId="18" fillId="0" borderId="19" xfId="0" applyFont="1" applyBorder="1" applyAlignment="1">
      <alignment wrapText="1"/>
    </xf>
    <xf numFmtId="0" fontId="0" fillId="0" borderId="19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Neighborhoods in Each Cluster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Sheet1!$B$2:$B$4</c:f>
              <c:numCache>
                <c:formatCode>General</c:formatCode>
                <c:ptCount val="3"/>
                <c:pt idx="0">
                  <c:v>16</c:v>
                </c:pt>
                <c:pt idx="1">
                  <c:v>25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E-1742-B5B2-77C492470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086063"/>
        <c:axId val="438867535"/>
      </c:barChart>
      <c:catAx>
        <c:axId val="43908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67535"/>
        <c:crosses val="autoZero"/>
        <c:auto val="1"/>
        <c:lblAlgn val="ctr"/>
        <c:lblOffset val="100"/>
        <c:noMultiLvlLbl val="0"/>
      </c:catAx>
      <c:valAx>
        <c:axId val="438867535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Neighborhoods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8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African</a:t>
            </a:r>
            <a:r>
              <a:rPr lang="en-US" baseline="0"/>
              <a:t> American </a:t>
            </a:r>
            <a:r>
              <a:rPr lang="en-US"/>
              <a:t>vs Percent of 8th</a:t>
            </a:r>
            <a:r>
              <a:rPr lang="en-US" baseline="0"/>
              <a:t> Grade Students Passing MSA Reading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6991010609339943E-2"/>
                  <c:y val="-0.549978718876356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Cluster!$D$10:$D$64</c:f>
              <c:numCache>
                <c:formatCode>General</c:formatCode>
                <c:ptCount val="55"/>
                <c:pt idx="0">
                  <c:v>50</c:v>
                </c:pt>
                <c:pt idx="1">
                  <c:v>61.290322580645103</c:v>
                </c:pt>
                <c:pt idx="2">
                  <c:v>48.416289592760101</c:v>
                </c:pt>
                <c:pt idx="3">
                  <c:v>46.979865771812001</c:v>
                </c:pt>
                <c:pt idx="4">
                  <c:v>83.3333333333333</c:v>
                </c:pt>
                <c:pt idx="5">
                  <c:v>56.108597285067802</c:v>
                </c:pt>
                <c:pt idx="6">
                  <c:v>40.707964601769902</c:v>
                </c:pt>
                <c:pt idx="7">
                  <c:v>62.5</c:v>
                </c:pt>
                <c:pt idx="8">
                  <c:v>60.869565217391298</c:v>
                </c:pt>
                <c:pt idx="9">
                  <c:v>45.535714285714199</c:v>
                </c:pt>
                <c:pt idx="10">
                  <c:v>84.848484848484802</c:v>
                </c:pt>
                <c:pt idx="11">
                  <c:v>52.941176470588204</c:v>
                </c:pt>
                <c:pt idx="12">
                  <c:v>62.921348314606703</c:v>
                </c:pt>
                <c:pt idx="13">
                  <c:v>66.6666666666666</c:v>
                </c:pt>
                <c:pt idx="14">
                  <c:v>48.275862068965502</c:v>
                </c:pt>
                <c:pt idx="15">
                  <c:v>70.588235294117595</c:v>
                </c:pt>
                <c:pt idx="16">
                  <c:v>56.989247311827903</c:v>
                </c:pt>
                <c:pt idx="17">
                  <c:v>66.6666666666666</c:v>
                </c:pt>
                <c:pt idx="18">
                  <c:v>61.538461538461497</c:v>
                </c:pt>
                <c:pt idx="19">
                  <c:v>50</c:v>
                </c:pt>
                <c:pt idx="20">
                  <c:v>51.219512195121901</c:v>
                </c:pt>
                <c:pt idx="21">
                  <c:v>94.285714285714207</c:v>
                </c:pt>
                <c:pt idx="22">
                  <c:v>50.691244239631303</c:v>
                </c:pt>
                <c:pt idx="23">
                  <c:v>44.776119402985003</c:v>
                </c:pt>
                <c:pt idx="24">
                  <c:v>65.354330708661394</c:v>
                </c:pt>
                <c:pt idx="25">
                  <c:v>55.1020408163265</c:v>
                </c:pt>
                <c:pt idx="26">
                  <c:v>61.068702290076303</c:v>
                </c:pt>
                <c:pt idx="27">
                  <c:v>63.414634146341399</c:v>
                </c:pt>
                <c:pt idx="28">
                  <c:v>62.068965517241303</c:v>
                </c:pt>
                <c:pt idx="29">
                  <c:v>57.142857142857103</c:v>
                </c:pt>
                <c:pt idx="30">
                  <c:v>70.8333333333333</c:v>
                </c:pt>
                <c:pt idx="31">
                  <c:v>61.157024793388402</c:v>
                </c:pt>
                <c:pt idx="32">
                  <c:v>49.038461538461497</c:v>
                </c:pt>
                <c:pt idx="33">
                  <c:v>75.675675675675606</c:v>
                </c:pt>
                <c:pt idx="34">
                  <c:v>60.606060606060602</c:v>
                </c:pt>
                <c:pt idx="35">
                  <c:v>47.826086956521699</c:v>
                </c:pt>
                <c:pt idx="36">
                  <c:v>72.058823529411697</c:v>
                </c:pt>
                <c:pt idx="37">
                  <c:v>84</c:v>
                </c:pt>
                <c:pt idx="38">
                  <c:v>90.476190476190396</c:v>
                </c:pt>
                <c:pt idx="39">
                  <c:v>52.892561983470998</c:v>
                </c:pt>
                <c:pt idx="40">
                  <c:v>47.524752475247503</c:v>
                </c:pt>
                <c:pt idx="41">
                  <c:v>57.6271186440677</c:v>
                </c:pt>
                <c:pt idx="42">
                  <c:v>50</c:v>
                </c:pt>
                <c:pt idx="43">
                  <c:v>44.554455445544498</c:v>
                </c:pt>
                <c:pt idx="44">
                  <c:v>59.420289855072397</c:v>
                </c:pt>
                <c:pt idx="45">
                  <c:v>48.148148148148103</c:v>
                </c:pt>
                <c:pt idx="46">
                  <c:v>44.4444444444444</c:v>
                </c:pt>
                <c:pt idx="47">
                  <c:v>85</c:v>
                </c:pt>
                <c:pt idx="48">
                  <c:v>57.446808510638199</c:v>
                </c:pt>
                <c:pt idx="49">
                  <c:v>53.900709219858101</c:v>
                </c:pt>
                <c:pt idx="50">
                  <c:v>51.595744680850999</c:v>
                </c:pt>
                <c:pt idx="51">
                  <c:v>42.253521126760504</c:v>
                </c:pt>
                <c:pt idx="52">
                  <c:v>42.148760330578497</c:v>
                </c:pt>
                <c:pt idx="53">
                  <c:v>50.819672131147499</c:v>
                </c:pt>
                <c:pt idx="54">
                  <c:v>44.210526315789402</c:v>
                </c:pt>
              </c:numCache>
            </c:numRef>
          </c:xVal>
          <c:yVal>
            <c:numRef>
              <c:f>Cluster!$E$10:$E$64</c:f>
              <c:numCache>
                <c:formatCode>General</c:formatCode>
                <c:ptCount val="55"/>
                <c:pt idx="0">
                  <c:v>86.865671641790996</c:v>
                </c:pt>
                <c:pt idx="1">
                  <c:v>78.078190533253405</c:v>
                </c:pt>
                <c:pt idx="2">
                  <c:v>88.695384615384597</c:v>
                </c:pt>
                <c:pt idx="3">
                  <c:v>37.597429235607798</c:v>
                </c:pt>
                <c:pt idx="4">
                  <c:v>2.4598393574297202</c:v>
                </c:pt>
                <c:pt idx="5">
                  <c:v>75.604404877431307</c:v>
                </c:pt>
                <c:pt idx="6">
                  <c:v>88.924013581547797</c:v>
                </c:pt>
                <c:pt idx="7">
                  <c:v>67.612065857469005</c:v>
                </c:pt>
                <c:pt idx="8">
                  <c:v>57.105136821891499</c:v>
                </c:pt>
                <c:pt idx="9">
                  <c:v>94.484726019255902</c:v>
                </c:pt>
                <c:pt idx="10">
                  <c:v>19.1352739726027</c:v>
                </c:pt>
                <c:pt idx="11">
                  <c:v>80.270485282418505</c:v>
                </c:pt>
                <c:pt idx="12">
                  <c:v>93.069138532188106</c:v>
                </c:pt>
                <c:pt idx="13">
                  <c:v>31.253170979198401</c:v>
                </c:pt>
                <c:pt idx="14">
                  <c:v>96.370214752567705</c:v>
                </c:pt>
                <c:pt idx="15">
                  <c:v>5.3807426054122098</c:v>
                </c:pt>
                <c:pt idx="16">
                  <c:v>95.001098659635204</c:v>
                </c:pt>
                <c:pt idx="17">
                  <c:v>61.8048329286623</c:v>
                </c:pt>
                <c:pt idx="18">
                  <c:v>32.036723846339697</c:v>
                </c:pt>
                <c:pt idx="19">
                  <c:v>89.713807842408499</c:v>
                </c:pt>
                <c:pt idx="20">
                  <c:v>94.355881085738901</c:v>
                </c:pt>
                <c:pt idx="21">
                  <c:v>6.8635170603674496</c:v>
                </c:pt>
                <c:pt idx="22">
                  <c:v>97.440982662657504</c:v>
                </c:pt>
                <c:pt idx="23">
                  <c:v>94.669093745936806</c:v>
                </c:pt>
                <c:pt idx="24">
                  <c:v>62.7715577963965</c:v>
                </c:pt>
                <c:pt idx="25">
                  <c:v>58.483563096500497</c:v>
                </c:pt>
                <c:pt idx="26">
                  <c:v>54.207339676263402</c:v>
                </c:pt>
                <c:pt idx="27">
                  <c:v>8.9478724859761893</c:v>
                </c:pt>
                <c:pt idx="28">
                  <c:v>93.774282194636598</c:v>
                </c:pt>
                <c:pt idx="29">
                  <c:v>12.8412841284128</c:v>
                </c:pt>
                <c:pt idx="30">
                  <c:v>55.809586021066401</c:v>
                </c:pt>
                <c:pt idx="31">
                  <c:v>90.029615004935806</c:v>
                </c:pt>
                <c:pt idx="32">
                  <c:v>88.089950027762399</c:v>
                </c:pt>
                <c:pt idx="33">
                  <c:v>10.734301727096</c:v>
                </c:pt>
                <c:pt idx="34">
                  <c:v>29.959409831840699</c:v>
                </c:pt>
                <c:pt idx="35">
                  <c:v>95.029927319367204</c:v>
                </c:pt>
                <c:pt idx="36">
                  <c:v>18.057682491066899</c:v>
                </c:pt>
                <c:pt idx="37">
                  <c:v>25.243474873393101</c:v>
                </c:pt>
                <c:pt idx="38">
                  <c:v>15.900856863534401</c:v>
                </c:pt>
                <c:pt idx="39">
                  <c:v>85.710071390642497</c:v>
                </c:pt>
                <c:pt idx="40">
                  <c:v>88.314485729671503</c:v>
                </c:pt>
                <c:pt idx="41">
                  <c:v>14.250972762645899</c:v>
                </c:pt>
                <c:pt idx="42">
                  <c:v>34.169084127641902</c:v>
                </c:pt>
                <c:pt idx="43">
                  <c:v>84.984871406959101</c:v>
                </c:pt>
                <c:pt idx="44">
                  <c:v>95.995207941126097</c:v>
                </c:pt>
                <c:pt idx="45">
                  <c:v>79.149715215622507</c:v>
                </c:pt>
                <c:pt idx="46">
                  <c:v>96.429952313442499</c:v>
                </c:pt>
                <c:pt idx="47">
                  <c:v>2.43764971114555</c:v>
                </c:pt>
                <c:pt idx="48">
                  <c:v>26.974744760881201</c:v>
                </c:pt>
                <c:pt idx="49">
                  <c:v>94.293751255776598</c:v>
                </c:pt>
                <c:pt idx="50">
                  <c:v>74.225360331446595</c:v>
                </c:pt>
                <c:pt idx="51">
                  <c:v>75.846587993843002</c:v>
                </c:pt>
                <c:pt idx="52">
                  <c:v>93.049349617714199</c:v>
                </c:pt>
                <c:pt idx="53">
                  <c:v>53.695042095416298</c:v>
                </c:pt>
                <c:pt idx="54">
                  <c:v>69.781797301177093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C-9649-930A-5486D5B48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805968"/>
        <c:axId val="233807600"/>
      </c:scatterChart>
      <c:valAx>
        <c:axId val="23380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8th Grade Students Passing MSA Reading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807600"/>
        <c:crosses val="autoZero"/>
        <c:crossBetween val="midCat"/>
      </c:valAx>
      <c:valAx>
        <c:axId val="23380760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African</a:t>
                </a:r>
                <a:r>
                  <a:rPr lang="en-US" baseline="0"/>
                  <a:t> American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80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4</xdr:row>
      <xdr:rowOff>101600</xdr:rowOff>
    </xdr:from>
    <xdr:to>
      <xdr:col>13</xdr:col>
      <xdr:colOff>311150</xdr:colOff>
      <xdr:row>24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D23573-EA3A-F24B-A777-4DFC41FBB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11</xdr:col>
      <xdr:colOff>101600</xdr:colOff>
      <xdr:row>27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3EE4EF-7B37-C043-9B67-596E1BAF8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C3ED1-54CA-7047-957B-4132390A2672}">
  <dimension ref="A1:Q64"/>
  <sheetViews>
    <sheetView workbookViewId="0">
      <selection activeCell="Q6" sqref="Q6"/>
    </sheetView>
  </sheetViews>
  <sheetFormatPr baseColWidth="10" defaultRowHeight="16" x14ac:dyDescent="0.2"/>
  <cols>
    <col min="2" max="2" width="37.6640625" bestFit="1" customWidth="1"/>
    <col min="7" max="7" width="19.1640625" customWidth="1"/>
  </cols>
  <sheetData>
    <row r="1" spans="1:17" ht="17" thickBot="1" x14ac:dyDescent="0.25">
      <c r="H1">
        <v>8</v>
      </c>
      <c r="I1">
        <v>9</v>
      </c>
      <c r="J1">
        <v>10</v>
      </c>
      <c r="K1">
        <v>11</v>
      </c>
      <c r="L1">
        <v>12</v>
      </c>
    </row>
    <row r="2" spans="1:17" x14ac:dyDescent="0.2">
      <c r="E2" s="6" t="s">
        <v>66</v>
      </c>
      <c r="F2" s="7" t="s">
        <v>0</v>
      </c>
      <c r="G2" s="7" t="s">
        <v>65</v>
      </c>
      <c r="H2" s="7" t="s">
        <v>75</v>
      </c>
      <c r="I2" s="7" t="s">
        <v>76</v>
      </c>
      <c r="J2" s="7" t="s">
        <v>60</v>
      </c>
      <c r="K2" s="7" t="s">
        <v>61</v>
      </c>
      <c r="L2" s="8" t="s">
        <v>74</v>
      </c>
    </row>
    <row r="3" spans="1:17" x14ac:dyDescent="0.2">
      <c r="E3" s="9">
        <v>1</v>
      </c>
      <c r="F3" s="2">
        <v>35</v>
      </c>
      <c r="G3" s="2" t="str">
        <f>VLOOKUP(F3,Lookup1,2,0)</f>
        <v>Midtown</v>
      </c>
      <c r="H3" s="2">
        <f t="shared" ref="H3:L5" si="0">VLOOKUP($F3,Lookup1,H$1)</f>
        <v>-0.17981188317524185</v>
      </c>
      <c r="I3" s="2">
        <f t="shared" si="0"/>
        <v>0.1499628274247562</v>
      </c>
      <c r="J3" s="2">
        <f t="shared" si="0"/>
        <v>-0.95176710671999198</v>
      </c>
      <c r="K3" s="2">
        <f t="shared" si="0"/>
        <v>-0.24378689286967328</v>
      </c>
      <c r="L3" s="10">
        <f t="shared" si="0"/>
        <v>-1.0863385768985643</v>
      </c>
    </row>
    <row r="4" spans="1:17" x14ac:dyDescent="0.2">
      <c r="E4" s="9">
        <v>2</v>
      </c>
      <c r="F4" s="2">
        <v>17</v>
      </c>
      <c r="G4" s="2" t="str">
        <f>VLOOKUP(F4,Lookup1,2,0)</f>
        <v>Forest Park/Walbrook</v>
      </c>
      <c r="H4" s="2">
        <f t="shared" si="0"/>
        <v>-5.0936000157451491E-2</v>
      </c>
      <c r="I4" s="2">
        <f t="shared" si="0"/>
        <v>-0.12786796933177555</v>
      </c>
      <c r="J4" s="2">
        <f t="shared" si="0"/>
        <v>1.0321057827659075</v>
      </c>
      <c r="K4" s="2">
        <f t="shared" si="0"/>
        <v>-0.3024579748519724</v>
      </c>
      <c r="L4" s="10">
        <f t="shared" si="0"/>
        <v>0.12092405649718151</v>
      </c>
    </row>
    <row r="5" spans="1:17" ht="17" thickBot="1" x14ac:dyDescent="0.25">
      <c r="E5" s="11">
        <v>3</v>
      </c>
      <c r="F5" s="12">
        <v>6</v>
      </c>
      <c r="G5" s="12" t="str">
        <f>VLOOKUP(F5,Lookup1,2,0)</f>
        <v>Cedonia/Frankford</v>
      </c>
      <c r="H5" s="12">
        <f t="shared" si="0"/>
        <v>-2.9767699010188969E-2</v>
      </c>
      <c r="I5" s="12">
        <f t="shared" si="0"/>
        <v>-0.19551638761993234</v>
      </c>
      <c r="J5" s="12">
        <f t="shared" si="0"/>
        <v>0.44047638885432161</v>
      </c>
      <c r="K5" s="12">
        <f t="shared" si="0"/>
        <v>-0.18903374624512381</v>
      </c>
      <c r="L5" s="13">
        <f t="shared" si="0"/>
        <v>-0.49656842936446882</v>
      </c>
    </row>
    <row r="7" spans="1:17" x14ac:dyDescent="0.2">
      <c r="B7" t="s">
        <v>58</v>
      </c>
      <c r="C7">
        <f>AVERAGE(C10:C64)</f>
        <v>33.030758527253418</v>
      </c>
      <c r="D7">
        <f t="shared" ref="D7:E7" si="1">AVERAGE(D10:D64)</f>
        <v>58.653838051172684</v>
      </c>
      <c r="E7">
        <f t="shared" si="1"/>
        <v>61.163294072556312</v>
      </c>
      <c r="F7">
        <f>AVERAGE(F10:F64)</f>
        <v>14.556939036363636</v>
      </c>
      <c r="G7">
        <f>AVERAGE(G10:G64)</f>
        <v>17.876086448997658</v>
      </c>
      <c r="O7" t="s">
        <v>69</v>
      </c>
      <c r="P7">
        <f>SUM(O10:O64)</f>
        <v>306.13290145223328</v>
      </c>
    </row>
    <row r="8" spans="1:17" s="1" customFormat="1" x14ac:dyDescent="0.2">
      <c r="A8" s="1" t="s">
        <v>72</v>
      </c>
      <c r="B8" s="4" t="s">
        <v>59</v>
      </c>
      <c r="C8" s="4">
        <f>STDEV(C10:C64)</f>
        <v>15.169899653209882</v>
      </c>
      <c r="D8" s="4">
        <f t="shared" ref="D8:E8" si="2">STDEV(D10:D64)</f>
        <v>13.018043127170596</v>
      </c>
      <c r="E8" s="4">
        <f t="shared" si="2"/>
        <v>32.785209764446854</v>
      </c>
      <c r="F8" s="4">
        <f>STDEV(F10:F64)</f>
        <v>9.1885130082081314</v>
      </c>
      <c r="G8" s="4">
        <f>STDEV(G10:G64)</f>
        <v>11.466588222621867</v>
      </c>
    </row>
    <row r="9" spans="1:17" x14ac:dyDescent="0.2">
      <c r="A9" t="s">
        <v>0</v>
      </c>
      <c r="B9" t="s">
        <v>65</v>
      </c>
      <c r="C9" t="s">
        <v>70</v>
      </c>
      <c r="D9" t="s">
        <v>71</v>
      </c>
      <c r="E9" s="2" t="s">
        <v>56</v>
      </c>
      <c r="F9" s="2" t="s">
        <v>57</v>
      </c>
      <c r="G9" s="3" t="s">
        <v>73</v>
      </c>
      <c r="H9" t="s">
        <v>75</v>
      </c>
      <c r="I9" t="s">
        <v>76</v>
      </c>
      <c r="J9" s="2" t="s">
        <v>60</v>
      </c>
      <c r="K9" s="2" t="s">
        <v>61</v>
      </c>
      <c r="L9" s="3" t="s">
        <v>74</v>
      </c>
      <c r="M9" s="5" t="s">
        <v>62</v>
      </c>
      <c r="N9" s="5" t="s">
        <v>63</v>
      </c>
      <c r="O9" s="15" t="s">
        <v>64</v>
      </c>
      <c r="P9" s="16" t="s">
        <v>67</v>
      </c>
      <c r="Q9" s="5" t="s">
        <v>68</v>
      </c>
    </row>
    <row r="10" spans="1:17" x14ac:dyDescent="0.2">
      <c r="A10">
        <v>1</v>
      </c>
      <c r="B10" t="s">
        <v>1</v>
      </c>
      <c r="C10">
        <v>18.5430463576158</v>
      </c>
      <c r="D10">
        <v>50</v>
      </c>
      <c r="E10">
        <v>86.865671641790996</v>
      </c>
      <c r="F10" s="2">
        <v>10.1128</v>
      </c>
      <c r="G10" s="3">
        <v>20.6950614058008</v>
      </c>
      <c r="H10">
        <f t="shared" ref="H10:H56" si="3">STANDARDIZE(C10,C$7,C$8)</f>
        <v>-0.95503019142068513</v>
      </c>
      <c r="I10">
        <f t="shared" ref="I10:I56" si="4">STANDARDIZE(D10,D$7,D$8)</f>
        <v>-0.66475721171262936</v>
      </c>
      <c r="J10">
        <f t="shared" ref="J10:J56" si="5">STANDARDIZE(E10,E$7,E$8)</f>
        <v>0.78396257806186187</v>
      </c>
      <c r="K10">
        <f t="shared" ref="K10:K56" si="6">STANDARDIZE(F10,F$7,F$8)</f>
        <v>-0.4836624851478874</v>
      </c>
      <c r="L10" s="3">
        <f t="shared" ref="L10:L56" si="7">STANDARDIZE(G10,G$7,G$8)</f>
        <v>0.2458425210771697</v>
      </c>
      <c r="M10" s="14">
        <f t="shared" ref="M10:M41" si="8">SUMXMY2($H$3:$L$3,H10:L10)</f>
        <v>6.1097364838185202</v>
      </c>
      <c r="N10" s="14">
        <f t="shared" ref="N10:N41" si="9">SUMXMY2($H$4:$L$4,H10:L10)</f>
        <v>1.2156511126456058</v>
      </c>
      <c r="O10" s="3">
        <f t="shared" ref="O10:O41" si="10">SUMXMY2($H$5:$L$5,H10:L10)</f>
        <v>1.8322605061562851</v>
      </c>
      <c r="P10" s="17">
        <f t="shared" ref="P10:P41" si="11">MIN(M10:O10)</f>
        <v>1.2156511126456058</v>
      </c>
      <c r="Q10">
        <f t="shared" ref="Q10:Q41" si="12">MATCH(P10,M10:O10,0)</f>
        <v>2</v>
      </c>
    </row>
    <row r="11" spans="1:17" x14ac:dyDescent="0.2">
      <c r="A11">
        <v>2</v>
      </c>
      <c r="B11" t="s">
        <v>2</v>
      </c>
      <c r="C11">
        <v>30.327868852459002</v>
      </c>
      <c r="D11">
        <v>61.290322580645103</v>
      </c>
      <c r="E11">
        <v>78.078190533253405</v>
      </c>
      <c r="F11" s="2">
        <v>6.9308500000000004</v>
      </c>
      <c r="G11" s="3">
        <v>10.4749073762209</v>
      </c>
      <c r="H11">
        <f t="shared" si="3"/>
        <v>-0.17817452564509861</v>
      </c>
      <c r="I11">
        <f t="shared" si="4"/>
        <v>0.202525410594906</v>
      </c>
      <c r="J11">
        <f t="shared" si="5"/>
        <v>0.51593070723738521</v>
      </c>
      <c r="K11" s="2">
        <f t="shared" si="6"/>
        <v>-0.82995899658097261</v>
      </c>
      <c r="L11" s="3">
        <f t="shared" si="7"/>
        <v>-0.64545607892113332</v>
      </c>
      <c r="M11" s="14">
        <f t="shared" si="8"/>
        <v>2.694877491376614</v>
      </c>
      <c r="N11" s="14">
        <f t="shared" si="9"/>
        <v>1.2573819763534566</v>
      </c>
      <c r="O11" s="3">
        <f t="shared" si="10"/>
        <v>0.61910792218917754</v>
      </c>
      <c r="P11" s="17">
        <f t="shared" si="11"/>
        <v>0.61910792218917754</v>
      </c>
      <c r="Q11">
        <f t="shared" si="12"/>
        <v>3</v>
      </c>
    </row>
    <row r="12" spans="1:17" x14ac:dyDescent="0.2">
      <c r="A12">
        <v>3</v>
      </c>
      <c r="B12" t="s">
        <v>3</v>
      </c>
      <c r="C12">
        <v>21.296296296296202</v>
      </c>
      <c r="D12">
        <v>48.416289592760101</v>
      </c>
      <c r="E12">
        <v>88.695384615384597</v>
      </c>
      <c r="F12" s="2">
        <v>10.1631</v>
      </c>
      <c r="G12" s="3">
        <v>20.2745771022309</v>
      </c>
      <c r="H12">
        <f t="shared" si="3"/>
        <v>-0.77353591646693975</v>
      </c>
      <c r="I12">
        <f t="shared" si="4"/>
        <v>-0.786412240181114</v>
      </c>
      <c r="J12">
        <f t="shared" si="5"/>
        <v>0.83977167572326505</v>
      </c>
      <c r="K12">
        <f t="shared" si="6"/>
        <v>-0.47818825880080962</v>
      </c>
      <c r="L12" s="3">
        <f t="shared" si="7"/>
        <v>0.20917212745996916</v>
      </c>
      <c r="M12" s="14">
        <f t="shared" si="8"/>
        <v>6.1722096893982528</v>
      </c>
      <c r="N12" s="14">
        <f t="shared" si="9"/>
        <v>1.0314924591762491</v>
      </c>
      <c r="O12" s="3">
        <f t="shared" si="10"/>
        <v>1.6434658616667339</v>
      </c>
      <c r="P12" s="17">
        <f t="shared" si="11"/>
        <v>1.0314924591762491</v>
      </c>
      <c r="Q12">
        <f t="shared" si="12"/>
        <v>2</v>
      </c>
    </row>
    <row r="13" spans="1:17" x14ac:dyDescent="0.2">
      <c r="A13">
        <v>4</v>
      </c>
      <c r="B13" t="s">
        <v>4</v>
      </c>
      <c r="C13">
        <v>24</v>
      </c>
      <c r="D13">
        <v>46.979865771812001</v>
      </c>
      <c r="E13">
        <v>37.597429235607798</v>
      </c>
      <c r="F13" s="2">
        <v>14.1122</v>
      </c>
      <c r="G13" s="3">
        <v>24.213606437454199</v>
      </c>
      <c r="H13">
        <f t="shared" si="3"/>
        <v>-0.59530773002460502</v>
      </c>
      <c r="I13">
        <f t="shared" si="4"/>
        <v>-0.8967532343624951</v>
      </c>
      <c r="J13">
        <f t="shared" si="5"/>
        <v>-0.71879560955269406</v>
      </c>
      <c r="K13">
        <f t="shared" si="6"/>
        <v>-4.8401633209459345E-2</v>
      </c>
      <c r="L13" s="3">
        <f t="shared" si="7"/>
        <v>0.55269447767850954</v>
      </c>
      <c r="M13" s="14">
        <f t="shared" si="8"/>
        <v>4.0471317849335975</v>
      </c>
      <c r="N13" s="14">
        <f t="shared" si="9"/>
        <v>4.2041511380190135</v>
      </c>
      <c r="O13" s="3">
        <f t="shared" si="10"/>
        <v>3.2762102475129926</v>
      </c>
      <c r="P13" s="17">
        <f t="shared" si="11"/>
        <v>3.2762102475129926</v>
      </c>
      <c r="Q13">
        <f t="shared" si="12"/>
        <v>3</v>
      </c>
    </row>
    <row r="14" spans="1:17" x14ac:dyDescent="0.2">
      <c r="A14">
        <v>5</v>
      </c>
      <c r="B14" t="s">
        <v>5</v>
      </c>
      <c r="C14">
        <v>61.538461538461497</v>
      </c>
      <c r="D14">
        <v>83.3333333333333</v>
      </c>
      <c r="E14">
        <v>2.4598393574297202</v>
      </c>
      <c r="F14" s="2">
        <v>6.2962999999999996</v>
      </c>
      <c r="G14" s="3">
        <v>3.6617842876165101</v>
      </c>
      <c r="H14">
        <f t="shared" si="3"/>
        <v>1.8792281862705651</v>
      </c>
      <c r="I14">
        <f t="shared" si="4"/>
        <v>1.8957914827191524</v>
      </c>
      <c r="J14">
        <f t="shared" si="5"/>
        <v>-1.7905468696676197</v>
      </c>
      <c r="K14" s="2">
        <f t="shared" si="6"/>
        <v>-0.89901804883819358</v>
      </c>
      <c r="L14" s="3">
        <f t="shared" si="7"/>
        <v>-1.2396278548957091</v>
      </c>
      <c r="M14" s="14">
        <f t="shared" si="8"/>
        <v>8.4439406624616407</v>
      </c>
      <c r="N14" s="14">
        <f t="shared" si="9"/>
        <v>17.995084786203712</v>
      </c>
      <c r="O14" s="3">
        <f t="shared" si="10"/>
        <v>14.051513698426293</v>
      </c>
      <c r="P14" s="17">
        <f t="shared" si="11"/>
        <v>8.4439406624616407</v>
      </c>
      <c r="Q14">
        <f t="shared" si="12"/>
        <v>1</v>
      </c>
    </row>
    <row r="15" spans="1:17" x14ac:dyDescent="0.2">
      <c r="A15">
        <v>6</v>
      </c>
      <c r="B15" t="s">
        <v>6</v>
      </c>
      <c r="C15">
        <v>32.579185520361897</v>
      </c>
      <c r="D15">
        <v>56.108597285067802</v>
      </c>
      <c r="E15">
        <v>75.604404877431307</v>
      </c>
      <c r="F15" s="2">
        <v>12.82</v>
      </c>
      <c r="G15" s="3">
        <v>12.182140745121201</v>
      </c>
      <c r="H15">
        <f t="shared" si="3"/>
        <v>-2.9767699010188969E-2</v>
      </c>
      <c r="I15">
        <f t="shared" si="4"/>
        <v>-0.19551638761993234</v>
      </c>
      <c r="J15">
        <f t="shared" si="5"/>
        <v>0.44047638885432161</v>
      </c>
      <c r="K15">
        <f t="shared" si="6"/>
        <v>-0.18903374624512381</v>
      </c>
      <c r="L15" s="3">
        <f t="shared" si="7"/>
        <v>-0.49656842936446882</v>
      </c>
      <c r="M15" s="14">
        <f t="shared" si="8"/>
        <v>2.4310378301863125</v>
      </c>
      <c r="N15" s="14">
        <f t="shared" si="9"/>
        <v>0.74921177094120006</v>
      </c>
      <c r="O15" s="3">
        <f t="shared" si="10"/>
        <v>0</v>
      </c>
      <c r="P15" s="17">
        <f t="shared" si="11"/>
        <v>0</v>
      </c>
      <c r="Q15">
        <f t="shared" si="12"/>
        <v>3</v>
      </c>
    </row>
    <row r="16" spans="1:17" x14ac:dyDescent="0.2">
      <c r="A16">
        <v>7</v>
      </c>
      <c r="B16" t="s">
        <v>7</v>
      </c>
      <c r="C16">
        <v>15.044247787610599</v>
      </c>
      <c r="D16">
        <v>40.707964601769902</v>
      </c>
      <c r="E16">
        <v>88.924013581547797</v>
      </c>
      <c r="F16" s="2">
        <v>15.484</v>
      </c>
      <c r="G16" s="3">
        <v>39.337016574585597</v>
      </c>
      <c r="H16">
        <f t="shared" si="3"/>
        <v>-1.1856710427110144</v>
      </c>
      <c r="I16">
        <f t="shared" si="4"/>
        <v>-1.3785384849391895</v>
      </c>
      <c r="J16">
        <f t="shared" si="5"/>
        <v>0.84674521555436078</v>
      </c>
      <c r="K16">
        <f t="shared" si="6"/>
        <v>0.10089347022834028</v>
      </c>
      <c r="L16" s="3">
        <f t="shared" si="7"/>
        <v>1.8716055472584885</v>
      </c>
      <c r="M16" s="14">
        <f t="shared" si="8"/>
        <v>15.450953478433615</v>
      </c>
      <c r="N16" s="14">
        <f t="shared" si="9"/>
        <v>6.1137369656283465</v>
      </c>
      <c r="O16" s="3">
        <f t="shared" si="10"/>
        <v>8.5930139566788704</v>
      </c>
      <c r="P16" s="17">
        <f t="shared" si="11"/>
        <v>6.1137369656283465</v>
      </c>
      <c r="Q16">
        <f t="shared" si="12"/>
        <v>2</v>
      </c>
    </row>
    <row r="17" spans="1:17" x14ac:dyDescent="0.2">
      <c r="A17">
        <v>8</v>
      </c>
      <c r="B17" t="s">
        <v>8</v>
      </c>
      <c r="C17">
        <v>26.5625</v>
      </c>
      <c r="D17">
        <v>62.5</v>
      </c>
      <c r="E17">
        <v>67.612065857469005</v>
      </c>
      <c r="F17" s="2">
        <v>9.0252700000000008</v>
      </c>
      <c r="G17" s="3">
        <v>10.1259181532004</v>
      </c>
      <c r="H17">
        <f t="shared" si="3"/>
        <v>-0.42638769373037771</v>
      </c>
      <c r="I17">
        <f t="shared" si="4"/>
        <v>0.29544854869928971</v>
      </c>
      <c r="J17">
        <f t="shared" si="5"/>
        <v>0.1966975911164037</v>
      </c>
      <c r="K17" s="2">
        <f t="shared" si="6"/>
        <v>-0.60202004735936876</v>
      </c>
      <c r="L17" s="3">
        <f t="shared" si="7"/>
        <v>-0.67589139378942131</v>
      </c>
      <c r="M17" s="14">
        <f t="shared" si="8"/>
        <v>1.6977347707200057</v>
      </c>
      <c r="N17" s="14">
        <f t="shared" si="9"/>
        <v>1.7427199924201857</v>
      </c>
      <c r="O17" s="3">
        <f t="shared" si="10"/>
        <v>0.66049650161150364</v>
      </c>
      <c r="P17" s="17">
        <f t="shared" si="11"/>
        <v>0.66049650161150364</v>
      </c>
      <c r="Q17">
        <f t="shared" si="12"/>
        <v>3</v>
      </c>
    </row>
    <row r="18" spans="1:17" x14ac:dyDescent="0.2">
      <c r="A18">
        <v>9</v>
      </c>
      <c r="B18" t="s">
        <v>9</v>
      </c>
      <c r="C18">
        <v>32.6086956521739</v>
      </c>
      <c r="D18">
        <v>60.869565217391298</v>
      </c>
      <c r="E18">
        <v>57.105136821891499</v>
      </c>
      <c r="F18" s="2">
        <v>9.8408499999999997</v>
      </c>
      <c r="G18" s="3">
        <v>24</v>
      </c>
      <c r="H18">
        <f t="shared" si="3"/>
        <v>-2.7822390703171988E-2</v>
      </c>
      <c r="I18">
        <f t="shared" si="4"/>
        <v>0.17020431908034322</v>
      </c>
      <c r="J18">
        <f t="shared" si="5"/>
        <v>-0.12378012157987123</v>
      </c>
      <c r="K18">
        <f t="shared" si="6"/>
        <v>-0.51325922182955352</v>
      </c>
      <c r="L18" s="3">
        <f t="shared" si="7"/>
        <v>0.53406588185671255</v>
      </c>
      <c r="M18" s="14">
        <f t="shared" si="8"/>
        <v>3.4073989173968307</v>
      </c>
      <c r="N18" s="14">
        <f t="shared" si="9"/>
        <v>1.6405768855152094</v>
      </c>
      <c r="O18" s="3">
        <f t="shared" si="10"/>
        <v>1.6194700715854391</v>
      </c>
      <c r="P18" s="17">
        <f t="shared" si="11"/>
        <v>1.6194700715854391</v>
      </c>
      <c r="Q18">
        <f t="shared" si="12"/>
        <v>3</v>
      </c>
    </row>
    <row r="19" spans="1:17" x14ac:dyDescent="0.2">
      <c r="A19">
        <v>10</v>
      </c>
      <c r="B19" t="s">
        <v>10</v>
      </c>
      <c r="C19">
        <v>9.6491228070175392</v>
      </c>
      <c r="D19">
        <v>45.535714285714199</v>
      </c>
      <c r="E19">
        <v>94.484726019255902</v>
      </c>
      <c r="F19" s="2">
        <v>16.811800000000002</v>
      </c>
      <c r="G19" s="3">
        <v>27.649527806925501</v>
      </c>
      <c r="H19">
        <f t="shared" si="3"/>
        <v>-1.5413177578461061</v>
      </c>
      <c r="I19">
        <f t="shared" si="4"/>
        <v>-1.0076878404311786</v>
      </c>
      <c r="J19">
        <f t="shared" si="5"/>
        <v>1.0163556123662272</v>
      </c>
      <c r="K19">
        <f t="shared" si="6"/>
        <v>0.2453999860066684</v>
      </c>
      <c r="L19" s="3">
        <f t="shared" si="7"/>
        <v>0.85234083305148278</v>
      </c>
      <c r="M19" s="14">
        <f t="shared" si="8"/>
        <v>11.065142009962941</v>
      </c>
      <c r="N19" s="14">
        <f t="shared" si="9"/>
        <v>3.8306877034013862</v>
      </c>
      <c r="O19" s="3">
        <f t="shared" si="10"/>
        <v>5.2843317951508393</v>
      </c>
      <c r="P19" s="17">
        <f t="shared" si="11"/>
        <v>3.8306877034013862</v>
      </c>
      <c r="Q19">
        <f t="shared" si="12"/>
        <v>2</v>
      </c>
    </row>
    <row r="20" spans="1:17" x14ac:dyDescent="0.2">
      <c r="A20">
        <v>11</v>
      </c>
      <c r="B20" t="s">
        <v>11</v>
      </c>
      <c r="C20">
        <v>45.454545454545404</v>
      </c>
      <c r="D20">
        <v>84.848484848484802</v>
      </c>
      <c r="E20">
        <v>19.1352739726027</v>
      </c>
      <c r="F20" s="2">
        <v>0.53705700000000001</v>
      </c>
      <c r="G20" s="3">
        <v>9.89412194231471</v>
      </c>
      <c r="H20">
        <f t="shared" si="3"/>
        <v>0.81897621021264755</v>
      </c>
      <c r="I20">
        <f t="shared" si="4"/>
        <v>2.0121800597387778</v>
      </c>
      <c r="J20">
        <f t="shared" si="5"/>
        <v>-1.2819201219670067</v>
      </c>
      <c r="K20" s="2">
        <f t="shared" si="6"/>
        <v>-1.5258053206040656</v>
      </c>
      <c r="L20" s="3">
        <f t="shared" si="7"/>
        <v>-0.69610631791379085</v>
      </c>
      <c r="M20" s="14">
        <f t="shared" si="8"/>
        <v>6.3702841543003279</v>
      </c>
      <c r="N20" s="14">
        <f t="shared" si="9"/>
        <v>12.85538606932356</v>
      </c>
      <c r="O20" s="3">
        <f t="shared" si="10"/>
        <v>10.387713178593422</v>
      </c>
      <c r="P20" s="17">
        <f t="shared" si="11"/>
        <v>6.3702841543003279</v>
      </c>
      <c r="Q20">
        <f t="shared" si="12"/>
        <v>1</v>
      </c>
    </row>
    <row r="21" spans="1:17" x14ac:dyDescent="0.2">
      <c r="A21">
        <v>12</v>
      </c>
      <c r="B21" t="s">
        <v>12</v>
      </c>
      <c r="C21">
        <v>38.235294117647001</v>
      </c>
      <c r="D21">
        <v>52.941176470588204</v>
      </c>
      <c r="E21">
        <v>80.270485282418505</v>
      </c>
      <c r="F21" s="2">
        <v>7.8029700000000002</v>
      </c>
      <c r="G21" s="3">
        <v>17.408906882591001</v>
      </c>
      <c r="H21">
        <f t="shared" si="3"/>
        <v>0.34308305983371001</v>
      </c>
      <c r="I21">
        <f t="shared" si="4"/>
        <v>-0.43882644455688619</v>
      </c>
      <c r="J21">
        <f t="shared" si="5"/>
        <v>0.58279911420858244</v>
      </c>
      <c r="K21">
        <f t="shared" si="6"/>
        <v>-0.73504483590873637</v>
      </c>
      <c r="L21" s="3">
        <f t="shared" si="7"/>
        <v>-4.0742682769839153E-2</v>
      </c>
      <c r="M21" s="14">
        <f t="shared" si="8"/>
        <v>4.3095905550578326</v>
      </c>
      <c r="N21" s="14">
        <f t="shared" si="9"/>
        <v>0.66709020230490101</v>
      </c>
      <c r="O21" s="3">
        <f t="shared" si="10"/>
        <v>0.72437845162359649</v>
      </c>
      <c r="P21" s="17">
        <f t="shared" si="11"/>
        <v>0.66709020230490101</v>
      </c>
      <c r="Q21">
        <f t="shared" si="12"/>
        <v>2</v>
      </c>
    </row>
    <row r="22" spans="1:17" x14ac:dyDescent="0.2">
      <c r="A22">
        <v>13</v>
      </c>
      <c r="B22" t="s">
        <v>13</v>
      </c>
      <c r="C22">
        <v>29.545454545454501</v>
      </c>
      <c r="D22">
        <v>62.921348314606703</v>
      </c>
      <c r="E22">
        <v>93.069138532188106</v>
      </c>
      <c r="F22" s="2">
        <v>12.642099999999999</v>
      </c>
      <c r="G22" s="3">
        <v>17.4451097804391</v>
      </c>
      <c r="H22">
        <f t="shared" si="3"/>
        <v>-0.22975128784463933</v>
      </c>
      <c r="I22">
        <f t="shared" si="4"/>
        <v>0.32781503500530651</v>
      </c>
      <c r="J22">
        <f t="shared" si="5"/>
        <v>0.97317798753971474</v>
      </c>
      <c r="K22">
        <f t="shared" si="6"/>
        <v>-0.20839487680466945</v>
      </c>
      <c r="L22" s="3">
        <f t="shared" si="7"/>
        <v>-3.7585431707428417E-2</v>
      </c>
      <c r="M22" s="14">
        <f t="shared" si="8"/>
        <v>4.8406747221439659</v>
      </c>
      <c r="N22" s="14">
        <f t="shared" si="9"/>
        <v>0.27706751686768494</v>
      </c>
      <c r="O22" s="3">
        <f t="shared" si="10"/>
        <v>0.80868045246682285</v>
      </c>
      <c r="P22" s="17">
        <f t="shared" si="11"/>
        <v>0.27706751686768494</v>
      </c>
      <c r="Q22">
        <f t="shared" si="12"/>
        <v>2</v>
      </c>
    </row>
    <row r="23" spans="1:17" x14ac:dyDescent="0.2">
      <c r="A23">
        <v>14</v>
      </c>
      <c r="B23" t="s">
        <v>14</v>
      </c>
      <c r="C23">
        <v>44.4444444444444</v>
      </c>
      <c r="D23">
        <v>66.6666666666666</v>
      </c>
      <c r="E23">
        <v>31.253170979198401</v>
      </c>
      <c r="F23" s="2">
        <v>58.796199999999999</v>
      </c>
      <c r="G23" s="3">
        <v>6.8181818181818103</v>
      </c>
      <c r="H23">
        <f t="shared" si="3"/>
        <v>0.75239033732012184</v>
      </c>
      <c r="I23">
        <f t="shared" si="4"/>
        <v>0.61551713550325771</v>
      </c>
      <c r="J23">
        <f t="shared" si="5"/>
        <v>-0.91230537514489951</v>
      </c>
      <c r="K23">
        <f t="shared" si="6"/>
        <v>4.8146267980594111</v>
      </c>
      <c r="L23" s="3">
        <f t="shared" si="7"/>
        <v>-0.96435874526306375</v>
      </c>
      <c r="M23" s="14">
        <f t="shared" si="8"/>
        <v>26.689727169830473</v>
      </c>
      <c r="N23" s="14">
        <f t="shared" si="9"/>
        <v>32.341084702541878</v>
      </c>
      <c r="O23" s="3">
        <f t="shared" si="10"/>
        <v>28.355011692713006</v>
      </c>
      <c r="P23" s="17">
        <f t="shared" si="11"/>
        <v>26.689727169830473</v>
      </c>
      <c r="Q23">
        <f t="shared" si="12"/>
        <v>1</v>
      </c>
    </row>
    <row r="24" spans="1:17" x14ac:dyDescent="0.2">
      <c r="A24">
        <v>15</v>
      </c>
      <c r="B24" t="s">
        <v>15</v>
      </c>
      <c r="C24">
        <v>35.632183908045903</v>
      </c>
      <c r="D24">
        <v>48.275862068965502</v>
      </c>
      <c r="E24">
        <v>96.370214752567705</v>
      </c>
      <c r="F24" s="2">
        <v>8.6075900000000001</v>
      </c>
      <c r="G24" s="3">
        <v>8.8877338877338801</v>
      </c>
      <c r="H24">
        <f t="shared" si="3"/>
        <v>0.17148599794739147</v>
      </c>
      <c r="I24">
        <f t="shared" si="4"/>
        <v>-0.79719938556255043</v>
      </c>
      <c r="J24">
        <f t="shared" si="5"/>
        <v>1.0738659576365044</v>
      </c>
      <c r="K24">
        <f t="shared" si="6"/>
        <v>-0.64747680403228036</v>
      </c>
      <c r="L24" s="3">
        <f t="shared" si="7"/>
        <v>-0.7838733184410599</v>
      </c>
      <c r="M24" s="14">
        <f t="shared" si="8"/>
        <v>5.378166547354791</v>
      </c>
      <c r="N24" s="14">
        <f t="shared" si="9"/>
        <v>1.4369162843837515</v>
      </c>
      <c r="O24" s="3">
        <f t="shared" si="10"/>
        <v>1.0964219629149403</v>
      </c>
      <c r="P24" s="17">
        <f t="shared" si="11"/>
        <v>1.0964219629149403</v>
      </c>
      <c r="Q24">
        <f t="shared" si="12"/>
        <v>3</v>
      </c>
    </row>
    <row r="25" spans="1:17" x14ac:dyDescent="0.2">
      <c r="A25">
        <v>16</v>
      </c>
      <c r="B25" t="s">
        <v>16</v>
      </c>
      <c r="C25">
        <v>47.368421052631497</v>
      </c>
      <c r="D25">
        <v>70.588235294117595</v>
      </c>
      <c r="E25">
        <v>5.3807426054122098</v>
      </c>
      <c r="F25" s="2">
        <v>13.4971</v>
      </c>
      <c r="G25" s="3">
        <v>3.2635467980295498</v>
      </c>
      <c r="H25">
        <f t="shared" si="3"/>
        <v>0.94513891674585304</v>
      </c>
      <c r="I25">
        <f t="shared" si="4"/>
        <v>0.91675815837758634</v>
      </c>
      <c r="J25">
        <f t="shared" si="5"/>
        <v>-1.7014547678031382</v>
      </c>
      <c r="K25">
        <f t="shared" si="6"/>
        <v>-0.11534391205811842</v>
      </c>
      <c r="L25" s="3">
        <f t="shared" si="7"/>
        <v>-1.2743581061138785</v>
      </c>
      <c r="M25" s="14">
        <f t="shared" si="8"/>
        <v>2.4673699136805958</v>
      </c>
      <c r="N25" s="14">
        <f t="shared" si="9"/>
        <v>11.537586256200143</v>
      </c>
      <c r="O25" s="3">
        <f t="shared" si="10"/>
        <v>7.3858536278993094</v>
      </c>
      <c r="P25" s="17">
        <f t="shared" si="11"/>
        <v>2.4673699136805958</v>
      </c>
      <c r="Q25">
        <f t="shared" si="12"/>
        <v>1</v>
      </c>
    </row>
    <row r="26" spans="1:17" x14ac:dyDescent="0.2">
      <c r="A26">
        <v>17</v>
      </c>
      <c r="B26" t="s">
        <v>17</v>
      </c>
      <c r="C26">
        <v>32.258064516128997</v>
      </c>
      <c r="D26">
        <v>56.989247311827903</v>
      </c>
      <c r="E26">
        <v>95.001098659635204</v>
      </c>
      <c r="F26" s="2">
        <v>11.777799999999999</v>
      </c>
      <c r="G26" s="3">
        <v>19.2626728110599</v>
      </c>
      <c r="H26">
        <f t="shared" si="3"/>
        <v>-5.0936000157451491E-2</v>
      </c>
      <c r="I26">
        <f t="shared" si="4"/>
        <v>-0.12786796933177555</v>
      </c>
      <c r="J26">
        <f t="shared" si="5"/>
        <v>1.0321057827659075</v>
      </c>
      <c r="K26">
        <f t="shared" si="6"/>
        <v>-0.3024579748519724</v>
      </c>
      <c r="L26" s="3">
        <f t="shared" si="7"/>
        <v>0.12092405649718151</v>
      </c>
      <c r="M26" s="14">
        <f t="shared" si="8"/>
        <v>5.4904759483417207</v>
      </c>
      <c r="N26" s="14">
        <f t="shared" si="9"/>
        <v>0</v>
      </c>
      <c r="O26" s="3">
        <f t="shared" si="10"/>
        <v>0.74921177094120006</v>
      </c>
      <c r="P26" s="17">
        <f t="shared" si="11"/>
        <v>0</v>
      </c>
      <c r="Q26">
        <f t="shared" si="12"/>
        <v>2</v>
      </c>
    </row>
    <row r="27" spans="1:17" x14ac:dyDescent="0.2">
      <c r="A27">
        <v>18</v>
      </c>
      <c r="B27" t="s">
        <v>18</v>
      </c>
      <c r="C27">
        <v>43.298969072164901</v>
      </c>
      <c r="D27">
        <v>66.6666666666666</v>
      </c>
      <c r="E27">
        <v>61.8048329286623</v>
      </c>
      <c r="F27" s="2">
        <v>11.3316</v>
      </c>
      <c r="G27" s="3">
        <v>17.763938315539701</v>
      </c>
      <c r="H27">
        <f t="shared" si="3"/>
        <v>0.67688058455540123</v>
      </c>
      <c r="I27">
        <f t="shared" si="4"/>
        <v>0.61551713550325771</v>
      </c>
      <c r="J27">
        <f t="shared" si="5"/>
        <v>1.9567935075458634E-2</v>
      </c>
      <c r="K27" s="2">
        <f t="shared" si="6"/>
        <v>-0.35101860698052328</v>
      </c>
      <c r="L27" s="3">
        <f t="shared" si="7"/>
        <v>-9.7804273843814776E-3</v>
      </c>
      <c r="M27" s="14">
        <f t="shared" si="8"/>
        <v>3.0646306512531938</v>
      </c>
      <c r="N27" s="14">
        <f t="shared" si="9"/>
        <v>2.127013085178751</v>
      </c>
      <c r="O27" s="3">
        <f t="shared" si="10"/>
        <v>1.5974927527375544</v>
      </c>
      <c r="P27" s="17">
        <f t="shared" si="11"/>
        <v>1.5974927527375544</v>
      </c>
      <c r="Q27">
        <f t="shared" si="12"/>
        <v>3</v>
      </c>
    </row>
    <row r="28" spans="1:17" x14ac:dyDescent="0.2">
      <c r="A28">
        <v>19</v>
      </c>
      <c r="B28" t="s">
        <v>19</v>
      </c>
      <c r="C28">
        <v>42.307692307692299</v>
      </c>
      <c r="D28">
        <v>61.538461538461497</v>
      </c>
      <c r="E28">
        <v>32.036723846339697</v>
      </c>
      <c r="F28" s="2">
        <v>16.6555</v>
      </c>
      <c r="G28" s="3">
        <v>18.991416309012799</v>
      </c>
      <c r="H28">
        <f t="shared" si="3"/>
        <v>0.61153560620131886</v>
      </c>
      <c r="I28">
        <f t="shared" si="4"/>
        <v>0.22158656712913893</v>
      </c>
      <c r="J28">
        <f t="shared" si="5"/>
        <v>-0.88840579137615383</v>
      </c>
      <c r="K28">
        <f t="shared" si="6"/>
        <v>0.22838961666177243</v>
      </c>
      <c r="L28" s="3">
        <f t="shared" si="7"/>
        <v>9.7267804368762589E-2</v>
      </c>
      <c r="M28" s="14">
        <f t="shared" si="8"/>
        <v>2.2592501872439645</v>
      </c>
      <c r="N28" s="14">
        <f t="shared" si="9"/>
        <v>4.5317105923790066</v>
      </c>
      <c r="O28" s="3">
        <f t="shared" si="10"/>
        <v>2.8780563894646836</v>
      </c>
      <c r="P28" s="17">
        <f t="shared" si="11"/>
        <v>2.2592501872439645</v>
      </c>
      <c r="Q28">
        <f t="shared" si="12"/>
        <v>1</v>
      </c>
    </row>
    <row r="29" spans="1:17" x14ac:dyDescent="0.2">
      <c r="A29">
        <v>20</v>
      </c>
      <c r="B29" t="s">
        <v>20</v>
      </c>
      <c r="C29">
        <v>23.684210526315699</v>
      </c>
      <c r="D29">
        <v>50</v>
      </c>
      <c r="E29">
        <v>89.713807842408499</v>
      </c>
      <c r="F29" s="2">
        <v>8.9879200000000008</v>
      </c>
      <c r="G29" s="3">
        <v>19.532265049805101</v>
      </c>
      <c r="H29">
        <f t="shared" si="3"/>
        <v>-0.61612457660259023</v>
      </c>
      <c r="I29">
        <f t="shared" si="4"/>
        <v>-0.66475721171262936</v>
      </c>
      <c r="J29">
        <f t="shared" si="5"/>
        <v>0.87083517155998547</v>
      </c>
      <c r="K29">
        <f t="shared" si="6"/>
        <v>-0.60608490529303383</v>
      </c>
      <c r="L29" s="3">
        <f t="shared" si="7"/>
        <v>0.1444351683912439</v>
      </c>
      <c r="M29" s="14">
        <f t="shared" si="8"/>
        <v>5.8220804353098341</v>
      </c>
      <c r="N29" s="14">
        <f t="shared" si="9"/>
        <v>0.72643848083865747</v>
      </c>
      <c r="O29" s="3">
        <f t="shared" si="10"/>
        <v>1.3340273023459772</v>
      </c>
      <c r="P29" s="17">
        <f t="shared" si="11"/>
        <v>0.72643848083865747</v>
      </c>
      <c r="Q29">
        <f t="shared" si="12"/>
        <v>2</v>
      </c>
    </row>
    <row r="30" spans="1:17" x14ac:dyDescent="0.2">
      <c r="A30">
        <v>21</v>
      </c>
      <c r="B30" t="s">
        <v>21</v>
      </c>
      <c r="C30">
        <v>23.170731707317</v>
      </c>
      <c r="D30">
        <v>51.219512195121901</v>
      </c>
      <c r="E30">
        <v>94.355881085738901</v>
      </c>
      <c r="F30" s="2">
        <v>27.354600000000001</v>
      </c>
      <c r="G30" s="3">
        <v>18.768328445747802</v>
      </c>
      <c r="H30">
        <f t="shared" si="3"/>
        <v>-0.64997310762369365</v>
      </c>
      <c r="I30">
        <f t="shared" si="4"/>
        <v>-0.5710786009407387</v>
      </c>
      <c r="J30">
        <f t="shared" si="5"/>
        <v>1.0124256410638404</v>
      </c>
      <c r="K30">
        <f t="shared" si="6"/>
        <v>1.392789121831157</v>
      </c>
      <c r="L30" s="3">
        <f t="shared" si="7"/>
        <v>7.7812334360266272E-2</v>
      </c>
      <c r="M30" s="14">
        <f t="shared" si="8"/>
        <v>8.6326338649196401</v>
      </c>
      <c r="N30" s="14">
        <f t="shared" si="9"/>
        <v>3.4313897674683416</v>
      </c>
      <c r="O30" s="3">
        <f t="shared" si="10"/>
        <v>3.6849045197569765</v>
      </c>
      <c r="P30" s="17">
        <f t="shared" si="11"/>
        <v>3.4313897674683416</v>
      </c>
      <c r="Q30">
        <f t="shared" si="12"/>
        <v>2</v>
      </c>
    </row>
    <row r="31" spans="1:17" x14ac:dyDescent="0.2">
      <c r="A31">
        <v>22</v>
      </c>
      <c r="B31" t="s">
        <v>22</v>
      </c>
      <c r="C31">
        <v>88.8888888888888</v>
      </c>
      <c r="D31">
        <v>94.285714285714207</v>
      </c>
      <c r="E31">
        <v>6.8635170603674496</v>
      </c>
      <c r="F31" s="2">
        <v>2.1688999999999998</v>
      </c>
      <c r="G31" s="3">
        <v>2.1468926553672301</v>
      </c>
      <c r="H31">
        <f t="shared" si="3"/>
        <v>3.6821687445912707</v>
      </c>
      <c r="I31">
        <f t="shared" si="4"/>
        <v>2.7371146251753067</v>
      </c>
      <c r="J31">
        <f t="shared" si="5"/>
        <v>-1.6562278357319822</v>
      </c>
      <c r="K31" s="2">
        <f t="shared" si="6"/>
        <v>-1.3482093376041757</v>
      </c>
      <c r="L31" s="3">
        <f t="shared" si="7"/>
        <v>-1.3717414010384601</v>
      </c>
      <c r="M31" s="14">
        <f t="shared" si="8"/>
        <v>23.4057174210282</v>
      </c>
      <c r="N31" s="14">
        <f t="shared" si="9"/>
        <v>32.692980027258088</v>
      </c>
      <c r="O31" s="3">
        <f t="shared" si="10"/>
        <v>28.884581205894431</v>
      </c>
      <c r="P31" s="17">
        <f t="shared" si="11"/>
        <v>23.4057174210282</v>
      </c>
      <c r="Q31">
        <f t="shared" si="12"/>
        <v>1</v>
      </c>
    </row>
    <row r="32" spans="1:17" x14ac:dyDescent="0.2">
      <c r="A32">
        <v>23</v>
      </c>
      <c r="B32" t="s">
        <v>23</v>
      </c>
      <c r="C32">
        <v>27.188940092165801</v>
      </c>
      <c r="D32">
        <v>50.691244239631303</v>
      </c>
      <c r="E32">
        <v>97.440982662657504</v>
      </c>
      <c r="F32" s="2">
        <v>18.4849</v>
      </c>
      <c r="G32" s="3">
        <v>23.633879781420699</v>
      </c>
      <c r="H32">
        <f t="shared" si="3"/>
        <v>-0.3850927539821607</v>
      </c>
      <c r="I32">
        <f t="shared" si="4"/>
        <v>-0.61165827565298669</v>
      </c>
      <c r="J32">
        <f t="shared" si="5"/>
        <v>1.1065260478961971</v>
      </c>
      <c r="K32">
        <f t="shared" si="6"/>
        <v>0.42748603175807692</v>
      </c>
      <c r="L32" s="3">
        <f t="shared" si="7"/>
        <v>0.50213657459712158</v>
      </c>
      <c r="M32" s="14">
        <f t="shared" si="8"/>
        <v>7.8326382971700035</v>
      </c>
      <c r="N32" s="14">
        <f t="shared" si="9"/>
        <v>1.0293934092211301</v>
      </c>
      <c r="O32" s="3">
        <f t="shared" si="10"/>
        <v>2.1205604355833847</v>
      </c>
      <c r="P32" s="17">
        <f t="shared" si="11"/>
        <v>1.0293934092211301</v>
      </c>
      <c r="Q32">
        <f t="shared" si="12"/>
        <v>2</v>
      </c>
    </row>
    <row r="33" spans="1:17" x14ac:dyDescent="0.2">
      <c r="A33">
        <v>24</v>
      </c>
      <c r="B33" t="s">
        <v>24</v>
      </c>
      <c r="C33">
        <v>23.8805970149253</v>
      </c>
      <c r="D33">
        <v>44.776119402985003</v>
      </c>
      <c r="E33">
        <v>94.669093745936806</v>
      </c>
      <c r="F33" s="2">
        <v>19.5503</v>
      </c>
      <c r="G33" s="3">
        <v>24.2006269592476</v>
      </c>
      <c r="H33">
        <f t="shared" si="3"/>
        <v>-0.60317877649190554</v>
      </c>
      <c r="I33">
        <f t="shared" si="4"/>
        <v>-1.0660372309892578</v>
      </c>
      <c r="J33">
        <f t="shared" si="5"/>
        <v>1.0219791154032836</v>
      </c>
      <c r="K33">
        <f t="shared" si="6"/>
        <v>0.54343515203991954</v>
      </c>
      <c r="L33" s="3">
        <f t="shared" si="7"/>
        <v>0.55156253869591021</v>
      </c>
      <c r="M33" s="14">
        <f t="shared" si="8"/>
        <v>8.8560084302226567</v>
      </c>
      <c r="N33" s="14">
        <f t="shared" si="9"/>
        <v>2.0862208813977716</v>
      </c>
      <c r="O33" s="3">
        <f t="shared" si="10"/>
        <v>3.0598414366651543</v>
      </c>
      <c r="P33" s="17">
        <f t="shared" si="11"/>
        <v>2.0862208813977716</v>
      </c>
      <c r="Q33">
        <f t="shared" si="12"/>
        <v>2</v>
      </c>
    </row>
    <row r="34" spans="1:17" x14ac:dyDescent="0.2">
      <c r="A34">
        <v>25</v>
      </c>
      <c r="B34" t="s">
        <v>25</v>
      </c>
      <c r="C34">
        <v>35.433070866141698</v>
      </c>
      <c r="D34">
        <v>65.354330708661394</v>
      </c>
      <c r="E34">
        <v>62.7715577963965</v>
      </c>
      <c r="F34" s="2">
        <v>9.4600799999999996</v>
      </c>
      <c r="G34" s="3">
        <v>8.9976553341148797</v>
      </c>
      <c r="H34">
        <f t="shared" si="3"/>
        <v>0.15836046340490861</v>
      </c>
      <c r="I34">
        <f t="shared" si="4"/>
        <v>0.51470813178547414</v>
      </c>
      <c r="J34">
        <f t="shared" si="5"/>
        <v>4.9054550371803091E-2</v>
      </c>
      <c r="K34" s="2">
        <f t="shared" si="6"/>
        <v>-0.55469900644539472</v>
      </c>
      <c r="L34" s="3">
        <f t="shared" si="7"/>
        <v>-0.77428708021161496</v>
      </c>
      <c r="M34" s="14">
        <f t="shared" si="8"/>
        <v>1.4430861413013725</v>
      </c>
      <c r="N34" s="14">
        <f t="shared" si="9"/>
        <v>2.2881272982050929</v>
      </c>
      <c r="O34" s="3">
        <f t="shared" si="10"/>
        <v>0.90386086064504767</v>
      </c>
      <c r="P34" s="17">
        <f t="shared" si="11"/>
        <v>0.90386086064504767</v>
      </c>
      <c r="Q34">
        <f t="shared" si="12"/>
        <v>3</v>
      </c>
    </row>
    <row r="35" spans="1:17" x14ac:dyDescent="0.2">
      <c r="A35">
        <v>26</v>
      </c>
      <c r="B35" t="s">
        <v>26</v>
      </c>
      <c r="C35">
        <v>26</v>
      </c>
      <c r="D35">
        <v>55.1020408163265</v>
      </c>
      <c r="E35">
        <v>58.483563096500497</v>
      </c>
      <c r="F35" s="2">
        <v>28.111699999999999</v>
      </c>
      <c r="G35" s="3">
        <v>26.8582755203171</v>
      </c>
      <c r="H35">
        <f t="shared" si="3"/>
        <v>-0.46346770169740326</v>
      </c>
      <c r="I35">
        <f t="shared" si="4"/>
        <v>-0.27283649317715453</v>
      </c>
      <c r="J35">
        <f t="shared" si="5"/>
        <v>-8.1735971656395678E-2</v>
      </c>
      <c r="K35" s="2">
        <f t="shared" si="6"/>
        <v>1.4751854790353833</v>
      </c>
      <c r="L35" s="3">
        <f t="shared" si="7"/>
        <v>0.78333580110594048</v>
      </c>
      <c r="M35" s="14">
        <f t="shared" si="8"/>
        <v>7.4667223600023931</v>
      </c>
      <c r="N35" s="14">
        <f t="shared" si="9"/>
        <v>5.0306473001200986</v>
      </c>
      <c r="O35" s="3">
        <f t="shared" si="10"/>
        <v>4.8745603094937477</v>
      </c>
      <c r="P35" s="17">
        <f t="shared" si="11"/>
        <v>4.8745603094937477</v>
      </c>
      <c r="Q35">
        <f t="shared" si="12"/>
        <v>3</v>
      </c>
    </row>
    <row r="36" spans="1:17" x14ac:dyDescent="0.2">
      <c r="A36">
        <v>27</v>
      </c>
      <c r="B36" t="s">
        <v>27</v>
      </c>
      <c r="C36">
        <v>38.931297709923598</v>
      </c>
      <c r="D36">
        <v>61.068702290076303</v>
      </c>
      <c r="E36">
        <v>54.207339676263402</v>
      </c>
      <c r="F36" s="2">
        <v>8.7891200000000005</v>
      </c>
      <c r="G36" s="3">
        <v>10.157096424702001</v>
      </c>
      <c r="H36">
        <f t="shared" si="3"/>
        <v>0.38896362649450039</v>
      </c>
      <c r="I36">
        <f t="shared" si="4"/>
        <v>0.18550132422463994</v>
      </c>
      <c r="J36">
        <f t="shared" si="5"/>
        <v>-0.21216745130714795</v>
      </c>
      <c r="K36" s="2">
        <f t="shared" si="6"/>
        <v>-0.62772061499082843</v>
      </c>
      <c r="L36" s="3">
        <f t="shared" si="7"/>
        <v>-0.67317233988286429</v>
      </c>
      <c r="M36" s="14">
        <f t="shared" si="8"/>
        <v>1.1898876578331858</v>
      </c>
      <c r="N36" s="14">
        <f t="shared" si="9"/>
        <v>2.5763127485170676</v>
      </c>
      <c r="O36" s="3">
        <f t="shared" si="10"/>
        <v>0.970089511819198</v>
      </c>
      <c r="P36" s="17">
        <f t="shared" si="11"/>
        <v>0.970089511819198</v>
      </c>
      <c r="Q36">
        <f t="shared" si="12"/>
        <v>3</v>
      </c>
    </row>
    <row r="37" spans="1:17" x14ac:dyDescent="0.2">
      <c r="A37">
        <v>28</v>
      </c>
      <c r="B37" t="s">
        <v>28</v>
      </c>
      <c r="C37">
        <v>39.534883720930203</v>
      </c>
      <c r="D37">
        <v>63.414634146341399</v>
      </c>
      <c r="E37">
        <v>8.9478724859761893</v>
      </c>
      <c r="F37" s="2">
        <v>20.8276</v>
      </c>
      <c r="G37" s="3">
        <v>6.6525123849964602</v>
      </c>
      <c r="H37">
        <f t="shared" si="3"/>
        <v>0.42875202488900721</v>
      </c>
      <c r="I37">
        <f t="shared" si="4"/>
        <v>0.36570750677820568</v>
      </c>
      <c r="J37">
        <f t="shared" si="5"/>
        <v>-1.5926517463738756</v>
      </c>
      <c r="K37">
        <f t="shared" si="6"/>
        <v>0.68244567516362664</v>
      </c>
      <c r="L37" s="3">
        <f t="shared" si="7"/>
        <v>-0.97880675978742848</v>
      </c>
      <c r="M37" s="14">
        <f t="shared" si="8"/>
        <v>1.6970987799888273</v>
      </c>
      <c r="N37" s="14">
        <f t="shared" si="9"/>
        <v>9.5425125068662116</v>
      </c>
      <c r="O37" s="3">
        <f t="shared" si="10"/>
        <v>5.6508528003725482</v>
      </c>
      <c r="P37" s="17">
        <f t="shared" si="11"/>
        <v>1.6970987799888273</v>
      </c>
      <c r="Q37">
        <f t="shared" si="12"/>
        <v>1</v>
      </c>
    </row>
    <row r="38" spans="1:17" x14ac:dyDescent="0.2">
      <c r="A38">
        <v>29</v>
      </c>
      <c r="B38" t="s">
        <v>29</v>
      </c>
      <c r="C38">
        <v>36.363636363636303</v>
      </c>
      <c r="D38">
        <v>62.068965517241303</v>
      </c>
      <c r="E38">
        <v>93.774282194636598</v>
      </c>
      <c r="F38" s="2">
        <v>7.8175299999999996</v>
      </c>
      <c r="G38" s="3">
        <v>15.4718693284936</v>
      </c>
      <c r="H38">
        <f t="shared" si="3"/>
        <v>0.21970335417991133</v>
      </c>
      <c r="I38">
        <f t="shared" si="4"/>
        <v>0.26233800523680384</v>
      </c>
      <c r="J38">
        <f t="shared" si="5"/>
        <v>0.99468596834919454</v>
      </c>
      <c r="K38">
        <f t="shared" si="6"/>
        <v>-0.73346024871960214</v>
      </c>
      <c r="L38" s="3">
        <f t="shared" si="7"/>
        <v>-0.20967153209189948</v>
      </c>
      <c r="M38" s="14">
        <f t="shared" si="8"/>
        <v>4.969245281792908</v>
      </c>
      <c r="N38" s="14">
        <f t="shared" si="9"/>
        <v>0.52196300848976884</v>
      </c>
      <c r="O38" s="3">
        <f t="shared" si="10"/>
        <v>0.95772475570309257</v>
      </c>
      <c r="P38" s="17">
        <f t="shared" si="11"/>
        <v>0.52196300848976884</v>
      </c>
      <c r="Q38">
        <f t="shared" si="12"/>
        <v>2</v>
      </c>
    </row>
    <row r="39" spans="1:17" x14ac:dyDescent="0.2">
      <c r="A39">
        <v>30</v>
      </c>
      <c r="B39" t="s">
        <v>30</v>
      </c>
      <c r="C39">
        <v>46.428571428571402</v>
      </c>
      <c r="D39">
        <v>57.142857142857103</v>
      </c>
      <c r="E39">
        <v>12.8412841284128</v>
      </c>
      <c r="F39" s="2">
        <v>10.423999999999999</v>
      </c>
      <c r="G39" s="3">
        <v>2.3357086302454402</v>
      </c>
      <c r="H39">
        <f t="shared" si="3"/>
        <v>0.8831840162161565</v>
      </c>
      <c r="I39">
        <f t="shared" si="4"/>
        <v>-0.11606820576296438</v>
      </c>
      <c r="J39">
        <f t="shared" si="5"/>
        <v>-1.4738966226333305</v>
      </c>
      <c r="K39">
        <f t="shared" si="6"/>
        <v>-0.44979411061089719</v>
      </c>
      <c r="L39" s="3">
        <f t="shared" si="7"/>
        <v>-1.3552747789524151</v>
      </c>
      <c r="M39" s="14">
        <f t="shared" si="8"/>
        <v>1.5881176786663811</v>
      </c>
      <c r="N39" s="14">
        <f t="shared" si="9"/>
        <v>9.3536384339599952</v>
      </c>
      <c r="O39" s="3">
        <f t="shared" si="10"/>
        <v>5.3099894374942327</v>
      </c>
      <c r="P39" s="17">
        <f t="shared" si="11"/>
        <v>1.5881176786663811</v>
      </c>
      <c r="Q39">
        <f t="shared" si="12"/>
        <v>1</v>
      </c>
    </row>
    <row r="40" spans="1:17" x14ac:dyDescent="0.2">
      <c r="A40">
        <v>31</v>
      </c>
      <c r="B40" t="s">
        <v>31</v>
      </c>
      <c r="C40">
        <v>36.974789915966298</v>
      </c>
      <c r="D40">
        <v>70.8333333333333</v>
      </c>
      <c r="E40">
        <v>55.809586021066401</v>
      </c>
      <c r="F40" s="2">
        <v>5.8665399999999996</v>
      </c>
      <c r="G40" s="3">
        <v>7.4886799024729997</v>
      </c>
      <c r="H40">
        <f t="shared" si="3"/>
        <v>0.25999060500563959</v>
      </c>
      <c r="I40">
        <f t="shared" si="4"/>
        <v>0.93558572230723325</v>
      </c>
      <c r="J40">
        <f t="shared" si="5"/>
        <v>-0.16329644037524543</v>
      </c>
      <c r="K40" s="2">
        <f t="shared" si="6"/>
        <v>-0.9457894904867058</v>
      </c>
      <c r="L40" s="3">
        <f t="shared" si="7"/>
        <v>-0.90588467509732806</v>
      </c>
      <c r="M40" s="14">
        <f t="shared" si="8"/>
        <v>1.9576868109960979</v>
      </c>
      <c r="N40" s="14">
        <f t="shared" si="9"/>
        <v>4.1248071934373005</v>
      </c>
      <c r="O40" s="3">
        <f t="shared" si="10"/>
        <v>2.4681125326071647</v>
      </c>
      <c r="P40" s="17">
        <f t="shared" si="11"/>
        <v>1.9576868109960979</v>
      </c>
      <c r="Q40">
        <f t="shared" si="12"/>
        <v>1</v>
      </c>
    </row>
    <row r="41" spans="1:17" x14ac:dyDescent="0.2">
      <c r="A41">
        <v>32</v>
      </c>
      <c r="B41" t="s">
        <v>32</v>
      </c>
      <c r="C41">
        <v>31.6666666666666</v>
      </c>
      <c r="D41">
        <v>61.157024793388402</v>
      </c>
      <c r="E41">
        <v>90.029615004935806</v>
      </c>
      <c r="F41" s="2">
        <v>8.36</v>
      </c>
      <c r="G41" s="3">
        <v>5.38502961766289</v>
      </c>
      <c r="H41">
        <f t="shared" si="3"/>
        <v>-8.9920954770335765E-2</v>
      </c>
      <c r="I41">
        <f t="shared" si="4"/>
        <v>0.19228594634098223</v>
      </c>
      <c r="J41">
        <f t="shared" si="5"/>
        <v>0.8804677822645165</v>
      </c>
      <c r="K41" s="2">
        <f t="shared" si="6"/>
        <v>-0.67442240445520274</v>
      </c>
      <c r="L41" s="3">
        <f t="shared" si="7"/>
        <v>-1.0893438038257774</v>
      </c>
      <c r="M41" s="14">
        <f t="shared" si="8"/>
        <v>3.5524122890437808</v>
      </c>
      <c r="N41" s="14">
        <f t="shared" si="9"/>
        <v>1.7301182702235973</v>
      </c>
      <c r="O41" s="3">
        <f t="shared" si="10"/>
        <v>0.93458628476584882</v>
      </c>
      <c r="P41" s="17">
        <f t="shared" si="11"/>
        <v>0.93458628476584882</v>
      </c>
      <c r="Q41">
        <f t="shared" si="12"/>
        <v>3</v>
      </c>
    </row>
    <row r="42" spans="1:17" x14ac:dyDescent="0.2">
      <c r="A42">
        <v>33</v>
      </c>
      <c r="B42" t="s">
        <v>33</v>
      </c>
      <c r="C42">
        <v>24.271844660194098</v>
      </c>
      <c r="D42">
        <v>49.038461538461497</v>
      </c>
      <c r="E42">
        <v>88.089950027762399</v>
      </c>
      <c r="F42" s="2">
        <v>24.1614</v>
      </c>
      <c r="G42" s="3">
        <v>33.7423312883435</v>
      </c>
      <c r="H42">
        <f t="shared" si="3"/>
        <v>-0.57738772617431078</v>
      </c>
      <c r="I42">
        <f t="shared" si="4"/>
        <v>-0.73861919328278014</v>
      </c>
      <c r="J42">
        <f t="shared" si="5"/>
        <v>0.82130497711215078</v>
      </c>
      <c r="K42">
        <f t="shared" si="6"/>
        <v>1.0452682555987749</v>
      </c>
      <c r="L42" s="3">
        <f t="shared" si="7"/>
        <v>1.3836936088839493</v>
      </c>
      <c r="M42" s="14">
        <f t="shared" ref="M42:M73" si="13">SUMXMY2($H$3:$L$3,H42:L42)</f>
        <v>11.854151347520521</v>
      </c>
      <c r="N42" s="14">
        <f t="shared" ref="N42:N64" si="14">SUMXMY2($H$4:$L$4,H42:L42)</f>
        <v>4.1055583917281124</v>
      </c>
      <c r="O42" s="3">
        <f t="shared" ref="O42:O64" si="15">SUMXMY2($H$5:$L$5,H42:L42)</f>
        <v>5.7987655295384934</v>
      </c>
      <c r="P42" s="17">
        <f t="shared" ref="P42:P73" si="16">MIN(M42:O42)</f>
        <v>4.1055583917281124</v>
      </c>
      <c r="Q42">
        <f t="shared" ref="Q42:Q73" si="17">MATCH(P42,M42:O42,0)</f>
        <v>2</v>
      </c>
    </row>
    <row r="43" spans="1:17" x14ac:dyDescent="0.2">
      <c r="A43">
        <v>34</v>
      </c>
      <c r="B43" t="s">
        <v>34</v>
      </c>
      <c r="C43">
        <v>58.108108108108098</v>
      </c>
      <c r="D43">
        <v>75.675675675675606</v>
      </c>
      <c r="E43">
        <v>10.734301727096</v>
      </c>
      <c r="F43" s="2">
        <v>9.0867299999999993</v>
      </c>
      <c r="G43" s="3">
        <v>5.9804847340258096</v>
      </c>
      <c r="H43">
        <f t="shared" si="3"/>
        <v>1.653099239555512</v>
      </c>
      <c r="I43">
        <f t="shared" si="4"/>
        <v>1.3075573231875235</v>
      </c>
      <c r="J43">
        <f t="shared" si="5"/>
        <v>-1.5381628700191159</v>
      </c>
      <c r="K43" s="2">
        <f t="shared" si="6"/>
        <v>-0.59533126105138867</v>
      </c>
      <c r="L43" s="3">
        <f t="shared" si="7"/>
        <v>-1.0374142233086909</v>
      </c>
      <c r="M43" s="14">
        <f t="shared" si="13"/>
        <v>5.1694252268399987</v>
      </c>
      <c r="N43" s="14">
        <f t="shared" si="14"/>
        <v>12.997985148309946</v>
      </c>
      <c r="O43" s="3">
        <f t="shared" si="15"/>
        <v>9.4638768731581191</v>
      </c>
      <c r="P43" s="17">
        <f t="shared" si="16"/>
        <v>5.1694252268399987</v>
      </c>
      <c r="Q43">
        <f t="shared" si="17"/>
        <v>1</v>
      </c>
    </row>
    <row r="44" spans="1:17" x14ac:dyDescent="0.2">
      <c r="A44">
        <v>35</v>
      </c>
      <c r="B44" t="s">
        <v>35</v>
      </c>
      <c r="C44">
        <v>30.303030303030301</v>
      </c>
      <c r="D44">
        <v>60.606060606060602</v>
      </c>
      <c r="E44">
        <v>29.959409831840699</v>
      </c>
      <c r="F44" s="2">
        <v>12.3169</v>
      </c>
      <c r="G44" s="3">
        <v>5.4194893173527801</v>
      </c>
      <c r="H44">
        <f t="shared" si="3"/>
        <v>-0.17981188317524185</v>
      </c>
      <c r="I44">
        <f t="shared" si="4"/>
        <v>0.1499628274247562</v>
      </c>
      <c r="J44">
        <f t="shared" si="5"/>
        <v>-0.95176710671999198</v>
      </c>
      <c r="K44" s="2">
        <f t="shared" si="6"/>
        <v>-0.24378689286967328</v>
      </c>
      <c r="L44" s="3">
        <f t="shared" si="7"/>
        <v>-1.0863385768985643</v>
      </c>
      <c r="M44" s="14">
        <f t="shared" si="13"/>
        <v>0</v>
      </c>
      <c r="N44" s="14">
        <f t="shared" si="14"/>
        <v>5.4904759483417207</v>
      </c>
      <c r="O44" s="3">
        <f t="shared" si="15"/>
        <v>2.4310378301863125</v>
      </c>
      <c r="P44" s="17">
        <f t="shared" si="16"/>
        <v>0</v>
      </c>
      <c r="Q44">
        <f t="shared" si="17"/>
        <v>1</v>
      </c>
    </row>
    <row r="45" spans="1:17" x14ac:dyDescent="0.2">
      <c r="A45">
        <v>36</v>
      </c>
      <c r="B45" t="s">
        <v>36</v>
      </c>
      <c r="C45">
        <v>20.289855072463698</v>
      </c>
      <c r="D45">
        <v>47.826086956521699</v>
      </c>
      <c r="E45">
        <v>95.029927319367204</v>
      </c>
      <c r="F45" s="2">
        <v>19.534500000000001</v>
      </c>
      <c r="G45" s="3">
        <v>22.603878116343399</v>
      </c>
      <c r="H45">
        <f t="shared" si="3"/>
        <v>-0.83988053619681013</v>
      </c>
      <c r="I45">
        <f t="shared" si="4"/>
        <v>-0.83174951787122708</v>
      </c>
      <c r="J45">
        <f t="shared" si="5"/>
        <v>1.032985101822858</v>
      </c>
      <c r="K45">
        <f t="shared" si="6"/>
        <v>0.54171561374401855</v>
      </c>
      <c r="L45" s="3">
        <f t="shared" si="7"/>
        <v>0.41231023348501467</v>
      </c>
      <c r="M45" s="14">
        <f t="shared" si="13"/>
        <v>8.2016535296844761</v>
      </c>
      <c r="N45" s="14">
        <f t="shared" si="14"/>
        <v>1.915418440345277</v>
      </c>
      <c r="O45" s="3">
        <f t="shared" si="15"/>
        <v>2.7721970308551556</v>
      </c>
      <c r="P45" s="17">
        <f t="shared" si="16"/>
        <v>1.915418440345277</v>
      </c>
      <c r="Q45">
        <f t="shared" si="17"/>
        <v>2</v>
      </c>
    </row>
    <row r="46" spans="1:17" x14ac:dyDescent="0.2">
      <c r="A46">
        <v>37</v>
      </c>
      <c r="B46" t="s">
        <v>37</v>
      </c>
      <c r="C46">
        <v>29.5774647887323</v>
      </c>
      <c r="D46">
        <v>72.058823529411697</v>
      </c>
      <c r="E46">
        <v>18.057682491066899</v>
      </c>
      <c r="F46" s="2">
        <v>11.7135</v>
      </c>
      <c r="G46" s="3">
        <v>12.8085390260173</v>
      </c>
      <c r="H46">
        <f t="shared" si="3"/>
        <v>-0.22764117215438648</v>
      </c>
      <c r="I46">
        <f t="shared" si="4"/>
        <v>1.029723541955458</v>
      </c>
      <c r="J46">
        <f t="shared" si="5"/>
        <v>-1.3147883417916781</v>
      </c>
      <c r="K46" s="2">
        <f t="shared" si="6"/>
        <v>-0.30945584272706383</v>
      </c>
      <c r="L46" s="3">
        <f t="shared" si="7"/>
        <v>-0.4419402985957796</v>
      </c>
      <c r="M46" s="14">
        <f t="shared" si="13"/>
        <v>1.3276125248837594</v>
      </c>
      <c r="N46" s="14">
        <f t="shared" si="14"/>
        <v>7.1960201090866542</v>
      </c>
      <c r="O46" s="3">
        <f t="shared" si="15"/>
        <v>4.6388067850422159</v>
      </c>
      <c r="P46" s="17">
        <f t="shared" si="16"/>
        <v>1.3276125248837594</v>
      </c>
      <c r="Q46">
        <f t="shared" si="17"/>
        <v>1</v>
      </c>
    </row>
    <row r="47" spans="1:17" x14ac:dyDescent="0.2">
      <c r="A47">
        <v>38</v>
      </c>
      <c r="B47" t="s">
        <v>38</v>
      </c>
      <c r="C47">
        <v>60</v>
      </c>
      <c r="D47">
        <v>84</v>
      </c>
      <c r="E47">
        <v>25.243474873393101</v>
      </c>
      <c r="F47" s="2">
        <v>3.09598</v>
      </c>
      <c r="G47" s="3">
        <v>1.99637023593466</v>
      </c>
      <c r="H47">
        <f t="shared" si="3"/>
        <v>1.7778127798650278</v>
      </c>
      <c r="I47">
        <f t="shared" si="4"/>
        <v>1.9470024566077906</v>
      </c>
      <c r="J47">
        <f t="shared" si="5"/>
        <v>-1.095610473662902</v>
      </c>
      <c r="K47" s="2">
        <f t="shared" si="6"/>
        <v>-1.2473137956191085</v>
      </c>
      <c r="L47" s="3">
        <f t="shared" si="7"/>
        <v>-1.3848684460243099</v>
      </c>
      <c r="M47" s="14">
        <f t="shared" si="13"/>
        <v>8.1785229917134092</v>
      </c>
      <c r="N47" s="14">
        <f t="shared" si="14"/>
        <v>15.336749435431242</v>
      </c>
      <c r="O47" s="3">
        <f t="shared" si="15"/>
        <v>12.126330617180541</v>
      </c>
      <c r="P47" s="17">
        <f t="shared" si="16"/>
        <v>8.1785229917134092</v>
      </c>
      <c r="Q47">
        <f t="shared" si="17"/>
        <v>1</v>
      </c>
    </row>
    <row r="48" spans="1:17" x14ac:dyDescent="0.2">
      <c r="A48">
        <v>39</v>
      </c>
      <c r="B48" t="s">
        <v>39</v>
      </c>
      <c r="C48">
        <v>78.571428571428498</v>
      </c>
      <c r="D48">
        <v>90.476190476190396</v>
      </c>
      <c r="E48">
        <v>15.900856863534401</v>
      </c>
      <c r="F48" s="2">
        <v>3.3783799999999999</v>
      </c>
      <c r="G48" s="3">
        <v>3.4828992783181598</v>
      </c>
      <c r="H48">
        <f t="shared" si="3"/>
        <v>3.0020416143318971</v>
      </c>
      <c r="I48">
        <f t="shared" si="4"/>
        <v>2.444480488668817</v>
      </c>
      <c r="J48">
        <f t="shared" si="5"/>
        <v>-1.3805748852674931</v>
      </c>
      <c r="K48" s="2">
        <f t="shared" si="6"/>
        <v>-1.2165797693683178</v>
      </c>
      <c r="L48" s="3">
        <f t="shared" si="7"/>
        <v>-1.2552283984772286</v>
      </c>
      <c r="M48" s="14">
        <f t="shared" si="13"/>
        <v>16.547728840701549</v>
      </c>
      <c r="N48" s="14">
        <f t="shared" si="14"/>
        <v>24.488091144395074</v>
      </c>
      <c r="O48" s="3">
        <f t="shared" si="15"/>
        <v>21.109094740633314</v>
      </c>
      <c r="P48" s="17">
        <f t="shared" si="16"/>
        <v>16.547728840701549</v>
      </c>
      <c r="Q48">
        <f t="shared" si="17"/>
        <v>1</v>
      </c>
    </row>
    <row r="49" spans="1:17" x14ac:dyDescent="0.2">
      <c r="A49">
        <v>40</v>
      </c>
      <c r="B49" t="s">
        <v>40</v>
      </c>
      <c r="C49">
        <v>30.252100840336102</v>
      </c>
      <c r="D49">
        <v>52.892561983470998</v>
      </c>
      <c r="E49">
        <v>85.710071390642497</v>
      </c>
      <c r="F49" s="2">
        <v>6.8497300000000001</v>
      </c>
      <c r="G49" s="3">
        <v>6.60901791229153</v>
      </c>
      <c r="H49">
        <f t="shared" si="3"/>
        <v>-0.18316915407738807</v>
      </c>
      <c r="I49">
        <f t="shared" si="4"/>
        <v>-0.44256083740243912</v>
      </c>
      <c r="J49">
        <f t="shared" si="5"/>
        <v>0.74871496917202462</v>
      </c>
      <c r="K49" s="2">
        <f t="shared" si="6"/>
        <v>-0.83878741092043485</v>
      </c>
      <c r="L49" s="3">
        <f t="shared" si="7"/>
        <v>-0.98259990835616495</v>
      </c>
      <c r="M49" s="14">
        <f t="shared" si="13"/>
        <v>3.6075221829098076</v>
      </c>
      <c r="N49" s="14">
        <f t="shared" si="14"/>
        <v>1.7022419664387212</v>
      </c>
      <c r="O49" s="3">
        <f t="shared" si="15"/>
        <v>0.83798041231120057</v>
      </c>
      <c r="P49" s="17">
        <f t="shared" si="16"/>
        <v>0.83798041231120057</v>
      </c>
      <c r="Q49">
        <f t="shared" si="17"/>
        <v>3</v>
      </c>
    </row>
    <row r="50" spans="1:17" x14ac:dyDescent="0.2">
      <c r="A50">
        <v>41</v>
      </c>
      <c r="B50" t="s">
        <v>41</v>
      </c>
      <c r="C50">
        <v>16.8316831683168</v>
      </c>
      <c r="D50">
        <v>47.524752475247503</v>
      </c>
      <c r="E50">
        <v>88.314485729671503</v>
      </c>
      <c r="F50" s="2">
        <v>26.643999999999998</v>
      </c>
      <c r="G50" s="3">
        <v>40.126291618828901</v>
      </c>
      <c r="H50">
        <f t="shared" si="3"/>
        <v>-1.0678432770983404</v>
      </c>
      <c r="I50">
        <f t="shared" si="4"/>
        <v>-0.85489696624964473</v>
      </c>
      <c r="J50">
        <f t="shared" si="5"/>
        <v>0.82815366600334095</v>
      </c>
      <c r="K50">
        <f t="shared" si="6"/>
        <v>1.3154534311306898</v>
      </c>
      <c r="L50" s="3">
        <f t="shared" si="7"/>
        <v>1.9404381440972049</v>
      </c>
      <c r="M50" s="14">
        <f t="shared" si="13"/>
        <v>16.559068625459048</v>
      </c>
      <c r="N50" s="14">
        <f t="shared" si="14"/>
        <v>7.5325368707704099</v>
      </c>
      <c r="O50" s="3">
        <f t="shared" si="15"/>
        <v>9.8651600304984335</v>
      </c>
      <c r="P50" s="17">
        <f t="shared" si="16"/>
        <v>7.5325368707704099</v>
      </c>
      <c r="Q50">
        <f t="shared" si="17"/>
        <v>2</v>
      </c>
    </row>
    <row r="51" spans="1:17" x14ac:dyDescent="0.2">
      <c r="A51">
        <v>42</v>
      </c>
      <c r="B51" t="s">
        <v>42</v>
      </c>
      <c r="C51">
        <v>30.303030303030301</v>
      </c>
      <c r="D51">
        <v>57.6271186440677</v>
      </c>
      <c r="E51">
        <v>14.250972762645899</v>
      </c>
      <c r="F51" s="2">
        <v>18.946400000000001</v>
      </c>
      <c r="G51" s="3">
        <v>13.2367149758454</v>
      </c>
      <c r="H51">
        <f t="shared" si="3"/>
        <v>-0.17981188317524185</v>
      </c>
      <c r="I51">
        <f t="shared" si="4"/>
        <v>-7.8868951122313305E-2</v>
      </c>
      <c r="J51">
        <f t="shared" si="5"/>
        <v>-1.4308989220127963</v>
      </c>
      <c r="K51" s="2">
        <f t="shared" si="6"/>
        <v>0.47771178641367151</v>
      </c>
      <c r="L51" s="3">
        <f t="shared" si="7"/>
        <v>-0.4045991172857738</v>
      </c>
      <c r="M51" s="14">
        <f t="shared" si="13"/>
        <v>1.2672603142995433</v>
      </c>
      <c r="N51" s="14">
        <f t="shared" si="14"/>
        <v>6.9702415353473368</v>
      </c>
      <c r="O51" s="3">
        <f t="shared" si="15"/>
        <v>3.9911733954509132</v>
      </c>
      <c r="P51" s="17">
        <f t="shared" si="16"/>
        <v>1.2672603142995433</v>
      </c>
      <c r="Q51">
        <f t="shared" si="17"/>
        <v>1</v>
      </c>
    </row>
    <row r="52" spans="1:17" x14ac:dyDescent="0.2">
      <c r="A52">
        <v>43</v>
      </c>
      <c r="B52" t="s">
        <v>43</v>
      </c>
      <c r="C52">
        <v>23.188405797101399</v>
      </c>
      <c r="D52">
        <v>50</v>
      </c>
      <c r="E52">
        <v>34.169084127641902</v>
      </c>
      <c r="F52" s="2">
        <v>22.407</v>
      </c>
      <c r="G52" s="3">
        <v>21.687667048491701</v>
      </c>
      <c r="H52">
        <f t="shared" si="3"/>
        <v>-0.64880803137477716</v>
      </c>
      <c r="I52">
        <f t="shared" si="4"/>
        <v>-0.66475721171262936</v>
      </c>
      <c r="J52">
        <f t="shared" si="5"/>
        <v>-0.82336547909440683</v>
      </c>
      <c r="K52" s="2">
        <f t="shared" si="6"/>
        <v>0.85433420583111508</v>
      </c>
      <c r="L52" s="3">
        <f t="shared" si="7"/>
        <v>0.33240755885646645</v>
      </c>
      <c r="M52" s="14">
        <f t="shared" si="13"/>
        <v>4.1189236523065818</v>
      </c>
      <c r="N52" s="14">
        <f t="shared" si="14"/>
        <v>5.4713680489454086</v>
      </c>
      <c r="O52" s="3">
        <f t="shared" si="15"/>
        <v>3.9765120237360256</v>
      </c>
      <c r="P52" s="17">
        <f t="shared" si="16"/>
        <v>3.9765120237360256</v>
      </c>
      <c r="Q52">
        <f t="shared" si="17"/>
        <v>3</v>
      </c>
    </row>
    <row r="53" spans="1:17" x14ac:dyDescent="0.2">
      <c r="A53">
        <v>44</v>
      </c>
      <c r="B53" t="s">
        <v>44</v>
      </c>
      <c r="C53">
        <v>26</v>
      </c>
      <c r="D53">
        <v>44.554455445544498</v>
      </c>
      <c r="E53">
        <v>84.984871406959101</v>
      </c>
      <c r="F53" s="2">
        <v>17.273499999999999</v>
      </c>
      <c r="G53" s="3">
        <v>25.964546402502599</v>
      </c>
      <c r="H53">
        <f t="shared" si="3"/>
        <v>-0.46346770169740326</v>
      </c>
      <c r="I53">
        <f t="shared" si="4"/>
        <v>-1.083064671694064</v>
      </c>
      <c r="J53">
        <f t="shared" si="5"/>
        <v>0.72659523930316705</v>
      </c>
      <c r="K53">
        <f t="shared" si="6"/>
        <v>0.29564750696980563</v>
      </c>
      <c r="L53" s="3">
        <f t="shared" si="7"/>
        <v>0.70539377506795065</v>
      </c>
      <c r="M53" s="14">
        <f t="shared" si="13"/>
        <v>7.9190118943266903</v>
      </c>
      <c r="N53" s="14">
        <f t="shared" si="14"/>
        <v>1.8752548564575924</v>
      </c>
      <c r="O53" s="3">
        <f t="shared" si="15"/>
        <v>2.7373307035780297</v>
      </c>
      <c r="P53" s="17">
        <f t="shared" si="16"/>
        <v>1.8752548564575924</v>
      </c>
      <c r="Q53">
        <f t="shared" si="17"/>
        <v>2</v>
      </c>
    </row>
    <row r="54" spans="1:17" x14ac:dyDescent="0.2">
      <c r="A54">
        <v>45</v>
      </c>
      <c r="B54" t="s">
        <v>45</v>
      </c>
      <c r="C54">
        <v>27.007299270072899</v>
      </c>
      <c r="D54">
        <v>59.420289855072397</v>
      </c>
      <c r="E54">
        <v>95.995207941126097</v>
      </c>
      <c r="F54" s="2">
        <v>17.434000000000001</v>
      </c>
      <c r="G54" s="3">
        <v>19.119025304592299</v>
      </c>
      <c r="H54">
        <f t="shared" si="3"/>
        <v>-0.39706651954721289</v>
      </c>
      <c r="I54">
        <f t="shared" si="4"/>
        <v>5.8876114974608887E-2</v>
      </c>
      <c r="J54">
        <f t="shared" si="5"/>
        <v>1.0624276653658147</v>
      </c>
      <c r="K54">
        <f t="shared" si="6"/>
        <v>0.3131149687731058</v>
      </c>
      <c r="L54" s="3">
        <f t="shared" si="7"/>
        <v>0.10839657197617929</v>
      </c>
      <c r="M54" s="14">
        <f t="shared" si="13"/>
        <v>5.8500087055658367</v>
      </c>
      <c r="N54" s="14">
        <f t="shared" si="14"/>
        <v>0.53468609283252622</v>
      </c>
      <c r="O54" s="3">
        <f t="shared" si="15"/>
        <v>1.2045833441400278</v>
      </c>
      <c r="P54" s="17">
        <f t="shared" si="16"/>
        <v>0.53468609283252622</v>
      </c>
      <c r="Q54">
        <f t="shared" si="17"/>
        <v>2</v>
      </c>
    </row>
    <row r="55" spans="1:17" x14ac:dyDescent="0.2">
      <c r="A55">
        <v>46</v>
      </c>
      <c r="B55" t="s">
        <v>46</v>
      </c>
      <c r="C55">
        <v>18.181818181818102</v>
      </c>
      <c r="D55">
        <v>48.148148148148103</v>
      </c>
      <c r="E55">
        <v>79.149715215622507</v>
      </c>
      <c r="F55" s="2">
        <v>22.2179</v>
      </c>
      <c r="G55" s="3">
        <v>44.972375690607699</v>
      </c>
      <c r="H55">
        <f t="shared" si="3"/>
        <v>-0.97884235788556107</v>
      </c>
      <c r="I55">
        <f t="shared" si="4"/>
        <v>-0.80700991695884317</v>
      </c>
      <c r="J55">
        <f t="shared" si="5"/>
        <v>0.54861388023117497</v>
      </c>
      <c r="K55" s="2">
        <f t="shared" si="6"/>
        <v>0.83375416204915864</v>
      </c>
      <c r="L55" s="3">
        <f t="shared" si="7"/>
        <v>2.3630646462173557</v>
      </c>
      <c r="M55" s="14">
        <f t="shared" si="13"/>
        <v>16.864866959691518</v>
      </c>
      <c r="N55" s="14">
        <f t="shared" si="14"/>
        <v>7.8741808576677528</v>
      </c>
      <c r="O55" s="3">
        <f t="shared" si="15"/>
        <v>10.509957193898599</v>
      </c>
      <c r="P55" s="17">
        <f t="shared" si="16"/>
        <v>7.8741808576677528</v>
      </c>
      <c r="Q55">
        <f t="shared" si="17"/>
        <v>2</v>
      </c>
    </row>
    <row r="56" spans="1:17" x14ac:dyDescent="0.2">
      <c r="A56">
        <v>47</v>
      </c>
      <c r="B56" t="s">
        <v>47</v>
      </c>
      <c r="C56">
        <v>20</v>
      </c>
      <c r="D56">
        <v>44.4444444444444</v>
      </c>
      <c r="E56">
        <v>96.429952313442499</v>
      </c>
      <c r="F56" s="2">
        <v>20.475300000000001</v>
      </c>
      <c r="G56" s="3">
        <v>35.0450803606428</v>
      </c>
      <c r="H56">
        <f t="shared" si="3"/>
        <v>-0.85898778667900877</v>
      </c>
      <c r="I56">
        <f t="shared" si="4"/>
        <v>-1.0915153274512635</v>
      </c>
      <c r="J56">
        <f t="shared" si="5"/>
        <v>1.0756880463558991</v>
      </c>
      <c r="K56" s="2">
        <f t="shared" si="6"/>
        <v>0.64410432442653909</v>
      </c>
      <c r="L56" s="3">
        <f t="shared" si="7"/>
        <v>1.4973062238140966</v>
      </c>
      <c r="M56" s="14">
        <f t="shared" si="13"/>
        <v>13.576693584669826</v>
      </c>
      <c r="N56" s="14">
        <f t="shared" si="14"/>
        <v>4.3738713911344078</v>
      </c>
      <c r="O56" s="3">
        <f t="shared" si="15"/>
        <v>6.5635690811887013</v>
      </c>
      <c r="P56" s="17">
        <f t="shared" si="16"/>
        <v>4.3738713911344078</v>
      </c>
      <c r="Q56">
        <f t="shared" si="17"/>
        <v>2</v>
      </c>
    </row>
    <row r="57" spans="1:17" x14ac:dyDescent="0.2">
      <c r="A57">
        <v>48</v>
      </c>
      <c r="B57" t="s">
        <v>48</v>
      </c>
      <c r="C57">
        <v>50</v>
      </c>
      <c r="D57">
        <v>85</v>
      </c>
      <c r="E57">
        <v>2.43764971114555</v>
      </c>
      <c r="F57" s="2">
        <v>2.3415499999999998</v>
      </c>
      <c r="G57" s="3">
        <v>0.82644628099173501</v>
      </c>
      <c r="H57">
        <f t="shared" ref="H57:K64" si="18">STANDARDIZE(D57,D$7,D$8)</f>
        <v>2.0238189174407442</v>
      </c>
      <c r="I57">
        <f t="shared" si="18"/>
        <v>-1.7912236884662058</v>
      </c>
      <c r="J57">
        <f t="shared" si="18"/>
        <v>-1.3294195726176352</v>
      </c>
      <c r="K57" s="3">
        <f t="shared" si="18"/>
        <v>-1.4868973958940574</v>
      </c>
      <c r="L57" s="3">
        <f t="shared" ref="L57:L64" si="19">STANDARDIZE(G57,G$7,G$8)</f>
        <v>-1.4868973958940574</v>
      </c>
      <c r="M57" s="14">
        <f t="shared" si="13"/>
        <v>10.472586270103516</v>
      </c>
      <c r="N57" s="14">
        <f t="shared" si="14"/>
        <v>16.636148785482462</v>
      </c>
      <c r="O57" s="3">
        <f t="shared" si="15"/>
        <v>12.561233010702846</v>
      </c>
      <c r="P57" s="17">
        <f t="shared" si="16"/>
        <v>10.472586270103516</v>
      </c>
      <c r="Q57">
        <f t="shared" si="17"/>
        <v>1</v>
      </c>
    </row>
    <row r="58" spans="1:17" x14ac:dyDescent="0.2">
      <c r="A58">
        <v>49</v>
      </c>
      <c r="B58" t="s">
        <v>49</v>
      </c>
      <c r="C58">
        <v>29.787234042553099</v>
      </c>
      <c r="D58">
        <v>57.446808510638199</v>
      </c>
      <c r="E58">
        <v>26.974744760881201</v>
      </c>
      <c r="F58" s="2">
        <v>12.460100000000001</v>
      </c>
      <c r="G58" s="3">
        <v>30.281690140845001</v>
      </c>
      <c r="H58">
        <f t="shared" si="18"/>
        <v>-9.2719737424685172E-2</v>
      </c>
      <c r="I58">
        <f t="shared" si="18"/>
        <v>-1.0428040435705881</v>
      </c>
      <c r="J58">
        <f t="shared" si="18"/>
        <v>-0.22820221666884741</v>
      </c>
      <c r="K58" s="3">
        <f t="shared" si="18"/>
        <v>1.0818914441675807</v>
      </c>
      <c r="L58" s="3">
        <f t="shared" si="19"/>
        <v>1.0818914441675807</v>
      </c>
      <c r="M58" s="14">
        <f t="shared" si="13"/>
        <v>8.4124684780525385</v>
      </c>
      <c r="N58" s="14">
        <f t="shared" si="14"/>
        <v>5.2671117881886271</v>
      </c>
      <c r="O58" s="3">
        <f t="shared" si="15"/>
        <v>5.2757768205276889</v>
      </c>
      <c r="P58" s="17">
        <f t="shared" si="16"/>
        <v>5.2671117881886271</v>
      </c>
      <c r="Q58">
        <f t="shared" si="17"/>
        <v>2</v>
      </c>
    </row>
    <row r="59" spans="1:17" x14ac:dyDescent="0.2">
      <c r="A59">
        <v>50</v>
      </c>
      <c r="B59" t="s">
        <v>50</v>
      </c>
      <c r="C59">
        <v>30.281690140845001</v>
      </c>
      <c r="D59">
        <v>53.900709219858101</v>
      </c>
      <c r="E59">
        <v>94.293751255776598</v>
      </c>
      <c r="F59" s="2">
        <v>17.163499999999999</v>
      </c>
      <c r="G59" s="3">
        <v>31.6257559587335</v>
      </c>
      <c r="H59">
        <f t="shared" si="18"/>
        <v>-0.36511853470465888</v>
      </c>
      <c r="I59">
        <f t="shared" si="18"/>
        <v>1.0105305844084556</v>
      </c>
      <c r="J59">
        <f t="shared" si="18"/>
        <v>0.2836760378211266</v>
      </c>
      <c r="K59" s="3">
        <f t="shared" si="18"/>
        <v>1.1991072883047982</v>
      </c>
      <c r="L59" s="3">
        <f t="shared" si="19"/>
        <v>1.1991072883047982</v>
      </c>
      <c r="M59" s="14">
        <f t="shared" si="13"/>
        <v>9.6064416036969433</v>
      </c>
      <c r="N59" s="14">
        <f t="shared" si="14"/>
        <v>5.3719863361606457</v>
      </c>
      <c r="O59" s="3">
        <f t="shared" si="15"/>
        <v>6.3938475031184669</v>
      </c>
      <c r="P59" s="17">
        <f t="shared" si="16"/>
        <v>5.3719863361606457</v>
      </c>
      <c r="Q59">
        <f t="shared" si="17"/>
        <v>2</v>
      </c>
    </row>
    <row r="60" spans="1:17" x14ac:dyDescent="0.2">
      <c r="A60">
        <v>51</v>
      </c>
      <c r="B60" t="s">
        <v>51</v>
      </c>
      <c r="C60">
        <v>19.354838709677399</v>
      </c>
      <c r="D60">
        <v>51.595744680850999</v>
      </c>
      <c r="E60">
        <v>74.225360331446595</v>
      </c>
      <c r="F60" s="2">
        <v>23.8748</v>
      </c>
      <c r="G60" s="3">
        <v>35.783245094985901</v>
      </c>
      <c r="H60">
        <f t="shared" si="18"/>
        <v>-0.54217775293664472</v>
      </c>
      <c r="I60">
        <f t="shared" si="18"/>
        <v>0.3984133806901895</v>
      </c>
      <c r="J60">
        <f t="shared" si="18"/>
        <v>1.0140771368895802</v>
      </c>
      <c r="K60" s="3">
        <f t="shared" si="18"/>
        <v>1.5616814956919873</v>
      </c>
      <c r="L60" s="3">
        <f t="shared" si="19"/>
        <v>1.5616814956919873</v>
      </c>
      <c r="M60" s="14">
        <f t="shared" si="13"/>
        <v>14.329306698056639</v>
      </c>
      <c r="N60" s="14">
        <f t="shared" si="14"/>
        <v>6.0694135153617399</v>
      </c>
      <c r="O60" s="3">
        <f t="shared" si="15"/>
        <v>8.2457310635422623</v>
      </c>
      <c r="P60" s="17">
        <f t="shared" si="16"/>
        <v>6.0694135153617399</v>
      </c>
      <c r="Q60">
        <f t="shared" si="17"/>
        <v>2</v>
      </c>
    </row>
    <row r="61" spans="1:17" x14ac:dyDescent="0.2">
      <c r="A61">
        <v>52</v>
      </c>
      <c r="B61" t="s">
        <v>52</v>
      </c>
      <c r="C61">
        <v>16.901408450704199</v>
      </c>
      <c r="D61">
        <v>42.253521126760504</v>
      </c>
      <c r="E61">
        <v>75.846587993843002</v>
      </c>
      <c r="F61" s="2">
        <v>17.9285</v>
      </c>
      <c r="G61" s="3">
        <v>20.5143540669856</v>
      </c>
      <c r="H61">
        <f t="shared" si="18"/>
        <v>-1.2598143026721331</v>
      </c>
      <c r="I61">
        <f t="shared" si="18"/>
        <v>0.44786335139480005</v>
      </c>
      <c r="J61">
        <f t="shared" si="18"/>
        <v>0.36693216417330388</v>
      </c>
      <c r="K61" s="3">
        <f t="shared" si="18"/>
        <v>0.23008305232266335</v>
      </c>
      <c r="L61" s="3">
        <f t="shared" si="19"/>
        <v>0.23008305232266335</v>
      </c>
      <c r="M61" s="14">
        <f t="shared" si="13"/>
        <v>4.9516363461933359</v>
      </c>
      <c r="N61" s="14">
        <f t="shared" si="14"/>
        <v>2.5308248788217678</v>
      </c>
      <c r="O61" s="3">
        <f t="shared" si="15"/>
        <v>2.6360421554186968</v>
      </c>
      <c r="P61" s="17">
        <f t="shared" si="16"/>
        <v>2.5308248788217678</v>
      </c>
      <c r="Q61">
        <f t="shared" si="17"/>
        <v>2</v>
      </c>
    </row>
    <row r="62" spans="1:17" x14ac:dyDescent="0.2">
      <c r="A62">
        <v>53</v>
      </c>
      <c r="B62" t="s">
        <v>53</v>
      </c>
      <c r="C62">
        <v>12.711864406779601</v>
      </c>
      <c r="D62">
        <v>42.148760330578497</v>
      </c>
      <c r="E62">
        <v>93.049349617714199</v>
      </c>
      <c r="F62" s="2">
        <v>20.789000000000001</v>
      </c>
      <c r="G62" s="3">
        <v>42.982456140350799</v>
      </c>
      <c r="H62">
        <f t="shared" si="18"/>
        <v>-1.2678616562688774</v>
      </c>
      <c r="I62">
        <f t="shared" si="18"/>
        <v>0.97257439480335328</v>
      </c>
      <c r="J62">
        <f t="shared" si="18"/>
        <v>0.67824477780781767</v>
      </c>
      <c r="K62" s="3">
        <f t="shared" si="18"/>
        <v>2.1895239633548558</v>
      </c>
      <c r="L62" s="3">
        <f t="shared" si="19"/>
        <v>2.1895239633548558</v>
      </c>
      <c r="M62" s="14">
        <f t="shared" si="13"/>
        <v>21.169757948871826</v>
      </c>
      <c r="N62" s="14">
        <f t="shared" si="14"/>
        <v>13.306178615116124</v>
      </c>
      <c r="O62" s="3">
        <f t="shared" si="15"/>
        <v>15.826475649890391</v>
      </c>
      <c r="P62" s="17">
        <f t="shared" si="16"/>
        <v>13.306178615116124</v>
      </c>
      <c r="Q62">
        <f t="shared" si="17"/>
        <v>2</v>
      </c>
    </row>
    <row r="63" spans="1:17" x14ac:dyDescent="0.2">
      <c r="A63">
        <v>54</v>
      </c>
      <c r="B63" t="s">
        <v>54</v>
      </c>
      <c r="C63">
        <v>25</v>
      </c>
      <c r="D63">
        <v>50.819672131147499</v>
      </c>
      <c r="E63">
        <v>53.695042095416298</v>
      </c>
      <c r="F63" s="2">
        <v>25.077200000000001</v>
      </c>
      <c r="G63" s="3">
        <v>22.574257425742498</v>
      </c>
      <c r="H63">
        <f t="shared" si="18"/>
        <v>-0.60179289955447401</v>
      </c>
      <c r="I63">
        <f t="shared" si="18"/>
        <v>-0.22779332603931615</v>
      </c>
      <c r="J63">
        <f t="shared" si="18"/>
        <v>1.1449361778384139</v>
      </c>
      <c r="K63" s="3">
        <f t="shared" si="18"/>
        <v>0.4097270160513875</v>
      </c>
      <c r="L63" s="3">
        <f t="shared" si="19"/>
        <v>0.4097270160513875</v>
      </c>
      <c r="M63" s="14">
        <f t="shared" si="13"/>
        <v>7.3822250407044043</v>
      </c>
      <c r="N63" s="14">
        <f t="shared" si="14"/>
        <v>0.91677370929393565</v>
      </c>
      <c r="O63" s="3">
        <f t="shared" si="15"/>
        <v>2.004404109954395</v>
      </c>
      <c r="P63" s="17">
        <f t="shared" si="16"/>
        <v>0.91677370929393565</v>
      </c>
      <c r="Q63">
        <f t="shared" si="17"/>
        <v>2</v>
      </c>
    </row>
    <row r="64" spans="1:17" x14ac:dyDescent="0.2">
      <c r="A64">
        <v>55</v>
      </c>
      <c r="B64" t="s">
        <v>55</v>
      </c>
      <c r="C64">
        <v>30.9278350515463</v>
      </c>
      <c r="D64">
        <v>44.210526315789402</v>
      </c>
      <c r="E64">
        <v>69.781797301177093</v>
      </c>
      <c r="F64" s="2">
        <v>16.013500000000001</v>
      </c>
      <c r="G64" s="3">
        <v>21.822849807445401</v>
      </c>
      <c r="H64">
        <f t="shared" si="18"/>
        <v>-1.109484090219208</v>
      </c>
      <c r="I64">
        <f t="shared" si="18"/>
        <v>0.26287778210182183</v>
      </c>
      <c r="J64">
        <f t="shared" si="18"/>
        <v>0.15851976944857279</v>
      </c>
      <c r="K64" s="3">
        <f t="shared" si="18"/>
        <v>0.34419683360228881</v>
      </c>
      <c r="L64" s="3">
        <f t="shared" si="19"/>
        <v>0.34419683360228881</v>
      </c>
      <c r="M64" s="14">
        <f t="shared" si="13"/>
        <v>4.5019335702245717</v>
      </c>
      <c r="N64" s="14">
        <f t="shared" si="14"/>
        <v>2.5043719981937183</v>
      </c>
      <c r="O64" s="3">
        <f t="shared" si="15"/>
        <v>2.4466333142030114</v>
      </c>
      <c r="P64" s="17">
        <f t="shared" si="16"/>
        <v>2.4466333142030114</v>
      </c>
      <c r="Q64">
        <f t="shared" si="17"/>
        <v>3</v>
      </c>
    </row>
  </sheetData>
  <autoFilter ref="A9:Q64" xr:uid="{4FD0BC9E-749B-1A4F-8001-61F2488E5E9D}">
    <sortState xmlns:xlrd2="http://schemas.microsoft.com/office/spreadsheetml/2017/richdata2" ref="A10:Q64">
      <sortCondition ref="A9:A6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8070F-C173-0E49-BA11-CF0F02F72BDC}">
  <dimension ref="A1:B4"/>
  <sheetViews>
    <sheetView tabSelected="1" workbookViewId="0">
      <selection activeCell="P19" sqref="P19"/>
    </sheetView>
  </sheetViews>
  <sheetFormatPr baseColWidth="10" defaultRowHeight="16" x14ac:dyDescent="0.2"/>
  <sheetData>
    <row r="1" spans="1:2" x14ac:dyDescent="0.2">
      <c r="A1" t="s">
        <v>77</v>
      </c>
      <c r="B1" t="s">
        <v>78</v>
      </c>
    </row>
    <row r="2" spans="1:2" x14ac:dyDescent="0.2">
      <c r="A2">
        <v>1</v>
      </c>
      <c r="B2">
        <v>16</v>
      </c>
    </row>
    <row r="3" spans="1:2" x14ac:dyDescent="0.2">
      <c r="A3">
        <v>2</v>
      </c>
      <c r="B3">
        <v>25</v>
      </c>
    </row>
    <row r="4" spans="1:2" x14ac:dyDescent="0.2">
      <c r="A4">
        <v>3</v>
      </c>
      <c r="B4"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E6D07-7020-C54D-A446-48C9E8524731}">
  <dimension ref="A1"/>
  <sheetViews>
    <sheetView workbookViewId="0">
      <selection activeCell="N14" sqref="N1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Cluster</vt:lpstr>
      <vt:lpstr>Sheet1</vt:lpstr>
      <vt:lpstr>Scatterplot</vt:lpstr>
      <vt:lpstr>Lookup1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2020-10-13T21:13:02Z</dcterms:created>
  <dcterms:modified xsi:type="dcterms:W3CDTF">2020-10-23T21:09:27Z</dcterms:modified>
</cp:coreProperties>
</file>