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Academy - SA Course/"/>
    </mc:Choice>
  </mc:AlternateContent>
  <xr:revisionPtr revIDLastSave="89" documentId="8_{5CDAEF42-6424-4DDD-A1B3-CBC653430523}" xr6:coauthVersionLast="47" xr6:coauthVersionMax="47" xr10:uidLastSave="{92DF2784-DF5A-460E-AB71-EB23D1D20CE7}"/>
  <bookViews>
    <workbookView xWindow="-21060" yWindow="-17508" windowWidth="30936" windowHeight="16896" xr2:uid="{923A34E5-E07F-EA41-B1FE-BA1B28D5F5CD}"/>
  </bookViews>
  <sheets>
    <sheet name="Complexity Calculator" sheetId="18" r:id="rId1"/>
    <sheet name="Reference Timeline &amp; Effort" sheetId="11" r:id="rId2"/>
    <sheet name="Estimates - Deliverable 1" sheetId="15" r:id="rId3"/>
    <sheet name="Process Steps - Deliverable 2" sheetId="17" r:id="rId4"/>
    <sheet name="Parameter List &amp; Scores" sheetId="14" state="hidden" r:id="rId5"/>
  </sheets>
  <definedNames>
    <definedName name="_xlnm._FilterDatabase" localSheetId="4" hidden="1">'Parameter List &amp; Scores'!$A$1:$M$57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7" l="1"/>
  <c r="E10" i="18"/>
  <c r="AJ20" i="18"/>
  <c r="AJ19" i="18"/>
  <c r="AJ18" i="18"/>
  <c r="AJ17" i="18"/>
  <c r="AJ16" i="18"/>
  <c r="AJ15" i="18"/>
  <c r="AJ14" i="18"/>
  <c r="AJ13" i="18"/>
  <c r="AJ12" i="18"/>
  <c r="AJ11" i="18"/>
  <c r="AJ10" i="18"/>
  <c r="AE20" i="18"/>
  <c r="AE19" i="18"/>
  <c r="AE18" i="18"/>
  <c r="AE17" i="18"/>
  <c r="AE16" i="18"/>
  <c r="AE15" i="18"/>
  <c r="AE14" i="18"/>
  <c r="AE13" i="18"/>
  <c r="AE12" i="18"/>
  <c r="AE11" i="18"/>
  <c r="AE10" i="18"/>
  <c r="Z20" i="18"/>
  <c r="Z19" i="18"/>
  <c r="Z18" i="18"/>
  <c r="Z17" i="18"/>
  <c r="Z16" i="18"/>
  <c r="Z15" i="18"/>
  <c r="Z14" i="18"/>
  <c r="Z13" i="18"/>
  <c r="Z12" i="18"/>
  <c r="Z11" i="18"/>
  <c r="Z10" i="18"/>
  <c r="U20" i="18"/>
  <c r="U19" i="18"/>
  <c r="U18" i="18"/>
  <c r="U17" i="18"/>
  <c r="U16" i="18"/>
  <c r="U15" i="18"/>
  <c r="U14" i="18"/>
  <c r="U13" i="18"/>
  <c r="U12" i="18"/>
  <c r="U11" i="18"/>
  <c r="U10" i="18"/>
  <c r="P20" i="18"/>
  <c r="P19" i="18"/>
  <c r="P18" i="18"/>
  <c r="P17" i="18"/>
  <c r="P16" i="18"/>
  <c r="P15" i="18"/>
  <c r="P14" i="18"/>
  <c r="P13" i="18"/>
  <c r="P12" i="18"/>
  <c r="P11" i="18"/>
  <c r="P10" i="18"/>
  <c r="K20" i="18"/>
  <c r="K19" i="18"/>
  <c r="K18" i="18"/>
  <c r="K17" i="18"/>
  <c r="K16" i="18"/>
  <c r="K15" i="18"/>
  <c r="K14" i="18"/>
  <c r="K13" i="18"/>
  <c r="K12" i="18"/>
  <c r="K11" i="18"/>
  <c r="K10" i="18"/>
  <c r="Y11" i="18"/>
  <c r="Y12" i="18"/>
  <c r="Y13" i="18"/>
  <c r="Y14" i="18"/>
  <c r="Y15" i="18"/>
  <c r="Y16" i="18"/>
  <c r="Y17" i="18"/>
  <c r="Y18" i="18"/>
  <c r="Y19" i="18"/>
  <c r="Y20" i="18"/>
  <c r="AD11" i="18"/>
  <c r="AD12" i="18"/>
  <c r="AD13" i="18"/>
  <c r="AD14" i="18"/>
  <c r="AD15" i="18"/>
  <c r="AD16" i="18"/>
  <c r="AD17" i="18"/>
  <c r="AD18" i="18"/>
  <c r="AD19" i="18"/>
  <c r="AD20" i="18"/>
  <c r="AI11" i="18"/>
  <c r="AI12" i="18"/>
  <c r="AI13" i="18"/>
  <c r="AI14" i="18"/>
  <c r="AI15" i="18"/>
  <c r="AI16" i="18"/>
  <c r="AI17" i="18"/>
  <c r="AI18" i="18"/>
  <c r="AI19" i="18"/>
  <c r="AI20" i="18"/>
  <c r="AI10" i="18"/>
  <c r="AD10" i="18"/>
  <c r="Y10" i="18"/>
  <c r="T11" i="18"/>
  <c r="T12" i="18"/>
  <c r="T13" i="18"/>
  <c r="T14" i="18"/>
  <c r="T15" i="18"/>
  <c r="T16" i="18"/>
  <c r="T17" i="18"/>
  <c r="T18" i="18"/>
  <c r="T19" i="18"/>
  <c r="T20" i="18"/>
  <c r="T10" i="18"/>
  <c r="O11" i="18"/>
  <c r="O12" i="18"/>
  <c r="O13" i="18"/>
  <c r="O14" i="18"/>
  <c r="O15" i="18"/>
  <c r="O16" i="18"/>
  <c r="O17" i="18"/>
  <c r="O18" i="18"/>
  <c r="O19" i="18"/>
  <c r="O20" i="18"/>
  <c r="O10" i="18"/>
  <c r="J11" i="18"/>
  <c r="J12" i="18"/>
  <c r="J13" i="18"/>
  <c r="J14" i="18"/>
  <c r="J15" i="18"/>
  <c r="J16" i="18"/>
  <c r="J17" i="18"/>
  <c r="J18" i="18"/>
  <c r="J19" i="18"/>
  <c r="J20" i="18"/>
  <c r="J10" i="18"/>
  <c r="F11" i="18"/>
  <c r="F12" i="18"/>
  <c r="F13" i="18"/>
  <c r="F14" i="18"/>
  <c r="F15" i="18"/>
  <c r="F16" i="18"/>
  <c r="F17" i="18"/>
  <c r="F18" i="18"/>
  <c r="F19" i="18"/>
  <c r="F20" i="18"/>
  <c r="F10" i="18"/>
  <c r="A10" i="17" l="1"/>
  <c r="A11" i="17" s="1"/>
  <c r="A12" i="17" s="1"/>
  <c r="A13" i="17" s="1"/>
  <c r="A14" i="17" s="1"/>
  <c r="A15" i="17" s="1"/>
  <c r="A16" i="17" s="1"/>
  <c r="A17" i="17" s="1"/>
  <c r="A18" i="17" s="1"/>
  <c r="A19" i="17" s="1"/>
  <c r="AI7" i="18" l="1"/>
  <c r="AI5" i="18" s="1"/>
  <c r="AD7" i="18"/>
  <c r="AD5" i="18" s="1"/>
  <c r="Y7" i="18"/>
  <c r="Y5" i="18" s="1"/>
  <c r="T3" i="18"/>
  <c r="T4" i="18" s="1"/>
  <c r="T8" i="18" s="1"/>
  <c r="AD3" i="18"/>
  <c r="AD4" i="18" s="1"/>
  <c r="AD8" i="18" s="1"/>
  <c r="O3" i="18"/>
  <c r="O4" i="18" s="1"/>
  <c r="O8" i="18" s="1"/>
  <c r="T7" i="18"/>
  <c r="T5" i="18" s="1"/>
  <c r="O7" i="18"/>
  <c r="O5" i="18" s="1"/>
  <c r="J3" i="18"/>
  <c r="J4" i="18" s="1"/>
  <c r="J8" i="18" s="1"/>
  <c r="Y3" i="18"/>
  <c r="Y4" i="18" s="1"/>
  <c r="Y8" i="18" s="1"/>
  <c r="J7" i="18"/>
  <c r="J5" i="18" s="1"/>
  <c r="AI3" i="18"/>
  <c r="AI4" i="18" s="1"/>
  <c r="AI8" i="18" s="1"/>
  <c r="M57" i="14"/>
  <c r="M50" i="14"/>
  <c r="D50" i="14"/>
  <c r="D46" i="14"/>
  <c r="D42" i="14"/>
  <c r="D39" i="14"/>
  <c r="D36" i="14"/>
  <c r="M30" i="14"/>
  <c r="D30" i="14"/>
  <c r="D25" i="14"/>
  <c r="D17" i="14"/>
  <c r="D12" i="14"/>
  <c r="D9" i="14"/>
  <c r="M2" i="14"/>
  <c r="D2" i="14"/>
  <c r="S63" i="11"/>
  <c r="S64" i="11"/>
  <c r="S65" i="11"/>
  <c r="S66" i="11"/>
  <c r="S62" i="11"/>
  <c r="N43" i="11"/>
  <c r="N42" i="11"/>
  <c r="N41" i="11"/>
  <c r="N40" i="11"/>
  <c r="N39" i="11"/>
  <c r="E12" i="18" l="1"/>
  <c r="E11" i="18"/>
  <c r="E17" i="18"/>
  <c r="E16" i="18"/>
  <c r="E13" i="18"/>
  <c r="E20" i="18"/>
  <c r="E19" i="18"/>
  <c r="E18" i="18"/>
  <c r="E15" i="18"/>
  <c r="E14" i="18"/>
  <c r="S67" i="11"/>
  <c r="N44" i="11"/>
  <c r="E3" i="18" l="1"/>
  <c r="E4" i="18" s="1"/>
  <c r="E8" i="18" s="1"/>
  <c r="E7" i="18"/>
  <c r="E5" i="18" s="1"/>
  <c r="L20" i="11"/>
  <c r="L19" i="11"/>
  <c r="L18" i="11"/>
  <c r="L17" i="11"/>
  <c r="L16" i="11"/>
  <c r="L21" i="11" l="1"/>
</calcChain>
</file>

<file path=xl/sharedStrings.xml><?xml version="1.0" encoding="utf-8"?>
<sst xmlns="http://schemas.openxmlformats.org/spreadsheetml/2006/main" count="477" uniqueCount="202">
  <si>
    <t>Process Complexity Calculator</t>
  </si>
  <si>
    <t>Automation Use Case #1</t>
  </si>
  <si>
    <t>Automation Use Case #2</t>
  </si>
  <si>
    <t>Automation Use Case #3</t>
  </si>
  <si>
    <t>Automation Use Case #4</t>
  </si>
  <si>
    <t>Automation Use Case #5</t>
  </si>
  <si>
    <t>Automation Use Case #6</t>
  </si>
  <si>
    <t>Automation Use Case #7</t>
  </si>
  <si>
    <t>&lt;Use Case #2 Name&gt; MAXED</t>
  </si>
  <si>
    <t>&lt;Use Case #3 Name&gt;</t>
  </si>
  <si>
    <t>&lt;Use Case #4 Name&gt;</t>
  </si>
  <si>
    <t>&lt;Use Case #5 Name&gt;</t>
  </si>
  <si>
    <t>&lt;Use Case #6 Name&gt;</t>
  </si>
  <si>
    <t>&lt;Use Case #7 Name&gt;</t>
  </si>
  <si>
    <t>Complexity Score</t>
  </si>
  <si>
    <t>*Please update only Answer to get the score and complexity.</t>
  </si>
  <si>
    <t>Calculated Complexity Level</t>
  </si>
  <si>
    <t>Complexity Level</t>
  </si>
  <si>
    <t>Warnings?</t>
  </si>
  <si>
    <t>Tech Lead Assessment of Complexity</t>
  </si>
  <si>
    <t># of Warnings</t>
  </si>
  <si>
    <t>Complexity Alert</t>
  </si>
  <si>
    <t>Group</t>
  </si>
  <si>
    <t>Parameter</t>
  </si>
  <si>
    <t>Description</t>
  </si>
  <si>
    <t>Answer</t>
  </si>
  <si>
    <t>Score</t>
  </si>
  <si>
    <t>Result</t>
  </si>
  <si>
    <t>Comments</t>
  </si>
  <si>
    <t>Process Details</t>
  </si>
  <si>
    <t># of Applications</t>
  </si>
  <si>
    <r>
      <t xml:space="preserve">How many applications are utilized in this process?
</t>
    </r>
    <r>
      <rPr>
        <i/>
        <sz val="8"/>
        <color rgb="FF58595B"/>
        <rFont val="Calibri"/>
        <family val="2"/>
        <scheme val="minor"/>
      </rPr>
      <t>ex. Excel, SAP, Bank Website, Jira Web App, Outlook…etc</t>
    </r>
    <r>
      <rPr>
        <b/>
        <sz val="8"/>
        <color rgb="FF58595B"/>
        <rFont val="Calibri"/>
        <family val="2"/>
        <scheme val="minor"/>
      </rPr>
      <t xml:space="preserve">. 
</t>
    </r>
    <r>
      <rPr>
        <sz val="8"/>
        <color rgb="FF58595B"/>
        <rFont val="Calibri"/>
        <family val="2"/>
        <scheme val="minor"/>
      </rPr>
      <t>Each unique website counts as 1 Application</t>
    </r>
  </si>
  <si>
    <t>4-5 applications</t>
  </si>
  <si>
    <t>&gt;= 10 applications</t>
  </si>
  <si>
    <t>Application Type(s)</t>
  </si>
  <si>
    <t>Are any applications in scope are Mainframes or Terminals?</t>
  </si>
  <si>
    <t>No</t>
  </si>
  <si>
    <t>Yes (Mainframe/Terminal)</t>
  </si>
  <si>
    <t># of Screens</t>
  </si>
  <si>
    <r>
      <t xml:space="preserve">How many different screens/pages are utilized in this process, across all Applications?
</t>
    </r>
    <r>
      <rPr>
        <sz val="8"/>
        <color rgb="FF58595B"/>
        <rFont val="Calibri"/>
        <family val="2"/>
        <scheme val="minor"/>
      </rPr>
      <t>Ex. Login Screen counts as 1, loading the home page after login counts as 1</t>
    </r>
    <r>
      <rPr>
        <b/>
        <sz val="8"/>
        <color rgb="FF58595B"/>
        <rFont val="Calibri"/>
        <family val="2"/>
        <scheme val="minor"/>
      </rPr>
      <t xml:space="preserve"> </t>
    </r>
  </si>
  <si>
    <t>6-20 screens</t>
  </si>
  <si>
    <t>41+ screens</t>
  </si>
  <si>
    <t># of Process Steps</t>
  </si>
  <si>
    <r>
      <t xml:space="preserve">How many steps are in the process, across all applications?
</t>
    </r>
    <r>
      <rPr>
        <i/>
        <sz val="8"/>
        <color rgb="FF58595B"/>
        <rFont val="Calibri"/>
        <family val="2"/>
        <scheme val="minor"/>
      </rPr>
      <t>A step can be also be defined as a small group of small steps. Ex. "3 Clicks to download a file" can be considered a step</t>
    </r>
  </si>
  <si>
    <t>20-40 steps</t>
  </si>
  <si>
    <t># of Decisions</t>
  </si>
  <si>
    <r>
      <t xml:space="preserve">How many decision trees/forks are in the process, across all applications?
</t>
    </r>
    <r>
      <rPr>
        <i/>
        <sz val="8"/>
        <color rgb="FF58595B"/>
        <rFont val="Calibri"/>
        <family val="2"/>
        <scheme val="minor"/>
      </rPr>
      <t>Potential IF Statements or branches</t>
    </r>
    <r>
      <rPr>
        <b/>
        <sz val="8"/>
        <color rgb="FF58595B"/>
        <rFont val="Calibri"/>
        <family val="2"/>
        <scheme val="minor"/>
      </rPr>
      <t xml:space="preserve">. </t>
    </r>
    <r>
      <rPr>
        <i/>
        <sz val="8"/>
        <color rgb="FF58595B"/>
        <rFont val="Calibri"/>
        <family val="2"/>
        <scheme val="minor"/>
      </rPr>
      <t>Ex. "If value is &lt;X do Y, if value &gt;X, do Z" counts as 1 decision</t>
    </r>
  </si>
  <si>
    <t>30-70 Decisions (If Branches)</t>
  </si>
  <si>
    <t>1-3 Decisions (If Branches)</t>
  </si>
  <si>
    <t>Data Input</t>
  </si>
  <si>
    <t>Data Structure*</t>
  </si>
  <si>
    <r>
      <t xml:space="preserve">Is there unstructured digital inputs? Will the data location change with each case?
</t>
    </r>
    <r>
      <rPr>
        <i/>
        <sz val="8"/>
        <color rgb="FF58595B"/>
        <rFont val="Calibri"/>
        <family val="2"/>
        <scheme val="minor"/>
      </rPr>
      <t xml:space="preserve"> Ex. from native PDFs, Word docs, Emails Body, etc…</t>
    </r>
  </si>
  <si>
    <t># of Input Formats</t>
  </si>
  <si>
    <r>
      <t xml:space="preserve">How many different input formats are required to initiate the process?
</t>
    </r>
    <r>
      <rPr>
        <i/>
        <sz val="8"/>
        <color rgb="FF58595B"/>
        <rFont val="Calibri"/>
        <family val="2"/>
        <scheme val="minor"/>
      </rPr>
      <t>Ex. PDF Layout, Excel Sheet, Email, Web Data Table, etc…</t>
    </r>
  </si>
  <si>
    <t>1 Input</t>
  </si>
  <si>
    <t>OCR/Image Based Automation</t>
  </si>
  <si>
    <r>
      <t xml:space="preserve">Will OCR or IR be required to perform this process?
</t>
    </r>
    <r>
      <rPr>
        <i/>
        <sz val="8"/>
        <color rgb="FF58595B"/>
        <rFont val="Calibri"/>
        <family val="2"/>
        <scheme val="minor"/>
      </rPr>
      <t>Does process require data extraction from images and/or scanned PDFs?</t>
    </r>
  </si>
  <si>
    <t>Yes (Will Need OCR)</t>
  </si>
  <si>
    <t>Misc</t>
  </si>
  <si>
    <t>Strict SLA Rules</t>
  </si>
  <si>
    <t>Are there Service Level Agreement (SLA) and Recovery Time Objective (RTO) that could potentially be impacted by the Automation Run time?</t>
  </si>
  <si>
    <t>Some SLA Rules</t>
  </si>
  <si>
    <t>PHI &amp; Sensitive Data</t>
  </si>
  <si>
    <t>Does the process contain PHI &amp; Sensitive data that need to be stripped from documentations or kept from Developer?</t>
  </si>
  <si>
    <t>Some PHI &amp; Sensitive Data</t>
  </si>
  <si>
    <t>API Usage</t>
  </si>
  <si>
    <r>
      <t xml:space="preserve">How many API calls are in the process? Will it be required?
</t>
    </r>
    <r>
      <rPr>
        <i/>
        <sz val="8"/>
        <color rgb="FF58595B"/>
        <rFont val="Calibri"/>
        <family val="2"/>
        <scheme val="minor"/>
      </rPr>
      <t>API calls take longer and require more expertise to develop</t>
    </r>
  </si>
  <si>
    <t>No (API Access not needed/possible)</t>
  </si>
  <si>
    <t>Low Complexity</t>
  </si>
  <si>
    <t>High Level Time and Effort Estimates</t>
  </si>
  <si>
    <t>Activity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</si>
  <si>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</si>
  <si>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</si>
  <si>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</si>
  <si>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</si>
  <si>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</si>
  <si>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</si>
  <si>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</si>
  <si>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</si>
  <si>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</si>
  <si>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Planning and Setup</t>
  </si>
  <si>
    <t>Business Case and Tech Validation</t>
  </si>
  <si>
    <t>Gather Requirements</t>
  </si>
  <si>
    <t xml:space="preserve">Solution Design </t>
  </si>
  <si>
    <t>Development</t>
  </si>
  <si>
    <t>System Testing</t>
  </si>
  <si>
    <t xml:space="preserve">UAT </t>
  </si>
  <si>
    <t>Deploy</t>
  </si>
  <si>
    <t>Hypercare</t>
  </si>
  <si>
    <t>Close</t>
  </si>
  <si>
    <t>Role</t>
  </si>
  <si>
    <t>Total Hrs.</t>
  </si>
  <si>
    <t>Project Manager</t>
  </si>
  <si>
    <t>Business Analyst</t>
  </si>
  <si>
    <t>Developer</t>
  </si>
  <si>
    <t>Solution Architect</t>
  </si>
  <si>
    <t>Engagement Manager</t>
  </si>
  <si>
    <t>Medium Complexity</t>
  </si>
  <si>
    <t>Week 10</t>
  </si>
  <si>
    <t>Week 11</t>
  </si>
  <si>
    <t>High Complexity</t>
  </si>
  <si>
    <t>Week 12</t>
  </si>
  <si>
    <t>Week 13</t>
  </si>
  <si>
    <t>Week 14</t>
  </si>
  <si>
    <t>Week 15</t>
  </si>
  <si>
    <t>Week 16</t>
  </si>
  <si>
    <t>Project Name</t>
  </si>
  <si>
    <t>Customer Name</t>
  </si>
  <si>
    <t>Process Name</t>
  </si>
  <si>
    <t>Process Summary</t>
  </si>
  <si>
    <t>End goal</t>
  </si>
  <si>
    <t>Frequency</t>
  </si>
  <si>
    <t>AHT (Average Handling Time)</t>
  </si>
  <si>
    <t>Volume per year</t>
  </si>
  <si>
    <t>Process Steps</t>
  </si>
  <si>
    <t>Application</t>
  </si>
  <si>
    <t>Risks (if any)</t>
  </si>
  <si>
    <t>Parameters</t>
  </si>
  <si>
    <t>Max Weight</t>
  </si>
  <si>
    <t>Options</t>
  </si>
  <si>
    <t>Mean Score</t>
  </si>
  <si>
    <t>L/M/H?</t>
  </si>
  <si>
    <t>Design Score</t>
  </si>
  <si>
    <t>Dev Score</t>
  </si>
  <si>
    <t>UAT Score</t>
  </si>
  <si>
    <t>HyperCare Score</t>
  </si>
  <si>
    <t>Parameter Description/Justifications</t>
  </si>
  <si>
    <t>Warning Description</t>
  </si>
  <si>
    <t>Group Weight</t>
  </si>
  <si>
    <t>An application can be: Excel, SAP, Outlook, Mainframe
Note that "Browser" does not count as 1 application. Rather, each individual website will be counted as 1 Application.</t>
  </si>
  <si>
    <t>N/A</t>
  </si>
  <si>
    <t>1 application</t>
  </si>
  <si>
    <t>Low</t>
  </si>
  <si>
    <t>2-3 applications</t>
  </si>
  <si>
    <t>Med</t>
  </si>
  <si>
    <t>6-7 applications</t>
  </si>
  <si>
    <t>High</t>
  </si>
  <si>
    <t>8-9 applications</t>
  </si>
  <si>
    <t>Each application type represents a different challenge for Automation due to user interface, coding language, and access differences. Microsoft applications are easier to automate due to compabitility with UiPath language, whereas a mainframe is more difficult since the automation will be most lkely be performed using a series of keystrokes</t>
  </si>
  <si>
    <t>A sreen references how many different individual pages will be loaded. For example, going to a bank website to pull a transaction summary report will contain 3 screens: Login Screen, Home/Landing Page, and the Transaction summary screen.</t>
  </si>
  <si>
    <t>0-5 screens</t>
  </si>
  <si>
    <t>21-40 screens</t>
  </si>
  <si>
    <t>A process step can be defined as an action towards a objective. 
For example, "Download File" can be considered 1 step, but would require several clicks such as "Click Download, Select Destination, Name File, Click Save"
Another example: "Log In" is 1 step, but involves "Enter user id, enter password, click login"</t>
  </si>
  <si>
    <t>1-5 steps</t>
  </si>
  <si>
    <t>6-20 steps</t>
  </si>
  <si>
    <t>40-60 steps</t>
  </si>
  <si>
    <t>60-80 steps</t>
  </si>
  <si>
    <t>80-100 steps</t>
  </si>
  <si>
    <t>100+ Steps</t>
  </si>
  <si>
    <t>A decision is the equivalent of an "IF Statement". Each time the user/automation would need to evaluate which direction to go based on a set of rules, it is considered 1 decision.
For ex: If the date on invoice is older than 3months, set status as "Archive". If date is within the last 3months, set status as  "Valid". The more decisions in a process, the more testing that needs to be done to ensure the automation can effectily handle every decision branch</t>
  </si>
  <si>
    <t>3-9 Decisions (If Branches)</t>
  </si>
  <si>
    <t>9-30 Decisions (If Branches)</t>
  </si>
  <si>
    <t>The number of different uniquely formatted inputs required to initiate a process. These inputs contain necesarry data to perform the process. For example, a process may require data from a contact directory table, An excel Parts List and an incoming email PDF attachment in order to begin the work. That will be considered as 3 uniquely formatted inputs.
Note that if you have the same format input, such as 100 invoices with the same information but different vendors, it will count as 1 type of Input Format. However, if you have 2 PDF's with different formats, like 2 invoices types, it will count as 2 inputs formats.</t>
  </si>
  <si>
    <t>2 Inputs</t>
  </si>
  <si>
    <t>3 Inputs</t>
  </si>
  <si>
    <t>4 Inputs</t>
  </si>
  <si>
    <t>&gt;=5 Inputs</t>
  </si>
  <si>
    <t>Data Structure</t>
  </si>
  <si>
    <t>Yes (Unstructured/Free Text)</t>
  </si>
  <si>
    <t>Warning</t>
  </si>
  <si>
    <t>Free text fields or unstructured emails need to be analyzed to see any possibility of standardization. If rules cannot be clearly defined unattended automation might not be an option</t>
  </si>
  <si>
    <t>OCR Based Automation</t>
  </si>
  <si>
    <t xml:space="preserve">OCR is used when there are certain fields in a process that cannot be selected or recognized by convential RPA selectors. Examples include some fields in a Mainframe, Texts in an Image, unique applications that don't interact well with RPA, etc... </t>
  </si>
  <si>
    <t>No (Will Not Need OCR)</t>
  </si>
  <si>
    <t>A  business process with strict SLA rules may require extra attention during development and testing to ensure the automation executes on a timely manner as to not violate SLA expectations</t>
  </si>
  <si>
    <t>No SLA Rules</t>
  </si>
  <si>
    <t>PHI and Sensitive data will affect the time consumption of documentation, and may result in additional measures of security during Development and Testing</t>
  </si>
  <si>
    <t>No PHI or Sensitive Data</t>
  </si>
  <si>
    <t>Mostly PHI &amp; Sensitive Data</t>
  </si>
  <si>
    <t>Environment Details</t>
  </si>
  <si>
    <t>API usage is generally more stable than surface automation, but requires a more advanced developer to code the API service calls</t>
  </si>
  <si>
    <t>1-2 API Calls</t>
  </si>
  <si>
    <t>3-5 API Calls</t>
  </si>
  <si>
    <t>6-10 API Calls</t>
  </si>
  <si>
    <t>11-20 API Calls</t>
  </si>
  <si>
    <t>20+ API Calls</t>
  </si>
  <si>
    <t>Total Score</t>
  </si>
  <si>
    <t>Complexity</t>
  </si>
  <si>
    <t>Max Score</t>
  </si>
  <si>
    <t>Medium</t>
  </si>
  <si>
    <t>Very High</t>
  </si>
  <si>
    <t>Vendor Onboarding</t>
  </si>
  <si>
    <t>ACME System 1,
ACME System 3,
Exchange / Outlook,
Excel,
PDF</t>
  </si>
  <si>
    <t>Input scanned PDF documents.</t>
  </si>
  <si>
    <t>Extract details from the vendor onboarding form and insert vendor details in ERP Application. The MIS is prepared and shared with the business team.</t>
  </si>
  <si>
    <t>Automated onboarding of 80% of new vendors.</t>
  </si>
  <si>
    <t>Daily</t>
  </si>
  <si>
    <t>20 minutes manually / 4 minutes with RPA</t>
  </si>
  <si>
    <t>Office 365 / Outlook</t>
  </si>
  <si>
    <t>Login to ACME System 1.</t>
  </si>
  <si>
    <t>Login to ACME System 3.</t>
  </si>
  <si>
    <t>ACME System 1</t>
  </si>
  <si>
    <t>ACME System 3</t>
  </si>
  <si>
    <t>Access not provided / permissions not set correctly could delay the development.</t>
  </si>
  <si>
    <t>Retrieve the details from the input files.</t>
  </si>
  <si>
    <t>Excel / PDF</t>
  </si>
  <si>
    <t>Retrieve the input emails.</t>
  </si>
  <si>
    <t>Access not provided to sample emails could delay the development.</t>
  </si>
  <si>
    <t xml:space="preserve">Higher volumes of out of scope documents than expected would impact the Business Rule Exception volume. </t>
  </si>
  <si>
    <t>Search the vendor in ACME System 3.</t>
  </si>
  <si>
    <t>Update vendor details to ACME System 1.</t>
  </si>
  <si>
    <t>Send completion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</si>
</sst>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E699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0067DF"/>
      <name val="Calibri"/>
      <family val="2"/>
      <scheme val="minor"/>
    </font>
    <font>
      <b/>
      <sz val="28"/>
      <color rgb="FF0067DF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FA4616"/>
      <name val="Calibri"/>
      <family val="2"/>
      <scheme val="minor"/>
    </font>
    <font>
      <b/>
      <sz val="9"/>
      <color rgb="FFFA4616"/>
      <name val="Calibri"/>
      <family val="2"/>
      <scheme val="minor"/>
    </font>
    <font>
      <b/>
      <sz val="8"/>
      <color rgb="FF58595B"/>
      <name val="Calibri"/>
      <family val="2"/>
      <scheme val="minor"/>
    </font>
    <font>
      <b/>
      <sz val="8"/>
      <color rgb="FFFA4616"/>
      <name val="Calibri"/>
      <family val="2"/>
      <scheme val="minor"/>
    </font>
    <font>
      <b/>
      <sz val="10"/>
      <color rgb="FFFA4616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8"/>
      <color rgb="FF58595B"/>
      <name val="Calibri"/>
      <family val="2"/>
      <scheme val="minor"/>
    </font>
    <font>
      <sz val="8"/>
      <color rgb="FF58595B"/>
      <name val="Calibri"/>
      <family val="2"/>
      <scheme val="minor"/>
    </font>
    <font>
      <b/>
      <sz val="20"/>
      <color rgb="FF58595B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11"/>
      <color rgb="FF0067DF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rgb="FFFFB40E"/>
      <name val="Calibri"/>
      <family val="2"/>
      <scheme val="minor"/>
    </font>
    <font>
      <b/>
      <sz val="16"/>
      <color rgb="FFFA4616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0067DF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A4616"/>
        <bgColor rgb="FF000000"/>
      </patternFill>
    </fill>
    <fill>
      <patternFill patternType="solid">
        <fgColor rgb="FFED145B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7D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A4616"/>
        <bgColor indexed="64"/>
      </patternFill>
    </fill>
    <fill>
      <patternFill patternType="solid">
        <fgColor rgb="FF58595B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EE813E"/>
        <bgColor rgb="FF000000"/>
      </patternFill>
    </fill>
    <fill>
      <patternFill patternType="solid">
        <fgColor rgb="FF5B9BD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6D6D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4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28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5" fillId="5" borderId="0" xfId="0" applyFont="1" applyFill="1"/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12"/>
    </xf>
    <xf numFmtId="0" fontId="1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4"/>
    </xf>
    <xf numFmtId="0" fontId="12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 indent="3"/>
    </xf>
    <xf numFmtId="0" fontId="11" fillId="0" borderId="5" xfId="0" applyFont="1" applyBorder="1"/>
    <xf numFmtId="0" fontId="5" fillId="5" borderId="6" xfId="0" applyFont="1" applyFill="1" applyBorder="1"/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7" fillId="8" borderId="11" xfId="0" applyFont="1" applyFill="1" applyBorder="1"/>
    <xf numFmtId="0" fontId="7" fillId="3" borderId="11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center"/>
    </xf>
    <xf numFmtId="0" fontId="13" fillId="9" borderId="11" xfId="0" applyFont="1" applyFill="1" applyBorder="1" applyAlignment="1">
      <alignment vertical="center" wrapText="1"/>
    </xf>
    <xf numFmtId="0" fontId="8" fillId="2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11" xfId="0" applyBorder="1"/>
    <xf numFmtId="0" fontId="10" fillId="7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9" fillId="6" borderId="0" xfId="0" applyFont="1" applyFill="1"/>
    <xf numFmtId="0" fontId="7" fillId="3" borderId="12" xfId="0" applyFont="1" applyFill="1" applyBorder="1" applyAlignment="1">
      <alignment vertical="center"/>
    </xf>
    <xf numFmtId="0" fontId="5" fillId="4" borderId="12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7" xfId="0" applyBorder="1"/>
    <xf numFmtId="0" fontId="10" fillId="7" borderId="17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11" fillId="0" borderId="9" xfId="0" applyFont="1" applyBorder="1"/>
    <xf numFmtId="0" fontId="0" fillId="0" borderId="17" xfId="0" applyBorder="1" applyAlignment="1">
      <alignment horizontal="center"/>
    </xf>
    <xf numFmtId="0" fontId="15" fillId="10" borderId="0" xfId="2" applyFont="1" applyFill="1" applyAlignment="1">
      <alignment horizontal="center" vertical="center"/>
    </xf>
    <xf numFmtId="0" fontId="16" fillId="10" borderId="0" xfId="3" applyFont="1" applyFill="1" applyAlignment="1">
      <alignment horizontal="center" vertical="center"/>
    </xf>
    <xf numFmtId="0" fontId="17" fillId="10" borderId="0" xfId="2" applyFont="1" applyFill="1" applyAlignment="1">
      <alignment horizontal="center"/>
    </xf>
    <xf numFmtId="0" fontId="15" fillId="12" borderId="21" xfId="2" applyFont="1" applyFill="1" applyBorder="1" applyAlignment="1">
      <alignment horizontal="center" vertical="center"/>
    </xf>
    <xf numFmtId="0" fontId="17" fillId="10" borderId="0" xfId="2" applyFont="1" applyFill="1"/>
    <xf numFmtId="0" fontId="18" fillId="12" borderId="0" xfId="3" applyFont="1" applyFill="1" applyAlignment="1">
      <alignment horizontal="center" vertical="center" wrapText="1"/>
    </xf>
    <xf numFmtId="0" fontId="19" fillId="10" borderId="0" xfId="2" applyFont="1" applyFill="1" applyAlignment="1">
      <alignment vertical="center"/>
    </xf>
    <xf numFmtId="0" fontId="19" fillId="10" borderId="8" xfId="2" applyFont="1" applyFill="1" applyBorder="1" applyAlignment="1">
      <alignment vertical="center"/>
    </xf>
    <xf numFmtId="0" fontId="20" fillId="13" borderId="24" xfId="2" applyFont="1" applyFill="1" applyBorder="1" applyAlignment="1">
      <alignment horizontal="center" vertical="center"/>
    </xf>
    <xf numFmtId="0" fontId="21" fillId="10" borderId="25" xfId="2" applyFont="1" applyFill="1" applyBorder="1" applyAlignment="1">
      <alignment horizontal="center" vertical="center"/>
    </xf>
    <xf numFmtId="0" fontId="17" fillId="10" borderId="26" xfId="2" applyFont="1" applyFill="1" applyBorder="1" applyAlignment="1">
      <alignment vertical="center" wrapText="1"/>
    </xf>
    <xf numFmtId="0" fontId="17" fillId="12" borderId="27" xfId="2" applyFont="1" applyFill="1" applyBorder="1" applyAlignment="1">
      <alignment vertical="center" wrapText="1"/>
    </xf>
    <xf numFmtId="0" fontId="20" fillId="13" borderId="28" xfId="2" applyFont="1" applyFill="1" applyBorder="1" applyAlignment="1">
      <alignment horizontal="center" vertical="center"/>
    </xf>
    <xf numFmtId="0" fontId="20" fillId="13" borderId="29" xfId="2" applyFont="1" applyFill="1" applyBorder="1" applyAlignment="1">
      <alignment horizontal="center" vertical="center"/>
    </xf>
    <xf numFmtId="0" fontId="21" fillId="10" borderId="11" xfId="2" applyFont="1" applyFill="1" applyBorder="1" applyAlignment="1">
      <alignment horizontal="center" vertical="center"/>
    </xf>
    <xf numFmtId="0" fontId="17" fillId="10" borderId="30" xfId="2" applyFont="1" applyFill="1" applyBorder="1" applyAlignment="1">
      <alignment vertical="center" wrapText="1"/>
    </xf>
    <xf numFmtId="0" fontId="17" fillId="12" borderId="15" xfId="2" applyFont="1" applyFill="1" applyBorder="1" applyAlignment="1">
      <alignment vertical="center" wrapText="1"/>
    </xf>
    <xf numFmtId="0" fontId="20" fillId="13" borderId="16" xfId="2" applyFont="1" applyFill="1" applyBorder="1" applyAlignment="1">
      <alignment horizontal="center" vertical="center"/>
    </xf>
    <xf numFmtId="0" fontId="22" fillId="10" borderId="11" xfId="2" applyFont="1" applyFill="1" applyBorder="1" applyAlignment="1">
      <alignment horizontal="center" vertical="center"/>
    </xf>
    <xf numFmtId="0" fontId="23" fillId="10" borderId="0" xfId="2" applyFont="1" applyFill="1" applyAlignment="1">
      <alignment vertical="center"/>
    </xf>
    <xf numFmtId="0" fontId="24" fillId="10" borderId="11" xfId="3" applyFont="1" applyFill="1" applyBorder="1" applyAlignment="1">
      <alignment horizontal="center" vertical="center" wrapText="1"/>
    </xf>
    <xf numFmtId="0" fontId="25" fillId="10" borderId="11" xfId="3" applyFont="1" applyFill="1" applyBorder="1" applyAlignment="1">
      <alignment horizontal="center" vertical="center" wrapText="1"/>
    </xf>
    <xf numFmtId="0" fontId="26" fillId="11" borderId="31" xfId="2" applyFont="1" applyFill="1" applyBorder="1" applyAlignment="1">
      <alignment horizontal="center" vertical="center" wrapText="1"/>
    </xf>
    <xf numFmtId="0" fontId="26" fillId="11" borderId="21" xfId="2" applyFont="1" applyFill="1" applyBorder="1" applyAlignment="1">
      <alignment horizontal="center" vertical="center" wrapText="1"/>
    </xf>
    <xf numFmtId="0" fontId="26" fillId="13" borderId="29" xfId="2" applyFont="1" applyFill="1" applyBorder="1" applyAlignment="1">
      <alignment horizontal="center" vertical="center" wrapText="1"/>
    </xf>
    <xf numFmtId="0" fontId="26" fillId="11" borderId="11" xfId="2" applyFont="1" applyFill="1" applyBorder="1" applyAlignment="1">
      <alignment horizontal="center" vertical="center" wrapText="1"/>
    </xf>
    <xf numFmtId="0" fontId="26" fillId="13" borderId="30" xfId="2" applyFont="1" applyFill="1" applyBorder="1" applyAlignment="1">
      <alignment horizontal="center" vertical="center" wrapText="1"/>
    </xf>
    <xf numFmtId="0" fontId="26" fillId="12" borderId="15" xfId="2" applyFont="1" applyFill="1" applyBorder="1" applyAlignment="1">
      <alignment horizontal="center" vertical="center" wrapText="1"/>
    </xf>
    <xf numFmtId="0" fontId="26" fillId="13" borderId="16" xfId="2" applyFont="1" applyFill="1" applyBorder="1" applyAlignment="1">
      <alignment horizontal="center" vertical="center" wrapText="1"/>
    </xf>
    <xf numFmtId="0" fontId="18" fillId="10" borderId="25" xfId="2" applyFont="1" applyFill="1" applyBorder="1" applyAlignment="1">
      <alignment horizontal="center" vertical="center"/>
    </xf>
    <xf numFmtId="0" fontId="23" fillId="0" borderId="33" xfId="2" applyFont="1" applyBorder="1" applyAlignment="1">
      <alignment horizontal="center" vertical="center" wrapText="1"/>
    </xf>
    <xf numFmtId="0" fontId="24" fillId="10" borderId="29" xfId="3" applyFont="1" applyFill="1" applyBorder="1" applyAlignment="1">
      <alignment horizontal="center" vertical="center" wrapText="1"/>
    </xf>
    <xf numFmtId="0" fontId="30" fillId="0" borderId="11" xfId="2" applyFont="1" applyBorder="1" applyAlignment="1">
      <alignment horizontal="center" vertical="center"/>
    </xf>
    <xf numFmtId="0" fontId="17" fillId="10" borderId="30" xfId="3" applyFont="1" applyFill="1" applyBorder="1" applyAlignment="1">
      <alignment horizontal="center" vertical="center" wrapText="1"/>
    </xf>
    <xf numFmtId="0" fontId="17" fillId="12" borderId="15" xfId="3" applyFont="1" applyFill="1" applyBorder="1" applyAlignment="1">
      <alignment horizontal="center" vertical="center" wrapText="1"/>
    </xf>
    <xf numFmtId="0" fontId="18" fillId="10" borderId="11" xfId="2" applyFont="1" applyFill="1" applyBorder="1" applyAlignment="1">
      <alignment horizontal="center" vertical="center" wrapText="1"/>
    </xf>
    <xf numFmtId="0" fontId="23" fillId="0" borderId="14" xfId="2" applyFont="1" applyBorder="1" applyAlignment="1">
      <alignment horizontal="center" vertical="center" wrapText="1"/>
    </xf>
    <xf numFmtId="0" fontId="17" fillId="10" borderId="30" xfId="2" applyFont="1" applyFill="1" applyBorder="1" applyAlignment="1">
      <alignment horizontal="center" vertical="center" wrapText="1"/>
    </xf>
    <xf numFmtId="0" fontId="17" fillId="12" borderId="15" xfId="2" applyFont="1" applyFill="1" applyBorder="1" applyAlignment="1">
      <alignment horizontal="center" vertical="center" wrapText="1"/>
    </xf>
    <xf numFmtId="0" fontId="18" fillId="10" borderId="25" xfId="2" applyFont="1" applyFill="1" applyBorder="1" applyAlignment="1">
      <alignment horizontal="center" vertical="center" wrapText="1"/>
    </xf>
    <xf numFmtId="0" fontId="18" fillId="10" borderId="11" xfId="2" applyFont="1" applyFill="1" applyBorder="1" applyAlignment="1">
      <alignment horizontal="center" vertical="center"/>
    </xf>
    <xf numFmtId="0" fontId="31" fillId="11" borderId="36" xfId="2" applyFont="1" applyFill="1" applyBorder="1" applyAlignment="1">
      <alignment horizontal="center" vertical="center"/>
    </xf>
    <xf numFmtId="0" fontId="31" fillId="11" borderId="37" xfId="2" applyFont="1" applyFill="1" applyBorder="1" applyAlignment="1">
      <alignment horizontal="center" vertical="center"/>
    </xf>
    <xf numFmtId="0" fontId="31" fillId="11" borderId="10" xfId="2" applyFont="1" applyFill="1" applyBorder="1" applyAlignment="1">
      <alignment horizontal="center" vertical="center" wrapText="1"/>
    </xf>
    <xf numFmtId="0" fontId="31" fillId="11" borderId="38" xfId="2" applyFont="1" applyFill="1" applyBorder="1" applyAlignment="1">
      <alignment horizontal="center" vertical="center" wrapText="1"/>
    </xf>
    <xf numFmtId="0" fontId="31" fillId="11" borderId="39" xfId="2" applyFont="1" applyFill="1" applyBorder="1" applyAlignment="1">
      <alignment horizontal="center" vertical="center" wrapText="1"/>
    </xf>
    <xf numFmtId="0" fontId="31" fillId="14" borderId="31" xfId="2" applyFont="1" applyFill="1" applyBorder="1" applyAlignment="1">
      <alignment horizontal="center" vertical="center" wrapText="1"/>
    </xf>
    <xf numFmtId="0" fontId="31" fillId="14" borderId="40" xfId="2" applyFont="1" applyFill="1" applyBorder="1" applyAlignment="1">
      <alignment horizontal="center" vertical="center" wrapText="1"/>
    </xf>
    <xf numFmtId="0" fontId="31" fillId="14" borderId="41" xfId="2" applyFont="1" applyFill="1" applyBorder="1" applyAlignment="1">
      <alignment horizontal="center" vertical="center" wrapText="1"/>
    </xf>
    <xf numFmtId="0" fontId="31" fillId="11" borderId="42" xfId="2" applyFont="1" applyFill="1" applyBorder="1" applyAlignment="1">
      <alignment horizontal="center" vertical="center" wrapText="1"/>
    </xf>
    <xf numFmtId="0" fontId="31" fillId="11" borderId="41" xfId="2" applyFont="1" applyFill="1" applyBorder="1" applyAlignment="1">
      <alignment horizontal="center" vertical="center" wrapText="1"/>
    </xf>
    <xf numFmtId="0" fontId="2" fillId="0" borderId="0" xfId="2"/>
    <xf numFmtId="16" fontId="2" fillId="16" borderId="2" xfId="2" quotePrefix="1" applyNumberFormat="1" applyFill="1" applyBorder="1" applyAlignment="1">
      <alignment horizontal="center" vertical="center" wrapText="1"/>
    </xf>
    <xf numFmtId="0" fontId="33" fillId="0" borderId="0" xfId="2" applyFont="1" applyAlignment="1">
      <alignment horizontal="center" vertical="center"/>
    </xf>
    <xf numFmtId="0" fontId="34" fillId="9" borderId="21" xfId="2" applyFont="1" applyFill="1" applyBorder="1" applyAlignment="1">
      <alignment horizontal="center" vertical="center"/>
    </xf>
    <xf numFmtId="0" fontId="2" fillId="0" borderId="22" xfId="2" applyBorder="1" applyAlignment="1">
      <alignment horizontal="center" vertical="center"/>
    </xf>
    <xf numFmtId="16" fontId="2" fillId="0" borderId="2" xfId="2" quotePrefix="1" applyNumberFormat="1" applyBorder="1" applyAlignment="1">
      <alignment horizontal="center" vertical="center" wrapText="1"/>
    </xf>
    <xf numFmtId="0" fontId="34" fillId="9" borderId="0" xfId="2" applyFont="1" applyFill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2" fillId="0" borderId="8" xfId="2" applyBorder="1" applyAlignment="1">
      <alignment horizontal="center" vertical="center"/>
    </xf>
    <xf numFmtId="0" fontId="2" fillId="0" borderId="18" xfId="2" applyBorder="1" applyAlignment="1">
      <alignment horizontal="center" vertical="center" wrapText="1"/>
    </xf>
    <xf numFmtId="0" fontId="33" fillId="0" borderId="19" xfId="2" applyFont="1" applyBorder="1" applyAlignment="1">
      <alignment horizontal="center" vertical="center"/>
    </xf>
    <xf numFmtId="0" fontId="34" fillId="9" borderId="19" xfId="2" applyFont="1" applyFill="1" applyBorder="1" applyAlignment="1">
      <alignment horizontal="center" vertical="center"/>
    </xf>
    <xf numFmtId="0" fontId="4" fillId="0" borderId="19" xfId="2" applyFont="1" applyBorder="1" applyAlignment="1">
      <alignment horizontal="center" vertical="center" wrapText="1"/>
    </xf>
    <xf numFmtId="0" fontId="2" fillId="0" borderId="43" xfId="2" applyBorder="1" applyAlignment="1">
      <alignment horizontal="center" vertical="center"/>
    </xf>
    <xf numFmtId="0" fontId="33" fillId="0" borderId="45" xfId="2" applyFont="1" applyBorder="1" applyAlignment="1">
      <alignment horizontal="center" vertical="center"/>
    </xf>
    <xf numFmtId="0" fontId="34" fillId="9" borderId="45" xfId="2" applyFont="1" applyFill="1" applyBorder="1" applyAlignment="1">
      <alignment horizontal="center" vertical="center"/>
    </xf>
    <xf numFmtId="0" fontId="4" fillId="0" borderId="45" xfId="2" applyFont="1" applyBorder="1" applyAlignment="1">
      <alignment horizontal="center" vertical="center" wrapText="1"/>
    </xf>
    <xf numFmtId="0" fontId="2" fillId="0" borderId="46" xfId="2" applyBorder="1" applyAlignment="1">
      <alignment horizontal="center" vertical="center"/>
    </xf>
    <xf numFmtId="0" fontId="2" fillId="0" borderId="2" xfId="2" applyBorder="1" applyAlignment="1">
      <alignment horizontal="center" vertical="center" wrapText="1"/>
    </xf>
    <xf numFmtId="0" fontId="2" fillId="0" borderId="2" xfId="2" quotePrefix="1" applyBorder="1" applyAlignment="1">
      <alignment horizontal="center" vertical="center" wrapText="1"/>
    </xf>
    <xf numFmtId="49" fontId="2" fillId="0" borderId="2" xfId="2" applyNumberFormat="1" applyBorder="1" applyAlignment="1">
      <alignment horizontal="center" vertical="center" wrapText="1"/>
    </xf>
    <xf numFmtId="0" fontId="33" fillId="0" borderId="21" xfId="2" applyFont="1" applyBorder="1" applyAlignment="1">
      <alignment horizontal="center" vertical="center"/>
    </xf>
    <xf numFmtId="0" fontId="2" fillId="0" borderId="22" xfId="2" applyBorder="1" applyAlignment="1">
      <alignment horizontal="center" vertical="center" wrapText="1"/>
    </xf>
    <xf numFmtId="16" fontId="2" fillId="0" borderId="2" xfId="2" applyNumberFormat="1" applyBorder="1" applyAlignment="1">
      <alignment horizontal="center" vertical="center" wrapText="1"/>
    </xf>
    <xf numFmtId="0" fontId="2" fillId="0" borderId="8" xfId="2" applyBorder="1" applyAlignment="1">
      <alignment horizontal="center" vertical="center" wrapText="1"/>
    </xf>
    <xf numFmtId="0" fontId="2" fillId="0" borderId="43" xfId="2" applyBorder="1" applyAlignment="1">
      <alignment horizontal="center" vertical="center" wrapText="1"/>
    </xf>
    <xf numFmtId="0" fontId="2" fillId="0" borderId="46" xfId="2" applyBorder="1" applyAlignment="1">
      <alignment horizontal="center" vertical="center" wrapText="1"/>
    </xf>
    <xf numFmtId="0" fontId="2" fillId="0" borderId="0" xfId="2" applyAlignment="1">
      <alignment wrapText="1"/>
    </xf>
    <xf numFmtId="0" fontId="2" fillId="0" borderId="0" xfId="2" applyAlignment="1">
      <alignment horizontal="center"/>
    </xf>
    <xf numFmtId="0" fontId="2" fillId="0" borderId="10" xfId="2" applyBorder="1" applyAlignment="1">
      <alignment horizontal="center" vertical="center" wrapText="1"/>
    </xf>
    <xf numFmtId="0" fontId="32" fillId="0" borderId="41" xfId="2" applyFont="1" applyBorder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11" fillId="10" borderId="0" xfId="2" applyFont="1" applyFill="1" applyAlignment="1">
      <alignment vertical="top"/>
    </xf>
    <xf numFmtId="0" fontId="2" fillId="10" borderId="0" xfId="2" applyFill="1" applyAlignment="1">
      <alignment vertical="top"/>
    </xf>
    <xf numFmtId="0" fontId="13" fillId="0" borderId="0" xfId="2" applyFont="1"/>
    <xf numFmtId="0" fontId="38" fillId="10" borderId="0" xfId="2" applyFont="1" applyFill="1" applyAlignment="1">
      <alignment vertical="top"/>
    </xf>
    <xf numFmtId="0" fontId="37" fillId="10" borderId="0" xfId="2" applyFont="1" applyFill="1" applyAlignment="1">
      <alignment horizontal="center" vertical="top"/>
    </xf>
    <xf numFmtId="0" fontId="37" fillId="10" borderId="0" xfId="2" applyFont="1" applyFill="1" applyAlignment="1">
      <alignment vertical="top"/>
    </xf>
    <xf numFmtId="0" fontId="39" fillId="10" borderId="0" xfId="2" applyFont="1" applyFill="1" applyAlignment="1">
      <alignment vertical="top"/>
    </xf>
    <xf numFmtId="0" fontId="11" fillId="17" borderId="11" xfId="2" applyFont="1" applyFill="1" applyBorder="1" applyAlignment="1">
      <alignment vertical="top"/>
    </xf>
    <xf numFmtId="1" fontId="11" fillId="17" borderId="11" xfId="2" applyNumberFormat="1" applyFont="1" applyFill="1" applyBorder="1" applyAlignment="1">
      <alignment horizontal="center" vertical="top"/>
    </xf>
    <xf numFmtId="1" fontId="11" fillId="17" borderId="11" xfId="2" applyNumberFormat="1" applyFont="1" applyFill="1" applyBorder="1" applyAlignment="1">
      <alignment vertical="top"/>
    </xf>
    <xf numFmtId="0" fontId="11" fillId="17" borderId="11" xfId="2" applyFont="1" applyFill="1" applyBorder="1" applyAlignment="1">
      <alignment horizontal="center" vertical="top"/>
    </xf>
    <xf numFmtId="0" fontId="40" fillId="10" borderId="0" xfId="2" applyFont="1" applyFill="1" applyAlignment="1">
      <alignment vertical="center"/>
    </xf>
    <xf numFmtId="0" fontId="13" fillId="18" borderId="11" xfId="0" applyFont="1" applyFill="1" applyBorder="1"/>
    <xf numFmtId="0" fontId="13" fillId="19" borderId="11" xfId="0" applyFont="1" applyFill="1" applyBorder="1"/>
    <xf numFmtId="0" fontId="0" fillId="20" borderId="11" xfId="0" applyFill="1" applyBorder="1" applyAlignment="1">
      <alignment horizontal="center" vertical="top"/>
    </xf>
    <xf numFmtId="0" fontId="13" fillId="21" borderId="11" xfId="0" applyFont="1" applyFill="1" applyBorder="1"/>
    <xf numFmtId="0" fontId="13" fillId="22" borderId="11" xfId="0" applyFont="1" applyFill="1" applyBorder="1"/>
    <xf numFmtId="0" fontId="13" fillId="23" borderId="11" xfId="0" applyFont="1" applyFill="1" applyBorder="1"/>
    <xf numFmtId="0" fontId="24" fillId="10" borderId="29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1" fillId="0" borderId="29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42" fillId="0" borderId="29" xfId="0" applyFont="1" applyBorder="1" applyAlignment="1">
      <alignment horizontal="center"/>
    </xf>
    <xf numFmtId="0" fontId="43" fillId="0" borderId="29" xfId="0" applyFont="1" applyBorder="1" applyAlignment="1">
      <alignment horizontal="center"/>
    </xf>
    <xf numFmtId="0" fontId="44" fillId="0" borderId="49" xfId="0" applyFont="1" applyBorder="1" applyAlignment="1">
      <alignment horizontal="center"/>
    </xf>
    <xf numFmtId="0" fontId="34" fillId="0" borderId="50" xfId="0" applyFont="1" applyBorder="1" applyAlignment="1">
      <alignment horizontal="center"/>
    </xf>
    <xf numFmtId="0" fontId="20" fillId="24" borderId="29" xfId="2" applyFont="1" applyFill="1" applyBorder="1" applyAlignment="1">
      <alignment horizontal="center" vertical="center"/>
    </xf>
    <xf numFmtId="0" fontId="31" fillId="11" borderId="21" xfId="2" applyFont="1" applyFill="1" applyBorder="1" applyAlignment="1">
      <alignment horizontal="center" vertical="center" wrapText="1"/>
    </xf>
    <xf numFmtId="0" fontId="21" fillId="10" borderId="33" xfId="2" applyFont="1" applyFill="1" applyBorder="1" applyAlignment="1">
      <alignment horizontal="center" vertical="center"/>
    </xf>
    <xf numFmtId="0" fontId="21" fillId="10" borderId="14" xfId="2" applyFont="1" applyFill="1" applyBorder="1" applyAlignment="1">
      <alignment horizontal="center" vertical="center"/>
    </xf>
    <xf numFmtId="0" fontId="22" fillId="10" borderId="14" xfId="2" applyFont="1" applyFill="1" applyBorder="1" applyAlignment="1">
      <alignment horizontal="center" vertical="center"/>
    </xf>
    <xf numFmtId="0" fontId="24" fillId="10" borderId="14" xfId="3" applyFont="1" applyFill="1" applyBorder="1" applyAlignment="1">
      <alignment horizontal="center" vertical="center" wrapText="1"/>
    </xf>
    <xf numFmtId="0" fontId="30" fillId="0" borderId="14" xfId="2" applyFont="1" applyBorder="1" applyAlignment="1">
      <alignment horizontal="center" vertical="center"/>
    </xf>
    <xf numFmtId="0" fontId="22" fillId="0" borderId="11" xfId="2" applyFont="1" applyBorder="1" applyAlignment="1">
      <alignment horizontal="center" vertical="center"/>
    </xf>
    <xf numFmtId="0" fontId="22" fillId="0" borderId="14" xfId="2" applyFont="1" applyBorder="1" applyAlignment="1">
      <alignment horizontal="center" vertical="center"/>
    </xf>
    <xf numFmtId="0" fontId="15" fillId="11" borderId="20" xfId="2" applyFont="1" applyFill="1" applyBorder="1" applyAlignment="1">
      <alignment horizontal="center" vertical="center"/>
    </xf>
    <xf numFmtId="0" fontId="15" fillId="11" borderId="21" xfId="2" applyFont="1" applyFill="1" applyBorder="1" applyAlignment="1">
      <alignment horizontal="center" vertical="center"/>
    </xf>
    <xf numFmtId="0" fontId="15" fillId="11" borderId="22" xfId="2" applyFont="1" applyFill="1" applyBorder="1" applyAlignment="1">
      <alignment horizontal="center" vertical="center"/>
    </xf>
    <xf numFmtId="0" fontId="27" fillId="11" borderId="32" xfId="2" applyFont="1" applyFill="1" applyBorder="1" applyAlignment="1">
      <alignment horizontal="center" vertical="center"/>
    </xf>
    <xf numFmtId="0" fontId="27" fillId="11" borderId="34" xfId="2" applyFont="1" applyFill="1" applyBorder="1" applyAlignment="1">
      <alignment horizontal="center" vertical="center"/>
    </xf>
    <xf numFmtId="0" fontId="27" fillId="11" borderId="35" xfId="2" applyFont="1" applyFill="1" applyBorder="1" applyAlignment="1">
      <alignment horizontal="center" vertical="center" wrapText="1"/>
    </xf>
    <xf numFmtId="0" fontId="27" fillId="11" borderId="32" xfId="2" applyFont="1" applyFill="1" applyBorder="1" applyAlignment="1">
      <alignment horizontal="center" vertical="center" wrapText="1"/>
    </xf>
    <xf numFmtId="0" fontId="27" fillId="11" borderId="34" xfId="2" applyFont="1" applyFill="1" applyBorder="1" applyAlignment="1">
      <alignment horizontal="center" vertical="center" wrapText="1"/>
    </xf>
    <xf numFmtId="0" fontId="27" fillId="11" borderId="35" xfId="2" applyFont="1" applyFill="1" applyBorder="1" applyAlignment="1">
      <alignment horizontal="center" vertical="center"/>
    </xf>
    <xf numFmtId="0" fontId="18" fillId="10" borderId="23" xfId="3" applyFont="1" applyFill="1" applyBorder="1" applyAlignment="1">
      <alignment horizontal="center" vertical="center" wrapText="1"/>
    </xf>
    <xf numFmtId="0" fontId="18" fillId="10" borderId="0" xfId="3" applyFont="1" applyFill="1" applyAlignment="1">
      <alignment horizontal="center" vertical="center" wrapText="1"/>
    </xf>
    <xf numFmtId="0" fontId="18" fillId="10" borderId="8" xfId="3" applyFont="1" applyFill="1" applyBorder="1" applyAlignment="1">
      <alignment horizontal="center" vertical="center" wrapText="1"/>
    </xf>
    <xf numFmtId="0" fontId="18" fillId="10" borderId="51" xfId="3" applyFont="1" applyFill="1" applyBorder="1" applyAlignment="1">
      <alignment horizontal="center" vertical="center" wrapText="1"/>
    </xf>
    <xf numFmtId="0" fontId="18" fillId="10" borderId="52" xfId="3" applyFont="1" applyFill="1" applyBorder="1" applyAlignment="1">
      <alignment horizontal="center" vertical="center" wrapText="1"/>
    </xf>
    <xf numFmtId="0" fontId="18" fillId="10" borderId="53" xfId="3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/>
    </xf>
    <xf numFmtId="0" fontId="9" fillId="6" borderId="15" xfId="0" applyFont="1" applyFill="1" applyBorder="1" applyAlignment="1">
      <alignment horizontal="center"/>
    </xf>
    <xf numFmtId="0" fontId="9" fillId="6" borderId="16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/>
    </xf>
    <xf numFmtId="0" fontId="35" fillId="0" borderId="4" xfId="2" applyFont="1" applyBorder="1" applyAlignment="1">
      <alignment horizontal="center" vertical="center"/>
    </xf>
    <xf numFmtId="0" fontId="26" fillId="15" borderId="44" xfId="2" applyFont="1" applyFill="1" applyBorder="1" applyAlignment="1">
      <alignment horizontal="center" vertical="center" wrapText="1"/>
    </xf>
    <xf numFmtId="0" fontId="26" fillId="15" borderId="2" xfId="2" applyFont="1" applyFill="1" applyBorder="1" applyAlignment="1">
      <alignment horizontal="center" vertical="center" wrapText="1"/>
    </xf>
    <xf numFmtId="0" fontId="32" fillId="0" borderId="44" xfId="2" applyFont="1" applyBorder="1" applyAlignment="1">
      <alignment horizontal="center" vertical="center"/>
    </xf>
    <xf numFmtId="0" fontId="32" fillId="0" borderId="2" xfId="2" applyFont="1" applyBorder="1" applyAlignment="1">
      <alignment horizontal="center" vertical="center"/>
    </xf>
    <xf numFmtId="0" fontId="32" fillId="0" borderId="18" xfId="2" applyFont="1" applyBorder="1" applyAlignment="1">
      <alignment horizontal="center" vertical="center"/>
    </xf>
    <xf numFmtId="0" fontId="4" fillId="0" borderId="45" xfId="2" applyFont="1" applyBorder="1" applyAlignment="1">
      <alignment horizontal="center" vertical="center" wrapText="1"/>
    </xf>
    <xf numFmtId="0" fontId="4" fillId="0" borderId="0" xfId="2" applyFont="1" applyAlignment="1">
      <alignment horizontal="center" vertical="center" wrapText="1"/>
    </xf>
    <xf numFmtId="0" fontId="4" fillId="0" borderId="19" xfId="2" applyFont="1" applyBorder="1" applyAlignment="1">
      <alignment horizontal="center" vertical="center" wrapText="1"/>
    </xf>
    <xf numFmtId="0" fontId="26" fillId="11" borderId="35" xfId="2" applyFont="1" applyFill="1" applyBorder="1" applyAlignment="1">
      <alignment horizontal="center" vertical="center"/>
    </xf>
    <xf numFmtId="0" fontId="26" fillId="11" borderId="32" xfId="2" applyFont="1" applyFill="1" applyBorder="1" applyAlignment="1">
      <alignment horizontal="center" vertical="center"/>
    </xf>
    <xf numFmtId="0" fontId="26" fillId="15" borderId="47" xfId="2" applyFont="1" applyFill="1" applyBorder="1" applyAlignment="1">
      <alignment horizontal="center" vertical="center" wrapText="1"/>
    </xf>
    <xf numFmtId="0" fontId="26" fillId="15" borderId="1" xfId="2" applyFont="1" applyFill="1" applyBorder="1" applyAlignment="1">
      <alignment horizontal="center" vertical="center" wrapText="1"/>
    </xf>
    <xf numFmtId="0" fontId="26" fillId="15" borderId="13" xfId="2" applyFont="1" applyFill="1" applyBorder="1" applyAlignment="1">
      <alignment horizontal="center" vertical="center" wrapText="1"/>
    </xf>
    <xf numFmtId="0" fontId="32" fillId="0" borderId="47" xfId="2" applyFont="1" applyBorder="1" applyAlignment="1">
      <alignment horizontal="center" vertical="center"/>
    </xf>
    <xf numFmtId="0" fontId="32" fillId="0" borderId="1" xfId="2" applyFont="1" applyBorder="1" applyAlignment="1">
      <alignment horizontal="center" vertical="center"/>
    </xf>
    <xf numFmtId="0" fontId="32" fillId="0" borderId="13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 wrapText="1"/>
    </xf>
    <xf numFmtId="0" fontId="35" fillId="0" borderId="3" xfId="2" applyFont="1" applyBorder="1" applyAlignment="1">
      <alignment horizontal="center" vertical="center"/>
    </xf>
    <xf numFmtId="0" fontId="26" fillId="15" borderId="12" xfId="2" applyFont="1" applyFill="1" applyBorder="1" applyAlignment="1">
      <alignment horizontal="center" vertical="center" wrapText="1"/>
    </xf>
    <xf numFmtId="0" fontId="32" fillId="15" borderId="44" xfId="2" applyFont="1" applyFill="1" applyBorder="1" applyAlignment="1">
      <alignment horizontal="center" vertical="center"/>
    </xf>
    <xf numFmtId="0" fontId="32" fillId="15" borderId="2" xfId="2" applyFont="1" applyFill="1" applyBorder="1" applyAlignment="1">
      <alignment horizontal="center" vertical="center"/>
    </xf>
    <xf numFmtId="0" fontId="32" fillId="15" borderId="18" xfId="2" applyFont="1" applyFill="1" applyBorder="1" applyAlignment="1">
      <alignment horizontal="center" vertical="center"/>
    </xf>
    <xf numFmtId="0" fontId="26" fillId="15" borderId="44" xfId="2" applyFont="1" applyFill="1" applyBorder="1" applyAlignment="1">
      <alignment horizontal="center" vertical="center"/>
    </xf>
    <xf numFmtId="0" fontId="26" fillId="15" borderId="2" xfId="2" applyFont="1" applyFill="1" applyBorder="1" applyAlignment="1">
      <alignment horizontal="center" vertical="center"/>
    </xf>
    <xf numFmtId="0" fontId="26" fillId="15" borderId="18" xfId="2" applyFont="1" applyFill="1" applyBorder="1" applyAlignment="1">
      <alignment horizontal="center" vertical="center"/>
    </xf>
    <xf numFmtId="0" fontId="26" fillId="15" borderId="39" xfId="2" applyFont="1" applyFill="1" applyBorder="1" applyAlignment="1">
      <alignment horizontal="center" vertical="center" wrapText="1"/>
    </xf>
    <xf numFmtId="0" fontId="32" fillId="0" borderId="39" xfId="2" applyFont="1" applyBorder="1" applyAlignment="1">
      <alignment horizontal="center" vertical="center"/>
    </xf>
    <xf numFmtId="0" fontId="26" fillId="11" borderId="20" xfId="2" applyFont="1" applyFill="1" applyBorder="1" applyAlignment="1">
      <alignment horizontal="center" vertical="center"/>
    </xf>
    <xf numFmtId="0" fontId="26" fillId="11" borderId="23" xfId="2" applyFont="1" applyFill="1" applyBorder="1" applyAlignment="1">
      <alignment horizontal="center" vertical="center"/>
    </xf>
    <xf numFmtId="0" fontId="26" fillId="15" borderId="39" xfId="2" applyFont="1" applyFill="1" applyBorder="1" applyAlignment="1">
      <alignment horizontal="center" vertical="center"/>
    </xf>
    <xf numFmtId="0" fontId="26" fillId="11" borderId="35" xfId="0" applyFont="1" applyFill="1" applyBorder="1" applyAlignment="1">
      <alignment horizontal="center" vertical="center"/>
    </xf>
    <xf numFmtId="0" fontId="26" fillId="11" borderId="48" xfId="0" applyFont="1" applyFill="1" applyBorder="1" applyAlignment="1">
      <alignment horizontal="center" vertical="center"/>
    </xf>
    <xf numFmtId="0" fontId="26" fillId="11" borderId="47" xfId="0" applyFont="1" applyFill="1" applyBorder="1" applyAlignment="1">
      <alignment horizontal="center" vertical="center"/>
    </xf>
    <xf numFmtId="0" fontId="26" fillId="11" borderId="13" xfId="0" applyFont="1" applyFill="1" applyBorder="1" applyAlignment="1">
      <alignment horizontal="center" vertical="center"/>
    </xf>
    <xf numFmtId="0" fontId="26" fillId="11" borderId="20" xfId="2" applyFont="1" applyFill="1" applyBorder="1" applyAlignment="1">
      <alignment horizontal="center" vertical="center" wrapText="1"/>
    </xf>
    <xf numFmtId="0" fontId="26" fillId="11" borderId="23" xfId="2" applyFont="1" applyFill="1" applyBorder="1" applyAlignment="1">
      <alignment horizontal="center" vertical="center" wrapText="1"/>
    </xf>
    <xf numFmtId="0" fontId="26" fillId="15" borderId="18" xfId="2" applyFont="1" applyFill="1" applyBorder="1" applyAlignment="1">
      <alignment horizontal="center" vertical="center" wrapText="1"/>
    </xf>
    <xf numFmtId="0" fontId="8" fillId="25" borderId="17" xfId="0" applyFont="1" applyFill="1" applyBorder="1" applyAlignment="1">
      <alignment horizontal="center" vertical="center"/>
    </xf>
    <xf numFmtId="0" fontId="5" fillId="25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0" fillId="25" borderId="17" xfId="0" applyFont="1" applyFill="1" applyBorder="1" applyAlignment="1">
      <alignment horizontal="center" vertical="center"/>
    </xf>
    <xf numFmtId="0" fontId="0" fillId="25" borderId="17" xfId="0" applyFill="1" applyBorder="1"/>
    <xf numFmtId="0" fontId="5" fillId="26" borderId="5" xfId="0" applyFont="1" applyFill="1" applyBorder="1" applyAlignment="1">
      <alignment horizontal="center"/>
    </xf>
    <xf numFmtId="0" fontId="0" fillId="0" borderId="11" xfId="0" applyBorder="1" applyAlignment="1">
      <alignment wrapText="1"/>
    </xf>
  </cellXfs>
  <cellStyles count="7">
    <cellStyle name="Normal" xfId="0" builtinId="0"/>
    <cellStyle name="Normal 2" xfId="1" xr:uid="{A070C7B4-9C58-4B37-BFCE-96DB31652F41}"/>
    <cellStyle name="Normal 23" xfId="3" xr:uid="{2CA95CDE-8745-439B-A8F1-77483ACCCEEC}"/>
    <cellStyle name="Normal 3" xfId="2" xr:uid="{22BA609F-511D-4458-BE69-895FA1B7716E}"/>
    <cellStyle name="Normal 4" xfId="5" xr:uid="{27C2173E-4104-4EE7-A6D0-EB91D964177D}"/>
    <cellStyle name="Percent 2" xfId="4" xr:uid="{FF07B75A-904B-4A05-9A6B-07DBBF99AC64}"/>
    <cellStyle name="Percent 3" xfId="6" xr:uid="{4B690996-E429-4DE9-93CB-D5C50FF650A0}"/>
  </cellStyles>
  <dxfs count="33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A4616"/>
      <color rgb="FF0067DF"/>
      <color rgb="FFFA4514"/>
      <color rgb="FFED145B"/>
      <color rgb="FF595959"/>
      <color rgb="FF98DE34"/>
      <color rgb="FFFFB40E"/>
      <color rgb="FF933792"/>
      <color rgb="FF37C6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259771</xdr:colOff>
      <xdr:row>0</xdr:row>
      <xdr:rowOff>31922</xdr:rowOff>
    </xdr:from>
    <xdr:to>
      <xdr:col>0</xdr:col>
      <xdr:colOff>987835</xdr:colOff>
      <xdr:row>1</xdr:row>
      <xdr:rowOff>96914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28BC15-69E9-42DF-BB26-7CBA9C517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66" y="30017"/>
          <a:ext cx="707744" cy="268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0</xdr:row>
      <xdr:rowOff>152400</xdr:rowOff>
    </xdr:from>
    <xdr:to>
      <xdr:col>10</xdr:col>
      <xdr:colOff>104775</xdr:colOff>
      <xdr:row>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51D09A-26D1-A279-7EF4-89F30CF2995E}"/>
            </a:ext>
          </a:extLst>
        </xdr:cNvPr>
        <xdr:cNvSpPr txBox="1"/>
      </xdr:nvSpPr>
      <xdr:spPr>
        <a:xfrm>
          <a:off x="6029325" y="152400"/>
          <a:ext cx="82486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Key Assumptions:</a:t>
          </a:r>
        </a:p>
        <a:p>
          <a:pPr marL="0" indent="0"/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1. UiPath Access to all systems, VMs, UiPath Studio, Orchestrator, Office on week 0 (before UiPath work starts)</a:t>
          </a:r>
          <a:endParaRPr lang="en-US" sz="1100" b="0" i="0" u="none" strike="noStrike">
            <a:solidFill>
              <a:schemeClr val="dk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3.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Estimates of requirements is based on similar projects from the past. Estimates may need to be recalibrated once the PDD is signed off. </a:t>
          </a:r>
          <a:endParaRPr lang="en-US" sz="1100" b="0" i="0" u="none" strike="noStrike">
            <a:solidFill>
              <a:schemeClr val="dk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4.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All electronic input, no Citrix or RDP automation required, no custom machine learning models, standard logging and output file</a:t>
          </a:r>
          <a:endParaRPr lang="en-US" sz="1100" b="0" i="0" u="none" strike="noStrike">
            <a:solidFill>
              <a:schemeClr val="dk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dk1"/>
              </a:solidFill>
              <a:latin typeface="Calibri" panose="020F0502020204030204" pitchFamily="34" charset="0"/>
              <a:cs typeface="Calibri" panose="020F0502020204030204" pitchFamily="34" charset="0"/>
            </a:rPr>
            <a:t>5. </a:t>
          </a:r>
          <a:r>
            <a:rPr lang="en-US" sz="1100">
              <a:solidFill>
                <a:schemeClr val="dk1"/>
              </a:solidFill>
              <a:latin typeface="+mn-lt"/>
              <a:ea typeface="+mn-lt"/>
              <a:cs typeface="+mn-lt"/>
            </a:rPr>
            <a:t>Infrastructure setup estimates are not included (UiPath to provide documentation for setup, customer executes)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6BB6-829E-4A90-A0DB-78533FA39645}">
  <sheetPr>
    <tabColor theme="0"/>
  </sheetPr>
  <dimension ref="A1:AK34"/>
  <sheetViews>
    <sheetView tabSelected="1" zoomScale="85" zoomScaleNormal="85" workbookViewId="0">
      <selection activeCell="A7" sqref="A7"/>
    </sheetView>
  </sheetViews>
  <sheetFormatPr defaultColWidth="8.08203125" defaultRowHeight="10.5" outlineLevelRow="1" x14ac:dyDescent="0.25"/>
  <cols>
    <col min="1" max="1" width="21.58203125" style="45" customWidth="1"/>
    <col min="2" max="2" width="30.5" style="45" customWidth="1"/>
    <col min="3" max="3" width="53" style="43" customWidth="1"/>
    <col min="4" max="4" width="27.33203125" style="45" bestFit="1" customWidth="1"/>
    <col min="5" max="6" width="17" style="45" customWidth="1"/>
    <col min="7" max="7" width="19.5" style="45" customWidth="1"/>
    <col min="8" max="8" width="1.58203125" style="45" customWidth="1"/>
    <col min="9" max="9" width="27.33203125" style="45" bestFit="1" customWidth="1"/>
    <col min="10" max="11" width="17" style="45" customWidth="1"/>
    <col min="12" max="12" width="19.5" style="45" customWidth="1"/>
    <col min="13" max="13" width="2.08203125" style="45" customWidth="1"/>
    <col min="14" max="14" width="27.33203125" style="45" bestFit="1" customWidth="1"/>
    <col min="15" max="16" width="17" style="45" customWidth="1"/>
    <col min="17" max="17" width="19.5" style="45" customWidth="1"/>
    <col min="18" max="18" width="2.08203125" style="45" customWidth="1"/>
    <col min="19" max="19" width="27.33203125" style="45" bestFit="1" customWidth="1"/>
    <col min="20" max="21" width="17" style="45" customWidth="1"/>
    <col min="22" max="22" width="19.5" style="45" customWidth="1"/>
    <col min="23" max="23" width="2.08203125" style="45" customWidth="1"/>
    <col min="24" max="24" width="27.33203125" style="45" bestFit="1" customWidth="1"/>
    <col min="25" max="26" width="17" style="45" customWidth="1"/>
    <col min="27" max="27" width="19.5" style="45" customWidth="1"/>
    <col min="28" max="28" width="2.08203125" style="45" customWidth="1"/>
    <col min="29" max="29" width="27.33203125" style="45" bestFit="1" customWidth="1"/>
    <col min="30" max="31" width="17" style="45" customWidth="1"/>
    <col min="32" max="32" width="19.5" style="45" customWidth="1"/>
    <col min="33" max="33" width="2.08203125" style="45" customWidth="1"/>
    <col min="34" max="34" width="27.33203125" style="45" bestFit="1" customWidth="1"/>
    <col min="35" max="36" width="17" style="45" customWidth="1"/>
    <col min="37" max="37" width="19.5" style="45" customWidth="1"/>
    <col min="38" max="16384" width="8.08203125" style="45"/>
  </cols>
  <sheetData>
    <row r="1" spans="1:37" ht="15" customHeight="1" x14ac:dyDescent="0.25">
      <c r="A1" s="41"/>
      <c r="B1" s="42" t="s">
        <v>0</v>
      </c>
      <c r="D1" s="163" t="s">
        <v>1</v>
      </c>
      <c r="E1" s="164"/>
      <c r="F1" s="164"/>
      <c r="G1" s="165"/>
      <c r="H1" s="44"/>
      <c r="I1" s="163" t="s">
        <v>2</v>
      </c>
      <c r="J1" s="164"/>
      <c r="K1" s="164"/>
      <c r="L1" s="165"/>
      <c r="M1" s="44"/>
      <c r="N1" s="163" t="s">
        <v>3</v>
      </c>
      <c r="O1" s="164"/>
      <c r="P1" s="164"/>
      <c r="Q1" s="165"/>
      <c r="R1" s="44"/>
      <c r="S1" s="164" t="s">
        <v>4</v>
      </c>
      <c r="T1" s="164"/>
      <c r="U1" s="164"/>
      <c r="V1" s="165"/>
      <c r="W1" s="44"/>
      <c r="X1" s="163" t="s">
        <v>5</v>
      </c>
      <c r="Y1" s="164"/>
      <c r="Z1" s="164"/>
      <c r="AA1" s="165"/>
      <c r="AB1" s="44"/>
      <c r="AC1" s="163" t="s">
        <v>6</v>
      </c>
      <c r="AD1" s="164"/>
      <c r="AE1" s="164"/>
      <c r="AF1" s="165"/>
      <c r="AG1" s="44"/>
      <c r="AH1" s="163" t="s">
        <v>7</v>
      </c>
      <c r="AI1" s="164"/>
      <c r="AJ1" s="164"/>
      <c r="AK1" s="165"/>
    </row>
    <row r="2" spans="1:37" ht="15" customHeight="1" thickBot="1" x14ac:dyDescent="0.3">
      <c r="D2" s="172" t="s">
        <v>181</v>
      </c>
      <c r="E2" s="173"/>
      <c r="F2" s="173"/>
      <c r="G2" s="174"/>
      <c r="H2" s="46"/>
      <c r="I2" s="172" t="s">
        <v>8</v>
      </c>
      <c r="J2" s="173"/>
      <c r="K2" s="173"/>
      <c r="L2" s="174"/>
      <c r="M2" s="46"/>
      <c r="N2" s="172" t="s">
        <v>9</v>
      </c>
      <c r="O2" s="173"/>
      <c r="P2" s="173"/>
      <c r="Q2" s="174"/>
      <c r="R2" s="46"/>
      <c r="S2" s="173" t="s">
        <v>10</v>
      </c>
      <c r="T2" s="173"/>
      <c r="U2" s="173"/>
      <c r="V2" s="174"/>
      <c r="W2" s="46"/>
      <c r="X2" s="175" t="s">
        <v>11</v>
      </c>
      <c r="Y2" s="176"/>
      <c r="Z2" s="176"/>
      <c r="AA2" s="177"/>
      <c r="AB2" s="46"/>
      <c r="AC2" s="175" t="s">
        <v>12</v>
      </c>
      <c r="AD2" s="176"/>
      <c r="AE2" s="176"/>
      <c r="AF2" s="177"/>
      <c r="AG2" s="46"/>
      <c r="AH2" s="175" t="s">
        <v>13</v>
      </c>
      <c r="AI2" s="176"/>
      <c r="AJ2" s="176"/>
      <c r="AK2" s="177"/>
    </row>
    <row r="3" spans="1:37" ht="15" hidden="1" customHeight="1" outlineLevel="1" thickBot="1" x14ac:dyDescent="0.3">
      <c r="B3" s="47"/>
      <c r="C3" s="48"/>
      <c r="D3" s="49" t="s">
        <v>14</v>
      </c>
      <c r="E3" s="50">
        <f>SUM(E10:E20)</f>
        <v>24</v>
      </c>
      <c r="F3" s="156"/>
      <c r="G3" s="51"/>
      <c r="H3" s="52"/>
      <c r="I3" s="49" t="s">
        <v>14</v>
      </c>
      <c r="J3" s="50">
        <f>SUM(J10:J20)</f>
        <v>0</v>
      </c>
      <c r="K3" s="156"/>
      <c r="L3" s="51"/>
      <c r="M3" s="52"/>
      <c r="N3" s="49" t="s">
        <v>14</v>
      </c>
      <c r="O3" s="50">
        <f>SUM(O10:O20)</f>
        <v>0</v>
      </c>
      <c r="P3" s="156"/>
      <c r="Q3" s="51"/>
      <c r="R3" s="52"/>
      <c r="S3" s="53" t="s">
        <v>14</v>
      </c>
      <c r="T3" s="50">
        <f>SUM(T10:T20)</f>
        <v>0</v>
      </c>
      <c r="U3" s="156"/>
      <c r="V3" s="51"/>
      <c r="W3" s="52"/>
      <c r="X3" s="49" t="s">
        <v>14</v>
      </c>
      <c r="Y3" s="50">
        <f>SUM(Y10:Y20)</f>
        <v>0</v>
      </c>
      <c r="Z3" s="156"/>
      <c r="AA3" s="51"/>
      <c r="AB3" s="52"/>
      <c r="AC3" s="49" t="s">
        <v>14</v>
      </c>
      <c r="AD3" s="50">
        <f>SUM(AD10:AD20)</f>
        <v>0</v>
      </c>
      <c r="AE3" s="156"/>
      <c r="AF3" s="51"/>
      <c r="AG3" s="52"/>
      <c r="AH3" s="49" t="s">
        <v>14</v>
      </c>
      <c r="AI3" s="50">
        <f>SUM(AI10:AI20)</f>
        <v>0</v>
      </c>
      <c r="AJ3" s="156"/>
      <c r="AK3" s="51"/>
    </row>
    <row r="4" spans="1:37" ht="15" customHeight="1" collapsed="1" x14ac:dyDescent="0.25">
      <c r="B4" s="135" t="s">
        <v>15</v>
      </c>
      <c r="C4" s="48"/>
      <c r="D4" s="54" t="s">
        <v>16</v>
      </c>
      <c r="E4" s="55" t="str">
        <f>IF(COUNTBLANK(D10:D20)&gt;0,"Fill out all answers",(IF(E3&lt;='Parameter List &amp; Scores'!$B$63,"Low",IF(E3&lt;='Parameter List &amp; Scores'!$B$64,"Medium",IF(E3&lt;='Parameter List &amp; Scores'!$B$65,"High",IF(E3&lt;='Parameter List &amp; Scores'!$B$66,"Very High","Extreme"))))))</f>
        <v>Medium</v>
      </c>
      <c r="F4" s="157"/>
      <c r="G4" s="56"/>
      <c r="H4" s="57"/>
      <c r="I4" s="54" t="s">
        <v>17</v>
      </c>
      <c r="J4" s="55" t="str">
        <f>IF(COUNTBLANK(I10:I20)&gt;0,"Fill out all answers",(IF(J3&lt;='Parameter List &amp; Scores'!$B$63,"Low",IF(J3&lt;='Parameter List &amp; Scores'!$B$64,"Medium",IF(J3&lt;='Parameter List &amp; Scores'!$B$65,"High",IF(J3&lt;='Parameter List &amp; Scores'!$B$66,"Very High","Extreme"))))))</f>
        <v>Fill out all answers</v>
      </c>
      <c r="K4" s="157"/>
      <c r="L4" s="56"/>
      <c r="M4" s="57"/>
      <c r="N4" s="54" t="s">
        <v>17</v>
      </c>
      <c r="O4" s="55" t="str">
        <f>IF(COUNTBLANK(N10:N20)&gt;0,"Fill out all answers",(IF(O3&lt;='Parameter List &amp; Scores'!$B$63,"Low",IF(O3&lt;='Parameter List &amp; Scores'!$B$64,"Medium",IF(O3&lt;='Parameter List &amp; Scores'!$B$65,"High",IF(O3&lt;='Parameter List &amp; Scores'!$B$66,"Very High","Extreme"))))))</f>
        <v>Fill out all answers</v>
      </c>
      <c r="P4" s="157"/>
      <c r="Q4" s="56"/>
      <c r="R4" s="57"/>
      <c r="S4" s="58" t="s">
        <v>17</v>
      </c>
      <c r="T4" s="55" t="str">
        <f>IF(COUNTBLANK(S10:S20)&gt;0,"Fill out all answers",(IF(T3&lt;='Parameter List &amp; Scores'!$B$63,"Low",IF(T3&lt;='Parameter List &amp; Scores'!$B$64,"Medium",IF(T3&lt;='Parameter List &amp; Scores'!$B$65,"High",IF(T3&lt;='Parameter List &amp; Scores'!$B$66,"Very High","Extreme"))))))</f>
        <v>Fill out all answers</v>
      </c>
      <c r="U4" s="157"/>
      <c r="V4" s="56"/>
      <c r="W4" s="57"/>
      <c r="X4" s="54" t="s">
        <v>17</v>
      </c>
      <c r="Y4" s="55" t="str">
        <f>IF(COUNTBLANK(X10:X20)&gt;0,"Fill out all answers",(IF(Y3&lt;='Parameter List &amp; Scores'!$B$63,"Low",IF(Y3&lt;='Parameter List &amp; Scores'!$B$64,"Medium",IF(Y3&lt;='Parameter List &amp; Scores'!$B$65,"High",IF(Y3&lt;='Parameter List &amp; Scores'!$B$66,"Very High","Extreme"))))))</f>
        <v>Fill out all answers</v>
      </c>
      <c r="Z4" s="157"/>
      <c r="AA4" s="56"/>
      <c r="AB4" s="57"/>
      <c r="AC4" s="54" t="s">
        <v>17</v>
      </c>
      <c r="AD4" s="55" t="str">
        <f>IF(COUNTBLANK(AC10:AC20)&gt;0,"Fill out all answers",(IF(AD3&lt;='Parameter List &amp; Scores'!$B$63,"Low",IF(AD3&lt;='Parameter List &amp; Scores'!$B$64,"Medium",IF(AD3&lt;='Parameter List &amp; Scores'!$B$65,"High",IF(AD3&lt;='Parameter List &amp; Scores'!$B$66,"Very High","Extreme"))))))</f>
        <v>Fill out all answers</v>
      </c>
      <c r="AE4" s="157"/>
      <c r="AF4" s="56"/>
      <c r="AG4" s="57"/>
      <c r="AH4" s="54" t="s">
        <v>17</v>
      </c>
      <c r="AI4" s="55" t="str">
        <f>IF(COUNTBLANK(AH10:AH20)&gt;0,"Fill out all answers",(IF(AI3&lt;='Parameter List &amp; Scores'!$B$63,"Low",IF(AI3&lt;='Parameter List &amp; Scores'!$B$64,"Medium",IF(AI3&lt;='Parameter List &amp; Scores'!$B$65,"High",IF(AI3&lt;='Parameter List &amp; Scores'!$B$66,"Very High","Extreme"))))))</f>
        <v>Fill out all answers</v>
      </c>
      <c r="AJ4" s="157"/>
      <c r="AK4" s="56"/>
    </row>
    <row r="5" spans="1:37" ht="15" hidden="1" customHeight="1" outlineLevel="1" x14ac:dyDescent="0.25">
      <c r="B5" s="47"/>
      <c r="C5" s="48"/>
      <c r="D5" s="54" t="s">
        <v>18</v>
      </c>
      <c r="E5" s="59" t="str">
        <f>IF(E7&gt;0,"Yes","No")</f>
        <v>No</v>
      </c>
      <c r="F5" s="158"/>
      <c r="G5" s="56"/>
      <c r="H5" s="57"/>
      <c r="I5" s="54" t="s">
        <v>18</v>
      </c>
      <c r="J5" s="59" t="str">
        <f>IF(J7&gt;0,"Yes","No")</f>
        <v>No</v>
      </c>
      <c r="K5" s="158"/>
      <c r="L5" s="56"/>
      <c r="M5" s="57"/>
      <c r="N5" s="54" t="s">
        <v>18</v>
      </c>
      <c r="O5" s="59" t="str">
        <f>IF(O7&gt;0,"Yes","No")</f>
        <v>No</v>
      </c>
      <c r="P5" s="158"/>
      <c r="Q5" s="56"/>
      <c r="R5" s="57"/>
      <c r="S5" s="58" t="s">
        <v>18</v>
      </c>
      <c r="T5" s="59" t="str">
        <f>IF(T7&gt;0,"Yes","No")</f>
        <v>No</v>
      </c>
      <c r="U5" s="158"/>
      <c r="V5" s="56"/>
      <c r="W5" s="57"/>
      <c r="X5" s="54" t="s">
        <v>18</v>
      </c>
      <c r="Y5" s="59" t="str">
        <f>IF(Y7&gt;0,"Yes","No")</f>
        <v>No</v>
      </c>
      <c r="Z5" s="158"/>
      <c r="AA5" s="56"/>
      <c r="AB5" s="57"/>
      <c r="AC5" s="54" t="s">
        <v>18</v>
      </c>
      <c r="AD5" s="59" t="str">
        <f>IF(AD7&gt;0,"Yes","No")</f>
        <v>No</v>
      </c>
      <c r="AE5" s="158"/>
      <c r="AF5" s="56"/>
      <c r="AG5" s="57"/>
      <c r="AH5" s="54" t="s">
        <v>18</v>
      </c>
      <c r="AI5" s="59" t="str">
        <f>IF(AI7&gt;0,"Yes","No")</f>
        <v>No</v>
      </c>
      <c r="AJ5" s="158"/>
      <c r="AK5" s="56"/>
    </row>
    <row r="6" spans="1:37" ht="15" customHeight="1" outlineLevel="1" x14ac:dyDescent="0.25">
      <c r="B6" s="47"/>
      <c r="C6" s="47"/>
      <c r="D6" s="154" t="s">
        <v>19</v>
      </c>
      <c r="E6" s="161"/>
      <c r="F6" s="162"/>
      <c r="G6" s="56"/>
      <c r="H6" s="57"/>
      <c r="I6" s="154" t="s">
        <v>19</v>
      </c>
      <c r="J6" s="59"/>
      <c r="K6" s="162"/>
      <c r="L6" s="56"/>
      <c r="M6" s="57"/>
      <c r="N6" s="154" t="s">
        <v>19</v>
      </c>
      <c r="O6" s="59"/>
      <c r="P6" s="162"/>
      <c r="Q6" s="56"/>
      <c r="R6" s="57"/>
      <c r="S6" s="154" t="s">
        <v>19</v>
      </c>
      <c r="T6" s="59"/>
      <c r="U6" s="162"/>
      <c r="V6" s="56"/>
      <c r="W6" s="57"/>
      <c r="X6" s="154" t="s">
        <v>19</v>
      </c>
      <c r="Y6" s="59"/>
      <c r="Z6" s="162"/>
      <c r="AA6" s="56"/>
      <c r="AB6" s="57"/>
      <c r="AC6" s="154" t="s">
        <v>19</v>
      </c>
      <c r="AD6" s="59"/>
      <c r="AE6" s="162"/>
      <c r="AF6" s="56"/>
      <c r="AG6" s="57"/>
      <c r="AH6" s="154" t="s">
        <v>19</v>
      </c>
      <c r="AI6" s="59"/>
      <c r="AJ6" s="162"/>
      <c r="AK6" s="56"/>
    </row>
    <row r="7" spans="1:37" ht="15" customHeight="1" x14ac:dyDescent="0.25">
      <c r="A7" s="41"/>
      <c r="B7" s="41"/>
      <c r="D7" s="54" t="s">
        <v>20</v>
      </c>
      <c r="E7" s="55">
        <f>COUNTIFS(E10:E20,"Warning")</f>
        <v>0</v>
      </c>
      <c r="F7" s="157"/>
      <c r="G7" s="56"/>
      <c r="H7" s="57"/>
      <c r="I7" s="54" t="s">
        <v>20</v>
      </c>
      <c r="J7" s="55">
        <f>COUNTIFS(J10:J20,"Warning")</f>
        <v>0</v>
      </c>
      <c r="K7" s="157"/>
      <c r="L7" s="56"/>
      <c r="M7" s="57"/>
      <c r="N7" s="54" t="s">
        <v>20</v>
      </c>
      <c r="O7" s="55">
        <f>COUNTIFS(O10:O20,"Warning")</f>
        <v>0</v>
      </c>
      <c r="P7" s="157"/>
      <c r="Q7" s="56"/>
      <c r="R7" s="57"/>
      <c r="S7" s="58" t="s">
        <v>20</v>
      </c>
      <c r="T7" s="55">
        <f>COUNTIFS(T10:T20,"Warning")</f>
        <v>0</v>
      </c>
      <c r="U7" s="157"/>
      <c r="V7" s="56"/>
      <c r="W7" s="57"/>
      <c r="X7" s="54" t="s">
        <v>20</v>
      </c>
      <c r="Y7" s="55">
        <f>COUNTIFS(Y10:Y20,"Warning")</f>
        <v>0</v>
      </c>
      <c r="Z7" s="157"/>
      <c r="AA7" s="56"/>
      <c r="AB7" s="57"/>
      <c r="AC7" s="54" t="s">
        <v>20</v>
      </c>
      <c r="AD7" s="55">
        <f>COUNTIFS(AD10:AD20,"Warning")</f>
        <v>0</v>
      </c>
      <c r="AE7" s="157"/>
      <c r="AF7" s="56"/>
      <c r="AG7" s="57"/>
      <c r="AH7" s="54" t="s">
        <v>20</v>
      </c>
      <c r="AI7" s="55">
        <f>COUNTIFS(AI10:AI20,"Warning")</f>
        <v>0</v>
      </c>
      <c r="AJ7" s="157"/>
      <c r="AK7" s="56"/>
    </row>
    <row r="8" spans="1:37" ht="15" customHeight="1" thickBot="1" x14ac:dyDescent="0.3">
      <c r="B8" s="60"/>
      <c r="C8" s="41"/>
      <c r="D8" s="54" t="s">
        <v>21</v>
      </c>
      <c r="E8" s="61" t="str">
        <f>IF(E4 = "Very High", "Consider validating or justifying automating this 'Very High' complexity project",IF(E4 = "Extreme", "Process too complex for automation","None"))</f>
        <v>None</v>
      </c>
      <c r="F8" s="159"/>
      <c r="G8" s="56"/>
      <c r="H8" s="57"/>
      <c r="I8" s="54" t="s">
        <v>21</v>
      </c>
      <c r="J8" s="62" t="str">
        <f>IF(J4 = "Very High", "Consider validating or justifying automating this 'Very High' complexity project",IF(J4 = "Extreme", "Process too complex for automation","None"))</f>
        <v>None</v>
      </c>
      <c r="K8" s="159"/>
      <c r="L8" s="56"/>
      <c r="M8" s="57"/>
      <c r="N8" s="54" t="s">
        <v>21</v>
      </c>
      <c r="O8" s="62" t="str">
        <f>IF(O4 = "Very High", "Consider validating or justifying automating this 'Very High' complexity project",IF(O4 = "Extreme", "Process too complex for automation","None"))</f>
        <v>None</v>
      </c>
      <c r="P8" s="159"/>
      <c r="Q8" s="56"/>
      <c r="R8" s="57"/>
      <c r="S8" s="58" t="s">
        <v>21</v>
      </c>
      <c r="T8" s="62" t="str">
        <f>IF(T4 = "Very High", "Consider validating or justifying automating this 'Very High' complexity project",IF(T4 = "Extreme", "Process too complex for automation","None"))</f>
        <v>None</v>
      </c>
      <c r="U8" s="159"/>
      <c r="V8" s="56"/>
      <c r="W8" s="57"/>
      <c r="X8" s="54" t="s">
        <v>21</v>
      </c>
      <c r="Y8" s="62" t="str">
        <f>IF(Y4 = "Very High", "Consider validating or justifying automating this 'Very High' complexity project",IF(Y4 = "Extreme", "Process too complex for automation","None"))</f>
        <v>None</v>
      </c>
      <c r="Z8" s="159"/>
      <c r="AA8" s="56"/>
      <c r="AB8" s="57"/>
      <c r="AC8" s="54" t="s">
        <v>21</v>
      </c>
      <c r="AD8" s="62" t="str">
        <f>IF(AD4 = "Very High", "Consider validating or justifying automating this 'Very High' complexity project",IF(AD4 = "Extreme", "Process too complex for automation","None"))</f>
        <v>None</v>
      </c>
      <c r="AE8" s="159"/>
      <c r="AF8" s="56"/>
      <c r="AG8" s="57"/>
      <c r="AH8" s="54" t="s">
        <v>21</v>
      </c>
      <c r="AI8" s="62" t="str">
        <f>IF(AI4 = "Very High", "Consider validating or justifying automating this 'Very High' complexity project",IF(AI4 = "Extreme", "Process too complex for automation","None"))</f>
        <v>None</v>
      </c>
      <c r="AJ8" s="159"/>
      <c r="AK8" s="56"/>
    </row>
    <row r="9" spans="1:37" ht="32.25" customHeight="1" thickBot="1" x14ac:dyDescent="0.3">
      <c r="A9" s="63" t="s">
        <v>22</v>
      </c>
      <c r="B9" s="64" t="s">
        <v>23</v>
      </c>
      <c r="C9" s="64" t="s">
        <v>24</v>
      </c>
      <c r="D9" s="65" t="s">
        <v>25</v>
      </c>
      <c r="E9" s="66" t="s">
        <v>26</v>
      </c>
      <c r="F9" s="69" t="s">
        <v>27</v>
      </c>
      <c r="G9" s="67" t="s">
        <v>28</v>
      </c>
      <c r="H9" s="68"/>
      <c r="I9" s="65" t="s">
        <v>25</v>
      </c>
      <c r="J9" s="66" t="s">
        <v>26</v>
      </c>
      <c r="K9" s="69" t="s">
        <v>27</v>
      </c>
      <c r="L9" s="67" t="s">
        <v>28</v>
      </c>
      <c r="M9" s="68"/>
      <c r="N9" s="65" t="s">
        <v>25</v>
      </c>
      <c r="O9" s="66" t="s">
        <v>26</v>
      </c>
      <c r="P9" s="69" t="s">
        <v>27</v>
      </c>
      <c r="Q9" s="67" t="s">
        <v>28</v>
      </c>
      <c r="R9" s="68"/>
      <c r="S9" s="69" t="s">
        <v>25</v>
      </c>
      <c r="T9" s="66" t="s">
        <v>26</v>
      </c>
      <c r="U9" s="69" t="s">
        <v>27</v>
      </c>
      <c r="V9" s="67" t="s">
        <v>28</v>
      </c>
      <c r="W9" s="68"/>
      <c r="X9" s="65" t="s">
        <v>25</v>
      </c>
      <c r="Y9" s="66" t="s">
        <v>26</v>
      </c>
      <c r="Z9" s="69" t="s">
        <v>27</v>
      </c>
      <c r="AA9" s="67" t="s">
        <v>28</v>
      </c>
      <c r="AB9" s="68"/>
      <c r="AC9" s="65" t="s">
        <v>25</v>
      </c>
      <c r="AD9" s="66" t="s">
        <v>26</v>
      </c>
      <c r="AE9" s="69" t="s">
        <v>27</v>
      </c>
      <c r="AF9" s="67" t="s">
        <v>28</v>
      </c>
      <c r="AG9" s="68"/>
      <c r="AH9" s="65" t="s">
        <v>25</v>
      </c>
      <c r="AI9" s="66" t="s">
        <v>26</v>
      </c>
      <c r="AJ9" s="69" t="s">
        <v>27</v>
      </c>
      <c r="AK9" s="67" t="s">
        <v>28</v>
      </c>
    </row>
    <row r="10" spans="1:37" ht="35.15" customHeight="1" x14ac:dyDescent="0.25">
      <c r="A10" s="166" t="s">
        <v>29</v>
      </c>
      <c r="B10" s="70" t="s">
        <v>30</v>
      </c>
      <c r="C10" s="71" t="s">
        <v>31</v>
      </c>
      <c r="D10" s="72" t="s">
        <v>32</v>
      </c>
      <c r="E10" s="73">
        <f>IF(D10&lt;&gt;"",(VLOOKUP(D10,'Parameter List &amp; Scores'!$D$1:$K$95,2,FALSE)),"")</f>
        <v>4</v>
      </c>
      <c r="F10" s="160" t="str">
        <f>IF(D10&lt;&gt;"",(VLOOKUP(D10,'Parameter List &amp; Scores'!$D$1:$K$95,3,FALSE)),"")</f>
        <v>Med</v>
      </c>
      <c r="G10" s="74" t="s">
        <v>182</v>
      </c>
      <c r="H10" s="75"/>
      <c r="I10" s="72"/>
      <c r="J10" s="73" t="str">
        <f>IF(I10&lt;&gt;"",(VLOOKUP(I10,'Parameter List &amp; Scores'!$D$1:$K$95,2,FALSE)),"")</f>
        <v/>
      </c>
      <c r="K10" s="160" t="str">
        <f>IF(I10&lt;&gt;"",(VLOOKUP(I10,'Parameter List &amp; Scores'!$D$1:$K$95,3,FALSE)),"")</f>
        <v/>
      </c>
      <c r="L10" s="74"/>
      <c r="M10" s="75"/>
      <c r="N10" s="72"/>
      <c r="O10" s="73" t="str">
        <f>IF(N10&lt;&gt;"",(VLOOKUP(N10,'Parameter List &amp; Scores'!$D$1:$K$95,2,FALSE)),"")</f>
        <v/>
      </c>
      <c r="P10" s="160" t="str">
        <f>IF(N10&lt;&gt;"",(VLOOKUP(N10,'Parameter List &amp; Scores'!$D$1:$K$95,3,FALSE)),"")</f>
        <v/>
      </c>
      <c r="Q10" s="74"/>
      <c r="R10" s="75"/>
      <c r="S10" s="72"/>
      <c r="T10" s="73" t="str">
        <f>IF(S10&lt;&gt;"",(VLOOKUP(S10,'Parameter List &amp; Scores'!$D$1:$K$95,2,FALSE)),"")</f>
        <v/>
      </c>
      <c r="U10" s="160" t="str">
        <f>IF(S10&lt;&gt;"",(VLOOKUP(S10,'Parameter List &amp; Scores'!$D$1:$K$95,3,FALSE)),"")</f>
        <v/>
      </c>
      <c r="V10" s="74"/>
      <c r="W10" s="75"/>
      <c r="X10" s="72"/>
      <c r="Y10" s="73" t="str">
        <f>IF(X10&lt;&gt;"",(VLOOKUP(X10,'Parameter List &amp; Scores'!$D$1:$K$95,2,FALSE)),"")</f>
        <v/>
      </c>
      <c r="Z10" s="160" t="str">
        <f>IF(X10&lt;&gt;"",(VLOOKUP(X10,'Parameter List &amp; Scores'!$D$1:$K$95,3,FALSE)),"")</f>
        <v/>
      </c>
      <c r="AA10" s="74"/>
      <c r="AB10" s="75"/>
      <c r="AC10" s="72"/>
      <c r="AD10" s="73" t="str">
        <f>IF(AC10&lt;&gt;"",(VLOOKUP(AC10,'Parameter List &amp; Scores'!$D$1:$K$95,2,FALSE)),"")</f>
        <v/>
      </c>
      <c r="AE10" s="160" t="str">
        <f>IF(AC10&lt;&gt;"",(VLOOKUP(AC10,'Parameter List &amp; Scores'!$D$1:$K$95,3,FALSE)),"")</f>
        <v/>
      </c>
      <c r="AF10" s="74"/>
      <c r="AG10" s="75"/>
      <c r="AH10" s="72"/>
      <c r="AI10" s="73" t="str">
        <f>IF(AH10&lt;&gt;"",(VLOOKUP(AH10,'Parameter List &amp; Scores'!$D$1:$K$95,2,FALSE)),"")</f>
        <v/>
      </c>
      <c r="AJ10" s="160" t="str">
        <f>IF(AH10&lt;&gt;"",(VLOOKUP(AH10,'Parameter List &amp; Scores'!$D$1:$K$95,3,FALSE)),"")</f>
        <v/>
      </c>
      <c r="AK10" s="74"/>
    </row>
    <row r="11" spans="1:37" ht="35.15" customHeight="1" x14ac:dyDescent="0.25">
      <c r="A11" s="166"/>
      <c r="B11" s="76" t="s">
        <v>34</v>
      </c>
      <c r="C11" s="77" t="s">
        <v>35</v>
      </c>
      <c r="D11" s="72" t="s">
        <v>36</v>
      </c>
      <c r="E11" s="73">
        <f>IF(D11&lt;&gt;"",(VLOOKUP(D11,'Parameter List &amp; Scores'!$D$1:$K$95,2,FALSE)),"")</f>
        <v>0</v>
      </c>
      <c r="F11" s="160" t="str">
        <f>IF(D11&lt;&gt;"",(VLOOKUP(D11,'Parameter List &amp; Scores'!$D$1:$K$95,3,FALSE)),"")</f>
        <v>Low</v>
      </c>
      <c r="G11" s="74"/>
      <c r="H11" s="75"/>
      <c r="I11" s="72"/>
      <c r="J11" s="73" t="str">
        <f>IF(I11&lt;&gt;"",(VLOOKUP(I11,'Parameter List &amp; Scores'!$D$1:$K$95,2,FALSE)),"")</f>
        <v/>
      </c>
      <c r="K11" s="160" t="str">
        <f>IF(I11&lt;&gt;"",(VLOOKUP(I11,'Parameter List &amp; Scores'!$D$1:$K$95,3,FALSE)),"")</f>
        <v/>
      </c>
      <c r="L11" s="74"/>
      <c r="M11" s="75"/>
      <c r="N11" s="72"/>
      <c r="O11" s="73" t="str">
        <f>IF(N11&lt;&gt;"",(VLOOKUP(N11,'Parameter List &amp; Scores'!$D$1:$K$95,2,FALSE)),"")</f>
        <v/>
      </c>
      <c r="P11" s="160" t="str">
        <f>IF(N11&lt;&gt;"",(VLOOKUP(N11,'Parameter List &amp; Scores'!$D$1:$K$95,3,FALSE)),"")</f>
        <v/>
      </c>
      <c r="Q11" s="74"/>
      <c r="R11" s="75"/>
      <c r="S11" s="72"/>
      <c r="T11" s="73" t="str">
        <f>IF(S11&lt;&gt;"",(VLOOKUP(S11,'Parameter List &amp; Scores'!$D$1:$K$95,2,FALSE)),"")</f>
        <v/>
      </c>
      <c r="U11" s="160" t="str">
        <f>IF(S11&lt;&gt;"",(VLOOKUP(S11,'Parameter List &amp; Scores'!$D$1:$K$95,3,FALSE)),"")</f>
        <v/>
      </c>
      <c r="V11" s="74"/>
      <c r="W11" s="75"/>
      <c r="X11" s="72"/>
      <c r="Y11" s="73" t="str">
        <f>IF(X11&lt;&gt;"",(VLOOKUP(X11,'Parameter List &amp; Scores'!$D$1:$K$95,2,FALSE)),"")</f>
        <v/>
      </c>
      <c r="Z11" s="160" t="str">
        <f>IF(X11&lt;&gt;"",(VLOOKUP(X11,'Parameter List &amp; Scores'!$D$1:$K$95,3,FALSE)),"")</f>
        <v/>
      </c>
      <c r="AA11" s="74"/>
      <c r="AB11" s="75"/>
      <c r="AC11" s="72"/>
      <c r="AD11" s="73" t="str">
        <f>IF(AC11&lt;&gt;"",(VLOOKUP(AC11,'Parameter List &amp; Scores'!$D$1:$K$95,2,FALSE)),"")</f>
        <v/>
      </c>
      <c r="AE11" s="160" t="str">
        <f>IF(AC11&lt;&gt;"",(VLOOKUP(AC11,'Parameter List &amp; Scores'!$D$1:$K$95,3,FALSE)),"")</f>
        <v/>
      </c>
      <c r="AF11" s="74"/>
      <c r="AG11" s="75"/>
      <c r="AH11" s="72"/>
      <c r="AI11" s="73" t="str">
        <f>IF(AH11&lt;&gt;"",(VLOOKUP(AH11,'Parameter List &amp; Scores'!$D$1:$K$95,2,FALSE)),"")</f>
        <v/>
      </c>
      <c r="AJ11" s="160" t="str">
        <f>IF(AH11&lt;&gt;"",(VLOOKUP(AH11,'Parameter List &amp; Scores'!$D$1:$K$95,3,FALSE)),"")</f>
        <v/>
      </c>
      <c r="AK11" s="74"/>
    </row>
    <row r="12" spans="1:37" ht="35.15" customHeight="1" x14ac:dyDescent="0.25">
      <c r="A12" s="166"/>
      <c r="B12" s="76" t="s">
        <v>38</v>
      </c>
      <c r="C12" s="77" t="s">
        <v>39</v>
      </c>
      <c r="D12" s="72" t="s">
        <v>40</v>
      </c>
      <c r="E12" s="73">
        <f>IF(D12&lt;&gt;"",(VLOOKUP(D12,'Parameter List &amp; Scores'!$D$1:$K$95,2,FALSE)),"")</f>
        <v>3</v>
      </c>
      <c r="F12" s="160" t="str">
        <f>IF(D12&lt;&gt;"",(VLOOKUP(D12,'Parameter List &amp; Scores'!$D$1:$K$95,3,FALSE)),"")</f>
        <v>Med</v>
      </c>
      <c r="G12" s="78"/>
      <c r="H12" s="79"/>
      <c r="I12" s="72"/>
      <c r="J12" s="73" t="str">
        <f>IF(I12&lt;&gt;"",(VLOOKUP(I12,'Parameter List &amp; Scores'!$D$1:$K$95,2,FALSE)),"")</f>
        <v/>
      </c>
      <c r="K12" s="160" t="str">
        <f>IF(I12&lt;&gt;"",(VLOOKUP(I12,'Parameter List &amp; Scores'!$D$1:$K$95,3,FALSE)),"")</f>
        <v/>
      </c>
      <c r="L12" s="78"/>
      <c r="M12" s="79"/>
      <c r="N12" s="72"/>
      <c r="O12" s="73" t="str">
        <f>IF(N12&lt;&gt;"",(VLOOKUP(N12,'Parameter List &amp; Scores'!$D$1:$K$95,2,FALSE)),"")</f>
        <v/>
      </c>
      <c r="P12" s="160" t="str">
        <f>IF(N12&lt;&gt;"",(VLOOKUP(N12,'Parameter List &amp; Scores'!$D$1:$K$95,3,FALSE)),"")</f>
        <v/>
      </c>
      <c r="Q12" s="78"/>
      <c r="R12" s="79"/>
      <c r="S12" s="72"/>
      <c r="T12" s="73" t="str">
        <f>IF(S12&lt;&gt;"",(VLOOKUP(S12,'Parameter List &amp; Scores'!$D$1:$K$95,2,FALSE)),"")</f>
        <v/>
      </c>
      <c r="U12" s="160" t="str">
        <f>IF(S12&lt;&gt;"",(VLOOKUP(S12,'Parameter List &amp; Scores'!$D$1:$K$95,3,FALSE)),"")</f>
        <v/>
      </c>
      <c r="V12" s="78"/>
      <c r="W12" s="79"/>
      <c r="X12" s="72"/>
      <c r="Y12" s="73" t="str">
        <f>IF(X12&lt;&gt;"",(VLOOKUP(X12,'Parameter List &amp; Scores'!$D$1:$K$95,2,FALSE)),"")</f>
        <v/>
      </c>
      <c r="Z12" s="160" t="str">
        <f>IF(X12&lt;&gt;"",(VLOOKUP(X12,'Parameter List &amp; Scores'!$D$1:$K$95,3,FALSE)),"")</f>
        <v/>
      </c>
      <c r="AA12" s="78"/>
      <c r="AB12" s="79"/>
      <c r="AC12" s="72"/>
      <c r="AD12" s="73" t="str">
        <f>IF(AC12&lt;&gt;"",(VLOOKUP(AC12,'Parameter List &amp; Scores'!$D$1:$K$95,2,FALSE)),"")</f>
        <v/>
      </c>
      <c r="AE12" s="160" t="str">
        <f>IF(AC12&lt;&gt;"",(VLOOKUP(AC12,'Parameter List &amp; Scores'!$D$1:$K$95,3,FALSE)),"")</f>
        <v/>
      </c>
      <c r="AF12" s="78"/>
      <c r="AG12" s="79"/>
      <c r="AH12" s="72"/>
      <c r="AI12" s="73" t="str">
        <f>IF(AH12&lt;&gt;"",(VLOOKUP(AH12,'Parameter List &amp; Scores'!$D$1:$K$95,2,FALSE)),"")</f>
        <v/>
      </c>
      <c r="AJ12" s="160" t="str">
        <f>IF(AH12&lt;&gt;"",(VLOOKUP(AH12,'Parameter List &amp; Scores'!$D$1:$K$95,3,FALSE)),"")</f>
        <v/>
      </c>
      <c r="AK12" s="78"/>
    </row>
    <row r="13" spans="1:37" ht="35.15" customHeight="1" x14ac:dyDescent="0.25">
      <c r="A13" s="166"/>
      <c r="B13" s="76" t="s">
        <v>42</v>
      </c>
      <c r="C13" s="77" t="s">
        <v>43</v>
      </c>
      <c r="D13" s="72" t="s">
        <v>44</v>
      </c>
      <c r="E13" s="73">
        <f>IF(D13&lt;&gt;"",(VLOOKUP(D13,'Parameter List &amp; Scores'!$D$1:$K$95,2,FALSE)),"")</f>
        <v>2</v>
      </c>
      <c r="F13" s="160" t="str">
        <f>IF(D13&lt;&gt;"",(VLOOKUP(D13,'Parameter List &amp; Scores'!$D$1:$K$95,3,FALSE)),"")</f>
        <v>Med</v>
      </c>
      <c r="G13" s="78"/>
      <c r="H13" s="79"/>
      <c r="I13" s="72"/>
      <c r="J13" s="73" t="str">
        <f>IF(I13&lt;&gt;"",(VLOOKUP(I13,'Parameter List &amp; Scores'!$D$1:$K$95,2,FALSE)),"")</f>
        <v/>
      </c>
      <c r="K13" s="160" t="str">
        <f>IF(I13&lt;&gt;"",(VLOOKUP(I13,'Parameter List &amp; Scores'!$D$1:$K$95,3,FALSE)),"")</f>
        <v/>
      </c>
      <c r="L13" s="78"/>
      <c r="M13" s="79"/>
      <c r="N13" s="72"/>
      <c r="O13" s="73" t="str">
        <f>IF(N13&lt;&gt;"",(VLOOKUP(N13,'Parameter List &amp; Scores'!$D$1:$K$95,2,FALSE)),"")</f>
        <v/>
      </c>
      <c r="P13" s="160" t="str">
        <f>IF(N13&lt;&gt;"",(VLOOKUP(N13,'Parameter List &amp; Scores'!$D$1:$K$95,3,FALSE)),"")</f>
        <v/>
      </c>
      <c r="Q13" s="78"/>
      <c r="R13" s="79"/>
      <c r="S13" s="72"/>
      <c r="T13" s="73" t="str">
        <f>IF(S13&lt;&gt;"",(VLOOKUP(S13,'Parameter List &amp; Scores'!$D$1:$K$95,2,FALSE)),"")</f>
        <v/>
      </c>
      <c r="U13" s="160" t="str">
        <f>IF(S13&lt;&gt;"",(VLOOKUP(S13,'Parameter List &amp; Scores'!$D$1:$K$95,3,FALSE)),"")</f>
        <v/>
      </c>
      <c r="V13" s="78"/>
      <c r="W13" s="79"/>
      <c r="X13" s="72"/>
      <c r="Y13" s="73" t="str">
        <f>IF(X13&lt;&gt;"",(VLOOKUP(X13,'Parameter List &amp; Scores'!$D$1:$K$95,2,FALSE)),"")</f>
        <v/>
      </c>
      <c r="Z13" s="160" t="str">
        <f>IF(X13&lt;&gt;"",(VLOOKUP(X13,'Parameter List &amp; Scores'!$D$1:$K$95,3,FALSE)),"")</f>
        <v/>
      </c>
      <c r="AA13" s="78"/>
      <c r="AB13" s="79"/>
      <c r="AC13" s="72"/>
      <c r="AD13" s="73" t="str">
        <f>IF(AC13&lt;&gt;"",(VLOOKUP(AC13,'Parameter List &amp; Scores'!$D$1:$K$95,2,FALSE)),"")</f>
        <v/>
      </c>
      <c r="AE13" s="160" t="str">
        <f>IF(AC13&lt;&gt;"",(VLOOKUP(AC13,'Parameter List &amp; Scores'!$D$1:$K$95,3,FALSE)),"")</f>
        <v/>
      </c>
      <c r="AF13" s="78"/>
      <c r="AG13" s="79"/>
      <c r="AH13" s="72"/>
      <c r="AI13" s="73" t="str">
        <f>IF(AH13&lt;&gt;"",(VLOOKUP(AH13,'Parameter List &amp; Scores'!$D$1:$K$95,2,FALSE)),"")</f>
        <v/>
      </c>
      <c r="AJ13" s="160" t="str">
        <f>IF(AH13&lt;&gt;"",(VLOOKUP(AH13,'Parameter List &amp; Scores'!$D$1:$K$95,3,FALSE)),"")</f>
        <v/>
      </c>
      <c r="AK13" s="78"/>
    </row>
    <row r="14" spans="1:37" ht="35.15" customHeight="1" thickBot="1" x14ac:dyDescent="0.3">
      <c r="A14" s="167"/>
      <c r="B14" s="76" t="s">
        <v>45</v>
      </c>
      <c r="C14" s="77" t="s">
        <v>46</v>
      </c>
      <c r="D14" s="72" t="s">
        <v>150</v>
      </c>
      <c r="E14" s="73">
        <f>IF(D14&lt;&gt;"",(VLOOKUP(D14,'Parameter List &amp; Scores'!$D$1:$K$95,2,FALSE)),"")</f>
        <v>3</v>
      </c>
      <c r="F14" s="160" t="str">
        <f>IF(D14&lt;&gt;"",(VLOOKUP(D14,'Parameter List &amp; Scores'!$D$1:$K$95,3,FALSE)),"")</f>
        <v>Med</v>
      </c>
      <c r="G14" s="78"/>
      <c r="H14" s="79"/>
      <c r="I14" s="72"/>
      <c r="J14" s="73" t="str">
        <f>IF(I14&lt;&gt;"",(VLOOKUP(I14,'Parameter List &amp; Scores'!$D$1:$K$95,2,FALSE)),"")</f>
        <v/>
      </c>
      <c r="K14" s="160" t="str">
        <f>IF(I14&lt;&gt;"",(VLOOKUP(I14,'Parameter List &amp; Scores'!$D$1:$K$95,3,FALSE)),"")</f>
        <v/>
      </c>
      <c r="L14" s="78"/>
      <c r="M14" s="79"/>
      <c r="N14" s="72"/>
      <c r="O14" s="73" t="str">
        <f>IF(N14&lt;&gt;"",(VLOOKUP(N14,'Parameter List &amp; Scores'!$D$1:$K$95,2,FALSE)),"")</f>
        <v/>
      </c>
      <c r="P14" s="160" t="str">
        <f>IF(N14&lt;&gt;"",(VLOOKUP(N14,'Parameter List &amp; Scores'!$D$1:$K$95,3,FALSE)),"")</f>
        <v/>
      </c>
      <c r="Q14" s="78"/>
      <c r="R14" s="79"/>
      <c r="S14" s="72"/>
      <c r="T14" s="73" t="str">
        <f>IF(S14&lt;&gt;"",(VLOOKUP(S14,'Parameter List &amp; Scores'!$D$1:$K$95,2,FALSE)),"")</f>
        <v/>
      </c>
      <c r="U14" s="160" t="str">
        <f>IF(S14&lt;&gt;"",(VLOOKUP(S14,'Parameter List &amp; Scores'!$D$1:$K$95,3,FALSE)),"")</f>
        <v/>
      </c>
      <c r="V14" s="78"/>
      <c r="W14" s="79"/>
      <c r="X14" s="72"/>
      <c r="Y14" s="73" t="str">
        <f>IF(X14&lt;&gt;"",(VLOOKUP(X14,'Parameter List &amp; Scores'!$D$1:$K$95,2,FALSE)),"")</f>
        <v/>
      </c>
      <c r="Z14" s="160" t="str">
        <f>IF(X14&lt;&gt;"",(VLOOKUP(X14,'Parameter List &amp; Scores'!$D$1:$K$95,3,FALSE)),"")</f>
        <v/>
      </c>
      <c r="AA14" s="78"/>
      <c r="AB14" s="79"/>
      <c r="AC14" s="72"/>
      <c r="AD14" s="73" t="str">
        <f>IF(AC14&lt;&gt;"",(VLOOKUP(AC14,'Parameter List &amp; Scores'!$D$1:$K$95,2,FALSE)),"")</f>
        <v/>
      </c>
      <c r="AE14" s="160" t="str">
        <f>IF(AC14&lt;&gt;"",(VLOOKUP(AC14,'Parameter List &amp; Scores'!$D$1:$K$95,3,FALSE)),"")</f>
        <v/>
      </c>
      <c r="AF14" s="78"/>
      <c r="AG14" s="79"/>
      <c r="AH14" s="72"/>
      <c r="AI14" s="73" t="str">
        <f>IF(AH14&lt;&gt;"",(VLOOKUP(AH14,'Parameter List &amp; Scores'!$D$1:$K$95,2,FALSE)),"")</f>
        <v/>
      </c>
      <c r="AJ14" s="160" t="str">
        <f>IF(AH14&lt;&gt;"",(VLOOKUP(AH14,'Parameter List &amp; Scores'!$D$1:$K$95,3,FALSE)),"")</f>
        <v/>
      </c>
      <c r="AK14" s="78"/>
    </row>
    <row r="15" spans="1:37" ht="35.15" customHeight="1" collapsed="1" thickBot="1" x14ac:dyDescent="0.3">
      <c r="A15" s="168" t="s">
        <v>49</v>
      </c>
      <c r="B15" s="76" t="s">
        <v>50</v>
      </c>
      <c r="C15" s="77" t="s">
        <v>51</v>
      </c>
      <c r="D15" s="72" t="s">
        <v>36</v>
      </c>
      <c r="E15" s="73">
        <f>IF(D15&lt;&gt;"",(VLOOKUP(D15,'Parameter List &amp; Scores'!$D$1:$K$95,2,FALSE)),"")</f>
        <v>0</v>
      </c>
      <c r="F15" s="160" t="str">
        <f>IF(D15&lt;&gt;"",(VLOOKUP(D15,'Parameter List &amp; Scores'!$D$1:$K$95,3,FALSE)),"")</f>
        <v>Low</v>
      </c>
      <c r="G15" s="78"/>
      <c r="H15" s="79"/>
      <c r="I15" s="72"/>
      <c r="J15" s="73" t="str">
        <f>IF(I15&lt;&gt;"",(VLOOKUP(I15,'Parameter List &amp; Scores'!$D$1:$K$95,2,FALSE)),"")</f>
        <v/>
      </c>
      <c r="K15" s="160" t="str">
        <f>IF(I15&lt;&gt;"",(VLOOKUP(I15,'Parameter List &amp; Scores'!$D$1:$K$95,3,FALSE)),"")</f>
        <v/>
      </c>
      <c r="L15" s="78"/>
      <c r="M15" s="79"/>
      <c r="N15" s="72"/>
      <c r="O15" s="73" t="str">
        <f>IF(N15&lt;&gt;"",(VLOOKUP(N15,'Parameter List &amp; Scores'!$D$1:$K$95,2,FALSE)),"")</f>
        <v/>
      </c>
      <c r="P15" s="160" t="str">
        <f>IF(N15&lt;&gt;"",(VLOOKUP(N15,'Parameter List &amp; Scores'!$D$1:$K$95,3,FALSE)),"")</f>
        <v/>
      </c>
      <c r="Q15" s="78"/>
      <c r="R15" s="79"/>
      <c r="S15" s="72"/>
      <c r="T15" s="73" t="str">
        <f>IF(S15&lt;&gt;"",(VLOOKUP(S15,'Parameter List &amp; Scores'!$D$1:$K$95,2,FALSE)),"")</f>
        <v/>
      </c>
      <c r="U15" s="160" t="str">
        <f>IF(S15&lt;&gt;"",(VLOOKUP(S15,'Parameter List &amp; Scores'!$D$1:$K$95,3,FALSE)),"")</f>
        <v/>
      </c>
      <c r="V15" s="78"/>
      <c r="W15" s="79"/>
      <c r="X15" s="72"/>
      <c r="Y15" s="73" t="str">
        <f>IF(X15&lt;&gt;"",(VLOOKUP(X15,'Parameter List &amp; Scores'!$D$1:$K$95,2,FALSE)),"")</f>
        <v/>
      </c>
      <c r="Z15" s="160" t="str">
        <f>IF(X15&lt;&gt;"",(VLOOKUP(X15,'Parameter List &amp; Scores'!$D$1:$K$95,3,FALSE)),"")</f>
        <v/>
      </c>
      <c r="AA15" s="78"/>
      <c r="AB15" s="79"/>
      <c r="AC15" s="72"/>
      <c r="AD15" s="73" t="str">
        <f>IF(AC15&lt;&gt;"",(VLOOKUP(AC15,'Parameter List &amp; Scores'!$D$1:$K$95,2,FALSE)),"")</f>
        <v/>
      </c>
      <c r="AE15" s="160" t="str">
        <f>IF(AC15&lt;&gt;"",(VLOOKUP(AC15,'Parameter List &amp; Scores'!$D$1:$K$95,3,FALSE)),"")</f>
        <v/>
      </c>
      <c r="AF15" s="78"/>
      <c r="AG15" s="79"/>
      <c r="AH15" s="72"/>
      <c r="AI15" s="73" t="str">
        <f>IF(AH15&lt;&gt;"",(VLOOKUP(AH15,'Parameter List &amp; Scores'!$D$1:$K$95,2,FALSE)),"")</f>
        <v/>
      </c>
      <c r="AJ15" s="160" t="str">
        <f>IF(AH15&lt;&gt;"",(VLOOKUP(AH15,'Parameter List &amp; Scores'!$D$1:$K$95,3,FALSE)),"")</f>
        <v/>
      </c>
      <c r="AK15" s="78"/>
    </row>
    <row r="16" spans="1:37" ht="35.15" customHeight="1" x14ac:dyDescent="0.25">
      <c r="A16" s="169"/>
      <c r="B16" s="80" t="s">
        <v>52</v>
      </c>
      <c r="C16" s="71" t="s">
        <v>53</v>
      </c>
      <c r="D16" s="72" t="s">
        <v>153</v>
      </c>
      <c r="E16" s="73">
        <f>IF(D16&lt;&gt;"",(VLOOKUP(D16,'Parameter List &amp; Scores'!$D$1:$K$95,2,FALSE)),"")</f>
        <v>2</v>
      </c>
      <c r="F16" s="160" t="str">
        <f>IF(D16&lt;&gt;"",(VLOOKUP(D16,'Parameter List &amp; Scores'!$D$1:$K$95,3,FALSE)),"")</f>
        <v>Low</v>
      </c>
      <c r="G16" s="74"/>
      <c r="H16" s="75"/>
      <c r="I16" s="72"/>
      <c r="J16" s="73" t="str">
        <f>IF(I16&lt;&gt;"",(VLOOKUP(I16,'Parameter List &amp; Scores'!$D$1:$K$95,2,FALSE)),"")</f>
        <v/>
      </c>
      <c r="K16" s="160" t="str">
        <f>IF(I16&lt;&gt;"",(VLOOKUP(I16,'Parameter List &amp; Scores'!$D$1:$K$95,3,FALSE)),"")</f>
        <v/>
      </c>
      <c r="L16" s="74"/>
      <c r="M16" s="75"/>
      <c r="N16" s="72"/>
      <c r="O16" s="73" t="str">
        <f>IF(N16&lt;&gt;"",(VLOOKUP(N16,'Parameter List &amp; Scores'!$D$1:$K$95,2,FALSE)),"")</f>
        <v/>
      </c>
      <c r="P16" s="160" t="str">
        <f>IF(N16&lt;&gt;"",(VLOOKUP(N16,'Parameter List &amp; Scores'!$D$1:$K$95,3,FALSE)),"")</f>
        <v/>
      </c>
      <c r="Q16" s="74"/>
      <c r="R16" s="75"/>
      <c r="S16" s="72"/>
      <c r="T16" s="73" t="str">
        <f>IF(S16&lt;&gt;"",(VLOOKUP(S16,'Parameter List &amp; Scores'!$D$1:$K$95,2,FALSE)),"")</f>
        <v/>
      </c>
      <c r="U16" s="160" t="str">
        <f>IF(S16&lt;&gt;"",(VLOOKUP(S16,'Parameter List &amp; Scores'!$D$1:$K$95,3,FALSE)),"")</f>
        <v/>
      </c>
      <c r="V16" s="74"/>
      <c r="W16" s="75"/>
      <c r="X16" s="72"/>
      <c r="Y16" s="73" t="str">
        <f>IF(X16&lt;&gt;"",(VLOOKUP(X16,'Parameter List &amp; Scores'!$D$1:$K$95,2,FALSE)),"")</f>
        <v/>
      </c>
      <c r="Z16" s="160" t="str">
        <f>IF(X16&lt;&gt;"",(VLOOKUP(X16,'Parameter List &amp; Scores'!$D$1:$K$95,3,FALSE)),"")</f>
        <v/>
      </c>
      <c r="AA16" s="74"/>
      <c r="AB16" s="75"/>
      <c r="AC16" s="72"/>
      <c r="AD16" s="73" t="str">
        <f>IF(AC16&lt;&gt;"",(VLOOKUP(AC16,'Parameter List &amp; Scores'!$D$1:$K$95,2,FALSE)),"")</f>
        <v/>
      </c>
      <c r="AE16" s="160" t="str">
        <f>IF(AC16&lt;&gt;"",(VLOOKUP(AC16,'Parameter List &amp; Scores'!$D$1:$K$95,3,FALSE)),"")</f>
        <v/>
      </c>
      <c r="AF16" s="74"/>
      <c r="AG16" s="75"/>
      <c r="AH16" s="72"/>
      <c r="AI16" s="73" t="str">
        <f>IF(AH16&lt;&gt;"",(VLOOKUP(AH16,'Parameter List &amp; Scores'!$D$1:$K$95,2,FALSE)),"")</f>
        <v/>
      </c>
      <c r="AJ16" s="160" t="str">
        <f>IF(AH16&lt;&gt;"",(VLOOKUP(AH16,'Parameter List &amp; Scores'!$D$1:$K$95,3,FALSE)),"")</f>
        <v/>
      </c>
      <c r="AK16" s="74"/>
    </row>
    <row r="17" spans="1:37" ht="35.15" customHeight="1" thickBot="1" x14ac:dyDescent="0.3">
      <c r="A17" s="170"/>
      <c r="B17" s="81" t="s">
        <v>55</v>
      </c>
      <c r="C17" s="77" t="s">
        <v>56</v>
      </c>
      <c r="D17" s="72" t="s">
        <v>57</v>
      </c>
      <c r="E17" s="73">
        <f>IF(D17&lt;&gt;"",(VLOOKUP(D17,'Parameter List &amp; Scores'!$D$1:$K$95,2,FALSE)),"")</f>
        <v>5</v>
      </c>
      <c r="F17" s="160" t="str">
        <f>IF(D17&lt;&gt;"",(VLOOKUP(D17,'Parameter List &amp; Scores'!$D$1:$K$95,3,FALSE)),"")</f>
        <v>High</v>
      </c>
      <c r="G17" s="74" t="s">
        <v>183</v>
      </c>
      <c r="H17" s="75"/>
      <c r="I17" s="72"/>
      <c r="J17" s="73" t="str">
        <f>IF(I17&lt;&gt;"",(VLOOKUP(I17,'Parameter List &amp; Scores'!$D$1:$K$95,2,FALSE)),"")</f>
        <v/>
      </c>
      <c r="K17" s="160" t="str">
        <f>IF(I17&lt;&gt;"",(VLOOKUP(I17,'Parameter List &amp; Scores'!$D$1:$K$95,3,FALSE)),"")</f>
        <v/>
      </c>
      <c r="L17" s="74"/>
      <c r="M17" s="75"/>
      <c r="N17" s="72"/>
      <c r="O17" s="73" t="str">
        <f>IF(N17&lt;&gt;"",(VLOOKUP(N17,'Parameter List &amp; Scores'!$D$1:$K$95,2,FALSE)),"")</f>
        <v/>
      </c>
      <c r="P17" s="160" t="str">
        <f>IF(N17&lt;&gt;"",(VLOOKUP(N17,'Parameter List &amp; Scores'!$D$1:$K$95,3,FALSE)),"")</f>
        <v/>
      </c>
      <c r="Q17" s="74"/>
      <c r="R17" s="75"/>
      <c r="S17" s="72"/>
      <c r="T17" s="73" t="str">
        <f>IF(S17&lt;&gt;"",(VLOOKUP(S17,'Parameter List &amp; Scores'!$D$1:$K$95,2,FALSE)),"")</f>
        <v/>
      </c>
      <c r="U17" s="160" t="str">
        <f>IF(S17&lt;&gt;"",(VLOOKUP(S17,'Parameter List &amp; Scores'!$D$1:$K$95,3,FALSE)),"")</f>
        <v/>
      </c>
      <c r="V17" s="74"/>
      <c r="W17" s="75"/>
      <c r="X17" s="72"/>
      <c r="Y17" s="73" t="str">
        <f>IF(X17&lt;&gt;"",(VLOOKUP(X17,'Parameter List &amp; Scores'!$D$1:$K$95,2,FALSE)),"")</f>
        <v/>
      </c>
      <c r="Z17" s="160" t="str">
        <f>IF(X17&lt;&gt;"",(VLOOKUP(X17,'Parameter List &amp; Scores'!$D$1:$K$95,3,FALSE)),"")</f>
        <v/>
      </c>
      <c r="AA17" s="74"/>
      <c r="AB17" s="75"/>
      <c r="AC17" s="72"/>
      <c r="AD17" s="73" t="str">
        <f>IF(AC17&lt;&gt;"",(VLOOKUP(AC17,'Parameter List &amp; Scores'!$D$1:$K$95,2,FALSE)),"")</f>
        <v/>
      </c>
      <c r="AE17" s="160" t="str">
        <f>IF(AC17&lt;&gt;"",(VLOOKUP(AC17,'Parameter List &amp; Scores'!$D$1:$K$95,3,FALSE)),"")</f>
        <v/>
      </c>
      <c r="AF17" s="74"/>
      <c r="AG17" s="75"/>
      <c r="AH17" s="72"/>
      <c r="AI17" s="73" t="str">
        <f>IF(AH17&lt;&gt;"",(VLOOKUP(AH17,'Parameter List &amp; Scores'!$D$1:$K$95,2,FALSE)),"")</f>
        <v/>
      </c>
      <c r="AJ17" s="160" t="str">
        <f>IF(AH17&lt;&gt;"",(VLOOKUP(AH17,'Parameter List &amp; Scores'!$D$1:$K$95,3,FALSE)),"")</f>
        <v/>
      </c>
      <c r="AK17" s="74"/>
    </row>
    <row r="18" spans="1:37" ht="35.15" customHeight="1" x14ac:dyDescent="0.25">
      <c r="A18" s="171" t="s">
        <v>58</v>
      </c>
      <c r="B18" s="81" t="s">
        <v>59</v>
      </c>
      <c r="C18" s="77" t="s">
        <v>60</v>
      </c>
      <c r="D18" s="142" t="s">
        <v>61</v>
      </c>
      <c r="E18" s="73">
        <f>IF(D18&lt;&gt;"",(VLOOKUP(D18,'Parameter List &amp; Scores'!$D$1:$K$95,2,FALSE)),"")</f>
        <v>5</v>
      </c>
      <c r="F18" s="160" t="str">
        <f>IF(D18&lt;&gt;"",(VLOOKUP(D18,'Parameter List &amp; Scores'!$D$1:$K$95,3,FALSE)),"")</f>
        <v>Med</v>
      </c>
      <c r="G18" s="74"/>
      <c r="H18" s="75"/>
      <c r="I18" s="142"/>
      <c r="J18" s="73" t="str">
        <f>IF(I18&lt;&gt;"",(VLOOKUP(I18,'Parameter List &amp; Scores'!$D$1:$K$95,2,FALSE)),"")</f>
        <v/>
      </c>
      <c r="K18" s="160" t="str">
        <f>IF(I18&lt;&gt;"",(VLOOKUP(I18,'Parameter List &amp; Scores'!$D$1:$K$95,3,FALSE)),"")</f>
        <v/>
      </c>
      <c r="L18" s="74"/>
      <c r="M18" s="75"/>
      <c r="N18" s="142"/>
      <c r="O18" s="73" t="str">
        <f>IF(N18&lt;&gt;"",(VLOOKUP(N18,'Parameter List &amp; Scores'!$D$1:$K$95,2,FALSE)),"")</f>
        <v/>
      </c>
      <c r="P18" s="160" t="str">
        <f>IF(N18&lt;&gt;"",(VLOOKUP(N18,'Parameter List &amp; Scores'!$D$1:$K$95,3,FALSE)),"")</f>
        <v/>
      </c>
      <c r="Q18" s="74"/>
      <c r="R18" s="75"/>
      <c r="S18" s="142"/>
      <c r="T18" s="73" t="str">
        <f>IF(S18&lt;&gt;"",(VLOOKUP(S18,'Parameter List &amp; Scores'!$D$1:$K$95,2,FALSE)),"")</f>
        <v/>
      </c>
      <c r="U18" s="160" t="str">
        <f>IF(S18&lt;&gt;"",(VLOOKUP(S18,'Parameter List &amp; Scores'!$D$1:$K$95,3,FALSE)),"")</f>
        <v/>
      </c>
      <c r="V18" s="74"/>
      <c r="W18" s="75"/>
      <c r="X18" s="142"/>
      <c r="Y18" s="73" t="str">
        <f>IF(X18&lt;&gt;"",(VLOOKUP(X18,'Parameter List &amp; Scores'!$D$1:$K$95,2,FALSE)),"")</f>
        <v/>
      </c>
      <c r="Z18" s="160" t="str">
        <f>IF(X18&lt;&gt;"",(VLOOKUP(X18,'Parameter List &amp; Scores'!$D$1:$K$95,3,FALSE)),"")</f>
        <v/>
      </c>
      <c r="AA18" s="74"/>
      <c r="AB18" s="75"/>
      <c r="AC18" s="142"/>
      <c r="AD18" s="73" t="str">
        <f>IF(AC18&lt;&gt;"",(VLOOKUP(AC18,'Parameter List &amp; Scores'!$D$1:$K$95,2,FALSE)),"")</f>
        <v/>
      </c>
      <c r="AE18" s="160" t="str">
        <f>IF(AC18&lt;&gt;"",(VLOOKUP(AC18,'Parameter List &amp; Scores'!$D$1:$K$95,3,FALSE)),"")</f>
        <v/>
      </c>
      <c r="AF18" s="74"/>
      <c r="AG18" s="75"/>
      <c r="AH18" s="142"/>
      <c r="AI18" s="73" t="str">
        <f>IF(AH18&lt;&gt;"",(VLOOKUP(AH18,'Parameter List &amp; Scores'!$D$1:$K$95,2,FALSE)),"")</f>
        <v/>
      </c>
      <c r="AJ18" s="160" t="str">
        <f>IF(AH18&lt;&gt;"",(VLOOKUP(AH18,'Parameter List &amp; Scores'!$D$1:$K$95,3,FALSE)),"")</f>
        <v/>
      </c>
      <c r="AK18" s="74"/>
    </row>
    <row r="19" spans="1:37" ht="35.15" customHeight="1" thickBot="1" x14ac:dyDescent="0.3">
      <c r="A19" s="166"/>
      <c r="B19" s="76" t="s">
        <v>62</v>
      </c>
      <c r="C19" s="77" t="s">
        <v>63</v>
      </c>
      <c r="D19" s="142" t="s">
        <v>167</v>
      </c>
      <c r="E19" s="73">
        <f>IF(D19&lt;&gt;"",(VLOOKUP(D19,'Parameter List &amp; Scores'!$D$1:$K$95,2,FALSE)),"")</f>
        <v>0</v>
      </c>
      <c r="F19" s="160" t="str">
        <f>IF(D19&lt;&gt;"",(VLOOKUP(D19,'Parameter List &amp; Scores'!$D$1:$K$95,3,FALSE)),"")</f>
        <v>Low</v>
      </c>
      <c r="G19" s="74"/>
      <c r="H19" s="75"/>
      <c r="I19" s="142"/>
      <c r="J19" s="73" t="str">
        <f>IF(I19&lt;&gt;"",(VLOOKUP(I19,'Parameter List &amp; Scores'!$D$1:$K$95,2,FALSE)),"")</f>
        <v/>
      </c>
      <c r="K19" s="160" t="str">
        <f>IF(I19&lt;&gt;"",(VLOOKUP(I19,'Parameter List &amp; Scores'!$D$1:$K$95,3,FALSE)),"")</f>
        <v/>
      </c>
      <c r="L19" s="74"/>
      <c r="M19" s="75"/>
      <c r="N19" s="142"/>
      <c r="O19" s="73" t="str">
        <f>IF(N19&lt;&gt;"",(VLOOKUP(N19,'Parameter List &amp; Scores'!$D$1:$K$95,2,FALSE)),"")</f>
        <v/>
      </c>
      <c r="P19" s="160" t="str">
        <f>IF(N19&lt;&gt;"",(VLOOKUP(N19,'Parameter List &amp; Scores'!$D$1:$K$95,3,FALSE)),"")</f>
        <v/>
      </c>
      <c r="Q19" s="74"/>
      <c r="R19" s="75"/>
      <c r="S19" s="142"/>
      <c r="T19" s="73" t="str">
        <f>IF(S19&lt;&gt;"",(VLOOKUP(S19,'Parameter List &amp; Scores'!$D$1:$K$95,2,FALSE)),"")</f>
        <v/>
      </c>
      <c r="U19" s="160" t="str">
        <f>IF(S19&lt;&gt;"",(VLOOKUP(S19,'Parameter List &amp; Scores'!$D$1:$K$95,3,FALSE)),"")</f>
        <v/>
      </c>
      <c r="V19" s="74"/>
      <c r="W19" s="75"/>
      <c r="X19" s="142"/>
      <c r="Y19" s="73" t="str">
        <f>IF(X19&lt;&gt;"",(VLOOKUP(X19,'Parameter List &amp; Scores'!$D$1:$K$95,2,FALSE)),"")</f>
        <v/>
      </c>
      <c r="Z19" s="160" t="str">
        <f>IF(X19&lt;&gt;"",(VLOOKUP(X19,'Parameter List &amp; Scores'!$D$1:$K$95,3,FALSE)),"")</f>
        <v/>
      </c>
      <c r="AA19" s="74"/>
      <c r="AB19" s="75"/>
      <c r="AC19" s="142"/>
      <c r="AD19" s="73" t="str">
        <f>IF(AC19&lt;&gt;"",(VLOOKUP(AC19,'Parameter List &amp; Scores'!$D$1:$K$95,2,FALSE)),"")</f>
        <v/>
      </c>
      <c r="AE19" s="160" t="str">
        <f>IF(AC19&lt;&gt;"",(VLOOKUP(AC19,'Parameter List &amp; Scores'!$D$1:$K$95,3,FALSE)),"")</f>
        <v/>
      </c>
      <c r="AF19" s="74"/>
      <c r="AG19" s="75"/>
      <c r="AH19" s="142"/>
      <c r="AI19" s="73" t="str">
        <f>IF(AH19&lt;&gt;"",(VLOOKUP(AH19,'Parameter List &amp; Scores'!$D$1:$K$95,2,FALSE)),"")</f>
        <v/>
      </c>
      <c r="AJ19" s="160" t="str">
        <f>IF(AH19&lt;&gt;"",(VLOOKUP(AH19,'Parameter List &amp; Scores'!$D$1:$K$95,3,FALSE)),"")</f>
        <v/>
      </c>
      <c r="AK19" s="74"/>
    </row>
    <row r="20" spans="1:37" ht="35.15" customHeight="1" x14ac:dyDescent="0.25">
      <c r="A20" s="166"/>
      <c r="B20" s="80" t="s">
        <v>65</v>
      </c>
      <c r="C20" s="71" t="s">
        <v>66</v>
      </c>
      <c r="D20" s="142" t="s">
        <v>67</v>
      </c>
      <c r="E20" s="73">
        <f>IF(D20&lt;&gt;"",(VLOOKUP(D20,'Parameter List &amp; Scores'!$D$1:$K$95,2,FALSE)),"")</f>
        <v>0</v>
      </c>
      <c r="F20" s="160" t="str">
        <f>IF(D20&lt;&gt;"",(VLOOKUP(D20,'Parameter List &amp; Scores'!$D$1:$K$95,3,FALSE)),"")</f>
        <v>Low</v>
      </c>
      <c r="G20" s="74"/>
      <c r="H20" s="75"/>
      <c r="I20" s="142"/>
      <c r="J20" s="73" t="str">
        <f>IF(I20&lt;&gt;"",(VLOOKUP(I20,'Parameter List &amp; Scores'!$D$1:$K$95,2,FALSE)),"")</f>
        <v/>
      </c>
      <c r="K20" s="160" t="str">
        <f>IF(I20&lt;&gt;"",(VLOOKUP(I20,'Parameter List &amp; Scores'!$D$1:$K$95,3,FALSE)),"")</f>
        <v/>
      </c>
      <c r="L20" s="74"/>
      <c r="M20" s="75"/>
      <c r="N20" s="142"/>
      <c r="O20" s="73" t="str">
        <f>IF(N20&lt;&gt;"",(VLOOKUP(N20,'Parameter List &amp; Scores'!$D$1:$K$95,2,FALSE)),"")</f>
        <v/>
      </c>
      <c r="P20" s="160" t="str">
        <f>IF(N20&lt;&gt;"",(VLOOKUP(N20,'Parameter List &amp; Scores'!$D$1:$K$95,3,FALSE)),"")</f>
        <v/>
      </c>
      <c r="Q20" s="74"/>
      <c r="R20" s="75"/>
      <c r="S20" s="142"/>
      <c r="T20" s="73" t="str">
        <f>IF(S20&lt;&gt;"",(VLOOKUP(S20,'Parameter List &amp; Scores'!$D$1:$K$95,2,FALSE)),"")</f>
        <v/>
      </c>
      <c r="U20" s="160" t="str">
        <f>IF(S20&lt;&gt;"",(VLOOKUP(S20,'Parameter List &amp; Scores'!$D$1:$K$95,3,FALSE)),"")</f>
        <v/>
      </c>
      <c r="V20" s="74"/>
      <c r="W20" s="75"/>
      <c r="X20" s="142"/>
      <c r="Y20" s="73" t="str">
        <f>IF(X20&lt;&gt;"",(VLOOKUP(X20,'Parameter List &amp; Scores'!$D$1:$K$95,2,FALSE)),"")</f>
        <v/>
      </c>
      <c r="Z20" s="160" t="str">
        <f>IF(X20&lt;&gt;"",(VLOOKUP(X20,'Parameter List &amp; Scores'!$D$1:$K$95,3,FALSE)),"")</f>
        <v/>
      </c>
      <c r="AA20" s="74"/>
      <c r="AB20" s="75"/>
      <c r="AC20" s="142"/>
      <c r="AD20" s="73" t="str">
        <f>IF(AC20&lt;&gt;"",(VLOOKUP(AC20,'Parameter List &amp; Scores'!$D$1:$K$95,2,FALSE)),"")</f>
        <v/>
      </c>
      <c r="AE20" s="160" t="str">
        <f>IF(AC20&lt;&gt;"",(VLOOKUP(AC20,'Parameter List &amp; Scores'!$D$1:$K$95,3,FALSE)),"")</f>
        <v/>
      </c>
      <c r="AF20" s="74"/>
      <c r="AG20" s="75"/>
      <c r="AH20" s="142"/>
      <c r="AI20" s="73" t="str">
        <f>IF(AH20&lt;&gt;"",(VLOOKUP(AH20,'Parameter List &amp; Scores'!$D$1:$K$95,2,FALSE)),"")</f>
        <v/>
      </c>
      <c r="AJ20" s="160" t="str">
        <f>IF(AH20&lt;&gt;"",(VLOOKUP(AH20,'Parameter List &amp; Scores'!$D$1:$K$95,3,FALSE)),"")</f>
        <v/>
      </c>
      <c r="AK20" s="74"/>
    </row>
    <row r="30" spans="1:37" ht="11.25" customHeight="1" x14ac:dyDescent="0.25"/>
    <row r="31" spans="1:37" ht="11.25" customHeight="1" x14ac:dyDescent="0.25"/>
    <row r="32" spans="1:37" ht="11.25" customHeight="1" x14ac:dyDescent="0.25"/>
    <row r="33" ht="11.25" customHeight="1" x14ac:dyDescent="0.25"/>
    <row r="34" ht="11.25" customHeight="1" x14ac:dyDescent="0.25"/>
  </sheetData>
  <mergeCells count="17">
    <mergeCell ref="AH1:AK1"/>
    <mergeCell ref="D2:G2"/>
    <mergeCell ref="I2:L2"/>
    <mergeCell ref="N2:Q2"/>
    <mergeCell ref="S2:V2"/>
    <mergeCell ref="X2:AA2"/>
    <mergeCell ref="AC2:AF2"/>
    <mergeCell ref="AH2:AK2"/>
    <mergeCell ref="D1:G1"/>
    <mergeCell ref="I1:L1"/>
    <mergeCell ref="N1:Q1"/>
    <mergeCell ref="S1:V1"/>
    <mergeCell ref="X1:AA1"/>
    <mergeCell ref="AC1:AF1"/>
    <mergeCell ref="A10:A14"/>
    <mergeCell ref="A15:A17"/>
    <mergeCell ref="A18:A20"/>
  </mergeCells>
  <conditionalFormatting sqref="D10:D20">
    <cfRule type="containsText" dxfId="32" priority="25" operator="containsText" text="Unknown">
      <formula>NOT(ISERROR(SEARCH("Unknown",D10)))</formula>
    </cfRule>
  </conditionalFormatting>
  <conditionalFormatting sqref="E3:F7">
    <cfRule type="cellIs" dxfId="31" priority="47" operator="equal">
      <formula>"Alert"</formula>
    </cfRule>
  </conditionalFormatting>
  <conditionalFormatting sqref="E5:F6">
    <cfRule type="cellIs" dxfId="30" priority="44" operator="equal">
      <formula>"Yes"</formula>
    </cfRule>
  </conditionalFormatting>
  <conditionalFormatting sqref="E7:F7">
    <cfRule type="cellIs" dxfId="29" priority="45" operator="greaterThan">
      <formula>0</formula>
    </cfRule>
  </conditionalFormatting>
  <conditionalFormatting sqref="E10:F20 J10:K20 O10:P20 T10:U20 Y10:Z20 AD10:AE20 AI10:AJ20">
    <cfRule type="cellIs" dxfId="28" priority="46" operator="equal">
      <formula>"Warning"</formula>
    </cfRule>
    <cfRule type="cellIs" dxfId="27" priority="48" operator="equal">
      <formula>"Alert"</formula>
    </cfRule>
  </conditionalFormatting>
  <conditionalFormatting sqref="I10:I20">
    <cfRule type="containsText" dxfId="26" priority="24" operator="containsText" text="Unknown">
      <formula>NOT(ISERROR(SEARCH("Unknown",I10)))</formula>
    </cfRule>
  </conditionalFormatting>
  <conditionalFormatting sqref="J3:K7">
    <cfRule type="cellIs" dxfId="25" priority="18" operator="equal">
      <formula>"Alert"</formula>
    </cfRule>
  </conditionalFormatting>
  <conditionalFormatting sqref="J5:K6">
    <cfRule type="cellIs" dxfId="24" priority="16" operator="equal">
      <formula>"Yes"</formula>
    </cfRule>
  </conditionalFormatting>
  <conditionalFormatting sqref="J7:K7">
    <cfRule type="cellIs" dxfId="23" priority="17" operator="greaterThan">
      <formula>0</formula>
    </cfRule>
  </conditionalFormatting>
  <conditionalFormatting sqref="N10:N20">
    <cfRule type="containsText" dxfId="22" priority="23" operator="containsText" text="Unknown">
      <formula>NOT(ISERROR(SEARCH("Unknown",N10)))</formula>
    </cfRule>
  </conditionalFormatting>
  <conditionalFormatting sqref="O3:P7">
    <cfRule type="cellIs" dxfId="21" priority="15" operator="equal">
      <formula>"Alert"</formula>
    </cfRule>
  </conditionalFormatting>
  <conditionalFormatting sqref="O5:P6">
    <cfRule type="cellIs" dxfId="20" priority="13" operator="equal">
      <formula>"Yes"</formula>
    </cfRule>
  </conditionalFormatting>
  <conditionalFormatting sqref="O7:P7">
    <cfRule type="cellIs" dxfId="19" priority="14" operator="greaterThan">
      <formula>0</formula>
    </cfRule>
  </conditionalFormatting>
  <conditionalFormatting sqref="S10:S20">
    <cfRule type="containsText" dxfId="18" priority="22" operator="containsText" text="Unknown">
      <formula>NOT(ISERROR(SEARCH("Unknown",S10)))</formula>
    </cfRule>
  </conditionalFormatting>
  <conditionalFormatting sqref="T3:U7">
    <cfRule type="cellIs" dxfId="17" priority="12" operator="equal">
      <formula>"Alert"</formula>
    </cfRule>
  </conditionalFormatting>
  <conditionalFormatting sqref="T5:U6">
    <cfRule type="cellIs" dxfId="16" priority="10" operator="equal">
      <formula>"Yes"</formula>
    </cfRule>
  </conditionalFormatting>
  <conditionalFormatting sqref="T7:U7">
    <cfRule type="cellIs" dxfId="15" priority="11" operator="greaterThan">
      <formula>0</formula>
    </cfRule>
  </conditionalFormatting>
  <conditionalFormatting sqref="X10:X20">
    <cfRule type="containsText" dxfId="14" priority="21" operator="containsText" text="Unknown">
      <formula>NOT(ISERROR(SEARCH("Unknown",X10)))</formula>
    </cfRule>
  </conditionalFormatting>
  <conditionalFormatting sqref="Y3:Z7">
    <cfRule type="cellIs" dxfId="13" priority="9" operator="equal">
      <formula>"Alert"</formula>
    </cfRule>
  </conditionalFormatting>
  <conditionalFormatting sqref="Y5:Z6">
    <cfRule type="cellIs" dxfId="12" priority="7" operator="equal">
      <formula>"Yes"</formula>
    </cfRule>
  </conditionalFormatting>
  <conditionalFormatting sqref="Y7:Z7">
    <cfRule type="cellIs" dxfId="11" priority="8" operator="greaterThan">
      <formula>0</formula>
    </cfRule>
  </conditionalFormatting>
  <conditionalFormatting sqref="AC10:AC20">
    <cfRule type="containsText" dxfId="10" priority="20" operator="containsText" text="Unknown">
      <formula>NOT(ISERROR(SEARCH("Unknown",AC10)))</formula>
    </cfRule>
  </conditionalFormatting>
  <conditionalFormatting sqref="AD3:AE7">
    <cfRule type="cellIs" dxfId="9" priority="6" operator="equal">
      <formula>"Alert"</formula>
    </cfRule>
  </conditionalFormatting>
  <conditionalFormatting sqref="AD5:AE6">
    <cfRule type="cellIs" dxfId="8" priority="4" operator="equal">
      <formula>"Yes"</formula>
    </cfRule>
  </conditionalFormatting>
  <conditionalFormatting sqref="AD7:AE7">
    <cfRule type="cellIs" dxfId="7" priority="5" operator="greaterThan">
      <formula>0</formula>
    </cfRule>
  </conditionalFormatting>
  <conditionalFormatting sqref="AH10:AH20">
    <cfRule type="containsText" dxfId="6" priority="19" operator="containsText" text="Unknown">
      <formula>NOT(ISERROR(SEARCH("Unknown",AH10)))</formula>
    </cfRule>
  </conditionalFormatting>
  <conditionalFormatting sqref="AI3:AJ7">
    <cfRule type="cellIs" dxfId="5" priority="3" operator="equal">
      <formula>"Alert"</formula>
    </cfRule>
  </conditionalFormatting>
  <conditionalFormatting sqref="AI5:AJ6">
    <cfRule type="cellIs" dxfId="4" priority="1" operator="equal">
      <formula>"Yes"</formula>
    </cfRule>
  </conditionalFormatting>
  <conditionalFormatting sqref="AI7:AJ7">
    <cfRule type="cellIs" dxfId="3" priority="2" operator="greaterThan">
      <formula>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D038922-B0BF-4480-8DBB-EF93F837E023}">
          <x14:formula1>
            <xm:f>'Parameter List &amp; Scores'!$D$50:$D$56</xm:f>
          </x14:formula1>
          <xm:sqref>AH20 I20 N20 S20 X20 AC20 D20</xm:sqref>
        </x14:dataValidation>
        <x14:dataValidation type="list" allowBlank="1" showInputMessage="1" showErrorMessage="1" xr:uid="{9CF9DE38-9A03-4E9E-82D6-1DC1510E90DC}">
          <x14:formula1>
            <xm:f>'Parameter List &amp; Scores'!$D$46:$D$49</xm:f>
          </x14:formula1>
          <xm:sqref>AH19 I19 N19 S19 X19 AC19 D19</xm:sqref>
        </x14:dataValidation>
        <x14:dataValidation type="list" allowBlank="1" showInputMessage="1" showErrorMessage="1" xr:uid="{77C0CCCC-3993-4940-9D67-1285E8DAECEE}">
          <x14:formula1>
            <xm:f>'Parameter List &amp; Scores'!$D$42:$D$45</xm:f>
          </x14:formula1>
          <xm:sqref>AH18 I18 N18 S18 X18 AC18 D18</xm:sqref>
        </x14:dataValidation>
        <x14:dataValidation type="list" allowBlank="1" showInputMessage="1" showErrorMessage="1" xr:uid="{40EB1C5A-DDB2-4984-B4E8-15316F4EE5F2}">
          <x14:formula1>
            <xm:f>'Parameter List &amp; Scores'!$D$39:$D$41</xm:f>
          </x14:formula1>
          <xm:sqref>AH17 I17 N17 S17 X17 AC17 D17</xm:sqref>
        </x14:dataValidation>
        <x14:dataValidation type="list" allowBlank="1" showInputMessage="1" showErrorMessage="1" xr:uid="{676015A5-58BA-43C1-9EFC-8A2CE7FCC0A6}">
          <x14:formula1>
            <xm:f>'Parameter List &amp; Scores'!$D$30:$D$35</xm:f>
          </x14:formula1>
          <xm:sqref>AH16 I16 N16 S16 X16 AC16 D16</xm:sqref>
        </x14:dataValidation>
        <x14:dataValidation type="list" allowBlank="1" showInputMessage="1" showErrorMessage="1" xr:uid="{13F0747B-9232-4BD1-B6FF-D434953E3056}">
          <x14:formula1>
            <xm:f>'Parameter List &amp; Scores'!$D$36:$D$38</xm:f>
          </x14:formula1>
          <xm:sqref>AH15 I15 N15 S15 X15 AC15 D15</xm:sqref>
        </x14:dataValidation>
        <x14:dataValidation type="list" allowBlank="1" showInputMessage="1" showErrorMessage="1" xr:uid="{5D7A11FC-10D3-4998-BB98-BF79E0DEF98F}">
          <x14:formula1>
            <xm:f>'Parameter List &amp; Scores'!$D$25:$D$29</xm:f>
          </x14:formula1>
          <xm:sqref>AH14 I14 N14 S14 X14 AC14 D14</xm:sqref>
        </x14:dataValidation>
        <x14:dataValidation type="list" allowBlank="1" showInputMessage="1" showErrorMessage="1" xr:uid="{1364DB46-44B8-4434-B656-622F2CF02B45}">
          <x14:formula1>
            <xm:f>'Parameter List &amp; Scores'!$D$17:$D$24</xm:f>
          </x14:formula1>
          <xm:sqref>AH13 I13 N13 S13 X13 AC13 D13</xm:sqref>
        </x14:dataValidation>
        <x14:dataValidation type="list" allowBlank="1" showInputMessage="1" showErrorMessage="1" xr:uid="{934A33E2-9EC9-4920-A957-A3DCDB01ED8C}">
          <x14:formula1>
            <xm:f>'Parameter List &amp; Scores'!$D$12:$D$16</xm:f>
          </x14:formula1>
          <xm:sqref>AH12 I12 N12 S12 X12 AC12 D12</xm:sqref>
        </x14:dataValidation>
        <x14:dataValidation type="list" allowBlank="1" showInputMessage="1" showErrorMessage="1" xr:uid="{A62E6318-ED0E-4AD5-9487-3E19795641BF}">
          <x14:formula1>
            <xm:f>'Parameter List &amp; Scores'!$D$9:$D$11</xm:f>
          </x14:formula1>
          <xm:sqref>AH11 I11 N11 S11 X11 AC11 D11</xm:sqref>
        </x14:dataValidation>
        <x14:dataValidation type="list" allowBlank="1" showInputMessage="1" showErrorMessage="1" xr:uid="{55379FF9-C4FD-4E37-8249-A277034E2DDF}">
          <x14:formula1>
            <xm:f>'Parameter List &amp; Scores'!$D$2:$D$8</xm:f>
          </x14:formula1>
          <xm:sqref>AH10 I10 N10 S10 X10 AC10 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858D-1981-4A75-A412-CAF61956E0D7}">
  <dimension ref="A1:X71"/>
  <sheetViews>
    <sheetView workbookViewId="0">
      <selection activeCell="H22" sqref="H22"/>
    </sheetView>
  </sheetViews>
  <sheetFormatPr defaultRowHeight="15.5" x14ac:dyDescent="0.35"/>
  <cols>
    <col min="1" max="1" width="3.33203125" customWidth="1"/>
    <col min="2" max="2" width="17.58203125" bestFit="1" customWidth="1"/>
    <col min="3" max="22" width="9.58203125" customWidth="1"/>
    <col min="23" max="23" width="110.58203125" customWidth="1"/>
    <col min="24" max="24" width="8.08203125" customWidth="1"/>
  </cols>
  <sheetData>
    <row r="1" spans="1:17" x14ac:dyDescent="0.35">
      <c r="A1" s="7"/>
      <c r="Q1" s="13"/>
    </row>
    <row r="2" spans="1:17" x14ac:dyDescent="0.35">
      <c r="A2" s="8"/>
      <c r="B2" s="19" t="s">
        <v>68</v>
      </c>
      <c r="C2" s="178" t="s">
        <v>69</v>
      </c>
      <c r="D2" s="179"/>
      <c r="E2" s="179"/>
      <c r="F2" s="179"/>
      <c r="G2" s="179"/>
      <c r="H2" s="179"/>
      <c r="I2" s="179"/>
      <c r="J2" s="179"/>
      <c r="K2" s="180"/>
      <c r="P2" s="14"/>
    </row>
    <row r="3" spans="1:17" x14ac:dyDescent="0.35">
      <c r="A3" s="9"/>
      <c r="B3" s="20" t="s">
        <v>70</v>
      </c>
      <c r="C3" s="21" t="s">
        <v>71</v>
      </c>
      <c r="D3" s="21" t="s">
        <v>72</v>
      </c>
      <c r="E3" s="21" t="s">
        <v>73</v>
      </c>
      <c r="F3" s="21" t="s">
        <v>74</v>
      </c>
      <c r="G3" s="21" t="s">
        <v>75</v>
      </c>
      <c r="H3" s="21" t="s">
        <v>76</v>
      </c>
      <c r="I3" s="21" t="s">
        <v>77</v>
      </c>
      <c r="J3" s="21" t="s">
        <v>78</v>
      </c>
      <c r="K3" s="21" t="s">
        <v>79</v>
      </c>
      <c r="P3" s="12"/>
    </row>
    <row r="4" spans="1:17" x14ac:dyDescent="0.35">
      <c r="A4" s="9"/>
      <c r="B4" s="22" t="s">
        <v>80</v>
      </c>
      <c r="C4" s="23"/>
      <c r="D4" s="24"/>
      <c r="E4" s="24"/>
      <c r="F4" s="24"/>
      <c r="G4" s="24"/>
      <c r="H4" s="24"/>
      <c r="I4" s="24"/>
      <c r="J4" s="25"/>
      <c r="K4" s="25"/>
      <c r="P4" s="12"/>
    </row>
    <row r="5" spans="1:17" ht="29" x14ac:dyDescent="0.35">
      <c r="A5" s="9"/>
      <c r="B5" s="22" t="s">
        <v>81</v>
      </c>
      <c r="C5" s="26"/>
      <c r="E5" s="24"/>
      <c r="F5" s="24"/>
      <c r="G5" s="24"/>
      <c r="H5" s="24"/>
      <c r="I5" s="24"/>
      <c r="J5" s="25"/>
      <c r="K5" s="25"/>
      <c r="P5" s="12"/>
    </row>
    <row r="6" spans="1:17" x14ac:dyDescent="0.35">
      <c r="A6" s="9"/>
      <c r="B6" s="22" t="s">
        <v>82</v>
      </c>
      <c r="C6" s="25"/>
      <c r="D6" s="136"/>
      <c r="E6" s="24"/>
      <c r="F6" s="24"/>
      <c r="G6" s="24"/>
      <c r="H6" s="24"/>
      <c r="I6" s="24"/>
      <c r="J6" s="24"/>
      <c r="K6" s="25"/>
      <c r="P6" s="12"/>
    </row>
    <row r="7" spans="1:17" x14ac:dyDescent="0.35">
      <c r="A7" s="8"/>
      <c r="B7" s="22" t="s">
        <v>83</v>
      </c>
      <c r="C7" s="25"/>
      <c r="D7" s="137"/>
      <c r="E7" s="24"/>
      <c r="F7" s="24"/>
      <c r="G7" s="24"/>
      <c r="H7" s="24"/>
      <c r="I7" s="24"/>
      <c r="J7" s="25"/>
      <c r="K7" s="25"/>
      <c r="P7" s="14"/>
    </row>
    <row r="8" spans="1:17" x14ac:dyDescent="0.35">
      <c r="A8" s="8"/>
      <c r="B8" s="22" t="s">
        <v>84</v>
      </c>
      <c r="C8" s="25"/>
      <c r="D8" s="25"/>
      <c r="E8" s="138"/>
      <c r="F8" s="138"/>
      <c r="G8" s="138"/>
      <c r="H8" s="24"/>
      <c r="I8" s="24"/>
      <c r="J8" s="25"/>
      <c r="K8" s="25"/>
      <c r="P8" s="14"/>
    </row>
    <row r="9" spans="1:17" x14ac:dyDescent="0.35">
      <c r="A9" s="8"/>
      <c r="B9" s="22" t="s">
        <v>85</v>
      </c>
      <c r="C9" s="25"/>
      <c r="D9" s="24"/>
      <c r="E9" s="27"/>
      <c r="F9" s="27"/>
      <c r="G9" s="139"/>
      <c r="H9" s="24"/>
      <c r="I9" s="24"/>
      <c r="J9" s="25"/>
      <c r="K9" s="25"/>
      <c r="P9" s="14"/>
    </row>
    <row r="10" spans="1:17" x14ac:dyDescent="0.35">
      <c r="A10" s="8"/>
      <c r="B10" s="22" t="s">
        <v>86</v>
      </c>
      <c r="C10" s="25"/>
      <c r="D10" s="24"/>
      <c r="E10" s="24"/>
      <c r="F10" s="24"/>
      <c r="G10" s="28"/>
      <c r="H10" s="140"/>
      <c r="I10" s="24"/>
      <c r="J10" s="25"/>
      <c r="K10" s="25"/>
      <c r="P10" s="14"/>
    </row>
    <row r="11" spans="1:17" x14ac:dyDescent="0.35">
      <c r="A11" s="8"/>
      <c r="B11" s="22" t="s">
        <v>87</v>
      </c>
      <c r="C11" s="25"/>
      <c r="D11" s="24"/>
      <c r="E11" s="24"/>
      <c r="F11" s="24"/>
      <c r="G11" s="24"/>
      <c r="H11" s="24"/>
      <c r="I11" s="141"/>
      <c r="J11" s="25"/>
      <c r="K11" s="25"/>
      <c r="P11" s="14"/>
    </row>
    <row r="12" spans="1:17" x14ac:dyDescent="0.35">
      <c r="A12" s="8"/>
      <c r="B12" s="22" t="s">
        <v>88</v>
      </c>
      <c r="C12" s="25"/>
      <c r="D12" s="24"/>
      <c r="E12" s="24"/>
      <c r="F12" s="24"/>
      <c r="G12" s="24"/>
      <c r="H12" s="24"/>
      <c r="I12" s="25"/>
      <c r="J12" s="26"/>
      <c r="K12" s="26"/>
      <c r="P12" s="14"/>
    </row>
    <row r="13" spans="1:17" x14ac:dyDescent="0.35">
      <c r="A13" s="8"/>
      <c r="B13" s="22" t="s">
        <v>89</v>
      </c>
      <c r="C13" s="25"/>
      <c r="D13" s="28"/>
      <c r="E13" s="24"/>
      <c r="F13" s="24"/>
      <c r="G13" s="24"/>
      <c r="H13" s="24"/>
      <c r="I13" s="24"/>
      <c r="J13" s="25"/>
      <c r="K13" s="23"/>
      <c r="P13" s="14"/>
    </row>
    <row r="14" spans="1:17" x14ac:dyDescent="0.35">
      <c r="A14" s="8"/>
      <c r="B14" s="11"/>
      <c r="C14" s="3"/>
      <c r="D14" s="1"/>
      <c r="E14" s="4"/>
      <c r="F14" s="4"/>
      <c r="G14" s="4"/>
      <c r="H14" s="4"/>
    </row>
    <row r="15" spans="1:17" x14ac:dyDescent="0.35">
      <c r="A15" s="8"/>
      <c r="B15" s="5" t="s">
        <v>90</v>
      </c>
      <c r="C15" s="29"/>
      <c r="D15" s="29"/>
      <c r="E15" s="29"/>
      <c r="F15" s="29"/>
      <c r="G15" s="29"/>
      <c r="H15" s="29"/>
      <c r="I15" s="29"/>
      <c r="J15" s="29"/>
      <c r="K15" s="29"/>
      <c r="L15" s="15" t="s">
        <v>91</v>
      </c>
    </row>
    <row r="16" spans="1:17" x14ac:dyDescent="0.35">
      <c r="A16" s="8"/>
      <c r="B16" s="6" t="s">
        <v>92</v>
      </c>
      <c r="C16" s="17">
        <v>16</v>
      </c>
      <c r="D16" s="17">
        <v>2</v>
      </c>
      <c r="E16" s="17">
        <v>4</v>
      </c>
      <c r="F16" s="17">
        <v>4</v>
      </c>
      <c r="G16" s="17">
        <v>4</v>
      </c>
      <c r="H16" s="17">
        <v>2</v>
      </c>
      <c r="I16" s="17">
        <v>4</v>
      </c>
      <c r="J16" s="18">
        <v>4</v>
      </c>
      <c r="K16" s="18">
        <v>4</v>
      </c>
      <c r="L16" s="143">
        <f>SUM(C16:K16)</f>
        <v>44</v>
      </c>
    </row>
    <row r="17" spans="1:24" x14ac:dyDescent="0.35">
      <c r="A17" s="8"/>
      <c r="B17" s="6" t="s">
        <v>93</v>
      </c>
      <c r="C17" s="17">
        <v>4</v>
      </c>
      <c r="D17" s="17">
        <v>20</v>
      </c>
      <c r="E17" s="17">
        <v>4</v>
      </c>
      <c r="F17" s="17">
        <v>4</v>
      </c>
      <c r="G17" s="17">
        <v>4</v>
      </c>
      <c r="H17" s="17">
        <v>2</v>
      </c>
      <c r="I17" s="17"/>
      <c r="J17" s="18"/>
      <c r="K17" s="18">
        <v>6</v>
      </c>
      <c r="L17" s="143">
        <f>SUM(C17:K17)</f>
        <v>44</v>
      </c>
    </row>
    <row r="18" spans="1:24" x14ac:dyDescent="0.35">
      <c r="A18" s="8"/>
      <c r="B18" s="6" t="s">
        <v>94</v>
      </c>
      <c r="C18" s="17">
        <v>4</v>
      </c>
      <c r="D18" s="17">
        <v>20</v>
      </c>
      <c r="E18" s="17">
        <v>40</v>
      </c>
      <c r="F18" s="17">
        <v>40</v>
      </c>
      <c r="G18" s="17">
        <v>40</v>
      </c>
      <c r="H18" s="17">
        <v>20</v>
      </c>
      <c r="I18" s="17">
        <v>4</v>
      </c>
      <c r="J18" s="18">
        <v>8</v>
      </c>
      <c r="K18" s="18">
        <v>4</v>
      </c>
      <c r="L18" s="143">
        <f>SUM(C18:K18)</f>
        <v>180</v>
      </c>
    </row>
    <row r="19" spans="1:24" x14ac:dyDescent="0.35">
      <c r="A19" s="8"/>
      <c r="B19" s="6" t="s">
        <v>95</v>
      </c>
      <c r="C19" s="17">
        <v>4</v>
      </c>
      <c r="D19" s="17">
        <v>20</v>
      </c>
      <c r="E19" s="17">
        <v>4</v>
      </c>
      <c r="F19" s="17">
        <v>4</v>
      </c>
      <c r="G19" s="17">
        <v>4</v>
      </c>
      <c r="H19" s="17">
        <v>2</v>
      </c>
      <c r="I19" s="17">
        <v>4</v>
      </c>
      <c r="J19" s="18">
        <v>4</v>
      </c>
      <c r="K19" s="18">
        <v>2</v>
      </c>
      <c r="L19" s="143">
        <f>SUM(C19:K19)</f>
        <v>48</v>
      </c>
    </row>
    <row r="20" spans="1:24" x14ac:dyDescent="0.35">
      <c r="A20" s="8"/>
      <c r="B20" s="16" t="s">
        <v>96</v>
      </c>
      <c r="C20" s="17">
        <v>8</v>
      </c>
      <c r="D20" s="17">
        <v>1</v>
      </c>
      <c r="E20" s="17">
        <v>2</v>
      </c>
      <c r="F20" s="17">
        <v>2</v>
      </c>
      <c r="G20" s="17">
        <v>2</v>
      </c>
      <c r="H20" s="17">
        <v>1</v>
      </c>
      <c r="I20" s="17">
        <v>2</v>
      </c>
      <c r="J20" s="18">
        <v>2</v>
      </c>
      <c r="K20" s="18">
        <v>2</v>
      </c>
      <c r="L20" s="144">
        <f>SUM(C20:K20)</f>
        <v>22</v>
      </c>
    </row>
    <row r="21" spans="1:24" x14ac:dyDescent="0.35">
      <c r="A21" s="8"/>
      <c r="C21" s="2"/>
      <c r="D21" s="2"/>
      <c r="E21" s="2"/>
      <c r="F21" s="2"/>
      <c r="G21" s="2"/>
      <c r="H21" s="2"/>
      <c r="I21" s="2"/>
      <c r="L21" s="40">
        <f>SUM(L16:L20)</f>
        <v>338</v>
      </c>
      <c r="X21" s="8"/>
    </row>
    <row r="22" spans="1:24" x14ac:dyDescent="0.35">
      <c r="A22" s="8"/>
      <c r="X22" s="8"/>
    </row>
    <row r="23" spans="1:24" x14ac:dyDescent="0.35">
      <c r="A23" s="8"/>
      <c r="X23" s="8"/>
    </row>
    <row r="24" spans="1:24" x14ac:dyDescent="0.35">
      <c r="A24" s="7"/>
      <c r="X24" s="8"/>
    </row>
    <row r="25" spans="1:24" x14ac:dyDescent="0.35">
      <c r="A25" s="8"/>
      <c r="B25" s="19" t="s">
        <v>97</v>
      </c>
      <c r="C25" s="178" t="s">
        <v>69</v>
      </c>
      <c r="D25" s="179"/>
      <c r="E25" s="179"/>
      <c r="F25" s="179"/>
      <c r="G25" s="179"/>
      <c r="H25" s="179"/>
      <c r="I25" s="179"/>
      <c r="J25" s="179"/>
      <c r="K25" s="180"/>
      <c r="L25" s="29"/>
      <c r="M25" s="29"/>
    </row>
    <row r="26" spans="1:24" x14ac:dyDescent="0.35">
      <c r="A26" s="9"/>
      <c r="B26" s="30" t="s">
        <v>70</v>
      </c>
      <c r="C26" s="31" t="s">
        <v>71</v>
      </c>
      <c r="D26" s="31" t="s">
        <v>72</v>
      </c>
      <c r="E26" s="31" t="s">
        <v>73</v>
      </c>
      <c r="F26" s="31" t="s">
        <v>74</v>
      </c>
      <c r="G26" s="31" t="s">
        <v>75</v>
      </c>
      <c r="H26" s="31" t="s">
        <v>76</v>
      </c>
      <c r="I26" s="31" t="s">
        <v>77</v>
      </c>
      <c r="J26" s="31" t="s">
        <v>78</v>
      </c>
      <c r="K26" s="31" t="s">
        <v>79</v>
      </c>
      <c r="L26" s="31" t="s">
        <v>98</v>
      </c>
      <c r="M26" s="31" t="s">
        <v>99</v>
      </c>
    </row>
    <row r="27" spans="1:24" x14ac:dyDescent="0.35">
      <c r="A27" s="9"/>
      <c r="B27" s="22" t="s">
        <v>80</v>
      </c>
      <c r="C27" s="32"/>
      <c r="D27" s="33"/>
      <c r="E27" s="33"/>
      <c r="F27" s="33"/>
      <c r="G27" s="33"/>
      <c r="H27" s="33"/>
      <c r="I27" s="33"/>
      <c r="J27" s="34"/>
      <c r="K27" s="34"/>
      <c r="L27" s="34"/>
      <c r="M27" s="34"/>
    </row>
    <row r="28" spans="1:24" ht="29" x14ac:dyDescent="0.35">
      <c r="A28" s="9"/>
      <c r="B28" s="22" t="s">
        <v>81</v>
      </c>
      <c r="C28" s="35"/>
      <c r="D28" s="33"/>
      <c r="E28" s="33"/>
      <c r="F28" s="33"/>
      <c r="G28" s="33"/>
      <c r="H28" s="33"/>
      <c r="I28" s="33"/>
      <c r="J28" s="34"/>
      <c r="K28" s="34"/>
      <c r="L28" s="34"/>
      <c r="M28" s="34"/>
    </row>
    <row r="29" spans="1:24" x14ac:dyDescent="0.35">
      <c r="A29" s="8"/>
      <c r="B29" s="22" t="s">
        <v>82</v>
      </c>
      <c r="C29" s="34"/>
      <c r="D29" s="136"/>
      <c r="E29" s="33"/>
      <c r="F29" s="33"/>
      <c r="G29" s="33"/>
      <c r="H29" s="33"/>
      <c r="I29" s="33"/>
      <c r="J29" s="33"/>
      <c r="K29" s="34"/>
      <c r="L29" s="34"/>
      <c r="M29" s="34"/>
    </row>
    <row r="30" spans="1:24" x14ac:dyDescent="0.35">
      <c r="A30" s="8"/>
      <c r="B30" s="22" t="s">
        <v>83</v>
      </c>
      <c r="C30" s="34"/>
      <c r="D30" s="137"/>
      <c r="F30" s="33"/>
      <c r="G30" s="33"/>
      <c r="H30" s="33"/>
      <c r="I30" s="33"/>
      <c r="J30" s="34"/>
      <c r="K30" s="34"/>
      <c r="L30" s="34"/>
      <c r="M30" s="34"/>
    </row>
    <row r="31" spans="1:24" x14ac:dyDescent="0.35">
      <c r="A31" s="8"/>
      <c r="B31" s="22" t="s">
        <v>84</v>
      </c>
      <c r="C31" s="34"/>
      <c r="D31" s="34"/>
      <c r="E31" s="138"/>
      <c r="F31" s="138"/>
      <c r="G31" s="138"/>
      <c r="H31" s="138"/>
      <c r="I31" s="33"/>
      <c r="J31" s="34"/>
      <c r="K31" s="34"/>
      <c r="L31" s="34"/>
      <c r="M31" s="34"/>
    </row>
    <row r="32" spans="1:24" x14ac:dyDescent="0.35">
      <c r="A32" s="8"/>
      <c r="B32" s="22" t="s">
        <v>85</v>
      </c>
      <c r="C32" s="34"/>
      <c r="D32" s="33"/>
      <c r="E32" s="36"/>
      <c r="F32" s="36"/>
      <c r="H32" s="139"/>
      <c r="I32" s="139"/>
      <c r="J32" s="34"/>
      <c r="K32" s="34"/>
      <c r="L32" s="34"/>
      <c r="M32" s="34"/>
    </row>
    <row r="33" spans="1:18" x14ac:dyDescent="0.35">
      <c r="A33" s="8"/>
      <c r="B33" s="22" t="s">
        <v>86</v>
      </c>
      <c r="C33" s="34"/>
      <c r="D33" s="33"/>
      <c r="E33" s="33"/>
      <c r="F33" s="33"/>
      <c r="G33" s="37"/>
      <c r="H33" s="34"/>
      <c r="J33" s="140"/>
      <c r="K33" s="34"/>
      <c r="L33" s="34"/>
      <c r="M33" s="34"/>
    </row>
    <row r="34" spans="1:18" x14ac:dyDescent="0.35">
      <c r="A34" s="8"/>
      <c r="B34" s="22" t="s">
        <v>87</v>
      </c>
      <c r="C34" s="34"/>
      <c r="D34" s="33"/>
      <c r="E34" s="33"/>
      <c r="F34" s="33"/>
      <c r="G34" s="33"/>
      <c r="H34" s="34"/>
      <c r="I34" s="33"/>
      <c r="K34" s="141"/>
      <c r="L34" s="34"/>
      <c r="M34" s="34"/>
    </row>
    <row r="35" spans="1:18" x14ac:dyDescent="0.35">
      <c r="A35" s="8"/>
      <c r="B35" s="22" t="s">
        <v>88</v>
      </c>
      <c r="C35" s="34"/>
      <c r="D35" s="33"/>
      <c r="E35" s="33"/>
      <c r="F35" s="33"/>
      <c r="G35" s="33"/>
      <c r="H35" s="34"/>
      <c r="I35" s="33"/>
      <c r="J35" s="34"/>
      <c r="L35" s="26"/>
      <c r="M35" s="26"/>
    </row>
    <row r="36" spans="1:18" x14ac:dyDescent="0.35">
      <c r="A36" s="8"/>
      <c r="B36" s="22" t="s">
        <v>89</v>
      </c>
      <c r="C36" s="34"/>
      <c r="D36" s="37"/>
      <c r="E36" s="33"/>
      <c r="F36" s="33"/>
      <c r="G36" s="33"/>
      <c r="H36" s="34"/>
      <c r="I36" s="33"/>
      <c r="J36" s="33"/>
      <c r="K36" s="34"/>
      <c r="L36" s="34"/>
      <c r="M36" s="23"/>
    </row>
    <row r="38" spans="1:18" x14ac:dyDescent="0.35">
      <c r="A38" s="8"/>
      <c r="B38" s="5" t="s">
        <v>90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39" t="s">
        <v>91</v>
      </c>
    </row>
    <row r="39" spans="1:18" x14ac:dyDescent="0.35">
      <c r="A39" s="8"/>
      <c r="B39" s="6" t="s">
        <v>92</v>
      </c>
      <c r="C39" s="17">
        <v>16</v>
      </c>
      <c r="D39" s="17">
        <v>2</v>
      </c>
      <c r="E39" s="17">
        <v>4</v>
      </c>
      <c r="F39" s="17">
        <v>4</v>
      </c>
      <c r="G39" s="17">
        <v>4</v>
      </c>
      <c r="H39" s="17">
        <v>4</v>
      </c>
      <c r="I39" s="17">
        <v>2</v>
      </c>
      <c r="J39" s="18">
        <v>4</v>
      </c>
      <c r="K39" s="18">
        <v>4</v>
      </c>
      <c r="L39" s="143">
        <v>4</v>
      </c>
      <c r="M39" s="145">
        <v>4</v>
      </c>
      <c r="N39" s="146">
        <f>SUM(C39:M39)</f>
        <v>52</v>
      </c>
    </row>
    <row r="40" spans="1:18" x14ac:dyDescent="0.35">
      <c r="A40" s="8"/>
      <c r="B40" s="6" t="s">
        <v>93</v>
      </c>
      <c r="C40" s="18">
        <v>4</v>
      </c>
      <c r="D40" s="18">
        <v>40</v>
      </c>
      <c r="E40" s="18">
        <v>4</v>
      </c>
      <c r="F40" s="18">
        <v>4</v>
      </c>
      <c r="G40" s="18">
        <v>4</v>
      </c>
      <c r="H40" s="18">
        <v>4</v>
      </c>
      <c r="I40" s="18">
        <v>2</v>
      </c>
      <c r="J40" s="18">
        <v>2</v>
      </c>
      <c r="K40" s="18"/>
      <c r="L40" s="18"/>
      <c r="M40" s="145">
        <v>6</v>
      </c>
      <c r="N40" s="146">
        <f>SUM(C40:M40)</f>
        <v>70</v>
      </c>
    </row>
    <row r="41" spans="1:18" x14ac:dyDescent="0.35">
      <c r="A41" s="8"/>
      <c r="B41" s="6" t="s">
        <v>94</v>
      </c>
      <c r="C41" s="18">
        <v>4</v>
      </c>
      <c r="D41" s="18">
        <v>40</v>
      </c>
      <c r="E41" s="18">
        <v>40</v>
      </c>
      <c r="F41" s="18">
        <v>40</v>
      </c>
      <c r="G41" s="18">
        <v>40</v>
      </c>
      <c r="H41" s="18">
        <v>40</v>
      </c>
      <c r="I41" s="18">
        <v>20</v>
      </c>
      <c r="J41" s="18">
        <v>20</v>
      </c>
      <c r="K41" s="18">
        <v>4</v>
      </c>
      <c r="L41" s="18">
        <v>16</v>
      </c>
      <c r="M41" s="38">
        <v>4</v>
      </c>
      <c r="N41" s="146">
        <f>SUM(C41:M41)</f>
        <v>268</v>
      </c>
    </row>
    <row r="42" spans="1:18" x14ac:dyDescent="0.35">
      <c r="A42" s="8"/>
      <c r="B42" s="6" t="s">
        <v>95</v>
      </c>
      <c r="C42" s="18">
        <v>4</v>
      </c>
      <c r="D42" s="18">
        <v>4</v>
      </c>
      <c r="E42" s="18">
        <v>40</v>
      </c>
      <c r="F42" s="18">
        <v>4</v>
      </c>
      <c r="G42" s="18">
        <v>4</v>
      </c>
      <c r="H42" s="18">
        <v>4</v>
      </c>
      <c r="I42" s="18">
        <v>2</v>
      </c>
      <c r="J42" s="18">
        <v>2</v>
      </c>
      <c r="K42" s="18">
        <v>4</v>
      </c>
      <c r="L42" s="18">
        <v>4</v>
      </c>
      <c r="M42" s="38">
        <v>4</v>
      </c>
      <c r="N42" s="146">
        <f>SUM(C42:M42)</f>
        <v>76</v>
      </c>
    </row>
    <row r="43" spans="1:18" x14ac:dyDescent="0.35">
      <c r="A43" s="8"/>
      <c r="B43" s="16" t="s">
        <v>96</v>
      </c>
      <c r="C43" s="18">
        <v>8</v>
      </c>
      <c r="D43" s="18">
        <v>2</v>
      </c>
      <c r="E43" s="18">
        <v>2</v>
      </c>
      <c r="F43" s="18">
        <v>2</v>
      </c>
      <c r="G43" s="18">
        <v>2</v>
      </c>
      <c r="H43" s="18">
        <v>2</v>
      </c>
      <c r="I43" s="18">
        <v>2</v>
      </c>
      <c r="J43" s="18">
        <v>1</v>
      </c>
      <c r="K43" s="18">
        <v>1</v>
      </c>
      <c r="L43" s="18">
        <v>2</v>
      </c>
      <c r="M43" s="38">
        <v>2</v>
      </c>
      <c r="N43" s="146">
        <f>SUM(C43:M43)</f>
        <v>26</v>
      </c>
    </row>
    <row r="44" spans="1:18" x14ac:dyDescent="0.35">
      <c r="A44" s="8"/>
      <c r="C44" s="2"/>
      <c r="D44" s="2"/>
      <c r="E44" s="2"/>
      <c r="F44" s="2"/>
      <c r="G44" s="2"/>
      <c r="H44" s="2"/>
      <c r="I44" s="2"/>
      <c r="N44" s="40">
        <f>SUM(N39:N43)</f>
        <v>492</v>
      </c>
    </row>
    <row r="45" spans="1:18" x14ac:dyDescent="0.35">
      <c r="A45" s="8"/>
      <c r="C45" s="2"/>
      <c r="D45" s="2"/>
      <c r="E45" s="2"/>
      <c r="F45" s="2"/>
      <c r="G45" s="2"/>
      <c r="H45" s="2"/>
      <c r="I45" s="2"/>
      <c r="L45" s="147"/>
      <c r="M45" s="147"/>
      <c r="N45" s="147"/>
      <c r="Q45" s="147"/>
      <c r="R45" s="147"/>
    </row>
    <row r="46" spans="1:18" x14ac:dyDescent="0.35">
      <c r="A46" s="8"/>
      <c r="C46" s="2"/>
      <c r="D46" s="2"/>
      <c r="E46" s="2"/>
      <c r="F46" s="2"/>
      <c r="G46" s="2"/>
      <c r="H46" s="2"/>
      <c r="I46" s="2"/>
      <c r="L46" s="147"/>
      <c r="M46" s="147"/>
      <c r="N46" s="147"/>
      <c r="O46" s="147"/>
      <c r="P46" s="147"/>
    </row>
    <row r="47" spans="1:18" x14ac:dyDescent="0.35">
      <c r="A47" s="8"/>
      <c r="C47" s="2"/>
      <c r="D47" s="2"/>
      <c r="E47" s="2"/>
      <c r="F47" s="2"/>
      <c r="G47" s="2"/>
      <c r="H47" s="2"/>
      <c r="I47" s="2"/>
      <c r="L47" s="147"/>
      <c r="M47" s="147"/>
      <c r="N47" s="147"/>
      <c r="O47" s="147"/>
      <c r="P47" s="147"/>
    </row>
    <row r="48" spans="1:18" x14ac:dyDescent="0.35">
      <c r="A48" s="8"/>
      <c r="B48" s="19" t="s">
        <v>100</v>
      </c>
      <c r="C48" s="181" t="s">
        <v>69</v>
      </c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</row>
    <row r="49" spans="1:19" x14ac:dyDescent="0.35">
      <c r="A49" s="8"/>
      <c r="B49" s="30" t="s">
        <v>70</v>
      </c>
      <c r="C49" s="31" t="s">
        <v>71</v>
      </c>
      <c r="D49" s="31" t="s">
        <v>72</v>
      </c>
      <c r="E49" s="31" t="s">
        <v>73</v>
      </c>
      <c r="F49" s="31" t="s">
        <v>74</v>
      </c>
      <c r="G49" s="31" t="s">
        <v>75</v>
      </c>
      <c r="H49" s="31" t="s">
        <v>76</v>
      </c>
      <c r="I49" s="31" t="s">
        <v>77</v>
      </c>
      <c r="J49" s="31" t="s">
        <v>78</v>
      </c>
      <c r="K49" s="31" t="s">
        <v>79</v>
      </c>
      <c r="L49" s="31" t="s">
        <v>98</v>
      </c>
      <c r="M49" s="31" t="s">
        <v>99</v>
      </c>
      <c r="N49" s="31" t="s">
        <v>101</v>
      </c>
      <c r="O49" s="31" t="s">
        <v>102</v>
      </c>
      <c r="P49" s="31" t="s">
        <v>103</v>
      </c>
      <c r="Q49" s="31" t="s">
        <v>104</v>
      </c>
      <c r="R49" s="31" t="s">
        <v>105</v>
      </c>
    </row>
    <row r="50" spans="1:19" x14ac:dyDescent="0.35">
      <c r="A50" s="8"/>
      <c r="B50" s="22" t="s">
        <v>80</v>
      </c>
      <c r="C50" s="32"/>
      <c r="D50" s="33"/>
      <c r="E50" s="33"/>
      <c r="F50" s="33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</row>
    <row r="51" spans="1:19" ht="29" x14ac:dyDescent="0.35">
      <c r="A51" s="8"/>
      <c r="B51" s="22" t="s">
        <v>81</v>
      </c>
      <c r="C51" s="35"/>
      <c r="D51" s="33"/>
      <c r="E51" s="33"/>
      <c r="F51" s="33"/>
      <c r="G51" s="33"/>
      <c r="H51" s="33"/>
      <c r="I51" s="33"/>
      <c r="J51" s="34"/>
      <c r="K51" s="34"/>
      <c r="L51" s="34"/>
      <c r="M51" s="34"/>
      <c r="N51" s="34"/>
      <c r="O51" s="34"/>
      <c r="P51" s="34"/>
      <c r="Q51" s="34"/>
      <c r="R51" s="34"/>
    </row>
    <row r="52" spans="1:19" x14ac:dyDescent="0.35">
      <c r="A52" s="7"/>
      <c r="B52" s="22" t="s">
        <v>82</v>
      </c>
      <c r="C52" s="34"/>
      <c r="D52" s="136"/>
      <c r="E52" s="136"/>
      <c r="F52" s="33"/>
      <c r="G52" s="33"/>
      <c r="H52" s="33"/>
      <c r="I52" s="33"/>
      <c r="J52" s="33"/>
      <c r="K52" s="34"/>
      <c r="L52" s="34"/>
      <c r="M52" s="34"/>
      <c r="N52" s="34"/>
      <c r="O52" s="34"/>
      <c r="P52" s="34"/>
      <c r="Q52" s="34"/>
      <c r="R52" s="34"/>
    </row>
    <row r="53" spans="1:19" x14ac:dyDescent="0.35">
      <c r="A53" s="7"/>
      <c r="B53" s="22" t="s">
        <v>83</v>
      </c>
      <c r="C53" s="33"/>
      <c r="D53" s="33"/>
      <c r="E53" s="137"/>
      <c r="F53" s="137"/>
      <c r="G53" s="33"/>
      <c r="H53" s="33"/>
      <c r="I53" s="33"/>
      <c r="J53" s="33"/>
      <c r="K53" s="34"/>
      <c r="L53" s="34"/>
      <c r="M53" s="34"/>
      <c r="N53" s="34"/>
      <c r="O53" s="34"/>
      <c r="P53" s="34"/>
      <c r="Q53" s="34"/>
      <c r="R53" s="34"/>
    </row>
    <row r="54" spans="1:19" x14ac:dyDescent="0.35">
      <c r="A54" s="7"/>
      <c r="B54" s="22" t="s">
        <v>84</v>
      </c>
      <c r="C54" s="33"/>
      <c r="D54" s="33"/>
      <c r="E54" s="34"/>
      <c r="F54" s="138"/>
      <c r="G54" s="138"/>
      <c r="H54" s="138"/>
      <c r="I54" s="138"/>
      <c r="J54" s="138"/>
      <c r="K54" s="138"/>
      <c r="L54" s="34"/>
      <c r="M54" s="34"/>
      <c r="N54" s="34"/>
      <c r="O54" s="34"/>
      <c r="P54" s="34"/>
      <c r="Q54" s="34"/>
      <c r="R54" s="34"/>
    </row>
    <row r="55" spans="1:19" x14ac:dyDescent="0.35">
      <c r="A55" s="7"/>
      <c r="B55" s="22" t="s">
        <v>85</v>
      </c>
      <c r="C55" s="33"/>
      <c r="D55" s="33"/>
      <c r="E55" s="33"/>
      <c r="F55" s="33"/>
      <c r="G55" s="33"/>
      <c r="H55" s="33"/>
      <c r="I55" s="33"/>
      <c r="J55" s="33"/>
      <c r="L55" s="139"/>
      <c r="M55" s="139"/>
      <c r="N55" s="34"/>
      <c r="O55" s="34"/>
      <c r="P55" s="34"/>
      <c r="Q55" s="34"/>
      <c r="R55" s="34"/>
    </row>
    <row r="56" spans="1:19" x14ac:dyDescent="0.35">
      <c r="A56" s="7"/>
      <c r="B56" s="22" t="s">
        <v>86</v>
      </c>
      <c r="C56" s="33"/>
      <c r="D56" s="33"/>
      <c r="F56" s="33"/>
      <c r="G56" s="33"/>
      <c r="H56" s="33"/>
      <c r="I56" s="33"/>
      <c r="J56" s="34"/>
      <c r="K56" s="34"/>
      <c r="M56" s="34"/>
      <c r="N56" s="140"/>
      <c r="O56" s="34"/>
      <c r="P56" s="34"/>
      <c r="Q56" s="34"/>
      <c r="R56" s="34"/>
    </row>
    <row r="57" spans="1:19" x14ac:dyDescent="0.35">
      <c r="A57" s="7"/>
      <c r="B57" s="22" t="s">
        <v>87</v>
      </c>
      <c r="C57" s="34"/>
      <c r="D57" s="33"/>
      <c r="E57" s="33"/>
      <c r="F57" s="33"/>
      <c r="G57" s="33"/>
      <c r="H57" s="33"/>
      <c r="I57" s="33"/>
      <c r="J57" s="34"/>
      <c r="K57" s="34"/>
      <c r="L57" s="34"/>
      <c r="M57" s="34"/>
      <c r="N57" s="34"/>
      <c r="O57" s="141"/>
      <c r="P57" s="34"/>
      <c r="Q57" s="34"/>
      <c r="R57" s="34"/>
    </row>
    <row r="58" spans="1:19" x14ac:dyDescent="0.35">
      <c r="A58" s="7"/>
      <c r="B58" s="22" t="s">
        <v>88</v>
      </c>
      <c r="C58" s="34"/>
      <c r="D58" s="33"/>
      <c r="E58" s="33"/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26"/>
      <c r="Q58" s="26"/>
      <c r="R58" s="34"/>
    </row>
    <row r="59" spans="1:19" x14ac:dyDescent="0.35">
      <c r="A59" s="7"/>
      <c r="B59" s="22" t="s">
        <v>89</v>
      </c>
      <c r="C59" s="34"/>
      <c r="D59" s="37"/>
      <c r="E59" s="33"/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23"/>
    </row>
    <row r="60" spans="1:19" x14ac:dyDescent="0.35">
      <c r="A60" s="7"/>
    </row>
    <row r="61" spans="1:19" x14ac:dyDescent="0.35">
      <c r="A61" s="7"/>
      <c r="B61" s="5" t="s">
        <v>90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39" t="s">
        <v>91</v>
      </c>
    </row>
    <row r="62" spans="1:19" x14ac:dyDescent="0.35">
      <c r="A62" s="7"/>
      <c r="B62" s="6" t="s">
        <v>92</v>
      </c>
      <c r="C62" s="17">
        <v>16</v>
      </c>
      <c r="D62" s="17">
        <v>2</v>
      </c>
      <c r="E62" s="17">
        <v>4</v>
      </c>
      <c r="F62" s="17">
        <v>4</v>
      </c>
      <c r="G62" s="17">
        <v>4</v>
      </c>
      <c r="H62" s="17">
        <v>4</v>
      </c>
      <c r="I62" s="17">
        <v>2</v>
      </c>
      <c r="J62" s="17">
        <v>4</v>
      </c>
      <c r="K62" s="17">
        <v>4</v>
      </c>
      <c r="L62" s="17">
        <v>4</v>
      </c>
      <c r="M62" s="17">
        <v>4</v>
      </c>
      <c r="N62" s="17">
        <v>4</v>
      </c>
      <c r="O62" s="17">
        <v>4</v>
      </c>
      <c r="P62" s="17">
        <v>4</v>
      </c>
      <c r="Q62" s="17">
        <v>4</v>
      </c>
      <c r="R62" s="17">
        <v>4</v>
      </c>
      <c r="S62" s="146">
        <f>SUM(C62:R62)</f>
        <v>72</v>
      </c>
    </row>
    <row r="63" spans="1:19" x14ac:dyDescent="0.35">
      <c r="A63" s="7"/>
      <c r="B63" s="6" t="s">
        <v>93</v>
      </c>
      <c r="C63" s="17">
        <v>4</v>
      </c>
      <c r="D63" s="17">
        <v>40</v>
      </c>
      <c r="E63" s="17">
        <v>40</v>
      </c>
      <c r="F63" s="17">
        <v>4</v>
      </c>
      <c r="G63" s="17">
        <v>4</v>
      </c>
      <c r="H63" s="17">
        <v>4</v>
      </c>
      <c r="I63" s="17">
        <v>4</v>
      </c>
      <c r="J63" s="17">
        <v>4</v>
      </c>
      <c r="K63" s="17">
        <v>4</v>
      </c>
      <c r="L63" s="17"/>
      <c r="M63" s="17">
        <v>4</v>
      </c>
      <c r="N63" s="17">
        <v>4</v>
      </c>
      <c r="O63" s="17"/>
      <c r="P63" s="17"/>
      <c r="Q63" s="17"/>
      <c r="R63" s="17">
        <v>6</v>
      </c>
      <c r="S63" s="146">
        <f>SUM(C63:R63)</f>
        <v>122</v>
      </c>
    </row>
    <row r="64" spans="1:19" x14ac:dyDescent="0.35">
      <c r="A64" s="7"/>
      <c r="B64" s="6" t="s">
        <v>94</v>
      </c>
      <c r="C64" s="17">
        <v>4</v>
      </c>
      <c r="D64" s="17">
        <v>20</v>
      </c>
      <c r="E64" s="17">
        <v>40</v>
      </c>
      <c r="F64" s="17">
        <v>40</v>
      </c>
      <c r="G64" s="17">
        <v>40</v>
      </c>
      <c r="H64" s="17">
        <v>40</v>
      </c>
      <c r="I64" s="17">
        <v>40</v>
      </c>
      <c r="J64" s="17">
        <v>40</v>
      </c>
      <c r="K64" s="17">
        <v>40</v>
      </c>
      <c r="L64" s="17">
        <v>40</v>
      </c>
      <c r="M64" s="17">
        <v>40</v>
      </c>
      <c r="N64" s="17">
        <v>20</v>
      </c>
      <c r="O64" s="17">
        <v>4</v>
      </c>
      <c r="P64" s="17">
        <v>16</v>
      </c>
      <c r="Q64" s="17">
        <v>16</v>
      </c>
      <c r="R64" s="17">
        <v>4</v>
      </c>
      <c r="S64" s="146">
        <f>SUM(C64:R64)</f>
        <v>444</v>
      </c>
    </row>
    <row r="65" spans="1:19" x14ac:dyDescent="0.35">
      <c r="A65" s="7"/>
      <c r="B65" s="6" t="s">
        <v>95</v>
      </c>
      <c r="C65" s="17">
        <v>4</v>
      </c>
      <c r="D65" s="17">
        <v>20</v>
      </c>
      <c r="E65" s="17">
        <v>40</v>
      </c>
      <c r="F65" s="17">
        <v>40</v>
      </c>
      <c r="G65" s="17">
        <v>4</v>
      </c>
      <c r="H65" s="17">
        <v>4</v>
      </c>
      <c r="I65" s="17">
        <v>4</v>
      </c>
      <c r="J65" s="17">
        <v>2</v>
      </c>
      <c r="K65" s="17">
        <v>4</v>
      </c>
      <c r="L65" s="17">
        <v>4</v>
      </c>
      <c r="M65" s="17">
        <v>4</v>
      </c>
      <c r="N65" s="17"/>
      <c r="O65" s="17"/>
      <c r="P65" s="17"/>
      <c r="Q65" s="17"/>
      <c r="R65" s="17"/>
      <c r="S65" s="146">
        <f>SUM(C65:R65)</f>
        <v>130</v>
      </c>
    </row>
    <row r="66" spans="1:19" x14ac:dyDescent="0.35">
      <c r="A66" s="7"/>
      <c r="B66" s="16" t="s">
        <v>96</v>
      </c>
      <c r="C66" s="17">
        <v>8</v>
      </c>
      <c r="D66" s="17">
        <v>2</v>
      </c>
      <c r="E66" s="17">
        <v>2</v>
      </c>
      <c r="F66" s="17">
        <v>2</v>
      </c>
      <c r="G66" s="17">
        <v>2</v>
      </c>
      <c r="H66" s="17">
        <v>2</v>
      </c>
      <c r="I66" s="17">
        <v>2</v>
      </c>
      <c r="J66" s="17">
        <v>2</v>
      </c>
      <c r="K66" s="17">
        <v>2</v>
      </c>
      <c r="L66" s="17">
        <v>1</v>
      </c>
      <c r="M66" s="17">
        <v>1</v>
      </c>
      <c r="N66" s="17">
        <v>2</v>
      </c>
      <c r="O66" s="17">
        <v>2</v>
      </c>
      <c r="P66" s="17">
        <v>2</v>
      </c>
      <c r="Q66" s="17">
        <v>2</v>
      </c>
      <c r="R66" s="17">
        <v>2</v>
      </c>
      <c r="S66" s="146">
        <f>SUM(C66:R66)</f>
        <v>36</v>
      </c>
    </row>
    <row r="67" spans="1:19" x14ac:dyDescent="0.35">
      <c r="A67" s="7"/>
      <c r="S67" s="146">
        <f>SUM(S62:S66)</f>
        <v>804</v>
      </c>
    </row>
    <row r="68" spans="1:19" x14ac:dyDescent="0.35">
      <c r="A68" s="7"/>
    </row>
    <row r="69" spans="1:19" x14ac:dyDescent="0.35">
      <c r="A69" s="7"/>
    </row>
    <row r="70" spans="1:19" x14ac:dyDescent="0.35">
      <c r="A70" s="8"/>
    </row>
    <row r="71" spans="1:19" x14ac:dyDescent="0.35">
      <c r="A71" s="10"/>
    </row>
  </sheetData>
  <mergeCells count="3">
    <mergeCell ref="C2:K2"/>
    <mergeCell ref="C25:K25"/>
    <mergeCell ref="C48:R48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27EF-D60F-47A7-BF16-72F8E62377DF}">
  <dimension ref="B2:S35"/>
  <sheetViews>
    <sheetView workbookViewId="0">
      <selection activeCell="O28" sqref="O28"/>
    </sheetView>
  </sheetViews>
  <sheetFormatPr defaultColWidth="8.33203125" defaultRowHeight="14.5" x14ac:dyDescent="0.35"/>
  <cols>
    <col min="1" max="2" width="2.58203125" style="125" customWidth="1"/>
    <col min="3" max="3" width="17.58203125" style="125" bestFit="1" customWidth="1"/>
    <col min="4" max="19" width="8.5" style="125" customWidth="1"/>
    <col min="20" max="16384" width="8.33203125" style="125"/>
  </cols>
  <sheetData>
    <row r="2" spans="3:19" x14ac:dyDescent="0.35">
      <c r="C2" s="124" t="s">
        <v>106</v>
      </c>
      <c r="D2" s="124" t="s">
        <v>181</v>
      </c>
    </row>
    <row r="3" spans="3:19" x14ac:dyDescent="0.35">
      <c r="C3" s="124" t="s">
        <v>107</v>
      </c>
      <c r="D3" s="124"/>
    </row>
    <row r="4" spans="3:19" x14ac:dyDescent="0.35">
      <c r="D4" s="124"/>
    </row>
    <row r="5" spans="3:19" x14ac:dyDescent="0.35">
      <c r="C5" s="19"/>
      <c r="D5" s="181" t="s">
        <v>69</v>
      </c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</row>
    <row r="6" spans="3:19" x14ac:dyDescent="0.35">
      <c r="C6" s="30" t="s">
        <v>70</v>
      </c>
      <c r="D6" s="31" t="s">
        <v>71</v>
      </c>
      <c r="E6" s="31" t="s">
        <v>72</v>
      </c>
      <c r="F6" s="31" t="s">
        <v>73</v>
      </c>
      <c r="G6" s="31" t="s">
        <v>74</v>
      </c>
      <c r="H6" s="31" t="s">
        <v>75</v>
      </c>
      <c r="I6" s="31" t="s">
        <v>76</v>
      </c>
      <c r="J6" s="31" t="s">
        <v>77</v>
      </c>
      <c r="K6" s="31" t="s">
        <v>78</v>
      </c>
      <c r="L6" s="31" t="s">
        <v>79</v>
      </c>
      <c r="M6" s="31" t="s">
        <v>98</v>
      </c>
      <c r="N6" s="31" t="s">
        <v>99</v>
      </c>
      <c r="O6" s="31" t="s">
        <v>101</v>
      </c>
      <c r="P6" s="31" t="s">
        <v>102</v>
      </c>
      <c r="Q6" s="31" t="s">
        <v>103</v>
      </c>
      <c r="R6" s="31" t="s">
        <v>104</v>
      </c>
      <c r="S6" s="31" t="s">
        <v>105</v>
      </c>
    </row>
    <row r="7" spans="3:19" ht="15.5" x14ac:dyDescent="0.35">
      <c r="C7" s="22" t="s">
        <v>80</v>
      </c>
      <c r="D7" s="221"/>
      <c r="E7" s="222"/>
      <c r="F7" s="33"/>
      <c r="G7" s="33"/>
      <c r="H7" s="33"/>
      <c r="I7" s="33"/>
      <c r="J7" s="33"/>
      <c r="K7" s="34"/>
      <c r="L7" s="34"/>
      <c r="M7" s="34"/>
      <c r="N7" s="34"/>
      <c r="O7" s="34"/>
      <c r="P7" s="34"/>
      <c r="Q7" s="34"/>
      <c r="R7" s="34"/>
      <c r="S7" s="34"/>
    </row>
    <row r="8" spans="3:19" ht="29" x14ac:dyDescent="0.35">
      <c r="C8" s="22" t="s">
        <v>81</v>
      </c>
      <c r="D8" s="37"/>
      <c r="E8" s="33"/>
      <c r="F8" s="222"/>
      <c r="G8" s="223"/>
      <c r="H8" s="33"/>
      <c r="I8" s="33"/>
      <c r="J8" s="33"/>
      <c r="K8" s="34"/>
      <c r="L8" s="34"/>
      <c r="M8" s="34"/>
      <c r="N8" s="34"/>
      <c r="O8" s="34"/>
      <c r="P8" s="34"/>
      <c r="Q8" s="34"/>
      <c r="R8" s="34"/>
      <c r="S8" s="34"/>
    </row>
    <row r="9" spans="3:19" ht="15.5" x14ac:dyDescent="0.35">
      <c r="C9" s="22" t="s">
        <v>82</v>
      </c>
      <c r="D9" s="34"/>
      <c r="E9" s="37"/>
      <c r="F9" s="37"/>
      <c r="G9" s="222"/>
      <c r="H9" s="222"/>
      <c r="I9" s="223"/>
      <c r="J9" s="33"/>
      <c r="K9" s="33"/>
      <c r="L9" s="34"/>
      <c r="M9" s="34"/>
      <c r="N9" s="34"/>
      <c r="O9" s="34"/>
      <c r="P9" s="34"/>
      <c r="Q9" s="34"/>
      <c r="R9" s="34"/>
      <c r="S9" s="34"/>
    </row>
    <row r="10" spans="3:19" ht="15.5" x14ac:dyDescent="0.35">
      <c r="C10" s="22" t="s">
        <v>83</v>
      </c>
      <c r="D10" s="33"/>
      <c r="E10" s="33"/>
      <c r="F10" s="37"/>
      <c r="G10" s="37"/>
      <c r="H10" s="33"/>
      <c r="I10" s="222"/>
      <c r="J10" s="223"/>
      <c r="K10" s="33"/>
      <c r="L10" s="34"/>
      <c r="M10" s="34"/>
      <c r="N10" s="34"/>
      <c r="O10" s="34"/>
      <c r="P10" s="34"/>
      <c r="Q10" s="34"/>
      <c r="R10" s="34"/>
      <c r="S10" s="34"/>
    </row>
    <row r="11" spans="3:19" ht="15.5" x14ac:dyDescent="0.35">
      <c r="C11" s="22" t="s">
        <v>84</v>
      </c>
      <c r="D11" s="33"/>
      <c r="E11" s="33"/>
      <c r="F11" s="34"/>
      <c r="G11" s="36"/>
      <c r="H11" s="36"/>
      <c r="I11" s="36"/>
      <c r="J11" s="224"/>
      <c r="K11" s="224"/>
      <c r="L11" s="224"/>
      <c r="M11" s="225"/>
      <c r="N11" s="34"/>
      <c r="O11" s="34"/>
      <c r="P11" s="34"/>
      <c r="Q11" s="34"/>
      <c r="R11" s="34"/>
      <c r="S11" s="34"/>
    </row>
    <row r="12" spans="3:19" ht="15.5" x14ac:dyDescent="0.35">
      <c r="C12" s="22" t="s">
        <v>85</v>
      </c>
      <c r="D12" s="33"/>
      <c r="E12" s="33"/>
      <c r="F12" s="33"/>
      <c r="G12" s="33"/>
      <c r="H12" s="33"/>
      <c r="I12" s="33"/>
      <c r="J12" s="33"/>
      <c r="K12" s="33"/>
      <c r="L12"/>
      <c r="M12" s="37"/>
      <c r="N12" s="221"/>
      <c r="O12" s="34"/>
      <c r="P12" s="34"/>
      <c r="Q12" s="34"/>
      <c r="R12" s="34"/>
      <c r="S12" s="34"/>
    </row>
    <row r="13" spans="3:19" ht="15.5" x14ac:dyDescent="0.35">
      <c r="C13" s="22" t="s">
        <v>86</v>
      </c>
      <c r="D13" s="33"/>
      <c r="E13" s="33"/>
      <c r="F13"/>
      <c r="G13" s="33"/>
      <c r="H13" s="33"/>
      <c r="I13" s="33"/>
      <c r="J13" s="33"/>
      <c r="K13" s="34"/>
      <c r="L13" s="34"/>
      <c r="M13"/>
      <c r="N13" s="34"/>
      <c r="O13" s="221"/>
      <c r="P13" s="225"/>
      <c r="Q13" s="34"/>
      <c r="R13" s="34"/>
      <c r="S13" s="34"/>
    </row>
    <row r="14" spans="3:19" ht="15.5" x14ac:dyDescent="0.35">
      <c r="C14" s="22" t="s">
        <v>87</v>
      </c>
      <c r="D14" s="34"/>
      <c r="E14" s="33"/>
      <c r="F14" s="33"/>
      <c r="G14" s="33"/>
      <c r="H14" s="33"/>
      <c r="I14" s="33"/>
      <c r="J14" s="33"/>
      <c r="K14" s="34"/>
      <c r="L14" s="34"/>
      <c r="M14" s="34"/>
      <c r="N14" s="34"/>
      <c r="O14" s="34"/>
      <c r="P14" s="36"/>
      <c r="Q14" s="225"/>
      <c r="R14" s="34"/>
      <c r="S14" s="34"/>
    </row>
    <row r="15" spans="3:19" ht="15.5" x14ac:dyDescent="0.35">
      <c r="C15" s="22" t="s">
        <v>88</v>
      </c>
      <c r="D15" s="34"/>
      <c r="E15" s="33"/>
      <c r="F15" s="33"/>
      <c r="G15" s="33"/>
      <c r="H15" s="33"/>
      <c r="I15" s="33"/>
      <c r="J15" s="33"/>
      <c r="K15" s="34"/>
      <c r="L15" s="34"/>
      <c r="M15" s="34"/>
      <c r="N15" s="34"/>
      <c r="O15" s="34"/>
      <c r="P15" s="34"/>
      <c r="Q15" s="37"/>
      <c r="R15" s="221"/>
      <c r="S15" s="225"/>
    </row>
    <row r="16" spans="3:19" ht="15.5" x14ac:dyDescent="0.35">
      <c r="C16" s="22" t="s">
        <v>89</v>
      </c>
      <c r="D16" s="34"/>
      <c r="E16" s="37"/>
      <c r="F16" s="33"/>
      <c r="G16" s="33"/>
      <c r="H16" s="33"/>
      <c r="I16" s="33"/>
      <c r="J16" s="33"/>
      <c r="K16" s="34"/>
      <c r="L16" s="34"/>
      <c r="M16" s="34"/>
      <c r="N16" s="34"/>
      <c r="O16" s="34"/>
      <c r="P16" s="34"/>
      <c r="Q16" s="34"/>
      <c r="R16" s="34"/>
      <c r="S16" s="224"/>
    </row>
    <row r="17" spans="2:19" ht="15.5" x14ac:dyDescent="0.35"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2:19" x14ac:dyDescent="0.35">
      <c r="C18" s="5" t="s">
        <v>90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</row>
    <row r="19" spans="2:19" x14ac:dyDescent="0.35">
      <c r="C19" s="6" t="s">
        <v>92</v>
      </c>
      <c r="D19" s="226"/>
      <c r="E19" s="226"/>
      <c r="F19" s="226"/>
      <c r="G19" s="226"/>
      <c r="H19" s="226"/>
      <c r="I19" s="226"/>
      <c r="J19" s="226"/>
      <c r="K19" s="226"/>
      <c r="L19" s="226"/>
      <c r="M19" s="226"/>
      <c r="N19" s="226"/>
      <c r="O19" s="226"/>
      <c r="P19" s="226"/>
      <c r="Q19" s="226"/>
      <c r="R19" s="226"/>
      <c r="S19" s="226"/>
    </row>
    <row r="20" spans="2:19" x14ac:dyDescent="0.35">
      <c r="C20" s="6" t="s">
        <v>93</v>
      </c>
      <c r="D20" s="226"/>
      <c r="E20" s="226"/>
      <c r="F20" s="226"/>
      <c r="G20" s="226"/>
      <c r="H20" s="226"/>
      <c r="I20" s="226"/>
      <c r="J20" s="17"/>
      <c r="K20" s="17"/>
      <c r="L20" s="17"/>
      <c r="M20" s="17"/>
      <c r="N20" s="17"/>
      <c r="O20" s="226"/>
      <c r="P20" s="226"/>
      <c r="Q20" s="17"/>
      <c r="R20" s="17"/>
      <c r="S20" s="17"/>
    </row>
    <row r="21" spans="2:19" x14ac:dyDescent="0.35">
      <c r="C21" s="6" t="s">
        <v>94</v>
      </c>
      <c r="D21" s="17"/>
      <c r="E21" s="17"/>
      <c r="F21" s="17"/>
      <c r="G21" s="17"/>
      <c r="H21" s="17"/>
      <c r="I21" s="17"/>
      <c r="J21" s="226"/>
      <c r="K21" s="226"/>
      <c r="L21" s="226"/>
      <c r="M21" s="226"/>
      <c r="N21" s="226"/>
      <c r="O21" s="226"/>
      <c r="P21" s="226"/>
      <c r="Q21" s="226"/>
      <c r="R21" s="226"/>
      <c r="S21" s="226"/>
    </row>
    <row r="22" spans="2:19" x14ac:dyDescent="0.35">
      <c r="C22" s="6" t="s">
        <v>95</v>
      </c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6"/>
    </row>
    <row r="23" spans="2:19" x14ac:dyDescent="0.35">
      <c r="C23" s="16" t="s">
        <v>96</v>
      </c>
      <c r="D23" s="226"/>
      <c r="E23" s="226"/>
      <c r="F23" s="22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226"/>
    </row>
    <row r="24" spans="2:19" x14ac:dyDescent="0.35"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</row>
    <row r="25" spans="2:19" x14ac:dyDescent="0.35">
      <c r="C25" s="127"/>
    </row>
    <row r="26" spans="2:19" x14ac:dyDescent="0.35">
      <c r="B26" s="128"/>
      <c r="C26" s="129"/>
    </row>
    <row r="27" spans="2:19" x14ac:dyDescent="0.35">
      <c r="B27" s="128"/>
      <c r="C27" s="129"/>
    </row>
    <row r="28" spans="2:19" x14ac:dyDescent="0.35">
      <c r="B28" s="128"/>
      <c r="C28" s="129"/>
    </row>
    <row r="29" spans="2:19" x14ac:dyDescent="0.35">
      <c r="B29" s="128"/>
      <c r="C29" s="129"/>
    </row>
    <row r="30" spans="2:19" x14ac:dyDescent="0.35">
      <c r="B30" s="128"/>
      <c r="C30" s="129"/>
    </row>
    <row r="31" spans="2:19" x14ac:dyDescent="0.35">
      <c r="B31" s="128"/>
      <c r="C31" s="129"/>
    </row>
    <row r="32" spans="2:19" x14ac:dyDescent="0.35">
      <c r="B32" s="128"/>
      <c r="C32" s="130"/>
    </row>
    <row r="33" spans="2:3" x14ac:dyDescent="0.35">
      <c r="B33" s="128"/>
      <c r="C33" s="130"/>
    </row>
    <row r="34" spans="2:3" x14ac:dyDescent="0.35">
      <c r="B34" s="128"/>
      <c r="C34" s="130"/>
    </row>
    <row r="35" spans="2:3" x14ac:dyDescent="0.35">
      <c r="B35" s="128"/>
      <c r="C35" s="130"/>
    </row>
  </sheetData>
  <mergeCells count="1">
    <mergeCell ref="D5:S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6CA8-79EE-40B7-AA71-1BEADDC27158}">
  <dimension ref="A1:D19"/>
  <sheetViews>
    <sheetView showGridLines="0" workbookViewId="0">
      <selection activeCell="D24" sqref="D24"/>
    </sheetView>
  </sheetViews>
  <sheetFormatPr defaultRowHeight="15.5" x14ac:dyDescent="0.35"/>
  <cols>
    <col min="1" max="1" width="23.08203125" bestFit="1" customWidth="1"/>
    <col min="2" max="2" width="50.08203125" customWidth="1"/>
    <col min="3" max="3" width="23.08203125" bestFit="1" customWidth="1"/>
    <col min="4" max="4" width="94.6640625" bestFit="1" customWidth="1"/>
  </cols>
  <sheetData>
    <row r="1" spans="1:4" x14ac:dyDescent="0.35">
      <c r="A1" s="131" t="s">
        <v>108</v>
      </c>
      <c r="B1" s="25" t="s">
        <v>181</v>
      </c>
      <c r="D1" s="124"/>
    </row>
    <row r="2" spans="1:4" ht="66.650000000000006" customHeight="1" x14ac:dyDescent="0.35">
      <c r="A2" s="131" t="s">
        <v>109</v>
      </c>
      <c r="B2" s="227" t="s">
        <v>184</v>
      </c>
    </row>
    <row r="3" spans="1:4" x14ac:dyDescent="0.35">
      <c r="A3" s="133" t="s">
        <v>110</v>
      </c>
      <c r="B3" s="25" t="s">
        <v>185</v>
      </c>
    </row>
    <row r="4" spans="1:4" x14ac:dyDescent="0.35">
      <c r="A4" s="133" t="s">
        <v>111</v>
      </c>
      <c r="B4" s="25" t="s">
        <v>186</v>
      </c>
    </row>
    <row r="5" spans="1:4" x14ac:dyDescent="0.35">
      <c r="A5" s="133" t="s">
        <v>112</v>
      </c>
      <c r="B5" s="25" t="s">
        <v>187</v>
      </c>
    </row>
    <row r="6" spans="1:4" x14ac:dyDescent="0.35">
      <c r="A6" s="133" t="s">
        <v>113</v>
      </c>
      <c r="B6" s="25">
        <f>225*365</f>
        <v>82125</v>
      </c>
    </row>
    <row r="8" spans="1:4" x14ac:dyDescent="0.35">
      <c r="A8" s="134" t="s">
        <v>114</v>
      </c>
      <c r="B8" s="131" t="s">
        <v>24</v>
      </c>
      <c r="C8" s="132" t="s">
        <v>115</v>
      </c>
      <c r="D8" s="131" t="s">
        <v>116</v>
      </c>
    </row>
    <row r="9" spans="1:4" x14ac:dyDescent="0.35">
      <c r="A9" s="25">
        <v>1</v>
      </c>
      <c r="B9" s="25" t="s">
        <v>196</v>
      </c>
      <c r="C9" s="25" t="s">
        <v>188</v>
      </c>
      <c r="D9" s="25" t="s">
        <v>197</v>
      </c>
    </row>
    <row r="10" spans="1:4" x14ac:dyDescent="0.35">
      <c r="A10" s="25">
        <f>A9+1</f>
        <v>2</v>
      </c>
      <c r="B10" s="25" t="s">
        <v>189</v>
      </c>
      <c r="C10" s="25" t="s">
        <v>191</v>
      </c>
      <c r="D10" s="25" t="s">
        <v>193</v>
      </c>
    </row>
    <row r="11" spans="1:4" x14ac:dyDescent="0.35">
      <c r="A11" s="25">
        <f t="shared" ref="A11:A19" si="0">A10+1</f>
        <v>3</v>
      </c>
      <c r="B11" s="25" t="s">
        <v>190</v>
      </c>
      <c r="C11" s="25" t="s">
        <v>192</v>
      </c>
      <c r="D11" s="25" t="s">
        <v>193</v>
      </c>
    </row>
    <row r="12" spans="1:4" x14ac:dyDescent="0.35">
      <c r="A12" s="25">
        <f t="shared" si="0"/>
        <v>4</v>
      </c>
      <c r="B12" s="25" t="s">
        <v>194</v>
      </c>
      <c r="C12" s="25" t="s">
        <v>195</v>
      </c>
      <c r="D12" s="25" t="s">
        <v>198</v>
      </c>
    </row>
    <row r="13" spans="1:4" x14ac:dyDescent="0.35">
      <c r="A13" s="25">
        <f t="shared" si="0"/>
        <v>5</v>
      </c>
      <c r="B13" s="25" t="s">
        <v>199</v>
      </c>
      <c r="C13" s="25" t="s">
        <v>192</v>
      </c>
      <c r="D13" s="25"/>
    </row>
    <row r="14" spans="1:4" x14ac:dyDescent="0.35">
      <c r="A14" s="25">
        <f t="shared" si="0"/>
        <v>6</v>
      </c>
      <c r="B14" s="25" t="s">
        <v>200</v>
      </c>
      <c r="C14" s="25" t="s">
        <v>191</v>
      </c>
      <c r="D14" s="25"/>
    </row>
    <row r="15" spans="1:4" x14ac:dyDescent="0.35">
      <c r="A15" s="25">
        <f t="shared" si="0"/>
        <v>7</v>
      </c>
      <c r="B15" s="25" t="s">
        <v>201</v>
      </c>
      <c r="C15" s="25" t="s">
        <v>188</v>
      </c>
      <c r="D15" s="25"/>
    </row>
    <row r="16" spans="1:4" x14ac:dyDescent="0.35">
      <c r="A16" s="25">
        <f t="shared" si="0"/>
        <v>8</v>
      </c>
      <c r="B16" s="25"/>
      <c r="C16" s="25"/>
      <c r="D16" s="25"/>
    </row>
    <row r="17" spans="1:4" x14ac:dyDescent="0.35">
      <c r="A17" s="25">
        <f t="shared" si="0"/>
        <v>9</v>
      </c>
      <c r="B17" s="25"/>
      <c r="C17" s="25"/>
      <c r="D17" s="25"/>
    </row>
    <row r="18" spans="1:4" x14ac:dyDescent="0.35">
      <c r="A18" s="25">
        <f t="shared" si="0"/>
        <v>10</v>
      </c>
      <c r="B18" s="25"/>
      <c r="C18" s="25"/>
      <c r="D18" s="25"/>
    </row>
    <row r="19" spans="1:4" x14ac:dyDescent="0.35">
      <c r="A19" s="25">
        <f t="shared" si="0"/>
        <v>11</v>
      </c>
      <c r="B19" s="25"/>
      <c r="C19" s="25"/>
      <c r="D19" s="2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6AC1-090F-49DD-905E-1DA0763191F8}">
  <sheetPr>
    <tabColor theme="7"/>
  </sheetPr>
  <dimension ref="A1:M66"/>
  <sheetViews>
    <sheetView topLeftCell="B11" zoomScale="70" zoomScaleNormal="70" workbookViewId="0">
      <selection activeCell="F4" sqref="F4"/>
    </sheetView>
  </sheetViews>
  <sheetFormatPr defaultColWidth="8" defaultRowHeight="30" customHeight="1" x14ac:dyDescent="0.35"/>
  <cols>
    <col min="1" max="1" width="22.08203125" style="92" customWidth="1"/>
    <col min="2" max="2" width="33.58203125" style="92" customWidth="1"/>
    <col min="3" max="3" width="21.5" style="92" customWidth="1"/>
    <col min="4" max="4" width="48.08203125" style="119" customWidth="1"/>
    <col min="5" max="6" width="16.08203125" style="92" customWidth="1"/>
    <col min="7" max="7" width="11.33203125" style="92" customWidth="1"/>
    <col min="8" max="8" width="11.58203125" style="92" customWidth="1"/>
    <col min="9" max="9" width="12.08203125" style="92" customWidth="1"/>
    <col min="10" max="10" width="14.08203125" style="92" customWidth="1"/>
    <col min="11" max="11" width="84.58203125" style="120" customWidth="1"/>
    <col min="12" max="12" width="84.08203125" style="92" customWidth="1"/>
    <col min="13" max="13" width="31.08203125" style="92" customWidth="1"/>
    <col min="14" max="14" width="44.58203125" style="92" customWidth="1"/>
    <col min="15" max="16384" width="8" style="92"/>
  </cols>
  <sheetData>
    <row r="1" spans="1:13" ht="68.25" customHeight="1" thickBot="1" x14ac:dyDescent="0.4">
      <c r="A1" s="82" t="s">
        <v>22</v>
      </c>
      <c r="B1" s="83" t="s">
        <v>117</v>
      </c>
      <c r="C1" s="84" t="s">
        <v>118</v>
      </c>
      <c r="D1" s="85" t="s">
        <v>119</v>
      </c>
      <c r="E1" s="86" t="s">
        <v>120</v>
      </c>
      <c r="F1" s="155" t="s">
        <v>121</v>
      </c>
      <c r="G1" s="87" t="s">
        <v>122</v>
      </c>
      <c r="H1" s="88" t="s">
        <v>123</v>
      </c>
      <c r="I1" s="88" t="s">
        <v>124</v>
      </c>
      <c r="J1" s="89" t="s">
        <v>125</v>
      </c>
      <c r="K1" s="84" t="s">
        <v>126</v>
      </c>
      <c r="L1" s="90" t="s">
        <v>127</v>
      </c>
      <c r="M1" s="91" t="s">
        <v>128</v>
      </c>
    </row>
    <row r="2" spans="1:13" ht="30" customHeight="1" x14ac:dyDescent="0.35">
      <c r="A2" s="211" t="s">
        <v>29</v>
      </c>
      <c r="B2" s="213" t="s">
        <v>30</v>
      </c>
      <c r="C2" s="210">
        <v>10</v>
      </c>
      <c r="D2" s="93" t="str">
        <f>"Unknown " &amp; "(" &amp; B2 &amp; ")"</f>
        <v>Unknown (# of Applications)</v>
      </c>
      <c r="E2" s="94">
        <v>0</v>
      </c>
      <c r="F2" s="94"/>
      <c r="G2" s="95">
        <v>0</v>
      </c>
      <c r="H2" s="95">
        <v>0</v>
      </c>
      <c r="I2" s="95">
        <v>0</v>
      </c>
      <c r="J2" s="95">
        <v>0</v>
      </c>
      <c r="K2" s="200" t="s">
        <v>129</v>
      </c>
      <c r="L2" s="96" t="s">
        <v>130</v>
      </c>
      <c r="M2" s="201">
        <f>SUM(C2:C29)</f>
        <v>45</v>
      </c>
    </row>
    <row r="3" spans="1:13" ht="30" customHeight="1" x14ac:dyDescent="0.35">
      <c r="A3" s="212"/>
      <c r="B3" s="207"/>
      <c r="C3" s="187"/>
      <c r="D3" s="97" t="s">
        <v>131</v>
      </c>
      <c r="E3" s="94">
        <v>1</v>
      </c>
      <c r="F3" s="94" t="s">
        <v>132</v>
      </c>
      <c r="G3" s="98"/>
      <c r="H3" s="98"/>
      <c r="I3" s="98"/>
      <c r="J3" s="98"/>
      <c r="K3" s="190"/>
      <c r="L3" s="100" t="s">
        <v>130</v>
      </c>
      <c r="M3" s="183"/>
    </row>
    <row r="4" spans="1:13" ht="30" customHeight="1" x14ac:dyDescent="0.35">
      <c r="A4" s="212"/>
      <c r="B4" s="207"/>
      <c r="C4" s="187"/>
      <c r="D4" s="97" t="s">
        <v>133</v>
      </c>
      <c r="E4" s="94">
        <v>2</v>
      </c>
      <c r="F4" s="94" t="s">
        <v>132</v>
      </c>
      <c r="G4" s="98">
        <v>2</v>
      </c>
      <c r="H4" s="98">
        <v>2</v>
      </c>
      <c r="I4" s="98">
        <v>2</v>
      </c>
      <c r="J4" s="98">
        <v>2</v>
      </c>
      <c r="K4" s="190"/>
      <c r="L4" s="100" t="s">
        <v>130</v>
      </c>
      <c r="M4" s="183"/>
    </row>
    <row r="5" spans="1:13" ht="30" customHeight="1" x14ac:dyDescent="0.35">
      <c r="A5" s="212"/>
      <c r="B5" s="207"/>
      <c r="C5" s="187"/>
      <c r="D5" s="97" t="s">
        <v>32</v>
      </c>
      <c r="E5" s="94">
        <v>4</v>
      </c>
      <c r="F5" s="94" t="s">
        <v>134</v>
      </c>
      <c r="G5" s="98">
        <v>4</v>
      </c>
      <c r="H5" s="98">
        <v>4</v>
      </c>
      <c r="I5" s="98">
        <v>4</v>
      </c>
      <c r="J5" s="98">
        <v>4</v>
      </c>
      <c r="K5" s="190"/>
      <c r="L5" s="100" t="s">
        <v>130</v>
      </c>
      <c r="M5" s="183"/>
    </row>
    <row r="6" spans="1:13" ht="30" customHeight="1" x14ac:dyDescent="0.35">
      <c r="A6" s="212"/>
      <c r="B6" s="207"/>
      <c r="C6" s="187"/>
      <c r="D6" s="97" t="s">
        <v>135</v>
      </c>
      <c r="E6" s="94">
        <v>6</v>
      </c>
      <c r="F6" s="94" t="s">
        <v>136</v>
      </c>
      <c r="G6" s="98">
        <v>6</v>
      </c>
      <c r="H6" s="98">
        <v>6</v>
      </c>
      <c r="I6" s="98">
        <v>6</v>
      </c>
      <c r="J6" s="98">
        <v>6</v>
      </c>
      <c r="K6" s="190"/>
      <c r="L6" s="100" t="s">
        <v>130</v>
      </c>
      <c r="M6" s="183"/>
    </row>
    <row r="7" spans="1:13" ht="30" customHeight="1" x14ac:dyDescent="0.35">
      <c r="A7" s="212"/>
      <c r="B7" s="207"/>
      <c r="C7" s="187"/>
      <c r="D7" s="97" t="s">
        <v>137</v>
      </c>
      <c r="E7" s="94">
        <v>8</v>
      </c>
      <c r="F7" s="94" t="s">
        <v>136</v>
      </c>
      <c r="G7" s="98">
        <v>8</v>
      </c>
      <c r="H7" s="98">
        <v>8</v>
      </c>
      <c r="I7" s="98">
        <v>8</v>
      </c>
      <c r="J7" s="98">
        <v>8</v>
      </c>
      <c r="K7" s="190"/>
      <c r="L7" s="100" t="s">
        <v>130</v>
      </c>
      <c r="M7" s="183"/>
    </row>
    <row r="8" spans="1:13" ht="30" customHeight="1" x14ac:dyDescent="0.35">
      <c r="A8" s="212"/>
      <c r="B8" s="208"/>
      <c r="C8" s="188"/>
      <c r="D8" s="101" t="s">
        <v>33</v>
      </c>
      <c r="E8" s="102">
        <v>10</v>
      </c>
      <c r="F8" s="94" t="s">
        <v>136</v>
      </c>
      <c r="G8" s="103">
        <v>10</v>
      </c>
      <c r="H8" s="103">
        <v>10</v>
      </c>
      <c r="I8" s="103">
        <v>10</v>
      </c>
      <c r="J8" s="103">
        <v>10</v>
      </c>
      <c r="K8" s="191"/>
      <c r="L8" s="105" t="s">
        <v>130</v>
      </c>
      <c r="M8" s="183"/>
    </row>
    <row r="9" spans="1:13" ht="30" customHeight="1" x14ac:dyDescent="0.35">
      <c r="A9" s="212"/>
      <c r="B9" s="184" t="s">
        <v>34</v>
      </c>
      <c r="C9" s="186">
        <v>5</v>
      </c>
      <c r="D9" s="93" t="str">
        <f>"Unknown " &amp; "(" &amp; B9 &amp; ")"</f>
        <v>Unknown (Application Type(s))</v>
      </c>
      <c r="E9" s="106">
        <v>0</v>
      </c>
      <c r="F9" s="106"/>
      <c r="G9" s="107">
        <v>0</v>
      </c>
      <c r="H9" s="107">
        <v>0</v>
      </c>
      <c r="I9" s="107">
        <v>0</v>
      </c>
      <c r="J9" s="107">
        <v>0</v>
      </c>
      <c r="K9" s="189" t="s">
        <v>138</v>
      </c>
      <c r="L9" s="109" t="s">
        <v>130</v>
      </c>
      <c r="M9" s="183"/>
    </row>
    <row r="10" spans="1:13" ht="30" customHeight="1" x14ac:dyDescent="0.35">
      <c r="A10" s="212"/>
      <c r="B10" s="185"/>
      <c r="C10" s="187"/>
      <c r="D10" s="110" t="s">
        <v>36</v>
      </c>
      <c r="E10" s="94">
        <v>0</v>
      </c>
      <c r="F10" s="94" t="s">
        <v>132</v>
      </c>
      <c r="G10" s="98">
        <v>3</v>
      </c>
      <c r="H10" s="98">
        <v>3</v>
      </c>
      <c r="I10" s="98">
        <v>3</v>
      </c>
      <c r="J10" s="98">
        <v>3</v>
      </c>
      <c r="K10" s="190"/>
      <c r="L10" s="100" t="s">
        <v>130</v>
      </c>
      <c r="M10" s="183"/>
    </row>
    <row r="11" spans="1:13" ht="30" customHeight="1" x14ac:dyDescent="0.35">
      <c r="A11" s="212"/>
      <c r="B11" s="220"/>
      <c r="C11" s="188"/>
      <c r="D11" s="110" t="s">
        <v>37</v>
      </c>
      <c r="E11" s="102">
        <v>5</v>
      </c>
      <c r="F11" s="94" t="s">
        <v>136</v>
      </c>
      <c r="G11" s="103">
        <v>4</v>
      </c>
      <c r="H11" s="103">
        <v>4</v>
      </c>
      <c r="I11" s="103">
        <v>4</v>
      </c>
      <c r="J11" s="103">
        <v>4</v>
      </c>
      <c r="K11" s="191"/>
      <c r="L11" s="105" t="s">
        <v>130</v>
      </c>
      <c r="M11" s="183"/>
    </row>
    <row r="12" spans="1:13" ht="30" customHeight="1" x14ac:dyDescent="0.35">
      <c r="A12" s="212"/>
      <c r="B12" s="184" t="s">
        <v>38</v>
      </c>
      <c r="C12" s="186">
        <v>10</v>
      </c>
      <c r="D12" s="93" t="str">
        <f>"Unknown " &amp; "(" &amp; B12 &amp; ")"</f>
        <v>Unknown (# of Screens)</v>
      </c>
      <c r="E12" s="106">
        <v>0</v>
      </c>
      <c r="F12" s="106"/>
      <c r="G12" s="107">
        <v>0</v>
      </c>
      <c r="H12" s="107">
        <v>0</v>
      </c>
      <c r="I12" s="107">
        <v>0</v>
      </c>
      <c r="J12" s="107">
        <v>0</v>
      </c>
      <c r="K12" s="189" t="s">
        <v>139</v>
      </c>
      <c r="L12" s="109" t="s">
        <v>130</v>
      </c>
      <c r="M12" s="183"/>
    </row>
    <row r="13" spans="1:13" ht="30" customHeight="1" x14ac:dyDescent="0.35">
      <c r="A13" s="212"/>
      <c r="B13" s="185"/>
      <c r="C13" s="187"/>
      <c r="D13" s="111" t="s">
        <v>140</v>
      </c>
      <c r="E13" s="94">
        <v>0</v>
      </c>
      <c r="F13" s="94" t="s">
        <v>132</v>
      </c>
      <c r="G13" s="98">
        <v>0</v>
      </c>
      <c r="H13" s="98">
        <v>0</v>
      </c>
      <c r="I13" s="98">
        <v>0</v>
      </c>
      <c r="J13" s="98">
        <v>0</v>
      </c>
      <c r="K13" s="190"/>
      <c r="L13" s="100" t="s">
        <v>130</v>
      </c>
      <c r="M13" s="183"/>
    </row>
    <row r="14" spans="1:13" ht="30" customHeight="1" x14ac:dyDescent="0.35">
      <c r="A14" s="212"/>
      <c r="B14" s="185"/>
      <c r="C14" s="187"/>
      <c r="D14" s="111" t="s">
        <v>40</v>
      </c>
      <c r="E14" s="94">
        <v>3</v>
      </c>
      <c r="F14" s="94" t="s">
        <v>134</v>
      </c>
      <c r="G14" s="98"/>
      <c r="H14" s="98"/>
      <c r="I14" s="98"/>
      <c r="J14" s="98"/>
      <c r="K14" s="190"/>
      <c r="L14" s="100" t="s">
        <v>130</v>
      </c>
      <c r="M14" s="183"/>
    </row>
    <row r="15" spans="1:13" ht="30" customHeight="1" x14ac:dyDescent="0.35">
      <c r="A15" s="212"/>
      <c r="B15" s="185"/>
      <c r="C15" s="187"/>
      <c r="D15" s="111" t="s">
        <v>141</v>
      </c>
      <c r="E15" s="94">
        <v>6</v>
      </c>
      <c r="F15" s="94" t="s">
        <v>136</v>
      </c>
      <c r="G15" s="98">
        <v>2</v>
      </c>
      <c r="H15" s="98">
        <v>2</v>
      </c>
      <c r="I15" s="98">
        <v>2</v>
      </c>
      <c r="J15" s="98">
        <v>2</v>
      </c>
      <c r="K15" s="190"/>
      <c r="L15" s="100" t="s">
        <v>130</v>
      </c>
      <c r="M15" s="183"/>
    </row>
    <row r="16" spans="1:13" ht="30" customHeight="1" x14ac:dyDescent="0.35">
      <c r="A16" s="212"/>
      <c r="B16" s="220"/>
      <c r="C16" s="188"/>
      <c r="D16" s="101" t="s">
        <v>41</v>
      </c>
      <c r="E16" s="102">
        <v>10</v>
      </c>
      <c r="F16" s="94" t="s">
        <v>136</v>
      </c>
      <c r="G16" s="103">
        <v>4</v>
      </c>
      <c r="H16" s="103">
        <v>4</v>
      </c>
      <c r="I16" s="103">
        <v>4</v>
      </c>
      <c r="J16" s="103">
        <v>4</v>
      </c>
      <c r="K16" s="191"/>
      <c r="L16" s="105" t="s">
        <v>130</v>
      </c>
      <c r="M16" s="183"/>
    </row>
    <row r="17" spans="1:13" ht="30" customHeight="1" x14ac:dyDescent="0.35">
      <c r="A17" s="212"/>
      <c r="B17" s="184" t="s">
        <v>42</v>
      </c>
      <c r="C17" s="186">
        <v>10</v>
      </c>
      <c r="D17" s="93" t="str">
        <f>"Unknown " &amp; "(" &amp; B17 &amp; ")"</f>
        <v>Unknown (# of Process Steps)</v>
      </c>
      <c r="E17" s="106">
        <v>0</v>
      </c>
      <c r="F17" s="106"/>
      <c r="G17" s="107">
        <v>0</v>
      </c>
      <c r="H17" s="107">
        <v>0</v>
      </c>
      <c r="I17" s="107">
        <v>0</v>
      </c>
      <c r="J17" s="107">
        <v>0</v>
      </c>
      <c r="K17" s="189" t="s">
        <v>142</v>
      </c>
      <c r="L17" s="109" t="s">
        <v>130</v>
      </c>
      <c r="M17" s="183"/>
    </row>
    <row r="18" spans="1:13" ht="30" customHeight="1" x14ac:dyDescent="0.35">
      <c r="A18" s="212"/>
      <c r="B18" s="185"/>
      <c r="C18" s="187"/>
      <c r="D18" s="112" t="s">
        <v>143</v>
      </c>
      <c r="E18" s="94">
        <v>0</v>
      </c>
      <c r="F18" s="94" t="s">
        <v>132</v>
      </c>
      <c r="G18" s="98">
        <v>0</v>
      </c>
      <c r="H18" s="98">
        <v>0</v>
      </c>
      <c r="I18" s="98">
        <v>0</v>
      </c>
      <c r="J18" s="98">
        <v>0</v>
      </c>
      <c r="K18" s="190"/>
      <c r="L18" s="100" t="s">
        <v>130</v>
      </c>
      <c r="M18" s="183"/>
    </row>
    <row r="19" spans="1:13" ht="30" customHeight="1" x14ac:dyDescent="0.35">
      <c r="A19" s="212"/>
      <c r="B19" s="185"/>
      <c r="C19" s="187"/>
      <c r="D19" s="112" t="s">
        <v>144</v>
      </c>
      <c r="E19" s="94">
        <v>1</v>
      </c>
      <c r="F19" s="94" t="s">
        <v>132</v>
      </c>
      <c r="G19" s="98">
        <v>2</v>
      </c>
      <c r="H19" s="98">
        <v>2</v>
      </c>
      <c r="I19" s="98">
        <v>2</v>
      </c>
      <c r="J19" s="98">
        <v>2</v>
      </c>
      <c r="K19" s="190"/>
      <c r="L19" s="100" t="s">
        <v>130</v>
      </c>
      <c r="M19" s="183"/>
    </row>
    <row r="20" spans="1:13" ht="30" customHeight="1" x14ac:dyDescent="0.35">
      <c r="A20" s="212"/>
      <c r="B20" s="185"/>
      <c r="C20" s="187"/>
      <c r="D20" s="110" t="s">
        <v>44</v>
      </c>
      <c r="E20" s="94">
        <v>2</v>
      </c>
      <c r="F20" s="94" t="s">
        <v>134</v>
      </c>
      <c r="G20" s="98">
        <v>4</v>
      </c>
      <c r="H20" s="98">
        <v>4</v>
      </c>
      <c r="I20" s="98">
        <v>4</v>
      </c>
      <c r="J20" s="98">
        <v>4</v>
      </c>
      <c r="K20" s="190"/>
      <c r="L20" s="100" t="s">
        <v>130</v>
      </c>
      <c r="M20" s="183"/>
    </row>
    <row r="21" spans="1:13" ht="30" customHeight="1" x14ac:dyDescent="0.35">
      <c r="A21" s="212"/>
      <c r="B21" s="185"/>
      <c r="C21" s="187"/>
      <c r="D21" s="110" t="s">
        <v>145</v>
      </c>
      <c r="E21" s="94">
        <v>4</v>
      </c>
      <c r="F21" s="94" t="s">
        <v>134</v>
      </c>
      <c r="G21" s="98">
        <v>6</v>
      </c>
      <c r="H21" s="98">
        <v>6</v>
      </c>
      <c r="I21" s="98">
        <v>6</v>
      </c>
      <c r="J21" s="98">
        <v>6</v>
      </c>
      <c r="K21" s="190"/>
      <c r="L21" s="100" t="s">
        <v>130</v>
      </c>
      <c r="M21" s="183"/>
    </row>
    <row r="22" spans="1:13" ht="30" customHeight="1" x14ac:dyDescent="0.35">
      <c r="A22" s="212"/>
      <c r="B22" s="185"/>
      <c r="C22" s="187"/>
      <c r="D22" s="110" t="s">
        <v>146</v>
      </c>
      <c r="E22" s="94">
        <v>6</v>
      </c>
      <c r="F22" s="94" t="s">
        <v>136</v>
      </c>
      <c r="G22" s="98"/>
      <c r="H22" s="98"/>
      <c r="I22" s="98"/>
      <c r="J22" s="98"/>
      <c r="K22" s="190"/>
      <c r="L22" s="100" t="s">
        <v>130</v>
      </c>
      <c r="M22" s="183"/>
    </row>
    <row r="23" spans="1:13" ht="30" customHeight="1" x14ac:dyDescent="0.35">
      <c r="A23" s="212"/>
      <c r="B23" s="185"/>
      <c r="C23" s="187"/>
      <c r="D23" s="110" t="s">
        <v>147</v>
      </c>
      <c r="E23" s="94">
        <v>8</v>
      </c>
      <c r="F23" s="94" t="s">
        <v>136</v>
      </c>
      <c r="G23" s="98"/>
      <c r="H23" s="98"/>
      <c r="I23" s="98"/>
      <c r="J23" s="98"/>
      <c r="K23" s="190"/>
      <c r="L23" s="100" t="s">
        <v>130</v>
      </c>
      <c r="M23" s="183"/>
    </row>
    <row r="24" spans="1:13" ht="30" customHeight="1" x14ac:dyDescent="0.35">
      <c r="A24" s="212"/>
      <c r="B24" s="220"/>
      <c r="C24" s="188"/>
      <c r="D24" s="101" t="s">
        <v>148</v>
      </c>
      <c r="E24" s="102">
        <v>10</v>
      </c>
      <c r="F24" s="94" t="s">
        <v>136</v>
      </c>
      <c r="G24" s="103">
        <v>8</v>
      </c>
      <c r="H24" s="103">
        <v>8</v>
      </c>
      <c r="I24" s="103">
        <v>8</v>
      </c>
      <c r="J24" s="103">
        <v>8</v>
      </c>
      <c r="K24" s="191"/>
      <c r="L24" s="105" t="s">
        <v>130</v>
      </c>
      <c r="M24" s="183"/>
    </row>
    <row r="25" spans="1:13" ht="30" customHeight="1" x14ac:dyDescent="0.35">
      <c r="A25" s="212"/>
      <c r="B25" s="184" t="s">
        <v>45</v>
      </c>
      <c r="C25" s="186">
        <v>10</v>
      </c>
      <c r="D25" s="93" t="str">
        <f>"Unknown " &amp; "(" &amp; B25 &amp; ")"</f>
        <v>Unknown (# of Decisions)</v>
      </c>
      <c r="E25" s="106">
        <v>0</v>
      </c>
      <c r="F25" s="106"/>
      <c r="G25" s="107">
        <v>1</v>
      </c>
      <c r="H25" s="107">
        <v>1</v>
      </c>
      <c r="I25" s="107">
        <v>1</v>
      </c>
      <c r="J25" s="107">
        <v>1</v>
      </c>
      <c r="K25" s="189" t="s">
        <v>149</v>
      </c>
      <c r="L25" s="109" t="s">
        <v>130</v>
      </c>
      <c r="M25" s="183"/>
    </row>
    <row r="26" spans="1:13" ht="30" customHeight="1" x14ac:dyDescent="0.35">
      <c r="A26" s="212"/>
      <c r="B26" s="185"/>
      <c r="C26" s="187"/>
      <c r="D26" s="110" t="s">
        <v>48</v>
      </c>
      <c r="E26" s="94">
        <v>1</v>
      </c>
      <c r="F26" s="94" t="s">
        <v>132</v>
      </c>
      <c r="G26" s="98">
        <v>1</v>
      </c>
      <c r="H26" s="98">
        <v>1</v>
      </c>
      <c r="I26" s="98">
        <v>1</v>
      </c>
      <c r="J26" s="98">
        <v>1</v>
      </c>
      <c r="K26" s="190"/>
      <c r="L26" s="100" t="s">
        <v>130</v>
      </c>
      <c r="M26" s="183"/>
    </row>
    <row r="27" spans="1:13" ht="30" customHeight="1" x14ac:dyDescent="0.35">
      <c r="A27" s="212"/>
      <c r="B27" s="185"/>
      <c r="C27" s="187"/>
      <c r="D27" s="110" t="s">
        <v>150</v>
      </c>
      <c r="E27" s="94">
        <v>3</v>
      </c>
      <c r="F27" s="94" t="s">
        <v>134</v>
      </c>
      <c r="G27" s="98">
        <v>3</v>
      </c>
      <c r="H27" s="98">
        <v>3</v>
      </c>
      <c r="I27" s="98">
        <v>3</v>
      </c>
      <c r="J27" s="98">
        <v>3</v>
      </c>
      <c r="K27" s="190"/>
      <c r="L27" s="100" t="s">
        <v>130</v>
      </c>
      <c r="M27" s="183"/>
    </row>
    <row r="28" spans="1:13" ht="30" customHeight="1" x14ac:dyDescent="0.35">
      <c r="A28" s="212"/>
      <c r="B28" s="185"/>
      <c r="C28" s="187"/>
      <c r="D28" s="110" t="s">
        <v>151</v>
      </c>
      <c r="E28" s="94">
        <v>6</v>
      </c>
      <c r="F28" s="94" t="s">
        <v>136</v>
      </c>
      <c r="G28" s="98">
        <v>6</v>
      </c>
      <c r="H28" s="98">
        <v>6</v>
      </c>
      <c r="I28" s="98">
        <v>6</v>
      </c>
      <c r="J28" s="98">
        <v>6</v>
      </c>
      <c r="K28" s="190"/>
      <c r="L28" s="100" t="s">
        <v>130</v>
      </c>
      <c r="M28" s="183"/>
    </row>
    <row r="29" spans="1:13" ht="30" customHeight="1" thickBot="1" x14ac:dyDescent="0.4">
      <c r="A29" s="212"/>
      <c r="B29" s="220"/>
      <c r="C29" s="188"/>
      <c r="D29" s="101" t="s">
        <v>47</v>
      </c>
      <c r="E29" s="102">
        <v>10</v>
      </c>
      <c r="F29" s="94" t="s">
        <v>136</v>
      </c>
      <c r="G29" s="103">
        <v>10</v>
      </c>
      <c r="H29" s="103">
        <v>10</v>
      </c>
      <c r="I29" s="103">
        <v>10</v>
      </c>
      <c r="J29" s="103">
        <v>10</v>
      </c>
      <c r="K29" s="191"/>
      <c r="L29" s="105" t="s">
        <v>130</v>
      </c>
      <c r="M29" s="183"/>
    </row>
    <row r="30" spans="1:13" ht="30" customHeight="1" x14ac:dyDescent="0.35">
      <c r="A30" s="218" t="s">
        <v>49</v>
      </c>
      <c r="B30" s="209" t="s">
        <v>52</v>
      </c>
      <c r="C30" s="210">
        <v>5</v>
      </c>
      <c r="D30" s="93" t="str">
        <f>"Unknown " &amp; "(" &amp; B30 &amp; ")"</f>
        <v>Unknown (# of Input Formats)</v>
      </c>
      <c r="E30" s="113">
        <v>0</v>
      </c>
      <c r="F30" s="113"/>
      <c r="G30" s="95"/>
      <c r="H30" s="95"/>
      <c r="I30" s="95"/>
      <c r="J30" s="95"/>
      <c r="K30" s="200" t="s">
        <v>152</v>
      </c>
      <c r="L30" s="114" t="s">
        <v>130</v>
      </c>
      <c r="M30" s="201">
        <f>SUM(C30:C41)</f>
        <v>20</v>
      </c>
    </row>
    <row r="31" spans="1:13" ht="30" customHeight="1" x14ac:dyDescent="0.35">
      <c r="A31" s="219"/>
      <c r="B31" s="185"/>
      <c r="C31" s="187"/>
      <c r="D31" s="115" t="s">
        <v>54</v>
      </c>
      <c r="E31" s="94">
        <v>1</v>
      </c>
      <c r="F31" s="94" t="s">
        <v>132</v>
      </c>
      <c r="G31" s="98">
        <v>0</v>
      </c>
      <c r="H31" s="98">
        <v>0</v>
      </c>
      <c r="I31" s="98">
        <v>0</v>
      </c>
      <c r="J31" s="98">
        <v>0</v>
      </c>
      <c r="K31" s="190"/>
      <c r="L31" s="116" t="s">
        <v>130</v>
      </c>
      <c r="M31" s="183"/>
    </row>
    <row r="32" spans="1:13" ht="30" customHeight="1" x14ac:dyDescent="0.35">
      <c r="A32" s="219"/>
      <c r="B32" s="185"/>
      <c r="C32" s="187"/>
      <c r="D32" s="110" t="s">
        <v>153</v>
      </c>
      <c r="E32" s="94">
        <v>2</v>
      </c>
      <c r="F32" s="94" t="s">
        <v>132</v>
      </c>
      <c r="G32" s="98"/>
      <c r="H32" s="98"/>
      <c r="I32" s="98"/>
      <c r="J32" s="98"/>
      <c r="K32" s="190"/>
      <c r="L32" s="116"/>
      <c r="M32" s="183"/>
    </row>
    <row r="33" spans="1:13" ht="30" customHeight="1" x14ac:dyDescent="0.35">
      <c r="A33" s="219"/>
      <c r="B33" s="185"/>
      <c r="C33" s="187"/>
      <c r="D33" s="110" t="s">
        <v>154</v>
      </c>
      <c r="E33" s="94">
        <v>3</v>
      </c>
      <c r="F33" s="94" t="s">
        <v>134</v>
      </c>
      <c r="G33" s="98"/>
      <c r="H33" s="98"/>
      <c r="I33" s="98"/>
      <c r="J33" s="98"/>
      <c r="K33" s="190"/>
      <c r="L33" s="116"/>
      <c r="M33" s="183"/>
    </row>
    <row r="34" spans="1:13" ht="30" customHeight="1" x14ac:dyDescent="0.35">
      <c r="A34" s="219"/>
      <c r="B34" s="185"/>
      <c r="C34" s="187"/>
      <c r="D34" s="110" t="s">
        <v>155</v>
      </c>
      <c r="E34" s="94">
        <v>4</v>
      </c>
      <c r="F34" s="94" t="s">
        <v>134</v>
      </c>
      <c r="G34" s="98">
        <v>2</v>
      </c>
      <c r="H34" s="98">
        <v>2</v>
      </c>
      <c r="I34" s="98">
        <v>2</v>
      </c>
      <c r="J34" s="98">
        <v>2</v>
      </c>
      <c r="K34" s="190"/>
      <c r="L34" s="116" t="s">
        <v>130</v>
      </c>
      <c r="M34" s="183"/>
    </row>
    <row r="35" spans="1:13" ht="30" customHeight="1" x14ac:dyDescent="0.35">
      <c r="A35" s="219"/>
      <c r="B35" s="185"/>
      <c r="C35" s="187"/>
      <c r="D35" s="110" t="s">
        <v>156</v>
      </c>
      <c r="E35" s="94">
        <v>5</v>
      </c>
      <c r="F35" s="94" t="s">
        <v>136</v>
      </c>
      <c r="G35" s="98"/>
      <c r="H35" s="98"/>
      <c r="I35" s="98"/>
      <c r="J35" s="98"/>
      <c r="K35" s="191"/>
      <c r="L35" s="116" t="s">
        <v>130</v>
      </c>
      <c r="M35" s="183"/>
    </row>
    <row r="36" spans="1:13" ht="30" customHeight="1" x14ac:dyDescent="0.35">
      <c r="A36" s="219"/>
      <c r="B36" s="202" t="s">
        <v>157</v>
      </c>
      <c r="C36" s="203">
        <v>10</v>
      </c>
      <c r="D36" s="93" t="str">
        <f>"Unknown " &amp; "(" &amp; B36 &amp; ")"</f>
        <v>Unknown (Data Structure)</v>
      </c>
      <c r="E36" s="106">
        <v>0</v>
      </c>
      <c r="F36" s="106"/>
      <c r="G36" s="107">
        <v>0</v>
      </c>
      <c r="H36" s="107">
        <v>0</v>
      </c>
      <c r="I36" s="107">
        <v>0</v>
      </c>
      <c r="J36" s="107">
        <v>0</v>
      </c>
      <c r="K36" s="108"/>
      <c r="L36" s="109" t="s">
        <v>130</v>
      </c>
      <c r="M36" s="183"/>
    </row>
    <row r="37" spans="1:13" ht="30" customHeight="1" x14ac:dyDescent="0.35">
      <c r="A37" s="219"/>
      <c r="B37" s="195"/>
      <c r="C37" s="204"/>
      <c r="D37" s="110" t="s">
        <v>36</v>
      </c>
      <c r="E37" s="94">
        <v>0</v>
      </c>
      <c r="F37" s="94" t="s">
        <v>132</v>
      </c>
      <c r="G37" s="98"/>
      <c r="H37" s="98"/>
      <c r="I37" s="98"/>
      <c r="J37" s="98"/>
      <c r="K37" s="99"/>
      <c r="L37" s="100" t="s">
        <v>130</v>
      </c>
      <c r="M37" s="183"/>
    </row>
    <row r="38" spans="1:13" ht="29" x14ac:dyDescent="0.35">
      <c r="A38" s="219"/>
      <c r="B38" s="196"/>
      <c r="C38" s="205"/>
      <c r="D38" s="101" t="s">
        <v>158</v>
      </c>
      <c r="E38" s="102">
        <v>10</v>
      </c>
      <c r="F38" s="94" t="s">
        <v>136</v>
      </c>
      <c r="G38" s="103" t="s">
        <v>159</v>
      </c>
      <c r="H38" s="103" t="s">
        <v>159</v>
      </c>
      <c r="I38" s="103" t="s">
        <v>159</v>
      </c>
      <c r="J38" s="103" t="s">
        <v>159</v>
      </c>
      <c r="K38" s="104"/>
      <c r="L38" s="117" t="s">
        <v>160</v>
      </c>
      <c r="M38" s="183"/>
    </row>
    <row r="39" spans="1:13" ht="30" customHeight="1" x14ac:dyDescent="0.35">
      <c r="A39" s="219"/>
      <c r="B39" s="206" t="s">
        <v>161</v>
      </c>
      <c r="C39" s="186">
        <v>5</v>
      </c>
      <c r="D39" s="93" t="str">
        <f>"Unknown " &amp; "(" &amp; B39 &amp; ")"</f>
        <v>Unknown (OCR Based Automation)</v>
      </c>
      <c r="E39" s="106">
        <v>0</v>
      </c>
      <c r="F39" s="106"/>
      <c r="G39" s="107">
        <v>5</v>
      </c>
      <c r="H39" s="107">
        <v>5</v>
      </c>
      <c r="I39" s="107">
        <v>5</v>
      </c>
      <c r="J39" s="107">
        <v>5</v>
      </c>
      <c r="K39" s="189" t="s">
        <v>162</v>
      </c>
      <c r="L39" s="118" t="s">
        <v>130</v>
      </c>
      <c r="M39" s="183"/>
    </row>
    <row r="40" spans="1:13" ht="30" customHeight="1" x14ac:dyDescent="0.35">
      <c r="A40" s="219"/>
      <c r="B40" s="207"/>
      <c r="C40" s="187"/>
      <c r="D40" s="110" t="s">
        <v>57</v>
      </c>
      <c r="E40" s="94">
        <v>5</v>
      </c>
      <c r="F40" s="94" t="s">
        <v>136</v>
      </c>
      <c r="G40" s="98"/>
      <c r="H40" s="98"/>
      <c r="I40" s="98"/>
      <c r="J40" s="98"/>
      <c r="K40" s="190"/>
      <c r="L40" s="116" t="s">
        <v>130</v>
      </c>
      <c r="M40" s="183"/>
    </row>
    <row r="41" spans="1:13" ht="30" customHeight="1" x14ac:dyDescent="0.35">
      <c r="A41" s="219"/>
      <c r="B41" s="208"/>
      <c r="C41" s="188"/>
      <c r="D41" s="101" t="s">
        <v>163</v>
      </c>
      <c r="E41" s="102">
        <v>0</v>
      </c>
      <c r="F41" s="94" t="s">
        <v>132</v>
      </c>
      <c r="G41" s="103">
        <v>0</v>
      </c>
      <c r="H41" s="103">
        <v>0</v>
      </c>
      <c r="I41" s="103">
        <v>0</v>
      </c>
      <c r="J41" s="103">
        <v>0</v>
      </c>
      <c r="K41" s="191"/>
      <c r="L41" s="117" t="s">
        <v>130</v>
      </c>
      <c r="M41" s="183"/>
    </row>
    <row r="42" spans="1:13" ht="30" customHeight="1" x14ac:dyDescent="0.35">
      <c r="A42" s="212"/>
      <c r="B42" s="206" t="s">
        <v>59</v>
      </c>
      <c r="C42" s="186">
        <v>5</v>
      </c>
      <c r="D42" s="93" t="str">
        <f>"Unknown " &amp; "(" &amp; B42 &amp; ")"</f>
        <v>Unknown (Strict SLA Rules)</v>
      </c>
      <c r="E42" s="106">
        <v>0</v>
      </c>
      <c r="F42" s="106"/>
      <c r="G42" s="107">
        <v>0</v>
      </c>
      <c r="H42" s="107">
        <v>0</v>
      </c>
      <c r="I42" s="107">
        <v>0</v>
      </c>
      <c r="J42" s="107">
        <v>0</v>
      </c>
      <c r="K42" s="189" t="s">
        <v>164</v>
      </c>
      <c r="L42" s="109" t="s">
        <v>130</v>
      </c>
      <c r="M42" s="183"/>
    </row>
    <row r="43" spans="1:13" ht="30" customHeight="1" x14ac:dyDescent="0.35">
      <c r="A43" s="212"/>
      <c r="B43" s="207"/>
      <c r="C43" s="187"/>
      <c r="D43" s="110" t="s">
        <v>165</v>
      </c>
      <c r="E43" s="94">
        <v>0</v>
      </c>
      <c r="F43" s="94" t="s">
        <v>132</v>
      </c>
      <c r="G43" s="98"/>
      <c r="H43" s="98"/>
      <c r="I43" s="98"/>
      <c r="J43" s="98"/>
      <c r="K43" s="190"/>
      <c r="L43" s="100" t="s">
        <v>130</v>
      </c>
      <c r="M43" s="183"/>
    </row>
    <row r="44" spans="1:13" ht="30" customHeight="1" x14ac:dyDescent="0.35">
      <c r="A44" s="212"/>
      <c r="B44" s="207"/>
      <c r="C44" s="187"/>
      <c r="D44" s="110" t="s">
        <v>61</v>
      </c>
      <c r="E44" s="94">
        <v>5</v>
      </c>
      <c r="F44" s="94" t="s">
        <v>134</v>
      </c>
      <c r="G44" s="98"/>
      <c r="H44" s="98"/>
      <c r="I44" s="98"/>
      <c r="J44" s="98"/>
      <c r="K44" s="190"/>
      <c r="L44" s="100"/>
      <c r="M44" s="183"/>
    </row>
    <row r="45" spans="1:13" ht="30" customHeight="1" x14ac:dyDescent="0.35">
      <c r="A45" s="212"/>
      <c r="B45" s="208"/>
      <c r="C45" s="188"/>
      <c r="D45" s="101" t="s">
        <v>59</v>
      </c>
      <c r="E45" s="102">
        <v>5</v>
      </c>
      <c r="F45" s="94" t="s">
        <v>136</v>
      </c>
      <c r="G45" s="103">
        <v>0</v>
      </c>
      <c r="H45" s="103">
        <v>2</v>
      </c>
      <c r="I45" s="103">
        <v>2</v>
      </c>
      <c r="J45" s="103">
        <v>2</v>
      </c>
      <c r="K45" s="191"/>
      <c r="L45" s="117" t="s">
        <v>130</v>
      </c>
      <c r="M45" s="183"/>
    </row>
    <row r="46" spans="1:13" ht="30" customHeight="1" x14ac:dyDescent="0.35">
      <c r="A46" s="212"/>
      <c r="B46" s="184" t="s">
        <v>62</v>
      </c>
      <c r="C46" s="186">
        <v>5</v>
      </c>
      <c r="D46" s="93" t="str">
        <f>"Unknown " &amp; "(" &amp; B46 &amp; ")"</f>
        <v>Unknown (PHI &amp; Sensitive Data)</v>
      </c>
      <c r="E46" s="106">
        <v>0</v>
      </c>
      <c r="F46" s="106"/>
      <c r="G46" s="107">
        <v>0</v>
      </c>
      <c r="H46" s="107">
        <v>0</v>
      </c>
      <c r="I46" s="107">
        <v>0</v>
      </c>
      <c r="J46" s="107">
        <v>0</v>
      </c>
      <c r="K46" s="189" t="s">
        <v>166</v>
      </c>
      <c r="L46" s="118" t="s">
        <v>130</v>
      </c>
      <c r="M46" s="183"/>
    </row>
    <row r="47" spans="1:13" ht="30" customHeight="1" x14ac:dyDescent="0.35">
      <c r="A47" s="212"/>
      <c r="B47" s="185"/>
      <c r="C47" s="187"/>
      <c r="D47" s="110" t="s">
        <v>167</v>
      </c>
      <c r="E47" s="94">
        <v>0</v>
      </c>
      <c r="F47" s="94" t="s">
        <v>132</v>
      </c>
      <c r="G47" s="98"/>
      <c r="H47" s="98"/>
      <c r="I47" s="98"/>
      <c r="J47" s="98"/>
      <c r="K47" s="190"/>
      <c r="L47" s="116" t="s">
        <v>130</v>
      </c>
      <c r="M47" s="183"/>
    </row>
    <row r="48" spans="1:13" ht="30" customHeight="1" x14ac:dyDescent="0.35">
      <c r="A48" s="212"/>
      <c r="B48" s="185"/>
      <c r="C48" s="187"/>
      <c r="D48" s="110" t="s">
        <v>64</v>
      </c>
      <c r="E48" s="94">
        <v>5</v>
      </c>
      <c r="F48" s="94" t="s">
        <v>134</v>
      </c>
      <c r="G48" s="98">
        <v>1</v>
      </c>
      <c r="H48" s="98">
        <v>1</v>
      </c>
      <c r="I48" s="98">
        <v>1</v>
      </c>
      <c r="J48" s="98">
        <v>1</v>
      </c>
      <c r="K48" s="190"/>
      <c r="L48" s="116" t="s">
        <v>130</v>
      </c>
      <c r="M48" s="183"/>
    </row>
    <row r="49" spans="1:13" ht="30" customHeight="1" thickBot="1" x14ac:dyDescent="0.4">
      <c r="A49" s="212"/>
      <c r="B49" s="185"/>
      <c r="C49" s="188"/>
      <c r="D49" s="110" t="s">
        <v>168</v>
      </c>
      <c r="E49" s="94">
        <v>5</v>
      </c>
      <c r="F49" s="94" t="s">
        <v>136</v>
      </c>
      <c r="G49" s="98">
        <v>3</v>
      </c>
      <c r="H49" s="98">
        <v>3</v>
      </c>
      <c r="I49" s="98">
        <v>3</v>
      </c>
      <c r="J49" s="98">
        <v>3</v>
      </c>
      <c r="K49" s="191"/>
      <c r="L49" s="116" t="s">
        <v>130</v>
      </c>
      <c r="M49" s="183"/>
    </row>
    <row r="50" spans="1:13" ht="30" customHeight="1" x14ac:dyDescent="0.35">
      <c r="A50" s="192" t="s">
        <v>169</v>
      </c>
      <c r="B50" s="194" t="s">
        <v>65</v>
      </c>
      <c r="C50" s="197">
        <v>10</v>
      </c>
      <c r="D50" s="93" t="str">
        <f>"Unknown " &amp; "(" &amp; B50 &amp; ")"</f>
        <v>Unknown (API Usage)</v>
      </c>
      <c r="E50" s="113">
        <v>0</v>
      </c>
      <c r="F50" s="113"/>
      <c r="G50" s="95">
        <v>0</v>
      </c>
      <c r="H50" s="95">
        <v>0</v>
      </c>
      <c r="I50" s="95">
        <v>0</v>
      </c>
      <c r="J50" s="95">
        <v>0</v>
      </c>
      <c r="K50" s="200" t="s">
        <v>170</v>
      </c>
      <c r="L50" s="114" t="s">
        <v>130</v>
      </c>
      <c r="M50" s="201">
        <f>SUM(C50:C56)</f>
        <v>10</v>
      </c>
    </row>
    <row r="51" spans="1:13" ht="30" customHeight="1" x14ac:dyDescent="0.35">
      <c r="A51" s="193"/>
      <c r="B51" s="195"/>
      <c r="C51" s="198"/>
      <c r="D51" s="115" t="s">
        <v>67</v>
      </c>
      <c r="E51" s="94">
        <v>0</v>
      </c>
      <c r="F51" s="94" t="s">
        <v>132</v>
      </c>
      <c r="G51" s="98"/>
      <c r="H51" s="98"/>
      <c r="I51" s="98"/>
      <c r="J51" s="98"/>
      <c r="K51" s="190"/>
      <c r="L51" s="116" t="s">
        <v>130</v>
      </c>
      <c r="M51" s="183"/>
    </row>
    <row r="52" spans="1:13" ht="30" customHeight="1" x14ac:dyDescent="0.35">
      <c r="A52" s="193"/>
      <c r="B52" s="195"/>
      <c r="C52" s="198"/>
      <c r="D52" s="115" t="s">
        <v>171</v>
      </c>
      <c r="E52" s="94">
        <v>2</v>
      </c>
      <c r="F52" s="94" t="s">
        <v>132</v>
      </c>
      <c r="G52" s="98"/>
      <c r="H52" s="98"/>
      <c r="I52" s="98"/>
      <c r="J52" s="98"/>
      <c r="K52" s="190"/>
      <c r="L52" s="116"/>
      <c r="M52" s="183"/>
    </row>
    <row r="53" spans="1:13" ht="30" customHeight="1" x14ac:dyDescent="0.35">
      <c r="A53" s="193"/>
      <c r="B53" s="195"/>
      <c r="C53" s="198"/>
      <c r="D53" s="115" t="s">
        <v>172</v>
      </c>
      <c r="E53" s="94">
        <v>4</v>
      </c>
      <c r="F53" s="94" t="s">
        <v>134</v>
      </c>
      <c r="G53" s="98"/>
      <c r="H53" s="98"/>
      <c r="I53" s="98"/>
      <c r="J53" s="98"/>
      <c r="K53" s="190"/>
      <c r="L53" s="116"/>
      <c r="M53" s="183"/>
    </row>
    <row r="54" spans="1:13" ht="30" customHeight="1" x14ac:dyDescent="0.35">
      <c r="A54" s="193"/>
      <c r="B54" s="195"/>
      <c r="C54" s="198"/>
      <c r="D54" s="115" t="s">
        <v>173</v>
      </c>
      <c r="E54" s="94">
        <v>6</v>
      </c>
      <c r="F54" s="94" t="s">
        <v>134</v>
      </c>
      <c r="G54" s="98"/>
      <c r="H54" s="98"/>
      <c r="I54" s="98"/>
      <c r="J54" s="98"/>
      <c r="K54" s="190"/>
      <c r="L54" s="116"/>
      <c r="M54" s="183"/>
    </row>
    <row r="55" spans="1:13" ht="30" customHeight="1" x14ac:dyDescent="0.35">
      <c r="A55" s="193"/>
      <c r="B55" s="195"/>
      <c r="C55" s="198"/>
      <c r="D55" s="115" t="s">
        <v>174</v>
      </c>
      <c r="E55" s="94">
        <v>8</v>
      </c>
      <c r="F55" s="94" t="s">
        <v>136</v>
      </c>
      <c r="G55" s="98"/>
      <c r="H55" s="98"/>
      <c r="I55" s="98"/>
      <c r="J55" s="98"/>
      <c r="K55" s="190"/>
      <c r="L55" s="116"/>
      <c r="M55" s="183"/>
    </row>
    <row r="56" spans="1:13" ht="30" customHeight="1" thickBot="1" x14ac:dyDescent="0.4">
      <c r="A56" s="193"/>
      <c r="B56" s="196"/>
      <c r="C56" s="199"/>
      <c r="D56" s="101" t="s">
        <v>175</v>
      </c>
      <c r="E56" s="102">
        <v>10</v>
      </c>
      <c r="F56" s="94" t="s">
        <v>136</v>
      </c>
      <c r="G56" s="103">
        <v>3</v>
      </c>
      <c r="H56" s="103">
        <v>3</v>
      </c>
      <c r="I56" s="103">
        <v>3</v>
      </c>
      <c r="J56" s="103">
        <v>3</v>
      </c>
      <c r="K56" s="191"/>
      <c r="L56" s="117" t="s">
        <v>130</v>
      </c>
      <c r="M56" s="183"/>
    </row>
    <row r="57" spans="1:13" ht="30" customHeight="1" thickBot="1" x14ac:dyDescent="0.4">
      <c r="L57" s="121" t="s">
        <v>176</v>
      </c>
      <c r="M57" s="122">
        <f>SUM(C2:C56)</f>
        <v>85</v>
      </c>
    </row>
    <row r="58" spans="1:13" ht="30" customHeight="1" x14ac:dyDescent="0.35">
      <c r="M58" s="123"/>
    </row>
    <row r="60" spans="1:13" ht="30" customHeight="1" thickBot="1" x14ac:dyDescent="0.4"/>
    <row r="61" spans="1:13" ht="30" customHeight="1" x14ac:dyDescent="0.35">
      <c r="A61" s="214" t="s">
        <v>177</v>
      </c>
      <c r="B61" s="216" t="s">
        <v>178</v>
      </c>
    </row>
    <row r="62" spans="1:13" ht="30" customHeight="1" x14ac:dyDescent="0.35">
      <c r="A62" s="215"/>
      <c r="B62" s="217"/>
    </row>
    <row r="63" spans="1:13" ht="30" customHeight="1" x14ac:dyDescent="0.5">
      <c r="A63" s="148" t="s">
        <v>132</v>
      </c>
      <c r="B63" s="149">
        <v>20</v>
      </c>
    </row>
    <row r="64" spans="1:13" ht="30" customHeight="1" x14ac:dyDescent="0.5">
      <c r="A64" s="150" t="s">
        <v>179</v>
      </c>
      <c r="B64" s="149">
        <v>35</v>
      </c>
    </row>
    <row r="65" spans="1:2" ht="30" customHeight="1" x14ac:dyDescent="0.5">
      <c r="A65" s="151" t="s">
        <v>136</v>
      </c>
      <c r="B65" s="149">
        <v>60</v>
      </c>
    </row>
    <row r="66" spans="1:2" ht="30" customHeight="1" thickBot="1" x14ac:dyDescent="0.55000000000000004">
      <c r="A66" s="152" t="s">
        <v>180</v>
      </c>
      <c r="B66" s="153">
        <v>100</v>
      </c>
    </row>
  </sheetData>
  <autoFilter ref="A1:M57" xr:uid="{16B15ED5-A63A-4930-B0AB-E4E432290DA8}"/>
  <mergeCells count="42">
    <mergeCell ref="M2:M29"/>
    <mergeCell ref="B9:B11"/>
    <mergeCell ref="C9:C11"/>
    <mergeCell ref="K9:K11"/>
    <mergeCell ref="B12:B16"/>
    <mergeCell ref="C12:C16"/>
    <mergeCell ref="K12:K16"/>
    <mergeCell ref="B17:B24"/>
    <mergeCell ref="C17:C24"/>
    <mergeCell ref="K17:K24"/>
    <mergeCell ref="B25:B29"/>
    <mergeCell ref="C25:C29"/>
    <mergeCell ref="K25:K29"/>
    <mergeCell ref="A2:A29"/>
    <mergeCell ref="B2:B8"/>
    <mergeCell ref="C2:C8"/>
    <mergeCell ref="K2:K8"/>
    <mergeCell ref="A61:A62"/>
    <mergeCell ref="B61:B62"/>
    <mergeCell ref="A30:A41"/>
    <mergeCell ref="A42:A49"/>
    <mergeCell ref="B42:B45"/>
    <mergeCell ref="C42:C45"/>
    <mergeCell ref="K42:K45"/>
    <mergeCell ref="M30:M41"/>
    <mergeCell ref="B36:B38"/>
    <mergeCell ref="C36:C38"/>
    <mergeCell ref="B39:B41"/>
    <mergeCell ref="C39:C41"/>
    <mergeCell ref="K39:K41"/>
    <mergeCell ref="B30:B35"/>
    <mergeCell ref="C30:C35"/>
    <mergeCell ref="K30:K35"/>
    <mergeCell ref="M42:M49"/>
    <mergeCell ref="B46:B49"/>
    <mergeCell ref="C46:C49"/>
    <mergeCell ref="K46:K49"/>
    <mergeCell ref="A50:A56"/>
    <mergeCell ref="B50:B56"/>
    <mergeCell ref="C50:C56"/>
    <mergeCell ref="K50:K56"/>
    <mergeCell ref="M50:M56"/>
  </mergeCells>
  <conditionalFormatting sqref="L30:L35">
    <cfRule type="cellIs" dxfId="2" priority="5" operator="equal">
      <formula>"Alert"</formula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L38">
    <cfRule type="cellIs" dxfId="1" priority="1" operator="equal">
      <formula>"Alert"</formula>
    </cfRule>
    <cfRule type="iconSet" priority="2">
      <iconSet iconSet="3Symbols">
        <cfvo type="percent" val="0"/>
        <cfvo type="percent" val="33"/>
        <cfvo type="percent" val="67"/>
      </iconSet>
    </cfRule>
  </conditionalFormatting>
  <conditionalFormatting sqref="L4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L45:L57">
    <cfRule type="cellIs" dxfId="0" priority="3" operator="equal">
      <formula>"Alert"</formula>
    </cfRule>
  </conditionalFormatting>
  <conditionalFormatting sqref="L46:L49">
    <cfRule type="iconSet" priority="8">
      <iconSet iconSet="3Symbols">
        <cfvo type="percent" val="0"/>
        <cfvo type="percent" val="33"/>
        <cfvo type="percent" val="67"/>
      </iconSet>
    </cfRule>
  </conditionalFormatting>
  <conditionalFormatting sqref="L50:L56"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L57">
    <cfRule type="iconSet" priority="9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8" ma:contentTypeDescription="Create a new document." ma:contentTypeScope="" ma:versionID="461c9d6423a6a77c2bf35188ce0285c7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7950fd1811bc39426380fa8b7a08b84c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SharedWithUsers xmlns="825ee06b-ca9e-4fae-a309-081319cc5c11">
      <UserInfo>
        <DisplayName>Andrew Clemmensen</DisplayName>
        <AccountId>14</AccountId>
        <AccountType/>
      </UserInfo>
      <UserInfo>
        <DisplayName>Jimi Patrikka</DisplayName>
        <AccountId>29</AccountId>
        <AccountType/>
      </UserInfo>
      <UserInfo>
        <DisplayName>Filip-Ioan Zirbo</DisplayName>
        <AccountId>250</AccountId>
        <AccountType/>
      </UserInfo>
      <UserInfo>
        <DisplayName>Zheng Tan</DisplayName>
        <AccountId>169</AccountId>
        <AccountType/>
      </UserInfo>
      <UserInfo>
        <DisplayName>Andreas Freakley</DisplayName>
        <AccountId>172</AccountId>
        <AccountType/>
      </UserInfo>
    </SharedWithUsers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0E6E33-F36F-4C8C-B622-452D2BB508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CB83B6-DCD2-4AA0-8E56-C0023E942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24E07B-B6C8-4734-936A-3368BED73A2C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825ee06b-ca9e-4fae-a309-081319cc5c11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Complexity Calculator</vt:lpstr>
      <vt:lpstr>Reference Timeline &amp; Effort</vt:lpstr>
      <vt:lpstr>Estimates - Deliverable 1</vt:lpstr>
      <vt:lpstr>Process Steps - Deliverable 2</vt:lpstr>
      <vt:lpstr>Parameter List &amp; Scores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Alexandra Veizu</cp:lastModifiedBy>
  <cp:revision/>
  <dcterms:created xsi:type="dcterms:W3CDTF">2023-03-21T05:25:14Z</dcterms:created>
  <dcterms:modified xsi:type="dcterms:W3CDTF">2023-11-26T21:02:22Z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  <property fmtid="{D5CDD505-2E9C-101B-9397-08002B2CF9AE}" pid="3" name="MediaServiceImageTags">
    <vt:lpwstr/>
  </property>
  <property fmtid="{D5CDD505-2E9C-101B-9397-08002B2CF9AE}" pid="4" name="Example">
    <vt:lpwstr/>
  </property>
</Properties>
</file>