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final estimate" sheetId="7" r:id="rId1"/>
    <sheet name="Est." sheetId="6" r:id="rId2"/>
    <sheet name="Eart Cal" sheetId="4" r:id="rId3"/>
    <sheet name="Sheet1" sheetId="1" r:id="rId4"/>
    <sheet name="Sheet2" sheetId="2" r:id="rId5"/>
    <sheet name="Sheet3" sheetId="3" r:id="rId6"/>
  </sheets>
  <externalReferences>
    <externalReference r:id="rId7"/>
  </externalReferences>
  <definedNames>
    <definedName name="_xlnm.Print_Area" localSheetId="2">'Eart Cal'!$A$1:$S$70</definedName>
    <definedName name="_xlnm.Print_Area" localSheetId="1">Est.!$A$1:$W$20</definedName>
    <definedName name="_xlnm.Print_Area" localSheetId="0">'final estimate'!$A$1:$K$33</definedName>
    <definedName name="_xlnm.Print_Titles" localSheetId="2">'Eart Cal'!$1:$11</definedName>
  </definedNames>
  <calcPr calcId="124519"/>
</workbook>
</file>

<file path=xl/calcChain.xml><?xml version="1.0" encoding="utf-8"?>
<calcChain xmlns="http://schemas.openxmlformats.org/spreadsheetml/2006/main">
  <c r="F9" i="7"/>
  <c r="G9" s="1"/>
  <c r="J9" s="1"/>
  <c r="D10"/>
  <c r="J19"/>
  <c r="J20" s="1"/>
  <c r="L19" s="1"/>
  <c r="D15"/>
  <c r="F12"/>
  <c r="F15" s="1"/>
  <c r="G15" s="1"/>
  <c r="J15" s="1"/>
  <c r="E12"/>
  <c r="D12"/>
  <c r="E11"/>
  <c r="E10"/>
  <c r="D11"/>
  <c r="L8"/>
  <c r="K6"/>
  <c r="J6"/>
  <c r="A6"/>
  <c r="K5"/>
  <c r="J5"/>
  <c r="A5"/>
  <c r="F6" i="6"/>
  <c r="G6" s="1"/>
  <c r="J6" s="1"/>
  <c r="E6"/>
  <c r="D6"/>
  <c r="G10" i="7" l="1"/>
  <c r="J10" s="1"/>
  <c r="G11"/>
  <c r="J11" s="1"/>
  <c r="L33"/>
  <c r="L18"/>
  <c r="G12"/>
  <c r="J12" s="1"/>
  <c r="E5" i="6"/>
  <c r="E4"/>
  <c r="L9"/>
  <c r="D10"/>
  <c r="C11" s="1"/>
  <c r="F13"/>
  <c r="D13"/>
  <c r="D11"/>
  <c r="C10"/>
  <c r="J17" i="7" l="1"/>
  <c r="J21" s="1"/>
  <c r="G13" i="6"/>
  <c r="J13" s="1"/>
  <c r="G11"/>
  <c r="J11" s="1"/>
  <c r="G10"/>
  <c r="J10" s="1"/>
  <c r="D4"/>
  <c r="D5" l="1"/>
  <c r="G3"/>
  <c r="J3" s="1"/>
  <c r="G5" l="1"/>
  <c r="J5" s="1"/>
  <c r="G4"/>
  <c r="J4" s="1"/>
  <c r="J15" s="1"/>
  <c r="F13" i="4" l="1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60"/>
  <c r="G60" s="1"/>
  <c r="F61"/>
  <c r="G61" s="1"/>
  <c r="F62"/>
  <c r="F63"/>
  <c r="G63" s="1"/>
  <c r="F64"/>
  <c r="G64" s="1"/>
  <c r="F66"/>
  <c r="F67"/>
  <c r="F68"/>
  <c r="G68" s="1"/>
  <c r="F69"/>
  <c r="F44"/>
  <c r="F45"/>
  <c r="F46"/>
  <c r="F47"/>
  <c r="F48"/>
  <c r="G48" s="1"/>
  <c r="F49"/>
  <c r="F50"/>
  <c r="G50" s="1"/>
  <c r="F51"/>
  <c r="F52"/>
  <c r="G52" s="1"/>
  <c r="F53"/>
  <c r="F54"/>
  <c r="G54" s="1"/>
  <c r="F55"/>
  <c r="F56"/>
  <c r="G56" s="1"/>
  <c r="F57"/>
  <c r="F58"/>
  <c r="G58" s="1"/>
  <c r="F59"/>
  <c r="A13"/>
  <c r="A14" s="1"/>
  <c r="A15" s="1"/>
  <c r="A16" s="1"/>
  <c r="A17" s="1"/>
  <c r="G57" l="1"/>
  <c r="G53"/>
  <c r="G49"/>
  <c r="G67"/>
  <c r="G62"/>
  <c r="G59"/>
  <c r="G55"/>
  <c r="G51"/>
  <c r="G69"/>
  <c r="G47"/>
  <c r="G45"/>
  <c r="G46"/>
  <c r="A18"/>
  <c r="B17"/>
  <c r="G42"/>
  <c r="G26"/>
  <c r="G22"/>
  <c r="G40"/>
  <c r="G39"/>
  <c r="G37"/>
  <c r="G35"/>
  <c r="G31"/>
  <c r="G41"/>
  <c r="G38"/>
  <c r="G36"/>
  <c r="G33"/>
  <c r="G34"/>
  <c r="G30"/>
  <c r="G32"/>
  <c r="G24"/>
  <c r="G19"/>
  <c r="G20"/>
  <c r="G29"/>
  <c r="G27"/>
  <c r="G25"/>
  <c r="G18"/>
  <c r="G23"/>
  <c r="G21"/>
  <c r="G28"/>
  <c r="A19" l="1"/>
  <c r="B18"/>
  <c r="H18" s="1"/>
  <c r="H44"/>
  <c r="A45"/>
  <c r="O18" l="1"/>
  <c r="N18"/>
  <c r="A20"/>
  <c r="B19"/>
  <c r="H19" s="1"/>
  <c r="Q18"/>
  <c r="Q44"/>
  <c r="N44"/>
  <c r="O44"/>
  <c r="B45"/>
  <c r="H45" s="1"/>
  <c r="A46"/>
  <c r="N19" l="1"/>
  <c r="Q19"/>
  <c r="O19"/>
  <c r="A21"/>
  <c r="B20"/>
  <c r="H20" s="1"/>
  <c r="O45"/>
  <c r="N45"/>
  <c r="Q45"/>
  <c r="B46"/>
  <c r="H46" s="1"/>
  <c r="A47"/>
  <c r="A22" l="1"/>
  <c r="B21"/>
  <c r="H21" s="1"/>
  <c r="O20"/>
  <c r="N20"/>
  <c r="Q20"/>
  <c r="Q46"/>
  <c r="O46"/>
  <c r="N46"/>
  <c r="B47"/>
  <c r="H47" s="1"/>
  <c r="A48"/>
  <c r="L2" i="6"/>
  <c r="J17"/>
  <c r="J18" s="1"/>
  <c r="A31" l="1"/>
  <c r="L16"/>
  <c r="O21" i="4"/>
  <c r="Q21"/>
  <c r="N21"/>
  <c r="A23"/>
  <c r="B22"/>
  <c r="H22" s="1"/>
  <c r="A67"/>
  <c r="H66"/>
  <c r="O47"/>
  <c r="Q47"/>
  <c r="N47"/>
  <c r="B48"/>
  <c r="H48" s="1"/>
  <c r="A49"/>
  <c r="A24" l="1"/>
  <c r="B23"/>
  <c r="H23" s="1"/>
  <c r="O22"/>
  <c r="N22"/>
  <c r="Q22"/>
  <c r="N66"/>
  <c r="Q66"/>
  <c r="O66"/>
  <c r="A68"/>
  <c r="B67"/>
  <c r="H67" s="1"/>
  <c r="Q48"/>
  <c r="O48"/>
  <c r="N48"/>
  <c r="B49"/>
  <c r="H49" s="1"/>
  <c r="A50"/>
  <c r="Q23" l="1"/>
  <c r="N23"/>
  <c r="O23"/>
  <c r="A25"/>
  <c r="B24"/>
  <c r="H24" s="1"/>
  <c r="Q67"/>
  <c r="N67"/>
  <c r="O67"/>
  <c r="B68"/>
  <c r="H68" s="1"/>
  <c r="A69"/>
  <c r="N49"/>
  <c r="Q49"/>
  <c r="O49"/>
  <c r="B50"/>
  <c r="H50" s="1"/>
  <c r="A51"/>
  <c r="G17"/>
  <c r="H17" s="1"/>
  <c r="B14"/>
  <c r="G14"/>
  <c r="B13"/>
  <c r="F12"/>
  <c r="A26" l="1"/>
  <c r="B25"/>
  <c r="H25" s="1"/>
  <c r="O24"/>
  <c r="Q24"/>
  <c r="N24"/>
  <c r="N68"/>
  <c r="O68"/>
  <c r="Q68"/>
  <c r="B69"/>
  <c r="H69" s="1"/>
  <c r="O50"/>
  <c r="Q50"/>
  <c r="N50"/>
  <c r="B51"/>
  <c r="H51" s="1"/>
  <c r="A52"/>
  <c r="G13"/>
  <c r="H13" s="1"/>
  <c r="Q13" s="1"/>
  <c r="O17"/>
  <c r="Q17"/>
  <c r="N17"/>
  <c r="H14"/>
  <c r="N14" s="1"/>
  <c r="G16"/>
  <c r="G15"/>
  <c r="B16"/>
  <c r="B15"/>
  <c r="Q25" l="1"/>
  <c r="N25"/>
  <c r="O25"/>
  <c r="A27"/>
  <c r="B26"/>
  <c r="H26" s="1"/>
  <c r="Q69"/>
  <c r="O69"/>
  <c r="N69"/>
  <c r="N51"/>
  <c r="Q51"/>
  <c r="O51"/>
  <c r="B52"/>
  <c r="H52" s="1"/>
  <c r="A53"/>
  <c r="Q14"/>
  <c r="H15"/>
  <c r="O15" s="1"/>
  <c r="H16"/>
  <c r="O16" s="1"/>
  <c r="P14"/>
  <c r="O14"/>
  <c r="N13"/>
  <c r="P13"/>
  <c r="O13"/>
  <c r="A28" l="1"/>
  <c r="B27"/>
  <c r="H27" s="1"/>
  <c r="Q26"/>
  <c r="N26"/>
  <c r="O26"/>
  <c r="N52"/>
  <c r="Q52"/>
  <c r="O52"/>
  <c r="B53"/>
  <c r="H53" s="1"/>
  <c r="A54"/>
  <c r="N16"/>
  <c r="N15"/>
  <c r="Q15"/>
  <c r="P70"/>
  <c r="Q16"/>
  <c r="N27" l="1"/>
  <c r="Q27"/>
  <c r="O27"/>
  <c r="A29"/>
  <c r="B28"/>
  <c r="H28" s="1"/>
  <c r="Q53"/>
  <c r="N53"/>
  <c r="O53"/>
  <c r="B54"/>
  <c r="H54" s="1"/>
  <c r="A55"/>
  <c r="N28" l="1"/>
  <c r="Q28"/>
  <c r="O28"/>
  <c r="B29"/>
  <c r="H29" s="1"/>
  <c r="A30"/>
  <c r="Q54"/>
  <c r="N54"/>
  <c r="O54"/>
  <c r="B55"/>
  <c r="H55" s="1"/>
  <c r="A56"/>
  <c r="N29" l="1"/>
  <c r="O29"/>
  <c r="Q29"/>
  <c r="B30"/>
  <c r="H30" s="1"/>
  <c r="A31"/>
  <c r="Q70"/>
  <c r="B56"/>
  <c r="H56" s="1"/>
  <c r="A57"/>
  <c r="Q55"/>
  <c r="O55"/>
  <c r="N55"/>
  <c r="Q30" l="1"/>
  <c r="N30"/>
  <c r="O30"/>
  <c r="B31"/>
  <c r="H31" s="1"/>
  <c r="A32"/>
  <c r="B57"/>
  <c r="H57" s="1"/>
  <c r="A58"/>
  <c r="O56"/>
  <c r="N56"/>
  <c r="Q56"/>
  <c r="O31" l="1"/>
  <c r="N31"/>
  <c r="Q31"/>
  <c r="B32"/>
  <c r="H32" s="1"/>
  <c r="A33"/>
  <c r="B58"/>
  <c r="H58" s="1"/>
  <c r="A59"/>
  <c r="N57"/>
  <c r="O57"/>
  <c r="Q57"/>
  <c r="B59" l="1"/>
  <c r="H59" s="1"/>
  <c r="N59" s="1"/>
  <c r="A60"/>
  <c r="N32"/>
  <c r="Q32"/>
  <c r="O32"/>
  <c r="B33"/>
  <c r="H33" s="1"/>
  <c r="A34"/>
  <c r="O58"/>
  <c r="Q58"/>
  <c r="N58"/>
  <c r="O59" l="1"/>
  <c r="Q59"/>
  <c r="B34"/>
  <c r="H34" s="1"/>
  <c r="A35"/>
  <c r="N33"/>
  <c r="O33"/>
  <c r="Q33"/>
  <c r="B60"/>
  <c r="H60" s="1"/>
  <c r="A61"/>
  <c r="B35" l="1"/>
  <c r="H35" s="1"/>
  <c r="A36"/>
  <c r="N34"/>
  <c r="O34"/>
  <c r="Q34"/>
  <c r="Q60"/>
  <c r="N60"/>
  <c r="O60"/>
  <c r="A62"/>
  <c r="B61"/>
  <c r="H61" s="1"/>
  <c r="A63" l="1"/>
  <c r="B62"/>
  <c r="H62" s="1"/>
  <c r="N61"/>
  <c r="Q61"/>
  <c r="O61"/>
  <c r="B36"/>
  <c r="H36" s="1"/>
  <c r="A37"/>
  <c r="Q35"/>
  <c r="O35"/>
  <c r="N35"/>
  <c r="B37" l="1"/>
  <c r="H37" s="1"/>
  <c r="A38"/>
  <c r="Q36"/>
  <c r="N36"/>
  <c r="O36"/>
  <c r="N62"/>
  <c r="O62"/>
  <c r="Q62"/>
  <c r="B63"/>
  <c r="H63" s="1"/>
  <c r="A64"/>
  <c r="B64" s="1"/>
  <c r="H64" s="1"/>
  <c r="O64" l="1"/>
  <c r="N64"/>
  <c r="Q64"/>
  <c r="A39"/>
  <c r="B38"/>
  <c r="H38" s="1"/>
  <c r="N63"/>
  <c r="O63"/>
  <c r="Q63"/>
  <c r="O37"/>
  <c r="N37"/>
  <c r="Q37"/>
  <c r="A40" l="1"/>
  <c r="B39"/>
  <c r="H39" s="1"/>
  <c r="Q38"/>
  <c r="O38"/>
  <c r="N38"/>
  <c r="Q39" l="1"/>
  <c r="N39"/>
  <c r="O39"/>
  <c r="B40"/>
  <c r="H40" s="1"/>
  <c r="A41"/>
  <c r="N40" l="1"/>
  <c r="O40"/>
  <c r="Q40"/>
  <c r="B41"/>
  <c r="H41" s="1"/>
  <c r="A42"/>
  <c r="B42" s="1"/>
  <c r="H42" s="1"/>
  <c r="H70" s="1"/>
  <c r="N42" l="1"/>
  <c r="O42"/>
  <c r="O70" s="1"/>
  <c r="Q42"/>
  <c r="O41"/>
  <c r="N41"/>
  <c r="Q41"/>
  <c r="N70" l="1"/>
  <c r="J19" i="6" s="1"/>
</calcChain>
</file>

<file path=xl/sharedStrings.xml><?xml version="1.0" encoding="utf-8"?>
<sst xmlns="http://schemas.openxmlformats.org/spreadsheetml/2006/main" count="175" uniqueCount="69">
  <si>
    <t>Dhunnibeshi Municipality</t>
  </si>
  <si>
    <t>Dhading</t>
  </si>
  <si>
    <t>3 No. Province,Nepal</t>
  </si>
  <si>
    <t>DETAILED ESTIMATE /ABSTRACT OF COST</t>
  </si>
  <si>
    <t xml:space="preserve">Earth Work Calculation Sheet </t>
  </si>
  <si>
    <t>Date:-</t>
  </si>
  <si>
    <t>F / Y:-</t>
  </si>
  <si>
    <t>074/075</t>
  </si>
  <si>
    <t>Chainage</t>
  </si>
  <si>
    <t>Length</t>
  </si>
  <si>
    <t>NO</t>
  </si>
  <si>
    <t>CUT(M)</t>
  </si>
  <si>
    <t>Area</t>
  </si>
  <si>
    <t>Av. Area</t>
  </si>
  <si>
    <t>TotalQuantity</t>
  </si>
  <si>
    <t>Classification %</t>
  </si>
  <si>
    <t>Quantity m3</t>
  </si>
  <si>
    <t>Remarks</t>
  </si>
  <si>
    <t>(M)</t>
  </si>
  <si>
    <t>Breath</t>
  </si>
  <si>
    <t>Height</t>
  </si>
  <si>
    <t>m2</t>
  </si>
  <si>
    <t>m3</t>
  </si>
  <si>
    <t>OS</t>
  </si>
  <si>
    <t>HS</t>
  </si>
  <si>
    <t>OR</t>
  </si>
  <si>
    <t>MR</t>
  </si>
  <si>
    <t>HR</t>
  </si>
  <si>
    <t>Total</t>
  </si>
  <si>
    <t>Sn</t>
  </si>
  <si>
    <t>Description of items</t>
  </si>
  <si>
    <t>No</t>
  </si>
  <si>
    <t>Quantity</t>
  </si>
  <si>
    <t>Unit</t>
  </si>
  <si>
    <t>Rate</t>
  </si>
  <si>
    <t>Total Cost</t>
  </si>
  <si>
    <r>
      <t>m</t>
    </r>
    <r>
      <rPr>
        <vertAlign val="superscript"/>
        <sz val="10"/>
        <rFont val="Arial"/>
        <family val="2"/>
      </rPr>
      <t>3</t>
    </r>
  </si>
  <si>
    <t>Grand Total Cost</t>
  </si>
  <si>
    <t>Allocated Budget</t>
  </si>
  <si>
    <t>Contingency @ 3 %</t>
  </si>
  <si>
    <t xml:space="preserve"> Payment  Amount</t>
  </si>
  <si>
    <t>User's Contribution</t>
  </si>
  <si>
    <t>ext w-4.5m</t>
  </si>
  <si>
    <t>ext w-4.4m</t>
  </si>
  <si>
    <t>ext w-6m</t>
  </si>
  <si>
    <t>ext w-5m</t>
  </si>
  <si>
    <t xml:space="preserve">Earthwork in excavation for drain foundation </t>
  </si>
  <si>
    <t>Stone soling work</t>
  </si>
  <si>
    <t>b</t>
  </si>
  <si>
    <t>c</t>
  </si>
  <si>
    <t>d</t>
  </si>
  <si>
    <t>RCC DRAIN</t>
  </si>
  <si>
    <t>a</t>
  </si>
  <si>
    <t>Name of  work:Kavre kulo</t>
  </si>
  <si>
    <t>Site: Dhunibesi-8,Maheshkhola</t>
  </si>
  <si>
    <t>REINFORCEMENT DETAIILS</t>
  </si>
  <si>
    <t>10 mm U BAR @ 150mm C/C Spacing</t>
  </si>
  <si>
    <t>0.62kg/m</t>
  </si>
  <si>
    <t>kg</t>
  </si>
  <si>
    <t xml:space="preserve">b </t>
  </si>
  <si>
    <t>10mm distribution bar @150mm C/C spacing</t>
  </si>
  <si>
    <t>FORMWORK</t>
  </si>
  <si>
    <t>Side Formwork</t>
  </si>
  <si>
    <t>-</t>
  </si>
  <si>
    <r>
      <t>m</t>
    </r>
    <r>
      <rPr>
        <vertAlign val="superscript"/>
        <sz val="10"/>
        <rFont val="Arial"/>
        <family val="2"/>
      </rPr>
      <t>2</t>
    </r>
  </si>
  <si>
    <t>Breadth</t>
  </si>
  <si>
    <t>P.C.C.work(1:2:4) Bottom</t>
  </si>
  <si>
    <t>P.C.C.work(1:2:4) SIDE</t>
  </si>
  <si>
    <t xml:space="preserve">                      Prepared  By                                                                 Checked By                                                                        Approved By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</si>
</sst>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0\+000"/>
    <numFmt numFmtId="166" formatCode="0.0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6"/>
      <name val="Arial"/>
      <family val="2"/>
    </font>
    <font>
      <b/>
      <i/>
      <sz val="10"/>
      <name val="Arial"/>
      <family val="2"/>
    </font>
    <font>
      <b/>
      <i/>
      <u/>
      <sz val="14"/>
      <name val="Arial Black"/>
      <family val="2"/>
    </font>
    <font>
      <sz val="16"/>
      <name val="Arial"/>
      <family val="2"/>
    </font>
    <font>
      <sz val="11"/>
      <name val="Arial"/>
      <family val="2"/>
    </font>
    <font>
      <u/>
      <sz val="14"/>
      <name val="Arial Black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u/>
      <sz val="11"/>
      <name val="Arial"/>
      <family val="2"/>
    </font>
    <font>
      <b/>
      <sz val="8"/>
      <name val="Arial"/>
      <family val="2"/>
    </font>
    <font>
      <vertAlign val="superscript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</cellStyleXfs>
  <cellXfs count="89">
    <xf numFmtId="0" fontId="0" fillId="0" borderId="0" xfId="0"/>
    <xf numFmtId="0" fontId="2" fillId="0" borderId="0" xfId="2"/>
    <xf numFmtId="0" fontId="6" fillId="0" borderId="0" xfId="2" applyFont="1"/>
    <xf numFmtId="0" fontId="7" fillId="2" borderId="0" xfId="2" applyFont="1" applyFill="1" applyBorder="1" applyAlignment="1">
      <alignment vertical="center" wrapText="1"/>
    </xf>
    <xf numFmtId="0" fontId="9" fillId="0" borderId="0" xfId="2" applyFont="1"/>
    <xf numFmtId="0" fontId="10" fillId="0" borderId="0" xfId="2" applyFont="1" applyAlignment="1">
      <alignment horizontal="center"/>
    </xf>
    <xf numFmtId="0" fontId="10" fillId="0" borderId="0" xfId="2" applyFont="1" applyBorder="1" applyAlignment="1">
      <alignment horizontal="center"/>
    </xf>
    <xf numFmtId="0" fontId="2" fillId="0" borderId="0" xfId="2" applyAlignment="1">
      <alignment horizontal="center"/>
    </xf>
    <xf numFmtId="0" fontId="9" fillId="0" borderId="0" xfId="2" applyFont="1" applyAlignment="1">
      <alignment horizontal="center"/>
    </xf>
    <xf numFmtId="0" fontId="10" fillId="0" borderId="0" xfId="2" applyFont="1"/>
    <xf numFmtId="0" fontId="11" fillId="0" borderId="0" xfId="2" applyFont="1"/>
    <xf numFmtId="14" fontId="9" fillId="0" borderId="0" xfId="2" applyNumberFormat="1" applyFont="1" applyAlignment="1">
      <alignment horizontal="right"/>
    </xf>
    <xf numFmtId="0" fontId="9" fillId="0" borderId="0" xfId="2" applyNumberFormat="1" applyFont="1" applyAlignment="1"/>
    <xf numFmtId="0" fontId="9" fillId="0" borderId="1" xfId="2" applyFont="1" applyBorder="1" applyAlignment="1">
      <alignment horizontal="center"/>
    </xf>
    <xf numFmtId="0" fontId="9" fillId="0" borderId="0" xfId="2" applyFont="1" applyAlignment="1">
      <alignment horizontal="right"/>
    </xf>
    <xf numFmtId="0" fontId="11" fillId="0" borderId="2" xfId="2" applyFont="1" applyBorder="1" applyAlignment="1">
      <alignment horizontal="center"/>
    </xf>
    <xf numFmtId="0" fontId="12" fillId="0" borderId="0" xfId="2" applyFont="1"/>
    <xf numFmtId="165" fontId="12" fillId="0" borderId="2" xfId="2" applyNumberFormat="1" applyFont="1" applyBorder="1"/>
    <xf numFmtId="2" fontId="12" fillId="0" borderId="2" xfId="2" applyNumberFormat="1" applyFont="1" applyBorder="1" applyAlignment="1">
      <alignment horizontal="center"/>
    </xf>
    <xf numFmtId="164" fontId="12" fillId="0" borderId="2" xfId="3" applyFont="1" applyBorder="1" applyAlignment="1">
      <alignment horizontal="center"/>
    </xf>
    <xf numFmtId="0" fontId="11" fillId="0" borderId="2" xfId="2" applyFont="1" applyBorder="1" applyAlignment="1">
      <alignment horizontal="center" vertical="center"/>
    </xf>
    <xf numFmtId="164" fontId="12" fillId="0" borderId="2" xfId="2" applyNumberFormat="1" applyFont="1" applyBorder="1" applyAlignment="1"/>
    <xf numFmtId="166" fontId="12" fillId="0" borderId="2" xfId="2" applyNumberFormat="1" applyFont="1" applyBorder="1" applyAlignment="1">
      <alignment horizontal="center"/>
    </xf>
    <xf numFmtId="1" fontId="12" fillId="0" borderId="2" xfId="2" applyNumberFormat="1" applyFont="1" applyBorder="1" applyAlignment="1">
      <alignment horizontal="center"/>
    </xf>
    <xf numFmtId="164" fontId="12" fillId="0" borderId="2" xfId="2" applyNumberFormat="1" applyFont="1" applyBorder="1" applyAlignment="1">
      <alignment horizontal="center"/>
    </xf>
    <xf numFmtId="2" fontId="9" fillId="0" borderId="2" xfId="2" applyNumberFormat="1" applyFont="1" applyBorder="1" applyAlignment="1">
      <alignment horizontal="right"/>
    </xf>
    <xf numFmtId="0" fontId="9" fillId="0" borderId="2" xfId="2" applyFont="1" applyBorder="1" applyAlignment="1">
      <alignment horizontal="center"/>
    </xf>
    <xf numFmtId="2" fontId="9" fillId="0" borderId="2" xfId="2" applyNumberFormat="1" applyFont="1" applyBorder="1" applyAlignment="1">
      <alignment horizontal="center"/>
    </xf>
    <xf numFmtId="0" fontId="10" fillId="0" borderId="2" xfId="2" applyFont="1" applyBorder="1"/>
    <xf numFmtId="2" fontId="9" fillId="0" borderId="0" xfId="2" applyNumberFormat="1" applyFont="1" applyBorder="1" applyAlignment="1">
      <alignment horizontal="right"/>
    </xf>
    <xf numFmtId="2" fontId="9" fillId="0" borderId="0" xfId="2" applyNumberFormat="1" applyFont="1" applyBorder="1" applyAlignment="1">
      <alignment horizontal="center"/>
    </xf>
    <xf numFmtId="0" fontId="9" fillId="0" borderId="0" xfId="2" applyFont="1" applyBorder="1" applyAlignment="1">
      <alignment horizontal="center"/>
    </xf>
    <xf numFmtId="0" fontId="10" fillId="0" borderId="0" xfId="2" applyFont="1" applyBorder="1"/>
    <xf numFmtId="2" fontId="10" fillId="0" borderId="0" xfId="2" applyNumberFormat="1" applyFont="1" applyBorder="1" applyAlignment="1">
      <alignment horizontal="center"/>
    </xf>
    <xf numFmtId="0" fontId="2" fillId="0" borderId="0" xfId="2" applyBorder="1" applyAlignment="1">
      <alignment horizontal="center"/>
    </xf>
    <xf numFmtId="0" fontId="4" fillId="0" borderId="0" xfId="5" applyFont="1" applyAlignment="1"/>
    <xf numFmtId="0" fontId="12" fillId="0" borderId="0" xfId="5"/>
    <xf numFmtId="0" fontId="11" fillId="0" borderId="0" xfId="5" applyFont="1" applyAlignment="1"/>
    <xf numFmtId="0" fontId="11" fillId="0" borderId="0" xfId="5" applyFont="1" applyBorder="1" applyAlignment="1"/>
    <xf numFmtId="0" fontId="11" fillId="0" borderId="0" xfId="5" applyFont="1"/>
    <xf numFmtId="0" fontId="12" fillId="0" borderId="0" xfId="5" applyAlignment="1">
      <alignment horizontal="center"/>
    </xf>
    <xf numFmtId="14" fontId="11" fillId="0" borderId="0" xfId="5" applyNumberFormat="1" applyFont="1" applyAlignment="1">
      <alignment horizontal="right"/>
    </xf>
    <xf numFmtId="14" fontId="12" fillId="0" borderId="0" xfId="5" applyNumberFormat="1" applyAlignment="1">
      <alignment horizontal="left"/>
    </xf>
    <xf numFmtId="0" fontId="15" fillId="0" borderId="2" xfId="5" applyFont="1" applyBorder="1"/>
    <xf numFmtId="0" fontId="11" fillId="0" borderId="2" xfId="5" applyFont="1" applyBorder="1" applyAlignment="1">
      <alignment horizontal="center"/>
    </xf>
    <xf numFmtId="0" fontId="12" fillId="0" borderId="2" xfId="5" applyFont="1" applyBorder="1" applyAlignment="1">
      <alignment horizontal="center"/>
    </xf>
    <xf numFmtId="0" fontId="13" fillId="0" borderId="2" xfId="5" applyFont="1" applyBorder="1" applyAlignment="1">
      <alignment horizontal="center"/>
    </xf>
    <xf numFmtId="0" fontId="12" fillId="0" borderId="2" xfId="5" applyFont="1" applyBorder="1" applyAlignment="1">
      <alignment horizontal="left"/>
    </xf>
    <xf numFmtId="164" fontId="12" fillId="0" borderId="2" xfId="1" applyFont="1" applyBorder="1" applyAlignment="1">
      <alignment horizontal="center"/>
    </xf>
    <xf numFmtId="164" fontId="12" fillId="0" borderId="2" xfId="1" applyFont="1" applyBorder="1" applyAlignment="1">
      <alignment horizontal="right"/>
    </xf>
    <xf numFmtId="164" fontId="11" fillId="0" borderId="2" xfId="1" applyFont="1" applyBorder="1" applyAlignment="1">
      <alignment horizontal="center"/>
    </xf>
    <xf numFmtId="0" fontId="12" fillId="0" borderId="2" xfId="5" applyFont="1" applyBorder="1" applyAlignment="1">
      <alignment horizontal="left" wrapText="1"/>
    </xf>
    <xf numFmtId="2" fontId="12" fillId="0" borderId="2" xfId="5" applyNumberFormat="1" applyFont="1" applyBorder="1" applyAlignment="1">
      <alignment horizontal="center"/>
    </xf>
    <xf numFmtId="164" fontId="9" fillId="0" borderId="2" xfId="6" applyFont="1" applyBorder="1" applyAlignment="1">
      <alignment horizontal="center"/>
    </xf>
    <xf numFmtId="164" fontId="12" fillId="0" borderId="0" xfId="5" applyNumberFormat="1"/>
    <xf numFmtId="164" fontId="11" fillId="0" borderId="2" xfId="6" applyFont="1" applyBorder="1" applyAlignment="1">
      <alignment horizontal="center"/>
    </xf>
    <xf numFmtId="0" fontId="12" fillId="0" borderId="2" xfId="5" applyBorder="1" applyAlignment="1">
      <alignment horizontal="center"/>
    </xf>
    <xf numFmtId="2" fontId="12" fillId="0" borderId="2" xfId="5" applyNumberFormat="1" applyBorder="1" applyAlignment="1">
      <alignment horizontal="center"/>
    </xf>
    <xf numFmtId="0" fontId="12" fillId="0" borderId="0" xfId="5" applyBorder="1" applyAlignment="1">
      <alignment horizontal="center"/>
    </xf>
    <xf numFmtId="14" fontId="12" fillId="0" borderId="0" xfId="5" applyNumberFormat="1"/>
    <xf numFmtId="164" fontId="9" fillId="0" borderId="2" xfId="1" applyFont="1" applyBorder="1" applyAlignment="1">
      <alignment horizontal="center"/>
    </xf>
    <xf numFmtId="0" fontId="12" fillId="0" borderId="2" xfId="2" applyFont="1" applyBorder="1" applyAlignment="1">
      <alignment horizontal="center" vertical="center"/>
    </xf>
    <xf numFmtId="0" fontId="11" fillId="0" borderId="2" xfId="5" applyFont="1" applyBorder="1" applyAlignment="1">
      <alignment horizontal="justify" vertical="justify"/>
    </xf>
    <xf numFmtId="0" fontId="11" fillId="0" borderId="2" xfId="5" applyFont="1" applyBorder="1" applyAlignment="1">
      <alignment horizontal="right"/>
    </xf>
    <xf numFmtId="164" fontId="0" fillId="0" borderId="0" xfId="0" applyNumberFormat="1"/>
    <xf numFmtId="0" fontId="12" fillId="0" borderId="2" xfId="5" applyFont="1" applyBorder="1" applyAlignment="1">
      <alignment horizontal="right"/>
    </xf>
    <xf numFmtId="0" fontId="12" fillId="0" borderId="2" xfId="5" applyFont="1" applyBorder="1" applyAlignment="1">
      <alignment horizontal="right" wrapText="1"/>
    </xf>
    <xf numFmtId="0" fontId="11" fillId="0" borderId="2" xfId="5" applyFont="1" applyBorder="1" applyAlignment="1">
      <alignment horizontal="right"/>
    </xf>
    <xf numFmtId="0" fontId="2" fillId="0" borderId="2" xfId="5" applyFont="1" applyBorder="1" applyAlignment="1">
      <alignment horizontal="right"/>
    </xf>
    <xf numFmtId="0" fontId="2" fillId="0" borderId="2" xfId="5" applyFont="1" applyBorder="1" applyAlignment="1">
      <alignment horizontal="left" wrapText="1"/>
    </xf>
    <xf numFmtId="164" fontId="2" fillId="0" borderId="2" xfId="1" applyFont="1" applyBorder="1" applyAlignment="1">
      <alignment horizontal="center"/>
    </xf>
    <xf numFmtId="0" fontId="3" fillId="0" borderId="0" xfId="5" applyFont="1" applyAlignment="1">
      <alignment horizontal="center"/>
    </xf>
    <xf numFmtId="0" fontId="4" fillId="0" borderId="0" xfId="5" applyFont="1" applyAlignment="1">
      <alignment horizontal="center"/>
    </xf>
    <xf numFmtId="0" fontId="5" fillId="0" borderId="0" xfId="5" applyFont="1" applyAlignment="1">
      <alignment horizontal="center"/>
    </xf>
    <xf numFmtId="0" fontId="2" fillId="0" borderId="0" xfId="5" applyFont="1" applyBorder="1" applyAlignment="1">
      <alignment horizontal="left"/>
    </xf>
    <xf numFmtId="0" fontId="12" fillId="0" borderId="0" xfId="5" applyBorder="1" applyAlignment="1">
      <alignment horizontal="left"/>
    </xf>
    <xf numFmtId="164" fontId="11" fillId="0" borderId="2" xfId="1" applyFont="1" applyBorder="1" applyAlignment="1">
      <alignment horizontal="right"/>
    </xf>
    <xf numFmtId="0" fontId="11" fillId="0" borderId="2" xfId="5" applyFont="1" applyBorder="1" applyAlignment="1">
      <alignment horizontal="right"/>
    </xf>
    <xf numFmtId="164" fontId="12" fillId="0" borderId="3" xfId="1" applyFont="1" applyBorder="1" applyAlignment="1">
      <alignment horizontal="center"/>
    </xf>
    <xf numFmtId="164" fontId="12" fillId="0" borderId="4" xfId="1" applyFont="1" applyBorder="1" applyAlignment="1">
      <alignment horizontal="center"/>
    </xf>
    <xf numFmtId="0" fontId="11" fillId="0" borderId="2" xfId="2" applyFont="1" applyBorder="1" applyAlignment="1">
      <alignment horizontal="center" vertical="center"/>
    </xf>
    <xf numFmtId="2" fontId="9" fillId="0" borderId="2" xfId="2" applyNumberFormat="1" applyFont="1" applyBorder="1" applyAlignment="1">
      <alignment horizontal="right"/>
    </xf>
    <xf numFmtId="0" fontId="9" fillId="0" borderId="2" xfId="2" applyFont="1" applyBorder="1" applyAlignment="1">
      <alignment horizontal="center"/>
    </xf>
    <xf numFmtId="0" fontId="14" fillId="0" borderId="0" xfId="2" applyFont="1" applyAlignment="1">
      <alignment horizontal="center"/>
    </xf>
    <xf numFmtId="0" fontId="3" fillId="0" borderId="0" xfId="2" applyFont="1" applyAlignment="1">
      <alignment horizontal="center"/>
    </xf>
    <xf numFmtId="0" fontId="4" fillId="0" borderId="0" xfId="2" applyFont="1" applyAlignment="1">
      <alignment horizontal="center"/>
    </xf>
    <xf numFmtId="0" fontId="5" fillId="0" borderId="0" xfId="2" applyFont="1" applyAlignment="1">
      <alignment horizontal="center"/>
    </xf>
    <xf numFmtId="0" fontId="8" fillId="2" borderId="0" xfId="2" applyFont="1" applyFill="1" applyBorder="1" applyAlignment="1">
      <alignment horizontal="center" vertical="center" wrapText="1"/>
    </xf>
    <xf numFmtId="0" fontId="11" fillId="0" borderId="2" xfId="2" applyFont="1" applyBorder="1" applyAlignment="1">
      <alignment horizontal="center"/>
    </xf>
  </cellXfs>
  <cellStyles count="7">
    <cellStyle name="Comma" xfId="1" builtinId="3"/>
    <cellStyle name="Comma 2" xfId="3"/>
    <cellStyle name="Comma 2 2" xfId="6"/>
    <cellStyle name="Normal" xfId="0" builtinId="0"/>
    <cellStyle name="Normal 2" xfId="2"/>
    <cellStyle name="Normal 2 2" xfId="5"/>
    <cellStyle name="Normal 3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hunibesi%20work\dhunibesiwork\Jiwanpur%20-4\New%20Microsoft%20Office%20Excel%20Workshee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stim"/>
      <sheetName val="Eart Cal"/>
      <sheetName val="Sheet1"/>
      <sheetName val="Sheet2"/>
      <sheetName val="Sheet3"/>
    </sheetNames>
    <sheetDataSet>
      <sheetData sheetId="0"/>
      <sheetData sheetId="1">
        <row r="7">
          <cell r="A7" t="str">
            <v xml:space="preserve">Name of  work: </v>
          </cell>
        </row>
        <row r="8">
          <cell r="R8" t="str">
            <v>Date:-</v>
          </cell>
        </row>
        <row r="9">
          <cell r="R9" t="str">
            <v>F / Y:-</v>
          </cell>
          <cell r="S9" t="str">
            <v>074/075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P36"/>
  <sheetViews>
    <sheetView view="pageBreakPreview" zoomScaleSheetLayoutView="100" workbookViewId="0">
      <selection activeCell="A18" sqref="A18:I18"/>
    </sheetView>
  </sheetViews>
  <sheetFormatPr defaultRowHeight="12.75"/>
  <cols>
    <col min="1" max="1" width="3.5703125" style="36" customWidth="1"/>
    <col min="2" max="2" width="36" style="36" customWidth="1"/>
    <col min="3" max="3" width="5.42578125" style="36" customWidth="1"/>
    <col min="4" max="4" width="10" style="36" customWidth="1"/>
    <col min="5" max="5" width="7.5703125" style="36" customWidth="1"/>
    <col min="6" max="6" width="7.42578125" style="36" customWidth="1"/>
    <col min="7" max="7" width="10.28515625" style="36" customWidth="1"/>
    <col min="8" max="8" width="5.5703125" style="36" customWidth="1"/>
    <col min="9" max="9" width="11.28515625" style="36" customWidth="1"/>
    <col min="10" max="10" width="17.5703125" style="36" customWidth="1"/>
    <col min="11" max="11" width="14" style="36" customWidth="1"/>
    <col min="12" max="12" width="12.85546875" style="36" customWidth="1"/>
    <col min="13" max="13" width="12.85546875" style="36" bestFit="1" customWidth="1"/>
    <col min="14" max="14" width="11.28515625" style="36" bestFit="1" customWidth="1"/>
    <col min="15" max="256" width="9.140625" style="36"/>
    <col min="257" max="257" width="3.5703125" style="36" customWidth="1"/>
    <col min="258" max="258" width="36" style="36" customWidth="1"/>
    <col min="259" max="259" width="5.42578125" style="36" customWidth="1"/>
    <col min="260" max="260" width="9.42578125" style="36" customWidth="1"/>
    <col min="261" max="261" width="7.28515625" style="36" customWidth="1"/>
    <col min="262" max="262" width="7.42578125" style="36" customWidth="1"/>
    <col min="263" max="263" width="10.28515625" style="36" customWidth="1"/>
    <col min="264" max="264" width="5.5703125" style="36" customWidth="1"/>
    <col min="265" max="265" width="11.28515625" style="36" customWidth="1"/>
    <col min="266" max="266" width="17.5703125" style="36" customWidth="1"/>
    <col min="267" max="267" width="14" style="36" customWidth="1"/>
    <col min="268" max="268" width="10" style="36" bestFit="1" customWidth="1"/>
    <col min="269" max="269" width="10.28515625" style="36" bestFit="1" customWidth="1"/>
    <col min="270" max="270" width="11.28515625" style="36" bestFit="1" customWidth="1"/>
    <col min="271" max="512" width="9.140625" style="36"/>
    <col min="513" max="513" width="3.5703125" style="36" customWidth="1"/>
    <col min="514" max="514" width="36" style="36" customWidth="1"/>
    <col min="515" max="515" width="5.42578125" style="36" customWidth="1"/>
    <col min="516" max="516" width="9.42578125" style="36" customWidth="1"/>
    <col min="517" max="517" width="7.28515625" style="36" customWidth="1"/>
    <col min="518" max="518" width="7.42578125" style="36" customWidth="1"/>
    <col min="519" max="519" width="10.28515625" style="36" customWidth="1"/>
    <col min="520" max="520" width="5.5703125" style="36" customWidth="1"/>
    <col min="521" max="521" width="11.28515625" style="36" customWidth="1"/>
    <col min="522" max="522" width="17.5703125" style="36" customWidth="1"/>
    <col min="523" max="523" width="14" style="36" customWidth="1"/>
    <col min="524" max="524" width="10" style="36" bestFit="1" customWidth="1"/>
    <col min="525" max="525" width="10.28515625" style="36" bestFit="1" customWidth="1"/>
    <col min="526" max="526" width="11.28515625" style="36" bestFit="1" customWidth="1"/>
    <col min="527" max="768" width="9.140625" style="36"/>
    <col min="769" max="769" width="3.5703125" style="36" customWidth="1"/>
    <col min="770" max="770" width="36" style="36" customWidth="1"/>
    <col min="771" max="771" width="5.42578125" style="36" customWidth="1"/>
    <col min="772" max="772" width="9.42578125" style="36" customWidth="1"/>
    <col min="773" max="773" width="7.28515625" style="36" customWidth="1"/>
    <col min="774" max="774" width="7.42578125" style="36" customWidth="1"/>
    <col min="775" max="775" width="10.28515625" style="36" customWidth="1"/>
    <col min="776" max="776" width="5.5703125" style="36" customWidth="1"/>
    <col min="777" max="777" width="11.28515625" style="36" customWidth="1"/>
    <col min="778" max="778" width="17.5703125" style="36" customWidth="1"/>
    <col min="779" max="779" width="14" style="36" customWidth="1"/>
    <col min="780" max="780" width="10" style="36" bestFit="1" customWidth="1"/>
    <col min="781" max="781" width="10.28515625" style="36" bestFit="1" customWidth="1"/>
    <col min="782" max="782" width="11.28515625" style="36" bestFit="1" customWidth="1"/>
    <col min="783" max="1024" width="9.140625" style="36"/>
    <col min="1025" max="1025" width="3.5703125" style="36" customWidth="1"/>
    <col min="1026" max="1026" width="36" style="36" customWidth="1"/>
    <col min="1027" max="1027" width="5.42578125" style="36" customWidth="1"/>
    <col min="1028" max="1028" width="9.42578125" style="36" customWidth="1"/>
    <col min="1029" max="1029" width="7.28515625" style="36" customWidth="1"/>
    <col min="1030" max="1030" width="7.42578125" style="36" customWidth="1"/>
    <col min="1031" max="1031" width="10.28515625" style="36" customWidth="1"/>
    <col min="1032" max="1032" width="5.5703125" style="36" customWidth="1"/>
    <col min="1033" max="1033" width="11.28515625" style="36" customWidth="1"/>
    <col min="1034" max="1034" width="17.5703125" style="36" customWidth="1"/>
    <col min="1035" max="1035" width="14" style="36" customWidth="1"/>
    <col min="1036" max="1036" width="10" style="36" bestFit="1" customWidth="1"/>
    <col min="1037" max="1037" width="10.28515625" style="36" bestFit="1" customWidth="1"/>
    <col min="1038" max="1038" width="11.28515625" style="36" bestFit="1" customWidth="1"/>
    <col min="1039" max="1280" width="9.140625" style="36"/>
    <col min="1281" max="1281" width="3.5703125" style="36" customWidth="1"/>
    <col min="1282" max="1282" width="36" style="36" customWidth="1"/>
    <col min="1283" max="1283" width="5.42578125" style="36" customWidth="1"/>
    <col min="1284" max="1284" width="9.42578125" style="36" customWidth="1"/>
    <col min="1285" max="1285" width="7.28515625" style="36" customWidth="1"/>
    <col min="1286" max="1286" width="7.42578125" style="36" customWidth="1"/>
    <col min="1287" max="1287" width="10.28515625" style="36" customWidth="1"/>
    <col min="1288" max="1288" width="5.5703125" style="36" customWidth="1"/>
    <col min="1289" max="1289" width="11.28515625" style="36" customWidth="1"/>
    <col min="1290" max="1290" width="17.5703125" style="36" customWidth="1"/>
    <col min="1291" max="1291" width="14" style="36" customWidth="1"/>
    <col min="1292" max="1292" width="10" style="36" bestFit="1" customWidth="1"/>
    <col min="1293" max="1293" width="10.28515625" style="36" bestFit="1" customWidth="1"/>
    <col min="1294" max="1294" width="11.28515625" style="36" bestFit="1" customWidth="1"/>
    <col min="1295" max="1536" width="9.140625" style="36"/>
    <col min="1537" max="1537" width="3.5703125" style="36" customWidth="1"/>
    <col min="1538" max="1538" width="36" style="36" customWidth="1"/>
    <col min="1539" max="1539" width="5.42578125" style="36" customWidth="1"/>
    <col min="1540" max="1540" width="9.42578125" style="36" customWidth="1"/>
    <col min="1541" max="1541" width="7.28515625" style="36" customWidth="1"/>
    <col min="1542" max="1542" width="7.42578125" style="36" customWidth="1"/>
    <col min="1543" max="1543" width="10.28515625" style="36" customWidth="1"/>
    <col min="1544" max="1544" width="5.5703125" style="36" customWidth="1"/>
    <col min="1545" max="1545" width="11.28515625" style="36" customWidth="1"/>
    <col min="1546" max="1546" width="17.5703125" style="36" customWidth="1"/>
    <col min="1547" max="1547" width="14" style="36" customWidth="1"/>
    <col min="1548" max="1548" width="10" style="36" bestFit="1" customWidth="1"/>
    <col min="1549" max="1549" width="10.28515625" style="36" bestFit="1" customWidth="1"/>
    <col min="1550" max="1550" width="11.28515625" style="36" bestFit="1" customWidth="1"/>
    <col min="1551" max="1792" width="9.140625" style="36"/>
    <col min="1793" max="1793" width="3.5703125" style="36" customWidth="1"/>
    <col min="1794" max="1794" width="36" style="36" customWidth="1"/>
    <col min="1795" max="1795" width="5.42578125" style="36" customWidth="1"/>
    <col min="1796" max="1796" width="9.42578125" style="36" customWidth="1"/>
    <col min="1797" max="1797" width="7.28515625" style="36" customWidth="1"/>
    <col min="1798" max="1798" width="7.42578125" style="36" customWidth="1"/>
    <col min="1799" max="1799" width="10.28515625" style="36" customWidth="1"/>
    <col min="1800" max="1800" width="5.5703125" style="36" customWidth="1"/>
    <col min="1801" max="1801" width="11.28515625" style="36" customWidth="1"/>
    <col min="1802" max="1802" width="17.5703125" style="36" customWidth="1"/>
    <col min="1803" max="1803" width="14" style="36" customWidth="1"/>
    <col min="1804" max="1804" width="10" style="36" bestFit="1" customWidth="1"/>
    <col min="1805" max="1805" width="10.28515625" style="36" bestFit="1" customWidth="1"/>
    <col min="1806" max="1806" width="11.28515625" style="36" bestFit="1" customWidth="1"/>
    <col min="1807" max="2048" width="9.140625" style="36"/>
    <col min="2049" max="2049" width="3.5703125" style="36" customWidth="1"/>
    <col min="2050" max="2050" width="36" style="36" customWidth="1"/>
    <col min="2051" max="2051" width="5.42578125" style="36" customWidth="1"/>
    <col min="2052" max="2052" width="9.42578125" style="36" customWidth="1"/>
    <col min="2053" max="2053" width="7.28515625" style="36" customWidth="1"/>
    <col min="2054" max="2054" width="7.42578125" style="36" customWidth="1"/>
    <col min="2055" max="2055" width="10.28515625" style="36" customWidth="1"/>
    <col min="2056" max="2056" width="5.5703125" style="36" customWidth="1"/>
    <col min="2057" max="2057" width="11.28515625" style="36" customWidth="1"/>
    <col min="2058" max="2058" width="17.5703125" style="36" customWidth="1"/>
    <col min="2059" max="2059" width="14" style="36" customWidth="1"/>
    <col min="2060" max="2060" width="10" style="36" bestFit="1" customWidth="1"/>
    <col min="2061" max="2061" width="10.28515625" style="36" bestFit="1" customWidth="1"/>
    <col min="2062" max="2062" width="11.28515625" style="36" bestFit="1" customWidth="1"/>
    <col min="2063" max="2304" width="9.140625" style="36"/>
    <col min="2305" max="2305" width="3.5703125" style="36" customWidth="1"/>
    <col min="2306" max="2306" width="36" style="36" customWidth="1"/>
    <col min="2307" max="2307" width="5.42578125" style="36" customWidth="1"/>
    <col min="2308" max="2308" width="9.42578125" style="36" customWidth="1"/>
    <col min="2309" max="2309" width="7.28515625" style="36" customWidth="1"/>
    <col min="2310" max="2310" width="7.42578125" style="36" customWidth="1"/>
    <col min="2311" max="2311" width="10.28515625" style="36" customWidth="1"/>
    <col min="2312" max="2312" width="5.5703125" style="36" customWidth="1"/>
    <col min="2313" max="2313" width="11.28515625" style="36" customWidth="1"/>
    <col min="2314" max="2314" width="17.5703125" style="36" customWidth="1"/>
    <col min="2315" max="2315" width="14" style="36" customWidth="1"/>
    <col min="2316" max="2316" width="10" style="36" bestFit="1" customWidth="1"/>
    <col min="2317" max="2317" width="10.28515625" style="36" bestFit="1" customWidth="1"/>
    <col min="2318" max="2318" width="11.28515625" style="36" bestFit="1" customWidth="1"/>
    <col min="2319" max="2560" width="9.140625" style="36"/>
    <col min="2561" max="2561" width="3.5703125" style="36" customWidth="1"/>
    <col min="2562" max="2562" width="36" style="36" customWidth="1"/>
    <col min="2563" max="2563" width="5.42578125" style="36" customWidth="1"/>
    <col min="2564" max="2564" width="9.42578125" style="36" customWidth="1"/>
    <col min="2565" max="2565" width="7.28515625" style="36" customWidth="1"/>
    <col min="2566" max="2566" width="7.42578125" style="36" customWidth="1"/>
    <col min="2567" max="2567" width="10.28515625" style="36" customWidth="1"/>
    <col min="2568" max="2568" width="5.5703125" style="36" customWidth="1"/>
    <col min="2569" max="2569" width="11.28515625" style="36" customWidth="1"/>
    <col min="2570" max="2570" width="17.5703125" style="36" customWidth="1"/>
    <col min="2571" max="2571" width="14" style="36" customWidth="1"/>
    <col min="2572" max="2572" width="10" style="36" bestFit="1" customWidth="1"/>
    <col min="2573" max="2573" width="10.28515625" style="36" bestFit="1" customWidth="1"/>
    <col min="2574" max="2574" width="11.28515625" style="36" bestFit="1" customWidth="1"/>
    <col min="2575" max="2816" width="9.140625" style="36"/>
    <col min="2817" max="2817" width="3.5703125" style="36" customWidth="1"/>
    <col min="2818" max="2818" width="36" style="36" customWidth="1"/>
    <col min="2819" max="2819" width="5.42578125" style="36" customWidth="1"/>
    <col min="2820" max="2820" width="9.42578125" style="36" customWidth="1"/>
    <col min="2821" max="2821" width="7.28515625" style="36" customWidth="1"/>
    <col min="2822" max="2822" width="7.42578125" style="36" customWidth="1"/>
    <col min="2823" max="2823" width="10.28515625" style="36" customWidth="1"/>
    <col min="2824" max="2824" width="5.5703125" style="36" customWidth="1"/>
    <col min="2825" max="2825" width="11.28515625" style="36" customWidth="1"/>
    <col min="2826" max="2826" width="17.5703125" style="36" customWidth="1"/>
    <col min="2827" max="2827" width="14" style="36" customWidth="1"/>
    <col min="2828" max="2828" width="10" style="36" bestFit="1" customWidth="1"/>
    <col min="2829" max="2829" width="10.28515625" style="36" bestFit="1" customWidth="1"/>
    <col min="2830" max="2830" width="11.28515625" style="36" bestFit="1" customWidth="1"/>
    <col min="2831" max="3072" width="9.140625" style="36"/>
    <col min="3073" max="3073" width="3.5703125" style="36" customWidth="1"/>
    <col min="3074" max="3074" width="36" style="36" customWidth="1"/>
    <col min="3075" max="3075" width="5.42578125" style="36" customWidth="1"/>
    <col min="3076" max="3076" width="9.42578125" style="36" customWidth="1"/>
    <col min="3077" max="3077" width="7.28515625" style="36" customWidth="1"/>
    <col min="3078" max="3078" width="7.42578125" style="36" customWidth="1"/>
    <col min="3079" max="3079" width="10.28515625" style="36" customWidth="1"/>
    <col min="3080" max="3080" width="5.5703125" style="36" customWidth="1"/>
    <col min="3081" max="3081" width="11.28515625" style="36" customWidth="1"/>
    <col min="3082" max="3082" width="17.5703125" style="36" customWidth="1"/>
    <col min="3083" max="3083" width="14" style="36" customWidth="1"/>
    <col min="3084" max="3084" width="10" style="36" bestFit="1" customWidth="1"/>
    <col min="3085" max="3085" width="10.28515625" style="36" bestFit="1" customWidth="1"/>
    <col min="3086" max="3086" width="11.28515625" style="36" bestFit="1" customWidth="1"/>
    <col min="3087" max="3328" width="9.140625" style="36"/>
    <col min="3329" max="3329" width="3.5703125" style="36" customWidth="1"/>
    <col min="3330" max="3330" width="36" style="36" customWidth="1"/>
    <col min="3331" max="3331" width="5.42578125" style="36" customWidth="1"/>
    <col min="3332" max="3332" width="9.42578125" style="36" customWidth="1"/>
    <col min="3333" max="3333" width="7.28515625" style="36" customWidth="1"/>
    <col min="3334" max="3334" width="7.42578125" style="36" customWidth="1"/>
    <col min="3335" max="3335" width="10.28515625" style="36" customWidth="1"/>
    <col min="3336" max="3336" width="5.5703125" style="36" customWidth="1"/>
    <col min="3337" max="3337" width="11.28515625" style="36" customWidth="1"/>
    <col min="3338" max="3338" width="17.5703125" style="36" customWidth="1"/>
    <col min="3339" max="3339" width="14" style="36" customWidth="1"/>
    <col min="3340" max="3340" width="10" style="36" bestFit="1" customWidth="1"/>
    <col min="3341" max="3341" width="10.28515625" style="36" bestFit="1" customWidth="1"/>
    <col min="3342" max="3342" width="11.28515625" style="36" bestFit="1" customWidth="1"/>
    <col min="3343" max="3584" width="9.140625" style="36"/>
    <col min="3585" max="3585" width="3.5703125" style="36" customWidth="1"/>
    <col min="3586" max="3586" width="36" style="36" customWidth="1"/>
    <col min="3587" max="3587" width="5.42578125" style="36" customWidth="1"/>
    <col min="3588" max="3588" width="9.42578125" style="36" customWidth="1"/>
    <col min="3589" max="3589" width="7.28515625" style="36" customWidth="1"/>
    <col min="3590" max="3590" width="7.42578125" style="36" customWidth="1"/>
    <col min="3591" max="3591" width="10.28515625" style="36" customWidth="1"/>
    <col min="3592" max="3592" width="5.5703125" style="36" customWidth="1"/>
    <col min="3593" max="3593" width="11.28515625" style="36" customWidth="1"/>
    <col min="3594" max="3594" width="17.5703125" style="36" customWidth="1"/>
    <col min="3595" max="3595" width="14" style="36" customWidth="1"/>
    <col min="3596" max="3596" width="10" style="36" bestFit="1" customWidth="1"/>
    <col min="3597" max="3597" width="10.28515625" style="36" bestFit="1" customWidth="1"/>
    <col min="3598" max="3598" width="11.28515625" style="36" bestFit="1" customWidth="1"/>
    <col min="3599" max="3840" width="9.140625" style="36"/>
    <col min="3841" max="3841" width="3.5703125" style="36" customWidth="1"/>
    <col min="3842" max="3842" width="36" style="36" customWidth="1"/>
    <col min="3843" max="3843" width="5.42578125" style="36" customWidth="1"/>
    <col min="3844" max="3844" width="9.42578125" style="36" customWidth="1"/>
    <col min="3845" max="3845" width="7.28515625" style="36" customWidth="1"/>
    <col min="3846" max="3846" width="7.42578125" style="36" customWidth="1"/>
    <col min="3847" max="3847" width="10.28515625" style="36" customWidth="1"/>
    <col min="3848" max="3848" width="5.5703125" style="36" customWidth="1"/>
    <col min="3849" max="3849" width="11.28515625" style="36" customWidth="1"/>
    <col min="3850" max="3850" width="17.5703125" style="36" customWidth="1"/>
    <col min="3851" max="3851" width="14" style="36" customWidth="1"/>
    <col min="3852" max="3852" width="10" style="36" bestFit="1" customWidth="1"/>
    <col min="3853" max="3853" width="10.28515625" style="36" bestFit="1" customWidth="1"/>
    <col min="3854" max="3854" width="11.28515625" style="36" bestFit="1" customWidth="1"/>
    <col min="3855" max="4096" width="9.140625" style="36"/>
    <col min="4097" max="4097" width="3.5703125" style="36" customWidth="1"/>
    <col min="4098" max="4098" width="36" style="36" customWidth="1"/>
    <col min="4099" max="4099" width="5.42578125" style="36" customWidth="1"/>
    <col min="4100" max="4100" width="9.42578125" style="36" customWidth="1"/>
    <col min="4101" max="4101" width="7.28515625" style="36" customWidth="1"/>
    <col min="4102" max="4102" width="7.42578125" style="36" customWidth="1"/>
    <col min="4103" max="4103" width="10.28515625" style="36" customWidth="1"/>
    <col min="4104" max="4104" width="5.5703125" style="36" customWidth="1"/>
    <col min="4105" max="4105" width="11.28515625" style="36" customWidth="1"/>
    <col min="4106" max="4106" width="17.5703125" style="36" customWidth="1"/>
    <col min="4107" max="4107" width="14" style="36" customWidth="1"/>
    <col min="4108" max="4108" width="10" style="36" bestFit="1" customWidth="1"/>
    <col min="4109" max="4109" width="10.28515625" style="36" bestFit="1" customWidth="1"/>
    <col min="4110" max="4110" width="11.28515625" style="36" bestFit="1" customWidth="1"/>
    <col min="4111" max="4352" width="9.140625" style="36"/>
    <col min="4353" max="4353" width="3.5703125" style="36" customWidth="1"/>
    <col min="4354" max="4354" width="36" style="36" customWidth="1"/>
    <col min="4355" max="4355" width="5.42578125" style="36" customWidth="1"/>
    <col min="4356" max="4356" width="9.42578125" style="36" customWidth="1"/>
    <col min="4357" max="4357" width="7.28515625" style="36" customWidth="1"/>
    <col min="4358" max="4358" width="7.42578125" style="36" customWidth="1"/>
    <col min="4359" max="4359" width="10.28515625" style="36" customWidth="1"/>
    <col min="4360" max="4360" width="5.5703125" style="36" customWidth="1"/>
    <col min="4361" max="4361" width="11.28515625" style="36" customWidth="1"/>
    <col min="4362" max="4362" width="17.5703125" style="36" customWidth="1"/>
    <col min="4363" max="4363" width="14" style="36" customWidth="1"/>
    <col min="4364" max="4364" width="10" style="36" bestFit="1" customWidth="1"/>
    <col min="4365" max="4365" width="10.28515625" style="36" bestFit="1" customWidth="1"/>
    <col min="4366" max="4366" width="11.28515625" style="36" bestFit="1" customWidth="1"/>
    <col min="4367" max="4608" width="9.140625" style="36"/>
    <col min="4609" max="4609" width="3.5703125" style="36" customWidth="1"/>
    <col min="4610" max="4610" width="36" style="36" customWidth="1"/>
    <col min="4611" max="4611" width="5.42578125" style="36" customWidth="1"/>
    <col min="4612" max="4612" width="9.42578125" style="36" customWidth="1"/>
    <col min="4613" max="4613" width="7.28515625" style="36" customWidth="1"/>
    <col min="4614" max="4614" width="7.42578125" style="36" customWidth="1"/>
    <col min="4615" max="4615" width="10.28515625" style="36" customWidth="1"/>
    <col min="4616" max="4616" width="5.5703125" style="36" customWidth="1"/>
    <col min="4617" max="4617" width="11.28515625" style="36" customWidth="1"/>
    <col min="4618" max="4618" width="17.5703125" style="36" customWidth="1"/>
    <col min="4619" max="4619" width="14" style="36" customWidth="1"/>
    <col min="4620" max="4620" width="10" style="36" bestFit="1" customWidth="1"/>
    <col min="4621" max="4621" width="10.28515625" style="36" bestFit="1" customWidth="1"/>
    <col min="4622" max="4622" width="11.28515625" style="36" bestFit="1" customWidth="1"/>
    <col min="4623" max="4864" width="9.140625" style="36"/>
    <col min="4865" max="4865" width="3.5703125" style="36" customWidth="1"/>
    <col min="4866" max="4866" width="36" style="36" customWidth="1"/>
    <col min="4867" max="4867" width="5.42578125" style="36" customWidth="1"/>
    <col min="4868" max="4868" width="9.42578125" style="36" customWidth="1"/>
    <col min="4869" max="4869" width="7.28515625" style="36" customWidth="1"/>
    <col min="4870" max="4870" width="7.42578125" style="36" customWidth="1"/>
    <col min="4871" max="4871" width="10.28515625" style="36" customWidth="1"/>
    <col min="4872" max="4872" width="5.5703125" style="36" customWidth="1"/>
    <col min="4873" max="4873" width="11.28515625" style="36" customWidth="1"/>
    <col min="4874" max="4874" width="17.5703125" style="36" customWidth="1"/>
    <col min="4875" max="4875" width="14" style="36" customWidth="1"/>
    <col min="4876" max="4876" width="10" style="36" bestFit="1" customWidth="1"/>
    <col min="4877" max="4877" width="10.28515625" style="36" bestFit="1" customWidth="1"/>
    <col min="4878" max="4878" width="11.28515625" style="36" bestFit="1" customWidth="1"/>
    <col min="4879" max="5120" width="9.140625" style="36"/>
    <col min="5121" max="5121" width="3.5703125" style="36" customWidth="1"/>
    <col min="5122" max="5122" width="36" style="36" customWidth="1"/>
    <col min="5123" max="5123" width="5.42578125" style="36" customWidth="1"/>
    <col min="5124" max="5124" width="9.42578125" style="36" customWidth="1"/>
    <col min="5125" max="5125" width="7.28515625" style="36" customWidth="1"/>
    <col min="5126" max="5126" width="7.42578125" style="36" customWidth="1"/>
    <col min="5127" max="5127" width="10.28515625" style="36" customWidth="1"/>
    <col min="5128" max="5128" width="5.5703125" style="36" customWidth="1"/>
    <col min="5129" max="5129" width="11.28515625" style="36" customWidth="1"/>
    <col min="5130" max="5130" width="17.5703125" style="36" customWidth="1"/>
    <col min="5131" max="5131" width="14" style="36" customWidth="1"/>
    <col min="5132" max="5132" width="10" style="36" bestFit="1" customWidth="1"/>
    <col min="5133" max="5133" width="10.28515625" style="36" bestFit="1" customWidth="1"/>
    <col min="5134" max="5134" width="11.28515625" style="36" bestFit="1" customWidth="1"/>
    <col min="5135" max="5376" width="9.140625" style="36"/>
    <col min="5377" max="5377" width="3.5703125" style="36" customWidth="1"/>
    <col min="5378" max="5378" width="36" style="36" customWidth="1"/>
    <col min="5379" max="5379" width="5.42578125" style="36" customWidth="1"/>
    <col min="5380" max="5380" width="9.42578125" style="36" customWidth="1"/>
    <col min="5381" max="5381" width="7.28515625" style="36" customWidth="1"/>
    <col min="5382" max="5382" width="7.42578125" style="36" customWidth="1"/>
    <col min="5383" max="5383" width="10.28515625" style="36" customWidth="1"/>
    <col min="5384" max="5384" width="5.5703125" style="36" customWidth="1"/>
    <col min="5385" max="5385" width="11.28515625" style="36" customWidth="1"/>
    <col min="5386" max="5386" width="17.5703125" style="36" customWidth="1"/>
    <col min="5387" max="5387" width="14" style="36" customWidth="1"/>
    <col min="5388" max="5388" width="10" style="36" bestFit="1" customWidth="1"/>
    <col min="5389" max="5389" width="10.28515625" style="36" bestFit="1" customWidth="1"/>
    <col min="5390" max="5390" width="11.28515625" style="36" bestFit="1" customWidth="1"/>
    <col min="5391" max="5632" width="9.140625" style="36"/>
    <col min="5633" max="5633" width="3.5703125" style="36" customWidth="1"/>
    <col min="5634" max="5634" width="36" style="36" customWidth="1"/>
    <col min="5635" max="5635" width="5.42578125" style="36" customWidth="1"/>
    <col min="5636" max="5636" width="9.42578125" style="36" customWidth="1"/>
    <col min="5637" max="5637" width="7.28515625" style="36" customWidth="1"/>
    <col min="5638" max="5638" width="7.42578125" style="36" customWidth="1"/>
    <col min="5639" max="5639" width="10.28515625" style="36" customWidth="1"/>
    <col min="5640" max="5640" width="5.5703125" style="36" customWidth="1"/>
    <col min="5641" max="5641" width="11.28515625" style="36" customWidth="1"/>
    <col min="5642" max="5642" width="17.5703125" style="36" customWidth="1"/>
    <col min="5643" max="5643" width="14" style="36" customWidth="1"/>
    <col min="5644" max="5644" width="10" style="36" bestFit="1" customWidth="1"/>
    <col min="5645" max="5645" width="10.28515625" style="36" bestFit="1" customWidth="1"/>
    <col min="5646" max="5646" width="11.28515625" style="36" bestFit="1" customWidth="1"/>
    <col min="5647" max="5888" width="9.140625" style="36"/>
    <col min="5889" max="5889" width="3.5703125" style="36" customWidth="1"/>
    <col min="5890" max="5890" width="36" style="36" customWidth="1"/>
    <col min="5891" max="5891" width="5.42578125" style="36" customWidth="1"/>
    <col min="5892" max="5892" width="9.42578125" style="36" customWidth="1"/>
    <col min="5893" max="5893" width="7.28515625" style="36" customWidth="1"/>
    <col min="5894" max="5894" width="7.42578125" style="36" customWidth="1"/>
    <col min="5895" max="5895" width="10.28515625" style="36" customWidth="1"/>
    <col min="5896" max="5896" width="5.5703125" style="36" customWidth="1"/>
    <col min="5897" max="5897" width="11.28515625" style="36" customWidth="1"/>
    <col min="5898" max="5898" width="17.5703125" style="36" customWidth="1"/>
    <col min="5899" max="5899" width="14" style="36" customWidth="1"/>
    <col min="5900" max="5900" width="10" style="36" bestFit="1" customWidth="1"/>
    <col min="5901" max="5901" width="10.28515625" style="36" bestFit="1" customWidth="1"/>
    <col min="5902" max="5902" width="11.28515625" style="36" bestFit="1" customWidth="1"/>
    <col min="5903" max="6144" width="9.140625" style="36"/>
    <col min="6145" max="6145" width="3.5703125" style="36" customWidth="1"/>
    <col min="6146" max="6146" width="36" style="36" customWidth="1"/>
    <col min="6147" max="6147" width="5.42578125" style="36" customWidth="1"/>
    <col min="6148" max="6148" width="9.42578125" style="36" customWidth="1"/>
    <col min="6149" max="6149" width="7.28515625" style="36" customWidth="1"/>
    <col min="6150" max="6150" width="7.42578125" style="36" customWidth="1"/>
    <col min="6151" max="6151" width="10.28515625" style="36" customWidth="1"/>
    <col min="6152" max="6152" width="5.5703125" style="36" customWidth="1"/>
    <col min="6153" max="6153" width="11.28515625" style="36" customWidth="1"/>
    <col min="6154" max="6154" width="17.5703125" style="36" customWidth="1"/>
    <col min="6155" max="6155" width="14" style="36" customWidth="1"/>
    <col min="6156" max="6156" width="10" style="36" bestFit="1" customWidth="1"/>
    <col min="6157" max="6157" width="10.28515625" style="36" bestFit="1" customWidth="1"/>
    <col min="6158" max="6158" width="11.28515625" style="36" bestFit="1" customWidth="1"/>
    <col min="6159" max="6400" width="9.140625" style="36"/>
    <col min="6401" max="6401" width="3.5703125" style="36" customWidth="1"/>
    <col min="6402" max="6402" width="36" style="36" customWidth="1"/>
    <col min="6403" max="6403" width="5.42578125" style="36" customWidth="1"/>
    <col min="6404" max="6404" width="9.42578125" style="36" customWidth="1"/>
    <col min="6405" max="6405" width="7.28515625" style="36" customWidth="1"/>
    <col min="6406" max="6406" width="7.42578125" style="36" customWidth="1"/>
    <col min="6407" max="6407" width="10.28515625" style="36" customWidth="1"/>
    <col min="6408" max="6408" width="5.5703125" style="36" customWidth="1"/>
    <col min="6409" max="6409" width="11.28515625" style="36" customWidth="1"/>
    <col min="6410" max="6410" width="17.5703125" style="36" customWidth="1"/>
    <col min="6411" max="6411" width="14" style="36" customWidth="1"/>
    <col min="6412" max="6412" width="10" style="36" bestFit="1" customWidth="1"/>
    <col min="6413" max="6413" width="10.28515625" style="36" bestFit="1" customWidth="1"/>
    <col min="6414" max="6414" width="11.28515625" style="36" bestFit="1" customWidth="1"/>
    <col min="6415" max="6656" width="9.140625" style="36"/>
    <col min="6657" max="6657" width="3.5703125" style="36" customWidth="1"/>
    <col min="6658" max="6658" width="36" style="36" customWidth="1"/>
    <col min="6659" max="6659" width="5.42578125" style="36" customWidth="1"/>
    <col min="6660" max="6660" width="9.42578125" style="36" customWidth="1"/>
    <col min="6661" max="6661" width="7.28515625" style="36" customWidth="1"/>
    <col min="6662" max="6662" width="7.42578125" style="36" customWidth="1"/>
    <col min="6663" max="6663" width="10.28515625" style="36" customWidth="1"/>
    <col min="6664" max="6664" width="5.5703125" style="36" customWidth="1"/>
    <col min="6665" max="6665" width="11.28515625" style="36" customWidth="1"/>
    <col min="6666" max="6666" width="17.5703125" style="36" customWidth="1"/>
    <col min="6667" max="6667" width="14" style="36" customWidth="1"/>
    <col min="6668" max="6668" width="10" style="36" bestFit="1" customWidth="1"/>
    <col min="6669" max="6669" width="10.28515625" style="36" bestFit="1" customWidth="1"/>
    <col min="6670" max="6670" width="11.28515625" style="36" bestFit="1" customWidth="1"/>
    <col min="6671" max="6912" width="9.140625" style="36"/>
    <col min="6913" max="6913" width="3.5703125" style="36" customWidth="1"/>
    <col min="6914" max="6914" width="36" style="36" customWidth="1"/>
    <col min="6915" max="6915" width="5.42578125" style="36" customWidth="1"/>
    <col min="6916" max="6916" width="9.42578125" style="36" customWidth="1"/>
    <col min="6917" max="6917" width="7.28515625" style="36" customWidth="1"/>
    <col min="6918" max="6918" width="7.42578125" style="36" customWidth="1"/>
    <col min="6919" max="6919" width="10.28515625" style="36" customWidth="1"/>
    <col min="6920" max="6920" width="5.5703125" style="36" customWidth="1"/>
    <col min="6921" max="6921" width="11.28515625" style="36" customWidth="1"/>
    <col min="6922" max="6922" width="17.5703125" style="36" customWidth="1"/>
    <col min="6923" max="6923" width="14" style="36" customWidth="1"/>
    <col min="6924" max="6924" width="10" style="36" bestFit="1" customWidth="1"/>
    <col min="6925" max="6925" width="10.28515625" style="36" bestFit="1" customWidth="1"/>
    <col min="6926" max="6926" width="11.28515625" style="36" bestFit="1" customWidth="1"/>
    <col min="6927" max="7168" width="9.140625" style="36"/>
    <col min="7169" max="7169" width="3.5703125" style="36" customWidth="1"/>
    <col min="7170" max="7170" width="36" style="36" customWidth="1"/>
    <col min="7171" max="7171" width="5.42578125" style="36" customWidth="1"/>
    <col min="7172" max="7172" width="9.42578125" style="36" customWidth="1"/>
    <col min="7173" max="7173" width="7.28515625" style="36" customWidth="1"/>
    <col min="7174" max="7174" width="7.42578125" style="36" customWidth="1"/>
    <col min="7175" max="7175" width="10.28515625" style="36" customWidth="1"/>
    <col min="7176" max="7176" width="5.5703125" style="36" customWidth="1"/>
    <col min="7177" max="7177" width="11.28515625" style="36" customWidth="1"/>
    <col min="7178" max="7178" width="17.5703125" style="36" customWidth="1"/>
    <col min="7179" max="7179" width="14" style="36" customWidth="1"/>
    <col min="7180" max="7180" width="10" style="36" bestFit="1" customWidth="1"/>
    <col min="7181" max="7181" width="10.28515625" style="36" bestFit="1" customWidth="1"/>
    <col min="7182" max="7182" width="11.28515625" style="36" bestFit="1" customWidth="1"/>
    <col min="7183" max="7424" width="9.140625" style="36"/>
    <col min="7425" max="7425" width="3.5703125" style="36" customWidth="1"/>
    <col min="7426" max="7426" width="36" style="36" customWidth="1"/>
    <col min="7427" max="7427" width="5.42578125" style="36" customWidth="1"/>
    <col min="7428" max="7428" width="9.42578125" style="36" customWidth="1"/>
    <col min="7429" max="7429" width="7.28515625" style="36" customWidth="1"/>
    <col min="7430" max="7430" width="7.42578125" style="36" customWidth="1"/>
    <col min="7431" max="7431" width="10.28515625" style="36" customWidth="1"/>
    <col min="7432" max="7432" width="5.5703125" style="36" customWidth="1"/>
    <col min="7433" max="7433" width="11.28515625" style="36" customWidth="1"/>
    <col min="7434" max="7434" width="17.5703125" style="36" customWidth="1"/>
    <col min="7435" max="7435" width="14" style="36" customWidth="1"/>
    <col min="7436" max="7436" width="10" style="36" bestFit="1" customWidth="1"/>
    <col min="7437" max="7437" width="10.28515625" style="36" bestFit="1" customWidth="1"/>
    <col min="7438" max="7438" width="11.28515625" style="36" bestFit="1" customWidth="1"/>
    <col min="7439" max="7680" width="9.140625" style="36"/>
    <col min="7681" max="7681" width="3.5703125" style="36" customWidth="1"/>
    <col min="7682" max="7682" width="36" style="36" customWidth="1"/>
    <col min="7683" max="7683" width="5.42578125" style="36" customWidth="1"/>
    <col min="7684" max="7684" width="9.42578125" style="36" customWidth="1"/>
    <col min="7685" max="7685" width="7.28515625" style="36" customWidth="1"/>
    <col min="7686" max="7686" width="7.42578125" style="36" customWidth="1"/>
    <col min="7687" max="7687" width="10.28515625" style="36" customWidth="1"/>
    <col min="7688" max="7688" width="5.5703125" style="36" customWidth="1"/>
    <col min="7689" max="7689" width="11.28515625" style="36" customWidth="1"/>
    <col min="7690" max="7690" width="17.5703125" style="36" customWidth="1"/>
    <col min="7691" max="7691" width="14" style="36" customWidth="1"/>
    <col min="7692" max="7692" width="10" style="36" bestFit="1" customWidth="1"/>
    <col min="7693" max="7693" width="10.28515625" style="36" bestFit="1" customWidth="1"/>
    <col min="7694" max="7694" width="11.28515625" style="36" bestFit="1" customWidth="1"/>
    <col min="7695" max="7936" width="9.140625" style="36"/>
    <col min="7937" max="7937" width="3.5703125" style="36" customWidth="1"/>
    <col min="7938" max="7938" width="36" style="36" customWidth="1"/>
    <col min="7939" max="7939" width="5.42578125" style="36" customWidth="1"/>
    <col min="7940" max="7940" width="9.42578125" style="36" customWidth="1"/>
    <col min="7941" max="7941" width="7.28515625" style="36" customWidth="1"/>
    <col min="7942" max="7942" width="7.42578125" style="36" customWidth="1"/>
    <col min="7943" max="7943" width="10.28515625" style="36" customWidth="1"/>
    <col min="7944" max="7944" width="5.5703125" style="36" customWidth="1"/>
    <col min="7945" max="7945" width="11.28515625" style="36" customWidth="1"/>
    <col min="7946" max="7946" width="17.5703125" style="36" customWidth="1"/>
    <col min="7947" max="7947" width="14" style="36" customWidth="1"/>
    <col min="7948" max="7948" width="10" style="36" bestFit="1" customWidth="1"/>
    <col min="7949" max="7949" width="10.28515625" style="36" bestFit="1" customWidth="1"/>
    <col min="7950" max="7950" width="11.28515625" style="36" bestFit="1" customWidth="1"/>
    <col min="7951" max="8192" width="9.140625" style="36"/>
    <col min="8193" max="8193" width="3.5703125" style="36" customWidth="1"/>
    <col min="8194" max="8194" width="36" style="36" customWidth="1"/>
    <col min="8195" max="8195" width="5.42578125" style="36" customWidth="1"/>
    <col min="8196" max="8196" width="9.42578125" style="36" customWidth="1"/>
    <col min="8197" max="8197" width="7.28515625" style="36" customWidth="1"/>
    <col min="8198" max="8198" width="7.42578125" style="36" customWidth="1"/>
    <col min="8199" max="8199" width="10.28515625" style="36" customWidth="1"/>
    <col min="8200" max="8200" width="5.5703125" style="36" customWidth="1"/>
    <col min="8201" max="8201" width="11.28515625" style="36" customWidth="1"/>
    <col min="8202" max="8202" width="17.5703125" style="36" customWidth="1"/>
    <col min="8203" max="8203" width="14" style="36" customWidth="1"/>
    <col min="8204" max="8204" width="10" style="36" bestFit="1" customWidth="1"/>
    <col min="8205" max="8205" width="10.28515625" style="36" bestFit="1" customWidth="1"/>
    <col min="8206" max="8206" width="11.28515625" style="36" bestFit="1" customWidth="1"/>
    <col min="8207" max="8448" width="9.140625" style="36"/>
    <col min="8449" max="8449" width="3.5703125" style="36" customWidth="1"/>
    <col min="8450" max="8450" width="36" style="36" customWidth="1"/>
    <col min="8451" max="8451" width="5.42578125" style="36" customWidth="1"/>
    <col min="8452" max="8452" width="9.42578125" style="36" customWidth="1"/>
    <col min="8453" max="8453" width="7.28515625" style="36" customWidth="1"/>
    <col min="8454" max="8454" width="7.42578125" style="36" customWidth="1"/>
    <col min="8455" max="8455" width="10.28515625" style="36" customWidth="1"/>
    <col min="8456" max="8456" width="5.5703125" style="36" customWidth="1"/>
    <col min="8457" max="8457" width="11.28515625" style="36" customWidth="1"/>
    <col min="8458" max="8458" width="17.5703125" style="36" customWidth="1"/>
    <col min="8459" max="8459" width="14" style="36" customWidth="1"/>
    <col min="8460" max="8460" width="10" style="36" bestFit="1" customWidth="1"/>
    <col min="8461" max="8461" width="10.28515625" style="36" bestFit="1" customWidth="1"/>
    <col min="8462" max="8462" width="11.28515625" style="36" bestFit="1" customWidth="1"/>
    <col min="8463" max="8704" width="9.140625" style="36"/>
    <col min="8705" max="8705" width="3.5703125" style="36" customWidth="1"/>
    <col min="8706" max="8706" width="36" style="36" customWidth="1"/>
    <col min="8707" max="8707" width="5.42578125" style="36" customWidth="1"/>
    <col min="8708" max="8708" width="9.42578125" style="36" customWidth="1"/>
    <col min="8709" max="8709" width="7.28515625" style="36" customWidth="1"/>
    <col min="8710" max="8710" width="7.42578125" style="36" customWidth="1"/>
    <col min="8711" max="8711" width="10.28515625" style="36" customWidth="1"/>
    <col min="8712" max="8712" width="5.5703125" style="36" customWidth="1"/>
    <col min="8713" max="8713" width="11.28515625" style="36" customWidth="1"/>
    <col min="8714" max="8714" width="17.5703125" style="36" customWidth="1"/>
    <col min="8715" max="8715" width="14" style="36" customWidth="1"/>
    <col min="8716" max="8716" width="10" style="36" bestFit="1" customWidth="1"/>
    <col min="8717" max="8717" width="10.28515625" style="36" bestFit="1" customWidth="1"/>
    <col min="8718" max="8718" width="11.28515625" style="36" bestFit="1" customWidth="1"/>
    <col min="8719" max="8960" width="9.140625" style="36"/>
    <col min="8961" max="8961" width="3.5703125" style="36" customWidth="1"/>
    <col min="8962" max="8962" width="36" style="36" customWidth="1"/>
    <col min="8963" max="8963" width="5.42578125" style="36" customWidth="1"/>
    <col min="8964" max="8964" width="9.42578125" style="36" customWidth="1"/>
    <col min="8965" max="8965" width="7.28515625" style="36" customWidth="1"/>
    <col min="8966" max="8966" width="7.42578125" style="36" customWidth="1"/>
    <col min="8967" max="8967" width="10.28515625" style="36" customWidth="1"/>
    <col min="8968" max="8968" width="5.5703125" style="36" customWidth="1"/>
    <col min="8969" max="8969" width="11.28515625" style="36" customWidth="1"/>
    <col min="8970" max="8970" width="17.5703125" style="36" customWidth="1"/>
    <col min="8971" max="8971" width="14" style="36" customWidth="1"/>
    <col min="8972" max="8972" width="10" style="36" bestFit="1" customWidth="1"/>
    <col min="8973" max="8973" width="10.28515625" style="36" bestFit="1" customWidth="1"/>
    <col min="8974" max="8974" width="11.28515625" style="36" bestFit="1" customWidth="1"/>
    <col min="8975" max="9216" width="9.140625" style="36"/>
    <col min="9217" max="9217" width="3.5703125" style="36" customWidth="1"/>
    <col min="9218" max="9218" width="36" style="36" customWidth="1"/>
    <col min="9219" max="9219" width="5.42578125" style="36" customWidth="1"/>
    <col min="9220" max="9220" width="9.42578125" style="36" customWidth="1"/>
    <col min="9221" max="9221" width="7.28515625" style="36" customWidth="1"/>
    <col min="9222" max="9222" width="7.42578125" style="36" customWidth="1"/>
    <col min="9223" max="9223" width="10.28515625" style="36" customWidth="1"/>
    <col min="9224" max="9224" width="5.5703125" style="36" customWidth="1"/>
    <col min="9225" max="9225" width="11.28515625" style="36" customWidth="1"/>
    <col min="9226" max="9226" width="17.5703125" style="36" customWidth="1"/>
    <col min="9227" max="9227" width="14" style="36" customWidth="1"/>
    <col min="9228" max="9228" width="10" style="36" bestFit="1" customWidth="1"/>
    <col min="9229" max="9229" width="10.28515625" style="36" bestFit="1" customWidth="1"/>
    <col min="9230" max="9230" width="11.28515625" style="36" bestFit="1" customWidth="1"/>
    <col min="9231" max="9472" width="9.140625" style="36"/>
    <col min="9473" max="9473" width="3.5703125" style="36" customWidth="1"/>
    <col min="9474" max="9474" width="36" style="36" customWidth="1"/>
    <col min="9475" max="9475" width="5.42578125" style="36" customWidth="1"/>
    <col min="9476" max="9476" width="9.42578125" style="36" customWidth="1"/>
    <col min="9477" max="9477" width="7.28515625" style="36" customWidth="1"/>
    <col min="9478" max="9478" width="7.42578125" style="36" customWidth="1"/>
    <col min="9479" max="9479" width="10.28515625" style="36" customWidth="1"/>
    <col min="9480" max="9480" width="5.5703125" style="36" customWidth="1"/>
    <col min="9481" max="9481" width="11.28515625" style="36" customWidth="1"/>
    <col min="9482" max="9482" width="17.5703125" style="36" customWidth="1"/>
    <col min="9483" max="9483" width="14" style="36" customWidth="1"/>
    <col min="9484" max="9484" width="10" style="36" bestFit="1" customWidth="1"/>
    <col min="9485" max="9485" width="10.28515625" style="36" bestFit="1" customWidth="1"/>
    <col min="9486" max="9486" width="11.28515625" style="36" bestFit="1" customWidth="1"/>
    <col min="9487" max="9728" width="9.140625" style="36"/>
    <col min="9729" max="9729" width="3.5703125" style="36" customWidth="1"/>
    <col min="9730" max="9730" width="36" style="36" customWidth="1"/>
    <col min="9731" max="9731" width="5.42578125" style="36" customWidth="1"/>
    <col min="9732" max="9732" width="9.42578125" style="36" customWidth="1"/>
    <col min="9733" max="9733" width="7.28515625" style="36" customWidth="1"/>
    <col min="9734" max="9734" width="7.42578125" style="36" customWidth="1"/>
    <col min="9735" max="9735" width="10.28515625" style="36" customWidth="1"/>
    <col min="9736" max="9736" width="5.5703125" style="36" customWidth="1"/>
    <col min="9737" max="9737" width="11.28515625" style="36" customWidth="1"/>
    <col min="9738" max="9738" width="17.5703125" style="36" customWidth="1"/>
    <col min="9739" max="9739" width="14" style="36" customWidth="1"/>
    <col min="9740" max="9740" width="10" style="36" bestFit="1" customWidth="1"/>
    <col min="9741" max="9741" width="10.28515625" style="36" bestFit="1" customWidth="1"/>
    <col min="9742" max="9742" width="11.28515625" style="36" bestFit="1" customWidth="1"/>
    <col min="9743" max="9984" width="9.140625" style="36"/>
    <col min="9985" max="9985" width="3.5703125" style="36" customWidth="1"/>
    <col min="9986" max="9986" width="36" style="36" customWidth="1"/>
    <col min="9987" max="9987" width="5.42578125" style="36" customWidth="1"/>
    <col min="9988" max="9988" width="9.42578125" style="36" customWidth="1"/>
    <col min="9989" max="9989" width="7.28515625" style="36" customWidth="1"/>
    <col min="9990" max="9990" width="7.42578125" style="36" customWidth="1"/>
    <col min="9991" max="9991" width="10.28515625" style="36" customWidth="1"/>
    <col min="9992" max="9992" width="5.5703125" style="36" customWidth="1"/>
    <col min="9993" max="9993" width="11.28515625" style="36" customWidth="1"/>
    <col min="9994" max="9994" width="17.5703125" style="36" customWidth="1"/>
    <col min="9995" max="9995" width="14" style="36" customWidth="1"/>
    <col min="9996" max="9996" width="10" style="36" bestFit="1" customWidth="1"/>
    <col min="9997" max="9997" width="10.28515625" style="36" bestFit="1" customWidth="1"/>
    <col min="9998" max="9998" width="11.28515625" style="36" bestFit="1" customWidth="1"/>
    <col min="9999" max="10240" width="9.140625" style="36"/>
    <col min="10241" max="10241" width="3.5703125" style="36" customWidth="1"/>
    <col min="10242" max="10242" width="36" style="36" customWidth="1"/>
    <col min="10243" max="10243" width="5.42578125" style="36" customWidth="1"/>
    <col min="10244" max="10244" width="9.42578125" style="36" customWidth="1"/>
    <col min="10245" max="10245" width="7.28515625" style="36" customWidth="1"/>
    <col min="10246" max="10246" width="7.42578125" style="36" customWidth="1"/>
    <col min="10247" max="10247" width="10.28515625" style="36" customWidth="1"/>
    <col min="10248" max="10248" width="5.5703125" style="36" customWidth="1"/>
    <col min="10249" max="10249" width="11.28515625" style="36" customWidth="1"/>
    <col min="10250" max="10250" width="17.5703125" style="36" customWidth="1"/>
    <col min="10251" max="10251" width="14" style="36" customWidth="1"/>
    <col min="10252" max="10252" width="10" style="36" bestFit="1" customWidth="1"/>
    <col min="10253" max="10253" width="10.28515625" style="36" bestFit="1" customWidth="1"/>
    <col min="10254" max="10254" width="11.28515625" style="36" bestFit="1" customWidth="1"/>
    <col min="10255" max="10496" width="9.140625" style="36"/>
    <col min="10497" max="10497" width="3.5703125" style="36" customWidth="1"/>
    <col min="10498" max="10498" width="36" style="36" customWidth="1"/>
    <col min="10499" max="10499" width="5.42578125" style="36" customWidth="1"/>
    <col min="10500" max="10500" width="9.42578125" style="36" customWidth="1"/>
    <col min="10501" max="10501" width="7.28515625" style="36" customWidth="1"/>
    <col min="10502" max="10502" width="7.42578125" style="36" customWidth="1"/>
    <col min="10503" max="10503" width="10.28515625" style="36" customWidth="1"/>
    <col min="10504" max="10504" width="5.5703125" style="36" customWidth="1"/>
    <col min="10505" max="10505" width="11.28515625" style="36" customWidth="1"/>
    <col min="10506" max="10506" width="17.5703125" style="36" customWidth="1"/>
    <col min="10507" max="10507" width="14" style="36" customWidth="1"/>
    <col min="10508" max="10508" width="10" style="36" bestFit="1" customWidth="1"/>
    <col min="10509" max="10509" width="10.28515625" style="36" bestFit="1" customWidth="1"/>
    <col min="10510" max="10510" width="11.28515625" style="36" bestFit="1" customWidth="1"/>
    <col min="10511" max="10752" width="9.140625" style="36"/>
    <col min="10753" max="10753" width="3.5703125" style="36" customWidth="1"/>
    <col min="10754" max="10754" width="36" style="36" customWidth="1"/>
    <col min="10755" max="10755" width="5.42578125" style="36" customWidth="1"/>
    <col min="10756" max="10756" width="9.42578125" style="36" customWidth="1"/>
    <col min="10757" max="10757" width="7.28515625" style="36" customWidth="1"/>
    <col min="10758" max="10758" width="7.42578125" style="36" customWidth="1"/>
    <col min="10759" max="10759" width="10.28515625" style="36" customWidth="1"/>
    <col min="10760" max="10760" width="5.5703125" style="36" customWidth="1"/>
    <col min="10761" max="10761" width="11.28515625" style="36" customWidth="1"/>
    <col min="10762" max="10762" width="17.5703125" style="36" customWidth="1"/>
    <col min="10763" max="10763" width="14" style="36" customWidth="1"/>
    <col min="10764" max="10764" width="10" style="36" bestFit="1" customWidth="1"/>
    <col min="10765" max="10765" width="10.28515625" style="36" bestFit="1" customWidth="1"/>
    <col min="10766" max="10766" width="11.28515625" style="36" bestFit="1" customWidth="1"/>
    <col min="10767" max="11008" width="9.140625" style="36"/>
    <col min="11009" max="11009" width="3.5703125" style="36" customWidth="1"/>
    <col min="11010" max="11010" width="36" style="36" customWidth="1"/>
    <col min="11011" max="11011" width="5.42578125" style="36" customWidth="1"/>
    <col min="11012" max="11012" width="9.42578125" style="36" customWidth="1"/>
    <col min="11013" max="11013" width="7.28515625" style="36" customWidth="1"/>
    <col min="11014" max="11014" width="7.42578125" style="36" customWidth="1"/>
    <col min="11015" max="11015" width="10.28515625" style="36" customWidth="1"/>
    <col min="11016" max="11016" width="5.5703125" style="36" customWidth="1"/>
    <col min="11017" max="11017" width="11.28515625" style="36" customWidth="1"/>
    <col min="11018" max="11018" width="17.5703125" style="36" customWidth="1"/>
    <col min="11019" max="11019" width="14" style="36" customWidth="1"/>
    <col min="11020" max="11020" width="10" style="36" bestFit="1" customWidth="1"/>
    <col min="11021" max="11021" width="10.28515625" style="36" bestFit="1" customWidth="1"/>
    <col min="11022" max="11022" width="11.28515625" style="36" bestFit="1" customWidth="1"/>
    <col min="11023" max="11264" width="9.140625" style="36"/>
    <col min="11265" max="11265" width="3.5703125" style="36" customWidth="1"/>
    <col min="11266" max="11266" width="36" style="36" customWidth="1"/>
    <col min="11267" max="11267" width="5.42578125" style="36" customWidth="1"/>
    <col min="11268" max="11268" width="9.42578125" style="36" customWidth="1"/>
    <col min="11269" max="11269" width="7.28515625" style="36" customWidth="1"/>
    <col min="11270" max="11270" width="7.42578125" style="36" customWidth="1"/>
    <col min="11271" max="11271" width="10.28515625" style="36" customWidth="1"/>
    <col min="11272" max="11272" width="5.5703125" style="36" customWidth="1"/>
    <col min="11273" max="11273" width="11.28515625" style="36" customWidth="1"/>
    <col min="11274" max="11274" width="17.5703125" style="36" customWidth="1"/>
    <col min="11275" max="11275" width="14" style="36" customWidth="1"/>
    <col min="11276" max="11276" width="10" style="36" bestFit="1" customWidth="1"/>
    <col min="11277" max="11277" width="10.28515625" style="36" bestFit="1" customWidth="1"/>
    <col min="11278" max="11278" width="11.28515625" style="36" bestFit="1" customWidth="1"/>
    <col min="11279" max="11520" width="9.140625" style="36"/>
    <col min="11521" max="11521" width="3.5703125" style="36" customWidth="1"/>
    <col min="11522" max="11522" width="36" style="36" customWidth="1"/>
    <col min="11523" max="11523" width="5.42578125" style="36" customWidth="1"/>
    <col min="11524" max="11524" width="9.42578125" style="36" customWidth="1"/>
    <col min="11525" max="11525" width="7.28515625" style="36" customWidth="1"/>
    <col min="11526" max="11526" width="7.42578125" style="36" customWidth="1"/>
    <col min="11527" max="11527" width="10.28515625" style="36" customWidth="1"/>
    <col min="11528" max="11528" width="5.5703125" style="36" customWidth="1"/>
    <col min="11529" max="11529" width="11.28515625" style="36" customWidth="1"/>
    <col min="11530" max="11530" width="17.5703125" style="36" customWidth="1"/>
    <col min="11531" max="11531" width="14" style="36" customWidth="1"/>
    <col min="11532" max="11532" width="10" style="36" bestFit="1" customWidth="1"/>
    <col min="11533" max="11533" width="10.28515625" style="36" bestFit="1" customWidth="1"/>
    <col min="11534" max="11534" width="11.28515625" style="36" bestFit="1" customWidth="1"/>
    <col min="11535" max="11776" width="9.140625" style="36"/>
    <col min="11777" max="11777" width="3.5703125" style="36" customWidth="1"/>
    <col min="11778" max="11778" width="36" style="36" customWidth="1"/>
    <col min="11779" max="11779" width="5.42578125" style="36" customWidth="1"/>
    <col min="11780" max="11780" width="9.42578125" style="36" customWidth="1"/>
    <col min="11781" max="11781" width="7.28515625" style="36" customWidth="1"/>
    <col min="11782" max="11782" width="7.42578125" style="36" customWidth="1"/>
    <col min="11783" max="11783" width="10.28515625" style="36" customWidth="1"/>
    <col min="11784" max="11784" width="5.5703125" style="36" customWidth="1"/>
    <col min="11785" max="11785" width="11.28515625" style="36" customWidth="1"/>
    <col min="11786" max="11786" width="17.5703125" style="36" customWidth="1"/>
    <col min="11787" max="11787" width="14" style="36" customWidth="1"/>
    <col min="11788" max="11788" width="10" style="36" bestFit="1" customWidth="1"/>
    <col min="11789" max="11789" width="10.28515625" style="36" bestFit="1" customWidth="1"/>
    <col min="11790" max="11790" width="11.28515625" style="36" bestFit="1" customWidth="1"/>
    <col min="11791" max="12032" width="9.140625" style="36"/>
    <col min="12033" max="12033" width="3.5703125" style="36" customWidth="1"/>
    <col min="12034" max="12034" width="36" style="36" customWidth="1"/>
    <col min="12035" max="12035" width="5.42578125" style="36" customWidth="1"/>
    <col min="12036" max="12036" width="9.42578125" style="36" customWidth="1"/>
    <col min="12037" max="12037" width="7.28515625" style="36" customWidth="1"/>
    <col min="12038" max="12038" width="7.42578125" style="36" customWidth="1"/>
    <col min="12039" max="12039" width="10.28515625" style="36" customWidth="1"/>
    <col min="12040" max="12040" width="5.5703125" style="36" customWidth="1"/>
    <col min="12041" max="12041" width="11.28515625" style="36" customWidth="1"/>
    <col min="12042" max="12042" width="17.5703125" style="36" customWidth="1"/>
    <col min="12043" max="12043" width="14" style="36" customWidth="1"/>
    <col min="12044" max="12044" width="10" style="36" bestFit="1" customWidth="1"/>
    <col min="12045" max="12045" width="10.28515625" style="36" bestFit="1" customWidth="1"/>
    <col min="12046" max="12046" width="11.28515625" style="36" bestFit="1" customWidth="1"/>
    <col min="12047" max="12288" width="9.140625" style="36"/>
    <col min="12289" max="12289" width="3.5703125" style="36" customWidth="1"/>
    <col min="12290" max="12290" width="36" style="36" customWidth="1"/>
    <col min="12291" max="12291" width="5.42578125" style="36" customWidth="1"/>
    <col min="12292" max="12292" width="9.42578125" style="36" customWidth="1"/>
    <col min="12293" max="12293" width="7.28515625" style="36" customWidth="1"/>
    <col min="12294" max="12294" width="7.42578125" style="36" customWidth="1"/>
    <col min="12295" max="12295" width="10.28515625" style="36" customWidth="1"/>
    <col min="12296" max="12296" width="5.5703125" style="36" customWidth="1"/>
    <col min="12297" max="12297" width="11.28515625" style="36" customWidth="1"/>
    <col min="12298" max="12298" width="17.5703125" style="36" customWidth="1"/>
    <col min="12299" max="12299" width="14" style="36" customWidth="1"/>
    <col min="12300" max="12300" width="10" style="36" bestFit="1" customWidth="1"/>
    <col min="12301" max="12301" width="10.28515625" style="36" bestFit="1" customWidth="1"/>
    <col min="12302" max="12302" width="11.28515625" style="36" bestFit="1" customWidth="1"/>
    <col min="12303" max="12544" width="9.140625" style="36"/>
    <col min="12545" max="12545" width="3.5703125" style="36" customWidth="1"/>
    <col min="12546" max="12546" width="36" style="36" customWidth="1"/>
    <col min="12547" max="12547" width="5.42578125" style="36" customWidth="1"/>
    <col min="12548" max="12548" width="9.42578125" style="36" customWidth="1"/>
    <col min="12549" max="12549" width="7.28515625" style="36" customWidth="1"/>
    <col min="12550" max="12550" width="7.42578125" style="36" customWidth="1"/>
    <col min="12551" max="12551" width="10.28515625" style="36" customWidth="1"/>
    <col min="12552" max="12552" width="5.5703125" style="36" customWidth="1"/>
    <col min="12553" max="12553" width="11.28515625" style="36" customWidth="1"/>
    <col min="12554" max="12554" width="17.5703125" style="36" customWidth="1"/>
    <col min="12555" max="12555" width="14" style="36" customWidth="1"/>
    <col min="12556" max="12556" width="10" style="36" bestFit="1" customWidth="1"/>
    <col min="12557" max="12557" width="10.28515625" style="36" bestFit="1" customWidth="1"/>
    <col min="12558" max="12558" width="11.28515625" style="36" bestFit="1" customWidth="1"/>
    <col min="12559" max="12800" width="9.140625" style="36"/>
    <col min="12801" max="12801" width="3.5703125" style="36" customWidth="1"/>
    <col min="12802" max="12802" width="36" style="36" customWidth="1"/>
    <col min="12803" max="12803" width="5.42578125" style="36" customWidth="1"/>
    <col min="12804" max="12804" width="9.42578125" style="36" customWidth="1"/>
    <col min="12805" max="12805" width="7.28515625" style="36" customWidth="1"/>
    <col min="12806" max="12806" width="7.42578125" style="36" customWidth="1"/>
    <col min="12807" max="12807" width="10.28515625" style="36" customWidth="1"/>
    <col min="12808" max="12808" width="5.5703125" style="36" customWidth="1"/>
    <col min="12809" max="12809" width="11.28515625" style="36" customWidth="1"/>
    <col min="12810" max="12810" width="17.5703125" style="36" customWidth="1"/>
    <col min="12811" max="12811" width="14" style="36" customWidth="1"/>
    <col min="12812" max="12812" width="10" style="36" bestFit="1" customWidth="1"/>
    <col min="12813" max="12813" width="10.28515625" style="36" bestFit="1" customWidth="1"/>
    <col min="12814" max="12814" width="11.28515625" style="36" bestFit="1" customWidth="1"/>
    <col min="12815" max="13056" width="9.140625" style="36"/>
    <col min="13057" max="13057" width="3.5703125" style="36" customWidth="1"/>
    <col min="13058" max="13058" width="36" style="36" customWidth="1"/>
    <col min="13059" max="13059" width="5.42578125" style="36" customWidth="1"/>
    <col min="13060" max="13060" width="9.42578125" style="36" customWidth="1"/>
    <col min="13061" max="13061" width="7.28515625" style="36" customWidth="1"/>
    <col min="13062" max="13062" width="7.42578125" style="36" customWidth="1"/>
    <col min="13063" max="13063" width="10.28515625" style="36" customWidth="1"/>
    <col min="13064" max="13064" width="5.5703125" style="36" customWidth="1"/>
    <col min="13065" max="13065" width="11.28515625" style="36" customWidth="1"/>
    <col min="13066" max="13066" width="17.5703125" style="36" customWidth="1"/>
    <col min="13067" max="13067" width="14" style="36" customWidth="1"/>
    <col min="13068" max="13068" width="10" style="36" bestFit="1" customWidth="1"/>
    <col min="13069" max="13069" width="10.28515625" style="36" bestFit="1" customWidth="1"/>
    <col min="13070" max="13070" width="11.28515625" style="36" bestFit="1" customWidth="1"/>
    <col min="13071" max="13312" width="9.140625" style="36"/>
    <col min="13313" max="13313" width="3.5703125" style="36" customWidth="1"/>
    <col min="13314" max="13314" width="36" style="36" customWidth="1"/>
    <col min="13315" max="13315" width="5.42578125" style="36" customWidth="1"/>
    <col min="13316" max="13316" width="9.42578125" style="36" customWidth="1"/>
    <col min="13317" max="13317" width="7.28515625" style="36" customWidth="1"/>
    <col min="13318" max="13318" width="7.42578125" style="36" customWidth="1"/>
    <col min="13319" max="13319" width="10.28515625" style="36" customWidth="1"/>
    <col min="13320" max="13320" width="5.5703125" style="36" customWidth="1"/>
    <col min="13321" max="13321" width="11.28515625" style="36" customWidth="1"/>
    <col min="13322" max="13322" width="17.5703125" style="36" customWidth="1"/>
    <col min="13323" max="13323" width="14" style="36" customWidth="1"/>
    <col min="13324" max="13324" width="10" style="36" bestFit="1" customWidth="1"/>
    <col min="13325" max="13325" width="10.28515625" style="36" bestFit="1" customWidth="1"/>
    <col min="13326" max="13326" width="11.28515625" style="36" bestFit="1" customWidth="1"/>
    <col min="13327" max="13568" width="9.140625" style="36"/>
    <col min="13569" max="13569" width="3.5703125" style="36" customWidth="1"/>
    <col min="13570" max="13570" width="36" style="36" customWidth="1"/>
    <col min="13571" max="13571" width="5.42578125" style="36" customWidth="1"/>
    <col min="13572" max="13572" width="9.42578125" style="36" customWidth="1"/>
    <col min="13573" max="13573" width="7.28515625" style="36" customWidth="1"/>
    <col min="13574" max="13574" width="7.42578125" style="36" customWidth="1"/>
    <col min="13575" max="13575" width="10.28515625" style="36" customWidth="1"/>
    <col min="13576" max="13576" width="5.5703125" style="36" customWidth="1"/>
    <col min="13577" max="13577" width="11.28515625" style="36" customWidth="1"/>
    <col min="13578" max="13578" width="17.5703125" style="36" customWidth="1"/>
    <col min="13579" max="13579" width="14" style="36" customWidth="1"/>
    <col min="13580" max="13580" width="10" style="36" bestFit="1" customWidth="1"/>
    <col min="13581" max="13581" width="10.28515625" style="36" bestFit="1" customWidth="1"/>
    <col min="13582" max="13582" width="11.28515625" style="36" bestFit="1" customWidth="1"/>
    <col min="13583" max="13824" width="9.140625" style="36"/>
    <col min="13825" max="13825" width="3.5703125" style="36" customWidth="1"/>
    <col min="13826" max="13826" width="36" style="36" customWidth="1"/>
    <col min="13827" max="13827" width="5.42578125" style="36" customWidth="1"/>
    <col min="13828" max="13828" width="9.42578125" style="36" customWidth="1"/>
    <col min="13829" max="13829" width="7.28515625" style="36" customWidth="1"/>
    <col min="13830" max="13830" width="7.42578125" style="36" customWidth="1"/>
    <col min="13831" max="13831" width="10.28515625" style="36" customWidth="1"/>
    <col min="13832" max="13832" width="5.5703125" style="36" customWidth="1"/>
    <col min="13833" max="13833" width="11.28515625" style="36" customWidth="1"/>
    <col min="13834" max="13834" width="17.5703125" style="36" customWidth="1"/>
    <col min="13835" max="13835" width="14" style="36" customWidth="1"/>
    <col min="13836" max="13836" width="10" style="36" bestFit="1" customWidth="1"/>
    <col min="13837" max="13837" width="10.28515625" style="36" bestFit="1" customWidth="1"/>
    <col min="13838" max="13838" width="11.28515625" style="36" bestFit="1" customWidth="1"/>
    <col min="13839" max="14080" width="9.140625" style="36"/>
    <col min="14081" max="14081" width="3.5703125" style="36" customWidth="1"/>
    <col min="14082" max="14082" width="36" style="36" customWidth="1"/>
    <col min="14083" max="14083" width="5.42578125" style="36" customWidth="1"/>
    <col min="14084" max="14084" width="9.42578125" style="36" customWidth="1"/>
    <col min="14085" max="14085" width="7.28515625" style="36" customWidth="1"/>
    <col min="14086" max="14086" width="7.42578125" style="36" customWidth="1"/>
    <col min="14087" max="14087" width="10.28515625" style="36" customWidth="1"/>
    <col min="14088" max="14088" width="5.5703125" style="36" customWidth="1"/>
    <col min="14089" max="14089" width="11.28515625" style="36" customWidth="1"/>
    <col min="14090" max="14090" width="17.5703125" style="36" customWidth="1"/>
    <col min="14091" max="14091" width="14" style="36" customWidth="1"/>
    <col min="14092" max="14092" width="10" style="36" bestFit="1" customWidth="1"/>
    <col min="14093" max="14093" width="10.28515625" style="36" bestFit="1" customWidth="1"/>
    <col min="14094" max="14094" width="11.28515625" style="36" bestFit="1" customWidth="1"/>
    <col min="14095" max="14336" width="9.140625" style="36"/>
    <col min="14337" max="14337" width="3.5703125" style="36" customWidth="1"/>
    <col min="14338" max="14338" width="36" style="36" customWidth="1"/>
    <col min="14339" max="14339" width="5.42578125" style="36" customWidth="1"/>
    <col min="14340" max="14340" width="9.42578125" style="36" customWidth="1"/>
    <col min="14341" max="14341" width="7.28515625" style="36" customWidth="1"/>
    <col min="14342" max="14342" width="7.42578125" style="36" customWidth="1"/>
    <col min="14343" max="14343" width="10.28515625" style="36" customWidth="1"/>
    <col min="14344" max="14344" width="5.5703125" style="36" customWidth="1"/>
    <col min="14345" max="14345" width="11.28515625" style="36" customWidth="1"/>
    <col min="14346" max="14346" width="17.5703125" style="36" customWidth="1"/>
    <col min="14347" max="14347" width="14" style="36" customWidth="1"/>
    <col min="14348" max="14348" width="10" style="36" bestFit="1" customWidth="1"/>
    <col min="14349" max="14349" width="10.28515625" style="36" bestFit="1" customWidth="1"/>
    <col min="14350" max="14350" width="11.28515625" style="36" bestFit="1" customWidth="1"/>
    <col min="14351" max="14592" width="9.140625" style="36"/>
    <col min="14593" max="14593" width="3.5703125" style="36" customWidth="1"/>
    <col min="14594" max="14594" width="36" style="36" customWidth="1"/>
    <col min="14595" max="14595" width="5.42578125" style="36" customWidth="1"/>
    <col min="14596" max="14596" width="9.42578125" style="36" customWidth="1"/>
    <col min="14597" max="14597" width="7.28515625" style="36" customWidth="1"/>
    <col min="14598" max="14598" width="7.42578125" style="36" customWidth="1"/>
    <col min="14599" max="14599" width="10.28515625" style="36" customWidth="1"/>
    <col min="14600" max="14600" width="5.5703125" style="36" customWidth="1"/>
    <col min="14601" max="14601" width="11.28515625" style="36" customWidth="1"/>
    <col min="14602" max="14602" width="17.5703125" style="36" customWidth="1"/>
    <col min="14603" max="14603" width="14" style="36" customWidth="1"/>
    <col min="14604" max="14604" width="10" style="36" bestFit="1" customWidth="1"/>
    <col min="14605" max="14605" width="10.28515625" style="36" bestFit="1" customWidth="1"/>
    <col min="14606" max="14606" width="11.28515625" style="36" bestFit="1" customWidth="1"/>
    <col min="14607" max="14848" width="9.140625" style="36"/>
    <col min="14849" max="14849" width="3.5703125" style="36" customWidth="1"/>
    <col min="14850" max="14850" width="36" style="36" customWidth="1"/>
    <col min="14851" max="14851" width="5.42578125" style="36" customWidth="1"/>
    <col min="14852" max="14852" width="9.42578125" style="36" customWidth="1"/>
    <col min="14853" max="14853" width="7.28515625" style="36" customWidth="1"/>
    <col min="14854" max="14854" width="7.42578125" style="36" customWidth="1"/>
    <col min="14855" max="14855" width="10.28515625" style="36" customWidth="1"/>
    <col min="14856" max="14856" width="5.5703125" style="36" customWidth="1"/>
    <col min="14857" max="14857" width="11.28515625" style="36" customWidth="1"/>
    <col min="14858" max="14858" width="17.5703125" style="36" customWidth="1"/>
    <col min="14859" max="14859" width="14" style="36" customWidth="1"/>
    <col min="14860" max="14860" width="10" style="36" bestFit="1" customWidth="1"/>
    <col min="14861" max="14861" width="10.28515625" style="36" bestFit="1" customWidth="1"/>
    <col min="14862" max="14862" width="11.28515625" style="36" bestFit="1" customWidth="1"/>
    <col min="14863" max="15104" width="9.140625" style="36"/>
    <col min="15105" max="15105" width="3.5703125" style="36" customWidth="1"/>
    <col min="15106" max="15106" width="36" style="36" customWidth="1"/>
    <col min="15107" max="15107" width="5.42578125" style="36" customWidth="1"/>
    <col min="15108" max="15108" width="9.42578125" style="36" customWidth="1"/>
    <col min="15109" max="15109" width="7.28515625" style="36" customWidth="1"/>
    <col min="15110" max="15110" width="7.42578125" style="36" customWidth="1"/>
    <col min="15111" max="15111" width="10.28515625" style="36" customWidth="1"/>
    <col min="15112" max="15112" width="5.5703125" style="36" customWidth="1"/>
    <col min="15113" max="15113" width="11.28515625" style="36" customWidth="1"/>
    <col min="15114" max="15114" width="17.5703125" style="36" customWidth="1"/>
    <col min="15115" max="15115" width="14" style="36" customWidth="1"/>
    <col min="15116" max="15116" width="10" style="36" bestFit="1" customWidth="1"/>
    <col min="15117" max="15117" width="10.28515625" style="36" bestFit="1" customWidth="1"/>
    <col min="15118" max="15118" width="11.28515625" style="36" bestFit="1" customWidth="1"/>
    <col min="15119" max="15360" width="9.140625" style="36"/>
    <col min="15361" max="15361" width="3.5703125" style="36" customWidth="1"/>
    <col min="15362" max="15362" width="36" style="36" customWidth="1"/>
    <col min="15363" max="15363" width="5.42578125" style="36" customWidth="1"/>
    <col min="15364" max="15364" width="9.42578125" style="36" customWidth="1"/>
    <col min="15365" max="15365" width="7.28515625" style="36" customWidth="1"/>
    <col min="15366" max="15366" width="7.42578125" style="36" customWidth="1"/>
    <col min="15367" max="15367" width="10.28515625" style="36" customWidth="1"/>
    <col min="15368" max="15368" width="5.5703125" style="36" customWidth="1"/>
    <col min="15369" max="15369" width="11.28515625" style="36" customWidth="1"/>
    <col min="15370" max="15370" width="17.5703125" style="36" customWidth="1"/>
    <col min="15371" max="15371" width="14" style="36" customWidth="1"/>
    <col min="15372" max="15372" width="10" style="36" bestFit="1" customWidth="1"/>
    <col min="15373" max="15373" width="10.28515625" style="36" bestFit="1" customWidth="1"/>
    <col min="15374" max="15374" width="11.28515625" style="36" bestFit="1" customWidth="1"/>
    <col min="15375" max="15616" width="9.140625" style="36"/>
    <col min="15617" max="15617" width="3.5703125" style="36" customWidth="1"/>
    <col min="15618" max="15618" width="36" style="36" customWidth="1"/>
    <col min="15619" max="15619" width="5.42578125" style="36" customWidth="1"/>
    <col min="15620" max="15620" width="9.42578125" style="36" customWidth="1"/>
    <col min="15621" max="15621" width="7.28515625" style="36" customWidth="1"/>
    <col min="15622" max="15622" width="7.42578125" style="36" customWidth="1"/>
    <col min="15623" max="15623" width="10.28515625" style="36" customWidth="1"/>
    <col min="15624" max="15624" width="5.5703125" style="36" customWidth="1"/>
    <col min="15625" max="15625" width="11.28515625" style="36" customWidth="1"/>
    <col min="15626" max="15626" width="17.5703125" style="36" customWidth="1"/>
    <col min="15627" max="15627" width="14" style="36" customWidth="1"/>
    <col min="15628" max="15628" width="10" style="36" bestFit="1" customWidth="1"/>
    <col min="15629" max="15629" width="10.28515625" style="36" bestFit="1" customWidth="1"/>
    <col min="15630" max="15630" width="11.28515625" style="36" bestFit="1" customWidth="1"/>
    <col min="15631" max="15872" width="9.140625" style="36"/>
    <col min="15873" max="15873" width="3.5703125" style="36" customWidth="1"/>
    <col min="15874" max="15874" width="36" style="36" customWidth="1"/>
    <col min="15875" max="15875" width="5.42578125" style="36" customWidth="1"/>
    <col min="15876" max="15876" width="9.42578125" style="36" customWidth="1"/>
    <col min="15877" max="15877" width="7.28515625" style="36" customWidth="1"/>
    <col min="15878" max="15878" width="7.42578125" style="36" customWidth="1"/>
    <col min="15879" max="15879" width="10.28515625" style="36" customWidth="1"/>
    <col min="15880" max="15880" width="5.5703125" style="36" customWidth="1"/>
    <col min="15881" max="15881" width="11.28515625" style="36" customWidth="1"/>
    <col min="15882" max="15882" width="17.5703125" style="36" customWidth="1"/>
    <col min="15883" max="15883" width="14" style="36" customWidth="1"/>
    <col min="15884" max="15884" width="10" style="36" bestFit="1" customWidth="1"/>
    <col min="15885" max="15885" width="10.28515625" style="36" bestFit="1" customWidth="1"/>
    <col min="15886" max="15886" width="11.28515625" style="36" bestFit="1" customWidth="1"/>
    <col min="15887" max="16128" width="9.140625" style="36"/>
    <col min="16129" max="16129" width="3.5703125" style="36" customWidth="1"/>
    <col min="16130" max="16130" width="36" style="36" customWidth="1"/>
    <col min="16131" max="16131" width="5.42578125" style="36" customWidth="1"/>
    <col min="16132" max="16132" width="9.42578125" style="36" customWidth="1"/>
    <col min="16133" max="16133" width="7.28515625" style="36" customWidth="1"/>
    <col min="16134" max="16134" width="7.42578125" style="36" customWidth="1"/>
    <col min="16135" max="16135" width="10.28515625" style="36" customWidth="1"/>
    <col min="16136" max="16136" width="5.5703125" style="36" customWidth="1"/>
    <col min="16137" max="16137" width="11.28515625" style="36" customWidth="1"/>
    <col min="16138" max="16138" width="17.5703125" style="36" customWidth="1"/>
    <col min="16139" max="16139" width="14" style="36" customWidth="1"/>
    <col min="16140" max="16140" width="10" style="36" bestFit="1" customWidth="1"/>
    <col min="16141" max="16141" width="10.28515625" style="36" bestFit="1" customWidth="1"/>
    <col min="16142" max="16142" width="11.28515625" style="36" bestFit="1" customWidth="1"/>
    <col min="16143" max="16384" width="9.140625" style="36"/>
  </cols>
  <sheetData>
    <row r="1" spans="1:16" ht="2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35"/>
      <c r="M1" s="35"/>
      <c r="N1" s="35"/>
      <c r="O1" s="35"/>
      <c r="P1" s="35"/>
    </row>
    <row r="2" spans="1:16">
      <c r="A2" s="72" t="s">
        <v>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37"/>
      <c r="M2" s="37"/>
      <c r="N2" s="37"/>
      <c r="O2" s="37"/>
      <c r="P2" s="37"/>
    </row>
    <row r="3" spans="1:16">
      <c r="A3" s="72" t="s">
        <v>2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38"/>
      <c r="M3" s="38"/>
      <c r="N3" s="38"/>
      <c r="O3" s="38"/>
      <c r="P3" s="38"/>
    </row>
    <row r="4" spans="1:16" ht="20.100000000000001" customHeight="1">
      <c r="A4" s="73" t="s">
        <v>3</v>
      </c>
      <c r="B4" s="73"/>
      <c r="C4" s="73"/>
      <c r="D4" s="73"/>
      <c r="E4" s="73"/>
      <c r="F4" s="73"/>
      <c r="G4" s="73"/>
      <c r="H4" s="73"/>
      <c r="I4" s="73"/>
      <c r="J4" s="73"/>
      <c r="K4" s="73"/>
    </row>
    <row r="5" spans="1:16">
      <c r="A5" s="37" t="str">
        <f>'Eart Cal'!A7</f>
        <v>Name of  work:Kavre kulo</v>
      </c>
      <c r="B5" s="37"/>
      <c r="C5" s="37"/>
      <c r="D5" s="37"/>
      <c r="E5" s="37"/>
      <c r="F5" s="37"/>
      <c r="G5" s="37"/>
      <c r="H5" s="37"/>
      <c r="I5" s="37"/>
      <c r="J5" s="41" t="str">
        <f>'[1]Eart Cal'!R8</f>
        <v>Date:-</v>
      </c>
      <c r="K5" s="42">
        <f>'Eart Cal'!S8</f>
        <v>63860</v>
      </c>
    </row>
    <row r="6" spans="1:16">
      <c r="A6" s="39" t="str">
        <f>'Eart Cal'!A8</f>
        <v>Site: Dhunibesi-8,Maheshkhola</v>
      </c>
      <c r="B6" s="40"/>
      <c r="C6" s="40"/>
      <c r="D6" s="40"/>
      <c r="E6" s="40"/>
      <c r="J6" s="41" t="str">
        <f>'[1]Eart Cal'!R9</f>
        <v>F / Y:-</v>
      </c>
      <c r="K6" s="42" t="str">
        <f>'[1]Eart Cal'!S9</f>
        <v>074/075</v>
      </c>
    </row>
    <row r="7" spans="1:16" ht="15.75" customHeight="1">
      <c r="A7" s="43" t="s">
        <v>29</v>
      </c>
      <c r="B7" s="44" t="s">
        <v>30</v>
      </c>
      <c r="C7" s="44" t="s">
        <v>31</v>
      </c>
      <c r="D7" s="44" t="s">
        <v>9</v>
      </c>
      <c r="E7" s="44" t="s">
        <v>65</v>
      </c>
      <c r="F7" s="44" t="s">
        <v>20</v>
      </c>
      <c r="G7" s="44" t="s">
        <v>32</v>
      </c>
      <c r="H7" s="44" t="s">
        <v>33</v>
      </c>
      <c r="I7" s="44" t="s">
        <v>34</v>
      </c>
      <c r="J7" s="44" t="s">
        <v>35</v>
      </c>
      <c r="K7" s="44" t="s">
        <v>17</v>
      </c>
    </row>
    <row r="8" spans="1:16">
      <c r="A8" s="67">
        <v>1</v>
      </c>
      <c r="B8" s="62" t="s">
        <v>51</v>
      </c>
      <c r="C8" s="45"/>
      <c r="D8" s="45"/>
      <c r="E8" s="45"/>
      <c r="F8" s="45"/>
      <c r="G8" s="45"/>
      <c r="H8" s="45"/>
      <c r="I8" s="45"/>
      <c r="J8" s="45"/>
      <c r="K8" s="46"/>
      <c r="L8" s="59">
        <f>'Eart Cal'!S8</f>
        <v>63860</v>
      </c>
    </row>
    <row r="9" spans="1:16" ht="25.5">
      <c r="A9" s="65" t="s">
        <v>52</v>
      </c>
      <c r="B9" s="51" t="s">
        <v>46</v>
      </c>
      <c r="C9" s="45">
        <v>1</v>
      </c>
      <c r="D9" s="45">
        <v>50</v>
      </c>
      <c r="E9" s="48">
        <v>1</v>
      </c>
      <c r="F9" s="48">
        <f>E10</f>
        <v>0.4572</v>
      </c>
      <c r="G9" s="52">
        <f>F9*E9*D9*C9</f>
        <v>22.86</v>
      </c>
      <c r="H9" s="45" t="s">
        <v>36</v>
      </c>
      <c r="I9" s="52">
        <v>91.53</v>
      </c>
      <c r="J9" s="49">
        <f>TRUNC(I9*G9,2)</f>
        <v>2092.37</v>
      </c>
      <c r="K9" s="45"/>
    </row>
    <row r="10" spans="1:16" ht="14.25">
      <c r="A10" s="65" t="s">
        <v>48</v>
      </c>
      <c r="B10" s="51" t="s">
        <v>47</v>
      </c>
      <c r="C10" s="45">
        <v>1</v>
      </c>
      <c r="D10" s="45">
        <f>D9</f>
        <v>50</v>
      </c>
      <c r="E10" s="48">
        <f>CONVERT(18/12,"ft","m")</f>
        <v>0.4572</v>
      </c>
      <c r="F10" s="48">
        <v>0.2</v>
      </c>
      <c r="G10" s="52">
        <f>F10*E10*D10*C10</f>
        <v>4.5720000000000001</v>
      </c>
      <c r="H10" s="45" t="s">
        <v>36</v>
      </c>
      <c r="I10" s="52">
        <v>2207.58</v>
      </c>
      <c r="J10" s="49">
        <f>TRUNC(I10*G10,2)</f>
        <v>10093.049999999999</v>
      </c>
      <c r="K10" s="45"/>
    </row>
    <row r="11" spans="1:16" ht="14.25">
      <c r="A11" s="65" t="s">
        <v>49</v>
      </c>
      <c r="B11" s="69" t="s">
        <v>66</v>
      </c>
      <c r="C11" s="45">
        <v>1</v>
      </c>
      <c r="D11" s="45">
        <f>D10</f>
        <v>50</v>
      </c>
      <c r="E11" s="48">
        <f>CONVERT(18/12,"ft","m")</f>
        <v>0.4572</v>
      </c>
      <c r="F11" s="48">
        <v>0.1</v>
      </c>
      <c r="G11" s="52">
        <f>F11*E11*D11*C11</f>
        <v>2.286</v>
      </c>
      <c r="H11" s="45" t="s">
        <v>36</v>
      </c>
      <c r="I11" s="52">
        <v>10648.79</v>
      </c>
      <c r="J11" s="49">
        <f>TRUNC(I11*G11,2)</f>
        <v>24343.13</v>
      </c>
      <c r="K11" s="45"/>
    </row>
    <row r="12" spans="1:16" ht="14.25">
      <c r="A12" s="68" t="s">
        <v>50</v>
      </c>
      <c r="B12" s="69" t="s">
        <v>67</v>
      </c>
      <c r="C12" s="45">
        <v>2</v>
      </c>
      <c r="D12" s="45">
        <f>D9</f>
        <v>50</v>
      </c>
      <c r="E12" s="48">
        <f>CONVERT(4/12,"ft","m")</f>
        <v>0.1016</v>
      </c>
      <c r="F12" s="48">
        <f>CONVERT(18/12,"ft","m")</f>
        <v>0.4572</v>
      </c>
      <c r="G12" s="52">
        <f>F12*E12*D12*C12</f>
        <v>4.6451519999999995</v>
      </c>
      <c r="H12" s="45" t="s">
        <v>36</v>
      </c>
      <c r="I12" s="52">
        <v>10648.79</v>
      </c>
      <c r="J12" s="49">
        <f>I12*G12</f>
        <v>49465.248166079997</v>
      </c>
      <c r="K12" s="45"/>
    </row>
    <row r="13" spans="1:16">
      <c r="A13" s="68"/>
      <c r="B13" s="51"/>
      <c r="C13" s="45"/>
      <c r="D13" s="45"/>
      <c r="E13" s="48"/>
      <c r="F13" s="48"/>
      <c r="G13" s="52"/>
      <c r="H13" s="45"/>
      <c r="I13" s="52"/>
      <c r="J13" s="49"/>
      <c r="K13" s="45"/>
    </row>
    <row r="14" spans="1:16">
      <c r="A14" s="67">
        <v>3</v>
      </c>
      <c r="B14" s="62" t="s">
        <v>61</v>
      </c>
      <c r="C14" s="45"/>
      <c r="D14" s="45"/>
      <c r="E14" s="48"/>
      <c r="F14" s="48"/>
      <c r="G14" s="52"/>
      <c r="H14" s="45"/>
      <c r="I14" s="52"/>
      <c r="J14" s="49"/>
      <c r="K14" s="45"/>
    </row>
    <row r="15" spans="1:16" ht="14.25">
      <c r="A15" s="66" t="s">
        <v>52</v>
      </c>
      <c r="B15" s="51" t="s">
        <v>62</v>
      </c>
      <c r="C15" s="45">
        <v>2</v>
      </c>
      <c r="D15" s="45">
        <f>D9</f>
        <v>50</v>
      </c>
      <c r="E15" s="48" t="s">
        <v>63</v>
      </c>
      <c r="F15" s="48">
        <f>F12</f>
        <v>0.4572</v>
      </c>
      <c r="G15" s="48">
        <f>F15*D15*C15</f>
        <v>45.72</v>
      </c>
      <c r="H15" s="48" t="s">
        <v>64</v>
      </c>
      <c r="I15" s="48">
        <v>960.96</v>
      </c>
      <c r="J15" s="49">
        <f>I15*G15</f>
        <v>43935.091200000003</v>
      </c>
      <c r="K15" s="46"/>
    </row>
    <row r="16" spans="1:16">
      <c r="A16" s="45"/>
      <c r="B16" s="47"/>
      <c r="C16" s="45"/>
      <c r="D16" s="48"/>
      <c r="E16" s="48"/>
      <c r="F16" s="48"/>
      <c r="G16" s="48"/>
      <c r="H16" s="48"/>
      <c r="I16" s="48"/>
      <c r="J16" s="49"/>
      <c r="K16" s="46"/>
    </row>
    <row r="17" spans="1:14">
      <c r="A17" s="76" t="s">
        <v>37</v>
      </c>
      <c r="B17" s="76"/>
      <c r="C17" s="76"/>
      <c r="D17" s="76"/>
      <c r="E17" s="76"/>
      <c r="F17" s="76"/>
      <c r="G17" s="76"/>
      <c r="H17" s="76"/>
      <c r="I17" s="76"/>
      <c r="J17" s="50">
        <f>SUM(J9:J16)</f>
        <v>129928.88936607999</v>
      </c>
      <c r="K17" s="45"/>
    </row>
    <row r="18" spans="1:14" customFormat="1" ht="15">
      <c r="A18" s="77" t="s">
        <v>38</v>
      </c>
      <c r="B18" s="77"/>
      <c r="C18" s="77"/>
      <c r="D18" s="77"/>
      <c r="E18" s="77"/>
      <c r="F18" s="77"/>
      <c r="G18" s="77"/>
      <c r="H18" s="77"/>
      <c r="I18" s="77"/>
      <c r="J18" s="53">
        <v>100000</v>
      </c>
      <c r="K18" s="45"/>
      <c r="L18" s="64">
        <f>J20/0.75</f>
        <v>129333.33333333333</v>
      </c>
    </row>
    <row r="19" spans="1:14">
      <c r="A19" s="77" t="s">
        <v>39</v>
      </c>
      <c r="B19" s="77"/>
      <c r="C19" s="77"/>
      <c r="D19" s="77"/>
      <c r="E19" s="77"/>
      <c r="F19" s="77"/>
      <c r="G19" s="77"/>
      <c r="H19" s="77"/>
      <c r="I19" s="77"/>
      <c r="J19" s="55">
        <f>J18*0.03</f>
        <v>3000</v>
      </c>
      <c r="K19" s="45"/>
      <c r="L19" s="54">
        <f>J20/0.8</f>
        <v>121250</v>
      </c>
      <c r="N19" s="39"/>
    </row>
    <row r="20" spans="1:14">
      <c r="A20" s="77" t="s">
        <v>40</v>
      </c>
      <c r="B20" s="77"/>
      <c r="C20" s="77"/>
      <c r="D20" s="77"/>
      <c r="E20" s="77"/>
      <c r="F20" s="77"/>
      <c r="G20" s="77"/>
      <c r="H20" s="77"/>
      <c r="I20" s="77"/>
      <c r="J20" s="53">
        <f>J18-J19</f>
        <v>97000</v>
      </c>
      <c r="K20" s="56"/>
      <c r="N20" s="39"/>
    </row>
    <row r="21" spans="1:14" customFormat="1" ht="15">
      <c r="A21" s="77" t="s">
        <v>41</v>
      </c>
      <c r="B21" s="77"/>
      <c r="C21" s="77"/>
      <c r="D21" s="77"/>
      <c r="E21" s="77"/>
      <c r="F21" s="77"/>
      <c r="G21" s="77"/>
      <c r="H21" s="77"/>
      <c r="I21" s="77"/>
      <c r="J21" s="53">
        <f>J17-J20</f>
        <v>32928.889366079995</v>
      </c>
      <c r="K21" s="57"/>
    </row>
    <row r="22" spans="1:14">
      <c r="A22" s="75"/>
      <c r="B22" s="75"/>
      <c r="C22" s="75"/>
      <c r="D22" s="75"/>
      <c r="E22" s="75"/>
      <c r="F22" s="75"/>
      <c r="G22" s="75"/>
      <c r="H22" s="75"/>
      <c r="I22" s="75"/>
      <c r="J22" s="75"/>
      <c r="K22" s="75"/>
      <c r="N22" s="39"/>
    </row>
    <row r="23" spans="1:14">
      <c r="N23" s="39"/>
    </row>
    <row r="24" spans="1:14">
      <c r="A24" s="58"/>
      <c r="B24" s="58"/>
      <c r="C24" s="58"/>
      <c r="D24" s="58"/>
      <c r="E24" s="58"/>
      <c r="F24" s="58"/>
      <c r="G24" s="58"/>
      <c r="H24" s="58"/>
      <c r="I24" s="58"/>
      <c r="J24" s="58"/>
      <c r="K24" s="58"/>
      <c r="N24" s="39"/>
    </row>
    <row r="25" spans="1:14">
      <c r="A25" s="58"/>
      <c r="B25" s="58"/>
      <c r="C25" s="58"/>
      <c r="D25" s="58"/>
      <c r="E25" s="58"/>
      <c r="F25" s="58"/>
      <c r="G25" s="58"/>
      <c r="H25" s="58"/>
      <c r="I25" s="58"/>
      <c r="J25" s="58"/>
      <c r="K25" s="58"/>
      <c r="N25" s="39"/>
    </row>
    <row r="26" spans="1:14">
      <c r="N26" s="39"/>
    </row>
    <row r="27" spans="1:14">
      <c r="N27" s="39"/>
    </row>
    <row r="28" spans="1:14">
      <c r="N28" s="39"/>
    </row>
    <row r="29" spans="1:14">
      <c r="N29" s="39"/>
    </row>
    <row r="30" spans="1:14">
      <c r="A30" s="58"/>
      <c r="B30" s="58"/>
      <c r="C30" s="58"/>
      <c r="D30" s="58"/>
      <c r="E30" s="58"/>
      <c r="F30" s="58"/>
      <c r="G30" s="58"/>
      <c r="H30" s="58"/>
      <c r="I30" s="58"/>
      <c r="J30" s="58"/>
      <c r="K30" s="58"/>
    </row>
    <row r="31" spans="1:14">
      <c r="M31" s="54"/>
    </row>
    <row r="32" spans="1:14">
      <c r="B32" s="74" t="s">
        <v>68</v>
      </c>
      <c r="C32" s="75"/>
      <c r="D32" s="75"/>
      <c r="E32" s="75"/>
      <c r="F32" s="75"/>
      <c r="G32" s="75"/>
      <c r="H32" s="75"/>
      <c r="I32" s="75"/>
      <c r="J32" s="75"/>
      <c r="K32" s="75"/>
      <c r="L32" s="75"/>
      <c r="N32" s="54"/>
    </row>
    <row r="33" spans="12:13">
      <c r="L33" s="54">
        <f>J20/0.8</f>
        <v>121250</v>
      </c>
    </row>
    <row r="36" spans="12:13">
      <c r="M36" s="54"/>
    </row>
  </sheetData>
  <mergeCells count="11">
    <mergeCell ref="A1:K1"/>
    <mergeCell ref="A2:K2"/>
    <mergeCell ref="A3:K3"/>
    <mergeCell ref="A4:K4"/>
    <mergeCell ref="B32:L32"/>
    <mergeCell ref="A17:I17"/>
    <mergeCell ref="A18:I18"/>
    <mergeCell ref="A19:I19"/>
    <mergeCell ref="A20:I20"/>
    <mergeCell ref="A21:I21"/>
    <mergeCell ref="A22:K22"/>
  </mergeCells>
  <printOptions horizontalCentered="1"/>
  <pageMargins left="0" right="0" top="0.5" bottom="0.5" header="0.3" footer="0.3"/>
  <pageSetup orientation="landscape" r:id="rId1"/>
  <headerFooter>
    <oddHeader>&amp;L&amp;G</oddHeader>
  </headerFooter>
  <colBreaks count="1" manualBreakCount="1">
    <brk id="11" max="1048575" man="1"/>
  </col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C000"/>
  </sheetPr>
  <dimension ref="A1:P40"/>
  <sheetViews>
    <sheetView tabSelected="1" view="pageBreakPreview" zoomScaleSheetLayoutView="100" workbookViewId="0">
      <selection activeCell="L22" sqref="L22"/>
    </sheetView>
  </sheetViews>
  <sheetFormatPr defaultRowHeight="12.75"/>
  <cols>
    <col min="1" max="1" width="3.5703125" style="36" customWidth="1"/>
    <col min="2" max="2" width="36" style="36" customWidth="1"/>
    <col min="3" max="3" width="5.42578125" style="36" customWidth="1"/>
    <col min="4" max="4" width="10" style="36" customWidth="1"/>
    <col min="5" max="5" width="7.5703125" style="36" customWidth="1"/>
    <col min="6" max="6" width="7.42578125" style="36" customWidth="1"/>
    <col min="7" max="7" width="10.28515625" style="36" customWidth="1"/>
    <col min="8" max="8" width="5.5703125" style="36" customWidth="1"/>
    <col min="9" max="9" width="11.28515625" style="36" customWidth="1"/>
    <col min="10" max="10" width="17.5703125" style="36" customWidth="1"/>
    <col min="11" max="11" width="14" style="36" customWidth="1"/>
    <col min="12" max="12" width="12.85546875" style="36" customWidth="1"/>
    <col min="13" max="13" width="12.85546875" style="36" bestFit="1" customWidth="1"/>
    <col min="14" max="14" width="11.28515625" style="36" bestFit="1" customWidth="1"/>
    <col min="15" max="256" width="9.140625" style="36"/>
    <col min="257" max="257" width="3.5703125" style="36" customWidth="1"/>
    <col min="258" max="258" width="36" style="36" customWidth="1"/>
    <col min="259" max="259" width="5.42578125" style="36" customWidth="1"/>
    <col min="260" max="260" width="9.42578125" style="36" customWidth="1"/>
    <col min="261" max="261" width="7.28515625" style="36" customWidth="1"/>
    <col min="262" max="262" width="7.42578125" style="36" customWidth="1"/>
    <col min="263" max="263" width="10.28515625" style="36" customWidth="1"/>
    <col min="264" max="264" width="5.5703125" style="36" customWidth="1"/>
    <col min="265" max="265" width="11.28515625" style="36" customWidth="1"/>
    <col min="266" max="266" width="17.5703125" style="36" customWidth="1"/>
    <col min="267" max="267" width="14" style="36" customWidth="1"/>
    <col min="268" max="268" width="10" style="36" bestFit="1" customWidth="1"/>
    <col min="269" max="269" width="10.28515625" style="36" bestFit="1" customWidth="1"/>
    <col min="270" max="270" width="11.28515625" style="36" bestFit="1" customWidth="1"/>
    <col min="271" max="512" width="9.140625" style="36"/>
    <col min="513" max="513" width="3.5703125" style="36" customWidth="1"/>
    <col min="514" max="514" width="36" style="36" customWidth="1"/>
    <col min="515" max="515" width="5.42578125" style="36" customWidth="1"/>
    <col min="516" max="516" width="9.42578125" style="36" customWidth="1"/>
    <col min="517" max="517" width="7.28515625" style="36" customWidth="1"/>
    <col min="518" max="518" width="7.42578125" style="36" customWidth="1"/>
    <col min="519" max="519" width="10.28515625" style="36" customWidth="1"/>
    <col min="520" max="520" width="5.5703125" style="36" customWidth="1"/>
    <col min="521" max="521" width="11.28515625" style="36" customWidth="1"/>
    <col min="522" max="522" width="17.5703125" style="36" customWidth="1"/>
    <col min="523" max="523" width="14" style="36" customWidth="1"/>
    <col min="524" max="524" width="10" style="36" bestFit="1" customWidth="1"/>
    <col min="525" max="525" width="10.28515625" style="36" bestFit="1" customWidth="1"/>
    <col min="526" max="526" width="11.28515625" style="36" bestFit="1" customWidth="1"/>
    <col min="527" max="768" width="9.140625" style="36"/>
    <col min="769" max="769" width="3.5703125" style="36" customWidth="1"/>
    <col min="770" max="770" width="36" style="36" customWidth="1"/>
    <col min="771" max="771" width="5.42578125" style="36" customWidth="1"/>
    <col min="772" max="772" width="9.42578125" style="36" customWidth="1"/>
    <col min="773" max="773" width="7.28515625" style="36" customWidth="1"/>
    <col min="774" max="774" width="7.42578125" style="36" customWidth="1"/>
    <col min="775" max="775" width="10.28515625" style="36" customWidth="1"/>
    <col min="776" max="776" width="5.5703125" style="36" customWidth="1"/>
    <col min="777" max="777" width="11.28515625" style="36" customWidth="1"/>
    <col min="778" max="778" width="17.5703125" style="36" customWidth="1"/>
    <col min="779" max="779" width="14" style="36" customWidth="1"/>
    <col min="780" max="780" width="10" style="36" bestFit="1" customWidth="1"/>
    <col min="781" max="781" width="10.28515625" style="36" bestFit="1" customWidth="1"/>
    <col min="782" max="782" width="11.28515625" style="36" bestFit="1" customWidth="1"/>
    <col min="783" max="1024" width="9.140625" style="36"/>
    <col min="1025" max="1025" width="3.5703125" style="36" customWidth="1"/>
    <col min="1026" max="1026" width="36" style="36" customWidth="1"/>
    <col min="1027" max="1027" width="5.42578125" style="36" customWidth="1"/>
    <col min="1028" max="1028" width="9.42578125" style="36" customWidth="1"/>
    <col min="1029" max="1029" width="7.28515625" style="36" customWidth="1"/>
    <col min="1030" max="1030" width="7.42578125" style="36" customWidth="1"/>
    <col min="1031" max="1031" width="10.28515625" style="36" customWidth="1"/>
    <col min="1032" max="1032" width="5.5703125" style="36" customWidth="1"/>
    <col min="1033" max="1033" width="11.28515625" style="36" customWidth="1"/>
    <col min="1034" max="1034" width="17.5703125" style="36" customWidth="1"/>
    <col min="1035" max="1035" width="14" style="36" customWidth="1"/>
    <col min="1036" max="1036" width="10" style="36" bestFit="1" customWidth="1"/>
    <col min="1037" max="1037" width="10.28515625" style="36" bestFit="1" customWidth="1"/>
    <col min="1038" max="1038" width="11.28515625" style="36" bestFit="1" customWidth="1"/>
    <col min="1039" max="1280" width="9.140625" style="36"/>
    <col min="1281" max="1281" width="3.5703125" style="36" customWidth="1"/>
    <col min="1282" max="1282" width="36" style="36" customWidth="1"/>
    <col min="1283" max="1283" width="5.42578125" style="36" customWidth="1"/>
    <col min="1284" max="1284" width="9.42578125" style="36" customWidth="1"/>
    <col min="1285" max="1285" width="7.28515625" style="36" customWidth="1"/>
    <col min="1286" max="1286" width="7.42578125" style="36" customWidth="1"/>
    <col min="1287" max="1287" width="10.28515625" style="36" customWidth="1"/>
    <col min="1288" max="1288" width="5.5703125" style="36" customWidth="1"/>
    <col min="1289" max="1289" width="11.28515625" style="36" customWidth="1"/>
    <col min="1290" max="1290" width="17.5703125" style="36" customWidth="1"/>
    <col min="1291" max="1291" width="14" style="36" customWidth="1"/>
    <col min="1292" max="1292" width="10" style="36" bestFit="1" customWidth="1"/>
    <col min="1293" max="1293" width="10.28515625" style="36" bestFit="1" customWidth="1"/>
    <col min="1294" max="1294" width="11.28515625" style="36" bestFit="1" customWidth="1"/>
    <col min="1295" max="1536" width="9.140625" style="36"/>
    <col min="1537" max="1537" width="3.5703125" style="36" customWidth="1"/>
    <col min="1538" max="1538" width="36" style="36" customWidth="1"/>
    <col min="1539" max="1539" width="5.42578125" style="36" customWidth="1"/>
    <col min="1540" max="1540" width="9.42578125" style="36" customWidth="1"/>
    <col min="1541" max="1541" width="7.28515625" style="36" customWidth="1"/>
    <col min="1542" max="1542" width="7.42578125" style="36" customWidth="1"/>
    <col min="1543" max="1543" width="10.28515625" style="36" customWidth="1"/>
    <col min="1544" max="1544" width="5.5703125" style="36" customWidth="1"/>
    <col min="1545" max="1545" width="11.28515625" style="36" customWidth="1"/>
    <col min="1546" max="1546" width="17.5703125" style="36" customWidth="1"/>
    <col min="1547" max="1547" width="14" style="36" customWidth="1"/>
    <col min="1548" max="1548" width="10" style="36" bestFit="1" customWidth="1"/>
    <col min="1549" max="1549" width="10.28515625" style="36" bestFit="1" customWidth="1"/>
    <col min="1550" max="1550" width="11.28515625" style="36" bestFit="1" customWidth="1"/>
    <col min="1551" max="1792" width="9.140625" style="36"/>
    <col min="1793" max="1793" width="3.5703125" style="36" customWidth="1"/>
    <col min="1794" max="1794" width="36" style="36" customWidth="1"/>
    <col min="1795" max="1795" width="5.42578125" style="36" customWidth="1"/>
    <col min="1796" max="1796" width="9.42578125" style="36" customWidth="1"/>
    <col min="1797" max="1797" width="7.28515625" style="36" customWidth="1"/>
    <col min="1798" max="1798" width="7.42578125" style="36" customWidth="1"/>
    <col min="1799" max="1799" width="10.28515625" style="36" customWidth="1"/>
    <col min="1800" max="1800" width="5.5703125" style="36" customWidth="1"/>
    <col min="1801" max="1801" width="11.28515625" style="36" customWidth="1"/>
    <col min="1802" max="1802" width="17.5703125" style="36" customWidth="1"/>
    <col min="1803" max="1803" width="14" style="36" customWidth="1"/>
    <col min="1804" max="1804" width="10" style="36" bestFit="1" customWidth="1"/>
    <col min="1805" max="1805" width="10.28515625" style="36" bestFit="1" customWidth="1"/>
    <col min="1806" max="1806" width="11.28515625" style="36" bestFit="1" customWidth="1"/>
    <col min="1807" max="2048" width="9.140625" style="36"/>
    <col min="2049" max="2049" width="3.5703125" style="36" customWidth="1"/>
    <col min="2050" max="2050" width="36" style="36" customWidth="1"/>
    <col min="2051" max="2051" width="5.42578125" style="36" customWidth="1"/>
    <col min="2052" max="2052" width="9.42578125" style="36" customWidth="1"/>
    <col min="2053" max="2053" width="7.28515625" style="36" customWidth="1"/>
    <col min="2054" max="2054" width="7.42578125" style="36" customWidth="1"/>
    <col min="2055" max="2055" width="10.28515625" style="36" customWidth="1"/>
    <col min="2056" max="2056" width="5.5703125" style="36" customWidth="1"/>
    <col min="2057" max="2057" width="11.28515625" style="36" customWidth="1"/>
    <col min="2058" max="2058" width="17.5703125" style="36" customWidth="1"/>
    <col min="2059" max="2059" width="14" style="36" customWidth="1"/>
    <col min="2060" max="2060" width="10" style="36" bestFit="1" customWidth="1"/>
    <col min="2061" max="2061" width="10.28515625" style="36" bestFit="1" customWidth="1"/>
    <col min="2062" max="2062" width="11.28515625" style="36" bestFit="1" customWidth="1"/>
    <col min="2063" max="2304" width="9.140625" style="36"/>
    <col min="2305" max="2305" width="3.5703125" style="36" customWidth="1"/>
    <col min="2306" max="2306" width="36" style="36" customWidth="1"/>
    <col min="2307" max="2307" width="5.42578125" style="36" customWidth="1"/>
    <col min="2308" max="2308" width="9.42578125" style="36" customWidth="1"/>
    <col min="2309" max="2309" width="7.28515625" style="36" customWidth="1"/>
    <col min="2310" max="2310" width="7.42578125" style="36" customWidth="1"/>
    <col min="2311" max="2311" width="10.28515625" style="36" customWidth="1"/>
    <col min="2312" max="2312" width="5.5703125" style="36" customWidth="1"/>
    <col min="2313" max="2313" width="11.28515625" style="36" customWidth="1"/>
    <col min="2314" max="2314" width="17.5703125" style="36" customWidth="1"/>
    <col min="2315" max="2315" width="14" style="36" customWidth="1"/>
    <col min="2316" max="2316" width="10" style="36" bestFit="1" customWidth="1"/>
    <col min="2317" max="2317" width="10.28515625" style="36" bestFit="1" customWidth="1"/>
    <col min="2318" max="2318" width="11.28515625" style="36" bestFit="1" customWidth="1"/>
    <col min="2319" max="2560" width="9.140625" style="36"/>
    <col min="2561" max="2561" width="3.5703125" style="36" customWidth="1"/>
    <col min="2562" max="2562" width="36" style="36" customWidth="1"/>
    <col min="2563" max="2563" width="5.42578125" style="36" customWidth="1"/>
    <col min="2564" max="2564" width="9.42578125" style="36" customWidth="1"/>
    <col min="2565" max="2565" width="7.28515625" style="36" customWidth="1"/>
    <col min="2566" max="2566" width="7.42578125" style="36" customWidth="1"/>
    <col min="2567" max="2567" width="10.28515625" style="36" customWidth="1"/>
    <col min="2568" max="2568" width="5.5703125" style="36" customWidth="1"/>
    <col min="2569" max="2569" width="11.28515625" style="36" customWidth="1"/>
    <col min="2570" max="2570" width="17.5703125" style="36" customWidth="1"/>
    <col min="2571" max="2571" width="14" style="36" customWidth="1"/>
    <col min="2572" max="2572" width="10" style="36" bestFit="1" customWidth="1"/>
    <col min="2573" max="2573" width="10.28515625" style="36" bestFit="1" customWidth="1"/>
    <col min="2574" max="2574" width="11.28515625" style="36" bestFit="1" customWidth="1"/>
    <col min="2575" max="2816" width="9.140625" style="36"/>
    <col min="2817" max="2817" width="3.5703125" style="36" customWidth="1"/>
    <col min="2818" max="2818" width="36" style="36" customWidth="1"/>
    <col min="2819" max="2819" width="5.42578125" style="36" customWidth="1"/>
    <col min="2820" max="2820" width="9.42578125" style="36" customWidth="1"/>
    <col min="2821" max="2821" width="7.28515625" style="36" customWidth="1"/>
    <col min="2822" max="2822" width="7.42578125" style="36" customWidth="1"/>
    <col min="2823" max="2823" width="10.28515625" style="36" customWidth="1"/>
    <col min="2824" max="2824" width="5.5703125" style="36" customWidth="1"/>
    <col min="2825" max="2825" width="11.28515625" style="36" customWidth="1"/>
    <col min="2826" max="2826" width="17.5703125" style="36" customWidth="1"/>
    <col min="2827" max="2827" width="14" style="36" customWidth="1"/>
    <col min="2828" max="2828" width="10" style="36" bestFit="1" customWidth="1"/>
    <col min="2829" max="2829" width="10.28515625" style="36" bestFit="1" customWidth="1"/>
    <col min="2830" max="2830" width="11.28515625" style="36" bestFit="1" customWidth="1"/>
    <col min="2831" max="3072" width="9.140625" style="36"/>
    <col min="3073" max="3073" width="3.5703125" style="36" customWidth="1"/>
    <col min="3074" max="3074" width="36" style="36" customWidth="1"/>
    <col min="3075" max="3075" width="5.42578125" style="36" customWidth="1"/>
    <col min="3076" max="3076" width="9.42578125" style="36" customWidth="1"/>
    <col min="3077" max="3077" width="7.28515625" style="36" customWidth="1"/>
    <col min="3078" max="3078" width="7.42578125" style="36" customWidth="1"/>
    <col min="3079" max="3079" width="10.28515625" style="36" customWidth="1"/>
    <col min="3080" max="3080" width="5.5703125" style="36" customWidth="1"/>
    <col min="3081" max="3081" width="11.28515625" style="36" customWidth="1"/>
    <col min="3082" max="3082" width="17.5703125" style="36" customWidth="1"/>
    <col min="3083" max="3083" width="14" style="36" customWidth="1"/>
    <col min="3084" max="3084" width="10" style="36" bestFit="1" customWidth="1"/>
    <col min="3085" max="3085" width="10.28515625" style="36" bestFit="1" customWidth="1"/>
    <col min="3086" max="3086" width="11.28515625" style="36" bestFit="1" customWidth="1"/>
    <col min="3087" max="3328" width="9.140625" style="36"/>
    <col min="3329" max="3329" width="3.5703125" style="36" customWidth="1"/>
    <col min="3330" max="3330" width="36" style="36" customWidth="1"/>
    <col min="3331" max="3331" width="5.42578125" style="36" customWidth="1"/>
    <col min="3332" max="3332" width="9.42578125" style="36" customWidth="1"/>
    <col min="3333" max="3333" width="7.28515625" style="36" customWidth="1"/>
    <col min="3334" max="3334" width="7.42578125" style="36" customWidth="1"/>
    <col min="3335" max="3335" width="10.28515625" style="36" customWidth="1"/>
    <col min="3336" max="3336" width="5.5703125" style="36" customWidth="1"/>
    <col min="3337" max="3337" width="11.28515625" style="36" customWidth="1"/>
    <col min="3338" max="3338" width="17.5703125" style="36" customWidth="1"/>
    <col min="3339" max="3339" width="14" style="36" customWidth="1"/>
    <col min="3340" max="3340" width="10" style="36" bestFit="1" customWidth="1"/>
    <col min="3341" max="3341" width="10.28515625" style="36" bestFit="1" customWidth="1"/>
    <col min="3342" max="3342" width="11.28515625" style="36" bestFit="1" customWidth="1"/>
    <col min="3343" max="3584" width="9.140625" style="36"/>
    <col min="3585" max="3585" width="3.5703125" style="36" customWidth="1"/>
    <col min="3586" max="3586" width="36" style="36" customWidth="1"/>
    <col min="3587" max="3587" width="5.42578125" style="36" customWidth="1"/>
    <col min="3588" max="3588" width="9.42578125" style="36" customWidth="1"/>
    <col min="3589" max="3589" width="7.28515625" style="36" customWidth="1"/>
    <col min="3590" max="3590" width="7.42578125" style="36" customWidth="1"/>
    <col min="3591" max="3591" width="10.28515625" style="36" customWidth="1"/>
    <col min="3592" max="3592" width="5.5703125" style="36" customWidth="1"/>
    <col min="3593" max="3593" width="11.28515625" style="36" customWidth="1"/>
    <col min="3594" max="3594" width="17.5703125" style="36" customWidth="1"/>
    <col min="3595" max="3595" width="14" style="36" customWidth="1"/>
    <col min="3596" max="3596" width="10" style="36" bestFit="1" customWidth="1"/>
    <col min="3597" max="3597" width="10.28515625" style="36" bestFit="1" customWidth="1"/>
    <col min="3598" max="3598" width="11.28515625" style="36" bestFit="1" customWidth="1"/>
    <col min="3599" max="3840" width="9.140625" style="36"/>
    <col min="3841" max="3841" width="3.5703125" style="36" customWidth="1"/>
    <col min="3842" max="3842" width="36" style="36" customWidth="1"/>
    <col min="3843" max="3843" width="5.42578125" style="36" customWidth="1"/>
    <col min="3844" max="3844" width="9.42578125" style="36" customWidth="1"/>
    <col min="3845" max="3845" width="7.28515625" style="36" customWidth="1"/>
    <col min="3846" max="3846" width="7.42578125" style="36" customWidth="1"/>
    <col min="3847" max="3847" width="10.28515625" style="36" customWidth="1"/>
    <col min="3848" max="3848" width="5.5703125" style="36" customWidth="1"/>
    <col min="3849" max="3849" width="11.28515625" style="36" customWidth="1"/>
    <col min="3850" max="3850" width="17.5703125" style="36" customWidth="1"/>
    <col min="3851" max="3851" width="14" style="36" customWidth="1"/>
    <col min="3852" max="3852" width="10" style="36" bestFit="1" customWidth="1"/>
    <col min="3853" max="3853" width="10.28515625" style="36" bestFit="1" customWidth="1"/>
    <col min="3854" max="3854" width="11.28515625" style="36" bestFit="1" customWidth="1"/>
    <col min="3855" max="4096" width="9.140625" style="36"/>
    <col min="4097" max="4097" width="3.5703125" style="36" customWidth="1"/>
    <col min="4098" max="4098" width="36" style="36" customWidth="1"/>
    <col min="4099" max="4099" width="5.42578125" style="36" customWidth="1"/>
    <col min="4100" max="4100" width="9.42578125" style="36" customWidth="1"/>
    <col min="4101" max="4101" width="7.28515625" style="36" customWidth="1"/>
    <col min="4102" max="4102" width="7.42578125" style="36" customWidth="1"/>
    <col min="4103" max="4103" width="10.28515625" style="36" customWidth="1"/>
    <col min="4104" max="4104" width="5.5703125" style="36" customWidth="1"/>
    <col min="4105" max="4105" width="11.28515625" style="36" customWidth="1"/>
    <col min="4106" max="4106" width="17.5703125" style="36" customWidth="1"/>
    <col min="4107" max="4107" width="14" style="36" customWidth="1"/>
    <col min="4108" max="4108" width="10" style="36" bestFit="1" customWidth="1"/>
    <col min="4109" max="4109" width="10.28515625" style="36" bestFit="1" customWidth="1"/>
    <col min="4110" max="4110" width="11.28515625" style="36" bestFit="1" customWidth="1"/>
    <col min="4111" max="4352" width="9.140625" style="36"/>
    <col min="4353" max="4353" width="3.5703125" style="36" customWidth="1"/>
    <col min="4354" max="4354" width="36" style="36" customWidth="1"/>
    <col min="4355" max="4355" width="5.42578125" style="36" customWidth="1"/>
    <col min="4356" max="4356" width="9.42578125" style="36" customWidth="1"/>
    <col min="4357" max="4357" width="7.28515625" style="36" customWidth="1"/>
    <col min="4358" max="4358" width="7.42578125" style="36" customWidth="1"/>
    <col min="4359" max="4359" width="10.28515625" style="36" customWidth="1"/>
    <col min="4360" max="4360" width="5.5703125" style="36" customWidth="1"/>
    <col min="4361" max="4361" width="11.28515625" style="36" customWidth="1"/>
    <col min="4362" max="4362" width="17.5703125" style="36" customWidth="1"/>
    <col min="4363" max="4363" width="14" style="36" customWidth="1"/>
    <col min="4364" max="4364" width="10" style="36" bestFit="1" customWidth="1"/>
    <col min="4365" max="4365" width="10.28515625" style="36" bestFit="1" customWidth="1"/>
    <col min="4366" max="4366" width="11.28515625" style="36" bestFit="1" customWidth="1"/>
    <col min="4367" max="4608" width="9.140625" style="36"/>
    <col min="4609" max="4609" width="3.5703125" style="36" customWidth="1"/>
    <col min="4610" max="4610" width="36" style="36" customWidth="1"/>
    <col min="4611" max="4611" width="5.42578125" style="36" customWidth="1"/>
    <col min="4612" max="4612" width="9.42578125" style="36" customWidth="1"/>
    <col min="4613" max="4613" width="7.28515625" style="36" customWidth="1"/>
    <col min="4614" max="4614" width="7.42578125" style="36" customWidth="1"/>
    <col min="4615" max="4615" width="10.28515625" style="36" customWidth="1"/>
    <col min="4616" max="4616" width="5.5703125" style="36" customWidth="1"/>
    <col min="4617" max="4617" width="11.28515625" style="36" customWidth="1"/>
    <col min="4618" max="4618" width="17.5703125" style="36" customWidth="1"/>
    <col min="4619" max="4619" width="14" style="36" customWidth="1"/>
    <col min="4620" max="4620" width="10" style="36" bestFit="1" customWidth="1"/>
    <col min="4621" max="4621" width="10.28515625" style="36" bestFit="1" customWidth="1"/>
    <col min="4622" max="4622" width="11.28515625" style="36" bestFit="1" customWidth="1"/>
    <col min="4623" max="4864" width="9.140625" style="36"/>
    <col min="4865" max="4865" width="3.5703125" style="36" customWidth="1"/>
    <col min="4866" max="4866" width="36" style="36" customWidth="1"/>
    <col min="4867" max="4867" width="5.42578125" style="36" customWidth="1"/>
    <col min="4868" max="4868" width="9.42578125" style="36" customWidth="1"/>
    <col min="4869" max="4869" width="7.28515625" style="36" customWidth="1"/>
    <col min="4870" max="4870" width="7.42578125" style="36" customWidth="1"/>
    <col min="4871" max="4871" width="10.28515625" style="36" customWidth="1"/>
    <col min="4872" max="4872" width="5.5703125" style="36" customWidth="1"/>
    <col min="4873" max="4873" width="11.28515625" style="36" customWidth="1"/>
    <col min="4874" max="4874" width="17.5703125" style="36" customWidth="1"/>
    <col min="4875" max="4875" width="14" style="36" customWidth="1"/>
    <col min="4876" max="4876" width="10" style="36" bestFit="1" customWidth="1"/>
    <col min="4877" max="4877" width="10.28515625" style="36" bestFit="1" customWidth="1"/>
    <col min="4878" max="4878" width="11.28515625" style="36" bestFit="1" customWidth="1"/>
    <col min="4879" max="5120" width="9.140625" style="36"/>
    <col min="5121" max="5121" width="3.5703125" style="36" customWidth="1"/>
    <col min="5122" max="5122" width="36" style="36" customWidth="1"/>
    <col min="5123" max="5123" width="5.42578125" style="36" customWidth="1"/>
    <col min="5124" max="5124" width="9.42578125" style="36" customWidth="1"/>
    <col min="5125" max="5125" width="7.28515625" style="36" customWidth="1"/>
    <col min="5126" max="5126" width="7.42578125" style="36" customWidth="1"/>
    <col min="5127" max="5127" width="10.28515625" style="36" customWidth="1"/>
    <col min="5128" max="5128" width="5.5703125" style="36" customWidth="1"/>
    <col min="5129" max="5129" width="11.28515625" style="36" customWidth="1"/>
    <col min="5130" max="5130" width="17.5703125" style="36" customWidth="1"/>
    <col min="5131" max="5131" width="14" style="36" customWidth="1"/>
    <col min="5132" max="5132" width="10" style="36" bestFit="1" customWidth="1"/>
    <col min="5133" max="5133" width="10.28515625" style="36" bestFit="1" customWidth="1"/>
    <col min="5134" max="5134" width="11.28515625" style="36" bestFit="1" customWidth="1"/>
    <col min="5135" max="5376" width="9.140625" style="36"/>
    <col min="5377" max="5377" width="3.5703125" style="36" customWidth="1"/>
    <col min="5378" max="5378" width="36" style="36" customWidth="1"/>
    <col min="5379" max="5379" width="5.42578125" style="36" customWidth="1"/>
    <col min="5380" max="5380" width="9.42578125" style="36" customWidth="1"/>
    <col min="5381" max="5381" width="7.28515625" style="36" customWidth="1"/>
    <col min="5382" max="5382" width="7.42578125" style="36" customWidth="1"/>
    <col min="5383" max="5383" width="10.28515625" style="36" customWidth="1"/>
    <col min="5384" max="5384" width="5.5703125" style="36" customWidth="1"/>
    <col min="5385" max="5385" width="11.28515625" style="36" customWidth="1"/>
    <col min="5386" max="5386" width="17.5703125" style="36" customWidth="1"/>
    <col min="5387" max="5387" width="14" style="36" customWidth="1"/>
    <col min="5388" max="5388" width="10" style="36" bestFit="1" customWidth="1"/>
    <col min="5389" max="5389" width="10.28515625" style="36" bestFit="1" customWidth="1"/>
    <col min="5390" max="5390" width="11.28515625" style="36" bestFit="1" customWidth="1"/>
    <col min="5391" max="5632" width="9.140625" style="36"/>
    <col min="5633" max="5633" width="3.5703125" style="36" customWidth="1"/>
    <col min="5634" max="5634" width="36" style="36" customWidth="1"/>
    <col min="5635" max="5635" width="5.42578125" style="36" customWidth="1"/>
    <col min="5636" max="5636" width="9.42578125" style="36" customWidth="1"/>
    <col min="5637" max="5637" width="7.28515625" style="36" customWidth="1"/>
    <col min="5638" max="5638" width="7.42578125" style="36" customWidth="1"/>
    <col min="5639" max="5639" width="10.28515625" style="36" customWidth="1"/>
    <col min="5640" max="5640" width="5.5703125" style="36" customWidth="1"/>
    <col min="5641" max="5641" width="11.28515625" style="36" customWidth="1"/>
    <col min="5642" max="5642" width="17.5703125" style="36" customWidth="1"/>
    <col min="5643" max="5643" width="14" style="36" customWidth="1"/>
    <col min="5644" max="5644" width="10" style="36" bestFit="1" customWidth="1"/>
    <col min="5645" max="5645" width="10.28515625" style="36" bestFit="1" customWidth="1"/>
    <col min="5646" max="5646" width="11.28515625" style="36" bestFit="1" customWidth="1"/>
    <col min="5647" max="5888" width="9.140625" style="36"/>
    <col min="5889" max="5889" width="3.5703125" style="36" customWidth="1"/>
    <col min="5890" max="5890" width="36" style="36" customWidth="1"/>
    <col min="5891" max="5891" width="5.42578125" style="36" customWidth="1"/>
    <col min="5892" max="5892" width="9.42578125" style="36" customWidth="1"/>
    <col min="5893" max="5893" width="7.28515625" style="36" customWidth="1"/>
    <col min="5894" max="5894" width="7.42578125" style="36" customWidth="1"/>
    <col min="5895" max="5895" width="10.28515625" style="36" customWidth="1"/>
    <col min="5896" max="5896" width="5.5703125" style="36" customWidth="1"/>
    <col min="5897" max="5897" width="11.28515625" style="36" customWidth="1"/>
    <col min="5898" max="5898" width="17.5703125" style="36" customWidth="1"/>
    <col min="5899" max="5899" width="14" style="36" customWidth="1"/>
    <col min="5900" max="5900" width="10" style="36" bestFit="1" customWidth="1"/>
    <col min="5901" max="5901" width="10.28515625" style="36" bestFit="1" customWidth="1"/>
    <col min="5902" max="5902" width="11.28515625" style="36" bestFit="1" customWidth="1"/>
    <col min="5903" max="6144" width="9.140625" style="36"/>
    <col min="6145" max="6145" width="3.5703125" style="36" customWidth="1"/>
    <col min="6146" max="6146" width="36" style="36" customWidth="1"/>
    <col min="6147" max="6147" width="5.42578125" style="36" customWidth="1"/>
    <col min="6148" max="6148" width="9.42578125" style="36" customWidth="1"/>
    <col min="6149" max="6149" width="7.28515625" style="36" customWidth="1"/>
    <col min="6150" max="6150" width="7.42578125" style="36" customWidth="1"/>
    <col min="6151" max="6151" width="10.28515625" style="36" customWidth="1"/>
    <col min="6152" max="6152" width="5.5703125" style="36" customWidth="1"/>
    <col min="6153" max="6153" width="11.28515625" style="36" customWidth="1"/>
    <col min="6154" max="6154" width="17.5703125" style="36" customWidth="1"/>
    <col min="6155" max="6155" width="14" style="36" customWidth="1"/>
    <col min="6156" max="6156" width="10" style="36" bestFit="1" customWidth="1"/>
    <col min="6157" max="6157" width="10.28515625" style="36" bestFit="1" customWidth="1"/>
    <col min="6158" max="6158" width="11.28515625" style="36" bestFit="1" customWidth="1"/>
    <col min="6159" max="6400" width="9.140625" style="36"/>
    <col min="6401" max="6401" width="3.5703125" style="36" customWidth="1"/>
    <col min="6402" max="6402" width="36" style="36" customWidth="1"/>
    <col min="6403" max="6403" width="5.42578125" style="36" customWidth="1"/>
    <col min="6404" max="6404" width="9.42578125" style="36" customWidth="1"/>
    <col min="6405" max="6405" width="7.28515625" style="36" customWidth="1"/>
    <col min="6406" max="6406" width="7.42578125" style="36" customWidth="1"/>
    <col min="6407" max="6407" width="10.28515625" style="36" customWidth="1"/>
    <col min="6408" max="6408" width="5.5703125" style="36" customWidth="1"/>
    <col min="6409" max="6409" width="11.28515625" style="36" customWidth="1"/>
    <col min="6410" max="6410" width="17.5703125" style="36" customWidth="1"/>
    <col min="6411" max="6411" width="14" style="36" customWidth="1"/>
    <col min="6412" max="6412" width="10" style="36" bestFit="1" customWidth="1"/>
    <col min="6413" max="6413" width="10.28515625" style="36" bestFit="1" customWidth="1"/>
    <col min="6414" max="6414" width="11.28515625" style="36" bestFit="1" customWidth="1"/>
    <col min="6415" max="6656" width="9.140625" style="36"/>
    <col min="6657" max="6657" width="3.5703125" style="36" customWidth="1"/>
    <col min="6658" max="6658" width="36" style="36" customWidth="1"/>
    <col min="6659" max="6659" width="5.42578125" style="36" customWidth="1"/>
    <col min="6660" max="6660" width="9.42578125" style="36" customWidth="1"/>
    <col min="6661" max="6661" width="7.28515625" style="36" customWidth="1"/>
    <col min="6662" max="6662" width="7.42578125" style="36" customWidth="1"/>
    <col min="6663" max="6663" width="10.28515625" style="36" customWidth="1"/>
    <col min="6664" max="6664" width="5.5703125" style="36" customWidth="1"/>
    <col min="6665" max="6665" width="11.28515625" style="36" customWidth="1"/>
    <col min="6666" max="6666" width="17.5703125" style="36" customWidth="1"/>
    <col min="6667" max="6667" width="14" style="36" customWidth="1"/>
    <col min="6668" max="6668" width="10" style="36" bestFit="1" customWidth="1"/>
    <col min="6669" max="6669" width="10.28515625" style="36" bestFit="1" customWidth="1"/>
    <col min="6670" max="6670" width="11.28515625" style="36" bestFit="1" customWidth="1"/>
    <col min="6671" max="6912" width="9.140625" style="36"/>
    <col min="6913" max="6913" width="3.5703125" style="36" customWidth="1"/>
    <col min="6914" max="6914" width="36" style="36" customWidth="1"/>
    <col min="6915" max="6915" width="5.42578125" style="36" customWidth="1"/>
    <col min="6916" max="6916" width="9.42578125" style="36" customWidth="1"/>
    <col min="6917" max="6917" width="7.28515625" style="36" customWidth="1"/>
    <col min="6918" max="6918" width="7.42578125" style="36" customWidth="1"/>
    <col min="6919" max="6919" width="10.28515625" style="36" customWidth="1"/>
    <col min="6920" max="6920" width="5.5703125" style="36" customWidth="1"/>
    <col min="6921" max="6921" width="11.28515625" style="36" customWidth="1"/>
    <col min="6922" max="6922" width="17.5703125" style="36" customWidth="1"/>
    <col min="6923" max="6923" width="14" style="36" customWidth="1"/>
    <col min="6924" max="6924" width="10" style="36" bestFit="1" customWidth="1"/>
    <col min="6925" max="6925" width="10.28515625" style="36" bestFit="1" customWidth="1"/>
    <col min="6926" max="6926" width="11.28515625" style="36" bestFit="1" customWidth="1"/>
    <col min="6927" max="7168" width="9.140625" style="36"/>
    <col min="7169" max="7169" width="3.5703125" style="36" customWidth="1"/>
    <col min="7170" max="7170" width="36" style="36" customWidth="1"/>
    <col min="7171" max="7171" width="5.42578125" style="36" customWidth="1"/>
    <col min="7172" max="7172" width="9.42578125" style="36" customWidth="1"/>
    <col min="7173" max="7173" width="7.28515625" style="36" customWidth="1"/>
    <col min="7174" max="7174" width="7.42578125" style="36" customWidth="1"/>
    <col min="7175" max="7175" width="10.28515625" style="36" customWidth="1"/>
    <col min="7176" max="7176" width="5.5703125" style="36" customWidth="1"/>
    <col min="7177" max="7177" width="11.28515625" style="36" customWidth="1"/>
    <col min="7178" max="7178" width="17.5703125" style="36" customWidth="1"/>
    <col min="7179" max="7179" width="14" style="36" customWidth="1"/>
    <col min="7180" max="7180" width="10" style="36" bestFit="1" customWidth="1"/>
    <col min="7181" max="7181" width="10.28515625" style="36" bestFit="1" customWidth="1"/>
    <col min="7182" max="7182" width="11.28515625" style="36" bestFit="1" customWidth="1"/>
    <col min="7183" max="7424" width="9.140625" style="36"/>
    <col min="7425" max="7425" width="3.5703125" style="36" customWidth="1"/>
    <col min="7426" max="7426" width="36" style="36" customWidth="1"/>
    <col min="7427" max="7427" width="5.42578125" style="36" customWidth="1"/>
    <col min="7428" max="7428" width="9.42578125" style="36" customWidth="1"/>
    <col min="7429" max="7429" width="7.28515625" style="36" customWidth="1"/>
    <col min="7430" max="7430" width="7.42578125" style="36" customWidth="1"/>
    <col min="7431" max="7431" width="10.28515625" style="36" customWidth="1"/>
    <col min="7432" max="7432" width="5.5703125" style="36" customWidth="1"/>
    <col min="7433" max="7433" width="11.28515625" style="36" customWidth="1"/>
    <col min="7434" max="7434" width="17.5703125" style="36" customWidth="1"/>
    <col min="7435" max="7435" width="14" style="36" customWidth="1"/>
    <col min="7436" max="7436" width="10" style="36" bestFit="1" customWidth="1"/>
    <col min="7437" max="7437" width="10.28515625" style="36" bestFit="1" customWidth="1"/>
    <col min="7438" max="7438" width="11.28515625" style="36" bestFit="1" customWidth="1"/>
    <col min="7439" max="7680" width="9.140625" style="36"/>
    <col min="7681" max="7681" width="3.5703125" style="36" customWidth="1"/>
    <col min="7682" max="7682" width="36" style="36" customWidth="1"/>
    <col min="7683" max="7683" width="5.42578125" style="36" customWidth="1"/>
    <col min="7684" max="7684" width="9.42578125" style="36" customWidth="1"/>
    <col min="7685" max="7685" width="7.28515625" style="36" customWidth="1"/>
    <col min="7686" max="7686" width="7.42578125" style="36" customWidth="1"/>
    <col min="7687" max="7687" width="10.28515625" style="36" customWidth="1"/>
    <col min="7688" max="7688" width="5.5703125" style="36" customWidth="1"/>
    <col min="7689" max="7689" width="11.28515625" style="36" customWidth="1"/>
    <col min="7690" max="7690" width="17.5703125" style="36" customWidth="1"/>
    <col min="7691" max="7691" width="14" style="36" customWidth="1"/>
    <col min="7692" max="7692" width="10" style="36" bestFit="1" customWidth="1"/>
    <col min="7693" max="7693" width="10.28515625" style="36" bestFit="1" customWidth="1"/>
    <col min="7694" max="7694" width="11.28515625" style="36" bestFit="1" customWidth="1"/>
    <col min="7695" max="7936" width="9.140625" style="36"/>
    <col min="7937" max="7937" width="3.5703125" style="36" customWidth="1"/>
    <col min="7938" max="7938" width="36" style="36" customWidth="1"/>
    <col min="7939" max="7939" width="5.42578125" style="36" customWidth="1"/>
    <col min="7940" max="7940" width="9.42578125" style="36" customWidth="1"/>
    <col min="7941" max="7941" width="7.28515625" style="36" customWidth="1"/>
    <col min="7942" max="7942" width="7.42578125" style="36" customWidth="1"/>
    <col min="7943" max="7943" width="10.28515625" style="36" customWidth="1"/>
    <col min="7944" max="7944" width="5.5703125" style="36" customWidth="1"/>
    <col min="7945" max="7945" width="11.28515625" style="36" customWidth="1"/>
    <col min="7946" max="7946" width="17.5703125" style="36" customWidth="1"/>
    <col min="7947" max="7947" width="14" style="36" customWidth="1"/>
    <col min="7948" max="7948" width="10" style="36" bestFit="1" customWidth="1"/>
    <col min="7949" max="7949" width="10.28515625" style="36" bestFit="1" customWidth="1"/>
    <col min="7950" max="7950" width="11.28515625" style="36" bestFit="1" customWidth="1"/>
    <col min="7951" max="8192" width="9.140625" style="36"/>
    <col min="8193" max="8193" width="3.5703125" style="36" customWidth="1"/>
    <col min="8194" max="8194" width="36" style="36" customWidth="1"/>
    <col min="8195" max="8195" width="5.42578125" style="36" customWidth="1"/>
    <col min="8196" max="8196" width="9.42578125" style="36" customWidth="1"/>
    <col min="8197" max="8197" width="7.28515625" style="36" customWidth="1"/>
    <col min="8198" max="8198" width="7.42578125" style="36" customWidth="1"/>
    <col min="8199" max="8199" width="10.28515625" style="36" customWidth="1"/>
    <col min="8200" max="8200" width="5.5703125" style="36" customWidth="1"/>
    <col min="8201" max="8201" width="11.28515625" style="36" customWidth="1"/>
    <col min="8202" max="8202" width="17.5703125" style="36" customWidth="1"/>
    <col min="8203" max="8203" width="14" style="36" customWidth="1"/>
    <col min="8204" max="8204" width="10" style="36" bestFit="1" customWidth="1"/>
    <col min="8205" max="8205" width="10.28515625" style="36" bestFit="1" customWidth="1"/>
    <col min="8206" max="8206" width="11.28515625" style="36" bestFit="1" customWidth="1"/>
    <col min="8207" max="8448" width="9.140625" style="36"/>
    <col min="8449" max="8449" width="3.5703125" style="36" customWidth="1"/>
    <col min="8450" max="8450" width="36" style="36" customWidth="1"/>
    <col min="8451" max="8451" width="5.42578125" style="36" customWidth="1"/>
    <col min="8452" max="8452" width="9.42578125" style="36" customWidth="1"/>
    <col min="8453" max="8453" width="7.28515625" style="36" customWidth="1"/>
    <col min="8454" max="8454" width="7.42578125" style="36" customWidth="1"/>
    <col min="8455" max="8455" width="10.28515625" style="36" customWidth="1"/>
    <col min="8456" max="8456" width="5.5703125" style="36" customWidth="1"/>
    <col min="8457" max="8457" width="11.28515625" style="36" customWidth="1"/>
    <col min="8458" max="8458" width="17.5703125" style="36" customWidth="1"/>
    <col min="8459" max="8459" width="14" style="36" customWidth="1"/>
    <col min="8460" max="8460" width="10" style="36" bestFit="1" customWidth="1"/>
    <col min="8461" max="8461" width="10.28515625" style="36" bestFit="1" customWidth="1"/>
    <col min="8462" max="8462" width="11.28515625" style="36" bestFit="1" customWidth="1"/>
    <col min="8463" max="8704" width="9.140625" style="36"/>
    <col min="8705" max="8705" width="3.5703125" style="36" customWidth="1"/>
    <col min="8706" max="8706" width="36" style="36" customWidth="1"/>
    <col min="8707" max="8707" width="5.42578125" style="36" customWidth="1"/>
    <col min="8708" max="8708" width="9.42578125" style="36" customWidth="1"/>
    <col min="8709" max="8709" width="7.28515625" style="36" customWidth="1"/>
    <col min="8710" max="8710" width="7.42578125" style="36" customWidth="1"/>
    <col min="8711" max="8711" width="10.28515625" style="36" customWidth="1"/>
    <col min="8712" max="8712" width="5.5703125" style="36" customWidth="1"/>
    <col min="8713" max="8713" width="11.28515625" style="36" customWidth="1"/>
    <col min="8714" max="8714" width="17.5703125" style="36" customWidth="1"/>
    <col min="8715" max="8715" width="14" style="36" customWidth="1"/>
    <col min="8716" max="8716" width="10" style="36" bestFit="1" customWidth="1"/>
    <col min="8717" max="8717" width="10.28515625" style="36" bestFit="1" customWidth="1"/>
    <col min="8718" max="8718" width="11.28515625" style="36" bestFit="1" customWidth="1"/>
    <col min="8719" max="8960" width="9.140625" style="36"/>
    <col min="8961" max="8961" width="3.5703125" style="36" customWidth="1"/>
    <col min="8962" max="8962" width="36" style="36" customWidth="1"/>
    <col min="8963" max="8963" width="5.42578125" style="36" customWidth="1"/>
    <col min="8964" max="8964" width="9.42578125" style="36" customWidth="1"/>
    <col min="8965" max="8965" width="7.28515625" style="36" customWidth="1"/>
    <col min="8966" max="8966" width="7.42578125" style="36" customWidth="1"/>
    <col min="8967" max="8967" width="10.28515625" style="36" customWidth="1"/>
    <col min="8968" max="8968" width="5.5703125" style="36" customWidth="1"/>
    <col min="8969" max="8969" width="11.28515625" style="36" customWidth="1"/>
    <col min="8970" max="8970" width="17.5703125" style="36" customWidth="1"/>
    <col min="8971" max="8971" width="14" style="36" customWidth="1"/>
    <col min="8972" max="8972" width="10" style="36" bestFit="1" customWidth="1"/>
    <col min="8973" max="8973" width="10.28515625" style="36" bestFit="1" customWidth="1"/>
    <col min="8974" max="8974" width="11.28515625" style="36" bestFit="1" customWidth="1"/>
    <col min="8975" max="9216" width="9.140625" style="36"/>
    <col min="9217" max="9217" width="3.5703125" style="36" customWidth="1"/>
    <col min="9218" max="9218" width="36" style="36" customWidth="1"/>
    <col min="9219" max="9219" width="5.42578125" style="36" customWidth="1"/>
    <col min="9220" max="9220" width="9.42578125" style="36" customWidth="1"/>
    <col min="9221" max="9221" width="7.28515625" style="36" customWidth="1"/>
    <col min="9222" max="9222" width="7.42578125" style="36" customWidth="1"/>
    <col min="9223" max="9223" width="10.28515625" style="36" customWidth="1"/>
    <col min="9224" max="9224" width="5.5703125" style="36" customWidth="1"/>
    <col min="9225" max="9225" width="11.28515625" style="36" customWidth="1"/>
    <col min="9226" max="9226" width="17.5703125" style="36" customWidth="1"/>
    <col min="9227" max="9227" width="14" style="36" customWidth="1"/>
    <col min="9228" max="9228" width="10" style="36" bestFit="1" customWidth="1"/>
    <col min="9229" max="9229" width="10.28515625" style="36" bestFit="1" customWidth="1"/>
    <col min="9230" max="9230" width="11.28515625" style="36" bestFit="1" customWidth="1"/>
    <col min="9231" max="9472" width="9.140625" style="36"/>
    <col min="9473" max="9473" width="3.5703125" style="36" customWidth="1"/>
    <col min="9474" max="9474" width="36" style="36" customWidth="1"/>
    <col min="9475" max="9475" width="5.42578125" style="36" customWidth="1"/>
    <col min="9476" max="9476" width="9.42578125" style="36" customWidth="1"/>
    <col min="9477" max="9477" width="7.28515625" style="36" customWidth="1"/>
    <col min="9478" max="9478" width="7.42578125" style="36" customWidth="1"/>
    <col min="9479" max="9479" width="10.28515625" style="36" customWidth="1"/>
    <col min="9480" max="9480" width="5.5703125" style="36" customWidth="1"/>
    <col min="9481" max="9481" width="11.28515625" style="36" customWidth="1"/>
    <col min="9482" max="9482" width="17.5703125" style="36" customWidth="1"/>
    <col min="9483" max="9483" width="14" style="36" customWidth="1"/>
    <col min="9484" max="9484" width="10" style="36" bestFit="1" customWidth="1"/>
    <col min="9485" max="9485" width="10.28515625" style="36" bestFit="1" customWidth="1"/>
    <col min="9486" max="9486" width="11.28515625" style="36" bestFit="1" customWidth="1"/>
    <col min="9487" max="9728" width="9.140625" style="36"/>
    <col min="9729" max="9729" width="3.5703125" style="36" customWidth="1"/>
    <col min="9730" max="9730" width="36" style="36" customWidth="1"/>
    <col min="9731" max="9731" width="5.42578125" style="36" customWidth="1"/>
    <col min="9732" max="9732" width="9.42578125" style="36" customWidth="1"/>
    <col min="9733" max="9733" width="7.28515625" style="36" customWidth="1"/>
    <col min="9734" max="9734" width="7.42578125" style="36" customWidth="1"/>
    <col min="9735" max="9735" width="10.28515625" style="36" customWidth="1"/>
    <col min="9736" max="9736" width="5.5703125" style="36" customWidth="1"/>
    <col min="9737" max="9737" width="11.28515625" style="36" customWidth="1"/>
    <col min="9738" max="9738" width="17.5703125" style="36" customWidth="1"/>
    <col min="9739" max="9739" width="14" style="36" customWidth="1"/>
    <col min="9740" max="9740" width="10" style="36" bestFit="1" customWidth="1"/>
    <col min="9741" max="9741" width="10.28515625" style="36" bestFit="1" customWidth="1"/>
    <col min="9742" max="9742" width="11.28515625" style="36" bestFit="1" customWidth="1"/>
    <col min="9743" max="9984" width="9.140625" style="36"/>
    <col min="9985" max="9985" width="3.5703125" style="36" customWidth="1"/>
    <col min="9986" max="9986" width="36" style="36" customWidth="1"/>
    <col min="9987" max="9987" width="5.42578125" style="36" customWidth="1"/>
    <col min="9988" max="9988" width="9.42578125" style="36" customWidth="1"/>
    <col min="9989" max="9989" width="7.28515625" style="36" customWidth="1"/>
    <col min="9990" max="9990" width="7.42578125" style="36" customWidth="1"/>
    <col min="9991" max="9991" width="10.28515625" style="36" customWidth="1"/>
    <col min="9992" max="9992" width="5.5703125" style="36" customWidth="1"/>
    <col min="9993" max="9993" width="11.28515625" style="36" customWidth="1"/>
    <col min="9994" max="9994" width="17.5703125" style="36" customWidth="1"/>
    <col min="9995" max="9995" width="14" style="36" customWidth="1"/>
    <col min="9996" max="9996" width="10" style="36" bestFit="1" customWidth="1"/>
    <col min="9997" max="9997" width="10.28515625" style="36" bestFit="1" customWidth="1"/>
    <col min="9998" max="9998" width="11.28515625" style="36" bestFit="1" customWidth="1"/>
    <col min="9999" max="10240" width="9.140625" style="36"/>
    <col min="10241" max="10241" width="3.5703125" style="36" customWidth="1"/>
    <col min="10242" max="10242" width="36" style="36" customWidth="1"/>
    <col min="10243" max="10243" width="5.42578125" style="36" customWidth="1"/>
    <col min="10244" max="10244" width="9.42578125" style="36" customWidth="1"/>
    <col min="10245" max="10245" width="7.28515625" style="36" customWidth="1"/>
    <col min="10246" max="10246" width="7.42578125" style="36" customWidth="1"/>
    <col min="10247" max="10247" width="10.28515625" style="36" customWidth="1"/>
    <col min="10248" max="10248" width="5.5703125" style="36" customWidth="1"/>
    <col min="10249" max="10249" width="11.28515625" style="36" customWidth="1"/>
    <col min="10250" max="10250" width="17.5703125" style="36" customWidth="1"/>
    <col min="10251" max="10251" width="14" style="36" customWidth="1"/>
    <col min="10252" max="10252" width="10" style="36" bestFit="1" customWidth="1"/>
    <col min="10253" max="10253" width="10.28515625" style="36" bestFit="1" customWidth="1"/>
    <col min="10254" max="10254" width="11.28515625" style="36" bestFit="1" customWidth="1"/>
    <col min="10255" max="10496" width="9.140625" style="36"/>
    <col min="10497" max="10497" width="3.5703125" style="36" customWidth="1"/>
    <col min="10498" max="10498" width="36" style="36" customWidth="1"/>
    <col min="10499" max="10499" width="5.42578125" style="36" customWidth="1"/>
    <col min="10500" max="10500" width="9.42578125" style="36" customWidth="1"/>
    <col min="10501" max="10501" width="7.28515625" style="36" customWidth="1"/>
    <col min="10502" max="10502" width="7.42578125" style="36" customWidth="1"/>
    <col min="10503" max="10503" width="10.28515625" style="36" customWidth="1"/>
    <col min="10504" max="10504" width="5.5703125" style="36" customWidth="1"/>
    <col min="10505" max="10505" width="11.28515625" style="36" customWidth="1"/>
    <col min="10506" max="10506" width="17.5703125" style="36" customWidth="1"/>
    <col min="10507" max="10507" width="14" style="36" customWidth="1"/>
    <col min="10508" max="10508" width="10" style="36" bestFit="1" customWidth="1"/>
    <col min="10509" max="10509" width="10.28515625" style="36" bestFit="1" customWidth="1"/>
    <col min="10510" max="10510" width="11.28515625" style="36" bestFit="1" customWidth="1"/>
    <col min="10511" max="10752" width="9.140625" style="36"/>
    <col min="10753" max="10753" width="3.5703125" style="36" customWidth="1"/>
    <col min="10754" max="10754" width="36" style="36" customWidth="1"/>
    <col min="10755" max="10755" width="5.42578125" style="36" customWidth="1"/>
    <col min="10756" max="10756" width="9.42578125" style="36" customWidth="1"/>
    <col min="10757" max="10757" width="7.28515625" style="36" customWidth="1"/>
    <col min="10758" max="10758" width="7.42578125" style="36" customWidth="1"/>
    <col min="10759" max="10759" width="10.28515625" style="36" customWidth="1"/>
    <col min="10760" max="10760" width="5.5703125" style="36" customWidth="1"/>
    <col min="10761" max="10761" width="11.28515625" style="36" customWidth="1"/>
    <col min="10762" max="10762" width="17.5703125" style="36" customWidth="1"/>
    <col min="10763" max="10763" width="14" style="36" customWidth="1"/>
    <col min="10764" max="10764" width="10" style="36" bestFit="1" customWidth="1"/>
    <col min="10765" max="10765" width="10.28515625" style="36" bestFit="1" customWidth="1"/>
    <col min="10766" max="10766" width="11.28515625" style="36" bestFit="1" customWidth="1"/>
    <col min="10767" max="11008" width="9.140625" style="36"/>
    <col min="11009" max="11009" width="3.5703125" style="36" customWidth="1"/>
    <col min="11010" max="11010" width="36" style="36" customWidth="1"/>
    <col min="11011" max="11011" width="5.42578125" style="36" customWidth="1"/>
    <col min="11012" max="11012" width="9.42578125" style="36" customWidth="1"/>
    <col min="11013" max="11013" width="7.28515625" style="36" customWidth="1"/>
    <col min="11014" max="11014" width="7.42578125" style="36" customWidth="1"/>
    <col min="11015" max="11015" width="10.28515625" style="36" customWidth="1"/>
    <col min="11016" max="11016" width="5.5703125" style="36" customWidth="1"/>
    <col min="11017" max="11017" width="11.28515625" style="36" customWidth="1"/>
    <col min="11018" max="11018" width="17.5703125" style="36" customWidth="1"/>
    <col min="11019" max="11019" width="14" style="36" customWidth="1"/>
    <col min="11020" max="11020" width="10" style="36" bestFit="1" customWidth="1"/>
    <col min="11021" max="11021" width="10.28515625" style="36" bestFit="1" customWidth="1"/>
    <col min="11022" max="11022" width="11.28515625" style="36" bestFit="1" customWidth="1"/>
    <col min="11023" max="11264" width="9.140625" style="36"/>
    <col min="11265" max="11265" width="3.5703125" style="36" customWidth="1"/>
    <col min="11266" max="11266" width="36" style="36" customWidth="1"/>
    <col min="11267" max="11267" width="5.42578125" style="36" customWidth="1"/>
    <col min="11268" max="11268" width="9.42578125" style="36" customWidth="1"/>
    <col min="11269" max="11269" width="7.28515625" style="36" customWidth="1"/>
    <col min="11270" max="11270" width="7.42578125" style="36" customWidth="1"/>
    <col min="11271" max="11271" width="10.28515625" style="36" customWidth="1"/>
    <col min="11272" max="11272" width="5.5703125" style="36" customWidth="1"/>
    <col min="11273" max="11273" width="11.28515625" style="36" customWidth="1"/>
    <col min="11274" max="11274" width="17.5703125" style="36" customWidth="1"/>
    <col min="11275" max="11275" width="14" style="36" customWidth="1"/>
    <col min="11276" max="11276" width="10" style="36" bestFit="1" customWidth="1"/>
    <col min="11277" max="11277" width="10.28515625" style="36" bestFit="1" customWidth="1"/>
    <col min="11278" max="11278" width="11.28515625" style="36" bestFit="1" customWidth="1"/>
    <col min="11279" max="11520" width="9.140625" style="36"/>
    <col min="11521" max="11521" width="3.5703125" style="36" customWidth="1"/>
    <col min="11522" max="11522" width="36" style="36" customWidth="1"/>
    <col min="11523" max="11523" width="5.42578125" style="36" customWidth="1"/>
    <col min="11524" max="11524" width="9.42578125" style="36" customWidth="1"/>
    <col min="11525" max="11525" width="7.28515625" style="36" customWidth="1"/>
    <col min="11526" max="11526" width="7.42578125" style="36" customWidth="1"/>
    <col min="11527" max="11527" width="10.28515625" style="36" customWidth="1"/>
    <col min="11528" max="11528" width="5.5703125" style="36" customWidth="1"/>
    <col min="11529" max="11529" width="11.28515625" style="36" customWidth="1"/>
    <col min="11530" max="11530" width="17.5703125" style="36" customWidth="1"/>
    <col min="11531" max="11531" width="14" style="36" customWidth="1"/>
    <col min="11532" max="11532" width="10" style="36" bestFit="1" customWidth="1"/>
    <col min="11533" max="11533" width="10.28515625" style="36" bestFit="1" customWidth="1"/>
    <col min="11534" max="11534" width="11.28515625" style="36" bestFit="1" customWidth="1"/>
    <col min="11535" max="11776" width="9.140625" style="36"/>
    <col min="11777" max="11777" width="3.5703125" style="36" customWidth="1"/>
    <col min="11778" max="11778" width="36" style="36" customWidth="1"/>
    <col min="11779" max="11779" width="5.42578125" style="36" customWidth="1"/>
    <col min="11780" max="11780" width="9.42578125" style="36" customWidth="1"/>
    <col min="11781" max="11781" width="7.28515625" style="36" customWidth="1"/>
    <col min="11782" max="11782" width="7.42578125" style="36" customWidth="1"/>
    <col min="11783" max="11783" width="10.28515625" style="36" customWidth="1"/>
    <col min="11784" max="11784" width="5.5703125" style="36" customWidth="1"/>
    <col min="11785" max="11785" width="11.28515625" style="36" customWidth="1"/>
    <col min="11786" max="11786" width="17.5703125" style="36" customWidth="1"/>
    <col min="11787" max="11787" width="14" style="36" customWidth="1"/>
    <col min="11788" max="11788" width="10" style="36" bestFit="1" customWidth="1"/>
    <col min="11789" max="11789" width="10.28515625" style="36" bestFit="1" customWidth="1"/>
    <col min="11790" max="11790" width="11.28515625" style="36" bestFit="1" customWidth="1"/>
    <col min="11791" max="12032" width="9.140625" style="36"/>
    <col min="12033" max="12033" width="3.5703125" style="36" customWidth="1"/>
    <col min="12034" max="12034" width="36" style="36" customWidth="1"/>
    <col min="12035" max="12035" width="5.42578125" style="36" customWidth="1"/>
    <col min="12036" max="12036" width="9.42578125" style="36" customWidth="1"/>
    <col min="12037" max="12037" width="7.28515625" style="36" customWidth="1"/>
    <col min="12038" max="12038" width="7.42578125" style="36" customWidth="1"/>
    <col min="12039" max="12039" width="10.28515625" style="36" customWidth="1"/>
    <col min="12040" max="12040" width="5.5703125" style="36" customWidth="1"/>
    <col min="12041" max="12041" width="11.28515625" style="36" customWidth="1"/>
    <col min="12042" max="12042" width="17.5703125" style="36" customWidth="1"/>
    <col min="12043" max="12043" width="14" style="36" customWidth="1"/>
    <col min="12044" max="12044" width="10" style="36" bestFit="1" customWidth="1"/>
    <col min="12045" max="12045" width="10.28515625" style="36" bestFit="1" customWidth="1"/>
    <col min="12046" max="12046" width="11.28515625" style="36" bestFit="1" customWidth="1"/>
    <col min="12047" max="12288" width="9.140625" style="36"/>
    <col min="12289" max="12289" width="3.5703125" style="36" customWidth="1"/>
    <col min="12290" max="12290" width="36" style="36" customWidth="1"/>
    <col min="12291" max="12291" width="5.42578125" style="36" customWidth="1"/>
    <col min="12292" max="12292" width="9.42578125" style="36" customWidth="1"/>
    <col min="12293" max="12293" width="7.28515625" style="36" customWidth="1"/>
    <col min="12294" max="12294" width="7.42578125" style="36" customWidth="1"/>
    <col min="12295" max="12295" width="10.28515625" style="36" customWidth="1"/>
    <col min="12296" max="12296" width="5.5703125" style="36" customWidth="1"/>
    <col min="12297" max="12297" width="11.28515625" style="36" customWidth="1"/>
    <col min="12298" max="12298" width="17.5703125" style="36" customWidth="1"/>
    <col min="12299" max="12299" width="14" style="36" customWidth="1"/>
    <col min="12300" max="12300" width="10" style="36" bestFit="1" customWidth="1"/>
    <col min="12301" max="12301" width="10.28515625" style="36" bestFit="1" customWidth="1"/>
    <col min="12302" max="12302" width="11.28515625" style="36" bestFit="1" customWidth="1"/>
    <col min="12303" max="12544" width="9.140625" style="36"/>
    <col min="12545" max="12545" width="3.5703125" style="36" customWidth="1"/>
    <col min="12546" max="12546" width="36" style="36" customWidth="1"/>
    <col min="12547" max="12547" width="5.42578125" style="36" customWidth="1"/>
    <col min="12548" max="12548" width="9.42578125" style="36" customWidth="1"/>
    <col min="12549" max="12549" width="7.28515625" style="36" customWidth="1"/>
    <col min="12550" max="12550" width="7.42578125" style="36" customWidth="1"/>
    <col min="12551" max="12551" width="10.28515625" style="36" customWidth="1"/>
    <col min="12552" max="12552" width="5.5703125" style="36" customWidth="1"/>
    <col min="12553" max="12553" width="11.28515625" style="36" customWidth="1"/>
    <col min="12554" max="12554" width="17.5703125" style="36" customWidth="1"/>
    <col min="12555" max="12555" width="14" style="36" customWidth="1"/>
    <col min="12556" max="12556" width="10" style="36" bestFit="1" customWidth="1"/>
    <col min="12557" max="12557" width="10.28515625" style="36" bestFit="1" customWidth="1"/>
    <col min="12558" max="12558" width="11.28515625" style="36" bestFit="1" customWidth="1"/>
    <col min="12559" max="12800" width="9.140625" style="36"/>
    <col min="12801" max="12801" width="3.5703125" style="36" customWidth="1"/>
    <col min="12802" max="12802" width="36" style="36" customWidth="1"/>
    <col min="12803" max="12803" width="5.42578125" style="36" customWidth="1"/>
    <col min="12804" max="12804" width="9.42578125" style="36" customWidth="1"/>
    <col min="12805" max="12805" width="7.28515625" style="36" customWidth="1"/>
    <col min="12806" max="12806" width="7.42578125" style="36" customWidth="1"/>
    <col min="12807" max="12807" width="10.28515625" style="36" customWidth="1"/>
    <col min="12808" max="12808" width="5.5703125" style="36" customWidth="1"/>
    <col min="12809" max="12809" width="11.28515625" style="36" customWidth="1"/>
    <col min="12810" max="12810" width="17.5703125" style="36" customWidth="1"/>
    <col min="12811" max="12811" width="14" style="36" customWidth="1"/>
    <col min="12812" max="12812" width="10" style="36" bestFit="1" customWidth="1"/>
    <col min="12813" max="12813" width="10.28515625" style="36" bestFit="1" customWidth="1"/>
    <col min="12814" max="12814" width="11.28515625" style="36" bestFit="1" customWidth="1"/>
    <col min="12815" max="13056" width="9.140625" style="36"/>
    <col min="13057" max="13057" width="3.5703125" style="36" customWidth="1"/>
    <col min="13058" max="13058" width="36" style="36" customWidth="1"/>
    <col min="13059" max="13059" width="5.42578125" style="36" customWidth="1"/>
    <col min="13060" max="13060" width="9.42578125" style="36" customWidth="1"/>
    <col min="13061" max="13061" width="7.28515625" style="36" customWidth="1"/>
    <col min="13062" max="13062" width="7.42578125" style="36" customWidth="1"/>
    <col min="13063" max="13063" width="10.28515625" style="36" customWidth="1"/>
    <col min="13064" max="13064" width="5.5703125" style="36" customWidth="1"/>
    <col min="13065" max="13065" width="11.28515625" style="36" customWidth="1"/>
    <col min="13066" max="13066" width="17.5703125" style="36" customWidth="1"/>
    <col min="13067" max="13067" width="14" style="36" customWidth="1"/>
    <col min="13068" max="13068" width="10" style="36" bestFit="1" customWidth="1"/>
    <col min="13069" max="13069" width="10.28515625" style="36" bestFit="1" customWidth="1"/>
    <col min="13070" max="13070" width="11.28515625" style="36" bestFit="1" customWidth="1"/>
    <col min="13071" max="13312" width="9.140625" style="36"/>
    <col min="13313" max="13313" width="3.5703125" style="36" customWidth="1"/>
    <col min="13314" max="13314" width="36" style="36" customWidth="1"/>
    <col min="13315" max="13315" width="5.42578125" style="36" customWidth="1"/>
    <col min="13316" max="13316" width="9.42578125" style="36" customWidth="1"/>
    <col min="13317" max="13317" width="7.28515625" style="36" customWidth="1"/>
    <col min="13318" max="13318" width="7.42578125" style="36" customWidth="1"/>
    <col min="13319" max="13319" width="10.28515625" style="36" customWidth="1"/>
    <col min="13320" max="13320" width="5.5703125" style="36" customWidth="1"/>
    <col min="13321" max="13321" width="11.28515625" style="36" customWidth="1"/>
    <col min="13322" max="13322" width="17.5703125" style="36" customWidth="1"/>
    <col min="13323" max="13323" width="14" style="36" customWidth="1"/>
    <col min="13324" max="13324" width="10" style="36" bestFit="1" customWidth="1"/>
    <col min="13325" max="13325" width="10.28515625" style="36" bestFit="1" customWidth="1"/>
    <col min="13326" max="13326" width="11.28515625" style="36" bestFit="1" customWidth="1"/>
    <col min="13327" max="13568" width="9.140625" style="36"/>
    <col min="13569" max="13569" width="3.5703125" style="36" customWidth="1"/>
    <col min="13570" max="13570" width="36" style="36" customWidth="1"/>
    <col min="13571" max="13571" width="5.42578125" style="36" customWidth="1"/>
    <col min="13572" max="13572" width="9.42578125" style="36" customWidth="1"/>
    <col min="13573" max="13573" width="7.28515625" style="36" customWidth="1"/>
    <col min="13574" max="13574" width="7.42578125" style="36" customWidth="1"/>
    <col min="13575" max="13575" width="10.28515625" style="36" customWidth="1"/>
    <col min="13576" max="13576" width="5.5703125" style="36" customWidth="1"/>
    <col min="13577" max="13577" width="11.28515625" style="36" customWidth="1"/>
    <col min="13578" max="13578" width="17.5703125" style="36" customWidth="1"/>
    <col min="13579" max="13579" width="14" style="36" customWidth="1"/>
    <col min="13580" max="13580" width="10" style="36" bestFit="1" customWidth="1"/>
    <col min="13581" max="13581" width="10.28515625" style="36" bestFit="1" customWidth="1"/>
    <col min="13582" max="13582" width="11.28515625" style="36" bestFit="1" customWidth="1"/>
    <col min="13583" max="13824" width="9.140625" style="36"/>
    <col min="13825" max="13825" width="3.5703125" style="36" customWidth="1"/>
    <col min="13826" max="13826" width="36" style="36" customWidth="1"/>
    <col min="13827" max="13827" width="5.42578125" style="36" customWidth="1"/>
    <col min="13828" max="13828" width="9.42578125" style="36" customWidth="1"/>
    <col min="13829" max="13829" width="7.28515625" style="36" customWidth="1"/>
    <col min="13830" max="13830" width="7.42578125" style="36" customWidth="1"/>
    <col min="13831" max="13831" width="10.28515625" style="36" customWidth="1"/>
    <col min="13832" max="13832" width="5.5703125" style="36" customWidth="1"/>
    <col min="13833" max="13833" width="11.28515625" style="36" customWidth="1"/>
    <col min="13834" max="13834" width="17.5703125" style="36" customWidth="1"/>
    <col min="13835" max="13835" width="14" style="36" customWidth="1"/>
    <col min="13836" max="13836" width="10" style="36" bestFit="1" customWidth="1"/>
    <col min="13837" max="13837" width="10.28515625" style="36" bestFit="1" customWidth="1"/>
    <col min="13838" max="13838" width="11.28515625" style="36" bestFit="1" customWidth="1"/>
    <col min="13839" max="14080" width="9.140625" style="36"/>
    <col min="14081" max="14081" width="3.5703125" style="36" customWidth="1"/>
    <col min="14082" max="14082" width="36" style="36" customWidth="1"/>
    <col min="14083" max="14083" width="5.42578125" style="36" customWidth="1"/>
    <col min="14084" max="14084" width="9.42578125" style="36" customWidth="1"/>
    <col min="14085" max="14085" width="7.28515625" style="36" customWidth="1"/>
    <col min="14086" max="14086" width="7.42578125" style="36" customWidth="1"/>
    <col min="14087" max="14087" width="10.28515625" style="36" customWidth="1"/>
    <col min="14088" max="14088" width="5.5703125" style="36" customWidth="1"/>
    <col min="14089" max="14089" width="11.28515625" style="36" customWidth="1"/>
    <col min="14090" max="14090" width="17.5703125" style="36" customWidth="1"/>
    <col min="14091" max="14091" width="14" style="36" customWidth="1"/>
    <col min="14092" max="14092" width="10" style="36" bestFit="1" customWidth="1"/>
    <col min="14093" max="14093" width="10.28515625" style="36" bestFit="1" customWidth="1"/>
    <col min="14094" max="14094" width="11.28515625" style="36" bestFit="1" customWidth="1"/>
    <col min="14095" max="14336" width="9.140625" style="36"/>
    <col min="14337" max="14337" width="3.5703125" style="36" customWidth="1"/>
    <col min="14338" max="14338" width="36" style="36" customWidth="1"/>
    <col min="14339" max="14339" width="5.42578125" style="36" customWidth="1"/>
    <col min="14340" max="14340" width="9.42578125" style="36" customWidth="1"/>
    <col min="14341" max="14341" width="7.28515625" style="36" customWidth="1"/>
    <col min="14342" max="14342" width="7.42578125" style="36" customWidth="1"/>
    <col min="14343" max="14343" width="10.28515625" style="36" customWidth="1"/>
    <col min="14344" max="14344" width="5.5703125" style="36" customWidth="1"/>
    <col min="14345" max="14345" width="11.28515625" style="36" customWidth="1"/>
    <col min="14346" max="14346" width="17.5703125" style="36" customWidth="1"/>
    <col min="14347" max="14347" width="14" style="36" customWidth="1"/>
    <col min="14348" max="14348" width="10" style="36" bestFit="1" customWidth="1"/>
    <col min="14349" max="14349" width="10.28515625" style="36" bestFit="1" customWidth="1"/>
    <col min="14350" max="14350" width="11.28515625" style="36" bestFit="1" customWidth="1"/>
    <col min="14351" max="14592" width="9.140625" style="36"/>
    <col min="14593" max="14593" width="3.5703125" style="36" customWidth="1"/>
    <col min="14594" max="14594" width="36" style="36" customWidth="1"/>
    <col min="14595" max="14595" width="5.42578125" style="36" customWidth="1"/>
    <col min="14596" max="14596" width="9.42578125" style="36" customWidth="1"/>
    <col min="14597" max="14597" width="7.28515625" style="36" customWidth="1"/>
    <col min="14598" max="14598" width="7.42578125" style="36" customWidth="1"/>
    <col min="14599" max="14599" width="10.28515625" style="36" customWidth="1"/>
    <col min="14600" max="14600" width="5.5703125" style="36" customWidth="1"/>
    <col min="14601" max="14601" width="11.28515625" style="36" customWidth="1"/>
    <col min="14602" max="14602" width="17.5703125" style="36" customWidth="1"/>
    <col min="14603" max="14603" width="14" style="36" customWidth="1"/>
    <col min="14604" max="14604" width="10" style="36" bestFit="1" customWidth="1"/>
    <col min="14605" max="14605" width="10.28515625" style="36" bestFit="1" customWidth="1"/>
    <col min="14606" max="14606" width="11.28515625" style="36" bestFit="1" customWidth="1"/>
    <col min="14607" max="14848" width="9.140625" style="36"/>
    <col min="14849" max="14849" width="3.5703125" style="36" customWidth="1"/>
    <col min="14850" max="14850" width="36" style="36" customWidth="1"/>
    <col min="14851" max="14851" width="5.42578125" style="36" customWidth="1"/>
    <col min="14852" max="14852" width="9.42578125" style="36" customWidth="1"/>
    <col min="14853" max="14853" width="7.28515625" style="36" customWidth="1"/>
    <col min="14854" max="14854" width="7.42578125" style="36" customWidth="1"/>
    <col min="14855" max="14855" width="10.28515625" style="36" customWidth="1"/>
    <col min="14856" max="14856" width="5.5703125" style="36" customWidth="1"/>
    <col min="14857" max="14857" width="11.28515625" style="36" customWidth="1"/>
    <col min="14858" max="14858" width="17.5703125" style="36" customWidth="1"/>
    <col min="14859" max="14859" width="14" style="36" customWidth="1"/>
    <col min="14860" max="14860" width="10" style="36" bestFit="1" customWidth="1"/>
    <col min="14861" max="14861" width="10.28515625" style="36" bestFit="1" customWidth="1"/>
    <col min="14862" max="14862" width="11.28515625" style="36" bestFit="1" customWidth="1"/>
    <col min="14863" max="15104" width="9.140625" style="36"/>
    <col min="15105" max="15105" width="3.5703125" style="36" customWidth="1"/>
    <col min="15106" max="15106" width="36" style="36" customWidth="1"/>
    <col min="15107" max="15107" width="5.42578125" style="36" customWidth="1"/>
    <col min="15108" max="15108" width="9.42578125" style="36" customWidth="1"/>
    <col min="15109" max="15109" width="7.28515625" style="36" customWidth="1"/>
    <col min="15110" max="15110" width="7.42578125" style="36" customWidth="1"/>
    <col min="15111" max="15111" width="10.28515625" style="36" customWidth="1"/>
    <col min="15112" max="15112" width="5.5703125" style="36" customWidth="1"/>
    <col min="15113" max="15113" width="11.28515625" style="36" customWidth="1"/>
    <col min="15114" max="15114" width="17.5703125" style="36" customWidth="1"/>
    <col min="15115" max="15115" width="14" style="36" customWidth="1"/>
    <col min="15116" max="15116" width="10" style="36" bestFit="1" customWidth="1"/>
    <col min="15117" max="15117" width="10.28515625" style="36" bestFit="1" customWidth="1"/>
    <col min="15118" max="15118" width="11.28515625" style="36" bestFit="1" customWidth="1"/>
    <col min="15119" max="15360" width="9.140625" style="36"/>
    <col min="15361" max="15361" width="3.5703125" style="36" customWidth="1"/>
    <col min="15362" max="15362" width="36" style="36" customWidth="1"/>
    <col min="15363" max="15363" width="5.42578125" style="36" customWidth="1"/>
    <col min="15364" max="15364" width="9.42578125" style="36" customWidth="1"/>
    <col min="15365" max="15365" width="7.28515625" style="36" customWidth="1"/>
    <col min="15366" max="15366" width="7.42578125" style="36" customWidth="1"/>
    <col min="15367" max="15367" width="10.28515625" style="36" customWidth="1"/>
    <col min="15368" max="15368" width="5.5703125" style="36" customWidth="1"/>
    <col min="15369" max="15369" width="11.28515625" style="36" customWidth="1"/>
    <col min="15370" max="15370" width="17.5703125" style="36" customWidth="1"/>
    <col min="15371" max="15371" width="14" style="36" customWidth="1"/>
    <col min="15372" max="15372" width="10" style="36" bestFit="1" customWidth="1"/>
    <col min="15373" max="15373" width="10.28515625" style="36" bestFit="1" customWidth="1"/>
    <col min="15374" max="15374" width="11.28515625" style="36" bestFit="1" customWidth="1"/>
    <col min="15375" max="15616" width="9.140625" style="36"/>
    <col min="15617" max="15617" width="3.5703125" style="36" customWidth="1"/>
    <col min="15618" max="15618" width="36" style="36" customWidth="1"/>
    <col min="15619" max="15619" width="5.42578125" style="36" customWidth="1"/>
    <col min="15620" max="15620" width="9.42578125" style="36" customWidth="1"/>
    <col min="15621" max="15621" width="7.28515625" style="36" customWidth="1"/>
    <col min="15622" max="15622" width="7.42578125" style="36" customWidth="1"/>
    <col min="15623" max="15623" width="10.28515625" style="36" customWidth="1"/>
    <col min="15624" max="15624" width="5.5703125" style="36" customWidth="1"/>
    <col min="15625" max="15625" width="11.28515625" style="36" customWidth="1"/>
    <col min="15626" max="15626" width="17.5703125" style="36" customWidth="1"/>
    <col min="15627" max="15627" width="14" style="36" customWidth="1"/>
    <col min="15628" max="15628" width="10" style="36" bestFit="1" customWidth="1"/>
    <col min="15629" max="15629" width="10.28515625" style="36" bestFit="1" customWidth="1"/>
    <col min="15630" max="15630" width="11.28515625" style="36" bestFit="1" customWidth="1"/>
    <col min="15631" max="15872" width="9.140625" style="36"/>
    <col min="15873" max="15873" width="3.5703125" style="36" customWidth="1"/>
    <col min="15874" max="15874" width="36" style="36" customWidth="1"/>
    <col min="15875" max="15875" width="5.42578125" style="36" customWidth="1"/>
    <col min="15876" max="15876" width="9.42578125" style="36" customWidth="1"/>
    <col min="15877" max="15877" width="7.28515625" style="36" customWidth="1"/>
    <col min="15878" max="15878" width="7.42578125" style="36" customWidth="1"/>
    <col min="15879" max="15879" width="10.28515625" style="36" customWidth="1"/>
    <col min="15880" max="15880" width="5.5703125" style="36" customWidth="1"/>
    <col min="15881" max="15881" width="11.28515625" style="36" customWidth="1"/>
    <col min="15882" max="15882" width="17.5703125" style="36" customWidth="1"/>
    <col min="15883" max="15883" width="14" style="36" customWidth="1"/>
    <col min="15884" max="15884" width="10" style="36" bestFit="1" customWidth="1"/>
    <col min="15885" max="15885" width="10.28515625" style="36" bestFit="1" customWidth="1"/>
    <col min="15886" max="15886" width="11.28515625" style="36" bestFit="1" customWidth="1"/>
    <col min="15887" max="16128" width="9.140625" style="36"/>
    <col min="16129" max="16129" width="3.5703125" style="36" customWidth="1"/>
    <col min="16130" max="16130" width="36" style="36" customWidth="1"/>
    <col min="16131" max="16131" width="5.42578125" style="36" customWidth="1"/>
    <col min="16132" max="16132" width="9.42578125" style="36" customWidth="1"/>
    <col min="16133" max="16133" width="7.28515625" style="36" customWidth="1"/>
    <col min="16134" max="16134" width="7.42578125" style="36" customWidth="1"/>
    <col min="16135" max="16135" width="10.28515625" style="36" customWidth="1"/>
    <col min="16136" max="16136" width="5.5703125" style="36" customWidth="1"/>
    <col min="16137" max="16137" width="11.28515625" style="36" customWidth="1"/>
    <col min="16138" max="16138" width="17.5703125" style="36" customWidth="1"/>
    <col min="16139" max="16139" width="14" style="36" customWidth="1"/>
    <col min="16140" max="16140" width="10" style="36" bestFit="1" customWidth="1"/>
    <col min="16141" max="16141" width="10.28515625" style="36" bestFit="1" customWidth="1"/>
    <col min="16142" max="16142" width="11.28515625" style="36" bestFit="1" customWidth="1"/>
    <col min="16143" max="16384" width="9.140625" style="36"/>
  </cols>
  <sheetData>
    <row r="1" spans="1:16">
      <c r="A1" s="43" t="s">
        <v>29</v>
      </c>
      <c r="B1" s="44" t="s">
        <v>30</v>
      </c>
      <c r="C1" s="44" t="s">
        <v>31</v>
      </c>
      <c r="D1" s="44" t="s">
        <v>9</v>
      </c>
      <c r="E1" s="44" t="s">
        <v>65</v>
      </c>
      <c r="F1" s="44" t="s">
        <v>20</v>
      </c>
      <c r="G1" s="44" t="s">
        <v>32</v>
      </c>
      <c r="H1" s="44" t="s">
        <v>33</v>
      </c>
      <c r="I1" s="44" t="s">
        <v>34</v>
      </c>
      <c r="J1" s="44" t="s">
        <v>35</v>
      </c>
      <c r="K1" s="44" t="s">
        <v>17</v>
      </c>
      <c r="M1" s="35"/>
      <c r="N1" s="35"/>
      <c r="O1" s="35"/>
      <c r="P1" s="35"/>
    </row>
    <row r="2" spans="1:16">
      <c r="A2" s="63">
        <v>1</v>
      </c>
      <c r="B2" s="62" t="s">
        <v>51</v>
      </c>
      <c r="C2" s="45"/>
      <c r="D2" s="45"/>
      <c r="E2" s="45"/>
      <c r="F2" s="45"/>
      <c r="G2" s="45"/>
      <c r="H2" s="45"/>
      <c r="I2" s="45"/>
      <c r="J2" s="45"/>
      <c r="K2" s="46"/>
      <c r="L2" s="59">
        <f>'Eart Cal'!S8</f>
        <v>63860</v>
      </c>
      <c r="M2" s="37"/>
      <c r="N2" s="37"/>
      <c r="O2" s="37"/>
      <c r="P2" s="37"/>
    </row>
    <row r="3" spans="1:16" ht="25.5">
      <c r="A3" s="65" t="s">
        <v>52</v>
      </c>
      <c r="B3" s="51" t="s">
        <v>46</v>
      </c>
      <c r="C3" s="45">
        <v>1</v>
      </c>
      <c r="D3" s="45">
        <v>40</v>
      </c>
      <c r="E3" s="48">
        <v>1</v>
      </c>
      <c r="F3" s="48">
        <v>0.3</v>
      </c>
      <c r="G3" s="52">
        <f>F3*E3*D3*C3</f>
        <v>12</v>
      </c>
      <c r="H3" s="45" t="s">
        <v>36</v>
      </c>
      <c r="I3" s="52">
        <v>91.53</v>
      </c>
      <c r="J3" s="49">
        <f>TRUNC(I3*G3,2)</f>
        <v>1098.3599999999999</v>
      </c>
      <c r="K3" s="45"/>
      <c r="M3" s="38"/>
      <c r="N3" s="38"/>
      <c r="O3" s="38"/>
      <c r="P3" s="38"/>
    </row>
    <row r="4" spans="1:16" ht="20.100000000000001" customHeight="1">
      <c r="A4" s="65" t="s">
        <v>48</v>
      </c>
      <c r="B4" s="51" t="s">
        <v>47</v>
      </c>
      <c r="C4" s="45">
        <v>1</v>
      </c>
      <c r="D4" s="45">
        <f>D3</f>
        <v>40</v>
      </c>
      <c r="E4" s="48">
        <f>CONVERT(18/12,"ft","m")</f>
        <v>0.4572</v>
      </c>
      <c r="F4" s="48">
        <v>0.2</v>
      </c>
      <c r="G4" s="52">
        <f>F4*E4*D4*C4</f>
        <v>3.6576000000000004</v>
      </c>
      <c r="H4" s="45" t="s">
        <v>36</v>
      </c>
      <c r="I4" s="52">
        <v>2207.58</v>
      </c>
      <c r="J4" s="49">
        <f>TRUNC(I4*G4,2)</f>
        <v>8074.44</v>
      </c>
      <c r="K4" s="45"/>
    </row>
    <row r="5" spans="1:16" ht="14.25">
      <c r="A5" s="65" t="s">
        <v>49</v>
      </c>
      <c r="B5" s="69" t="s">
        <v>66</v>
      </c>
      <c r="C5" s="45">
        <v>1</v>
      </c>
      <c r="D5" s="45">
        <f>D4</f>
        <v>40</v>
      </c>
      <c r="E5" s="48">
        <f>CONVERT(18/12,"ft","m")</f>
        <v>0.4572</v>
      </c>
      <c r="F5" s="48">
        <v>0.1</v>
      </c>
      <c r="G5" s="52">
        <f>F5*E5*D5*C5</f>
        <v>1.8288000000000002</v>
      </c>
      <c r="H5" s="45" t="s">
        <v>36</v>
      </c>
      <c r="I5" s="52">
        <v>10648.79</v>
      </c>
      <c r="J5" s="49">
        <f>TRUNC(I5*G5,2)</f>
        <v>19474.5</v>
      </c>
      <c r="K5" s="45"/>
    </row>
    <row r="6" spans="1:16" ht="14.25">
      <c r="A6" s="68" t="s">
        <v>50</v>
      </c>
      <c r="B6" s="69" t="s">
        <v>67</v>
      </c>
      <c r="C6" s="45">
        <v>2</v>
      </c>
      <c r="D6" s="45">
        <f>D3</f>
        <v>40</v>
      </c>
      <c r="E6" s="48">
        <f>CONVERT(4/12,"ft","m")</f>
        <v>0.1016</v>
      </c>
      <c r="F6" s="48">
        <f>CONVERT(18/12,"ft","m")</f>
        <v>0.4572</v>
      </c>
      <c r="G6" s="52">
        <f>F6*E6*D6*C6</f>
        <v>3.7161215999999997</v>
      </c>
      <c r="H6" s="45" t="s">
        <v>36</v>
      </c>
      <c r="I6" s="52">
        <v>10648.79</v>
      </c>
      <c r="J6" s="49">
        <f>I6*G6</f>
        <v>39572.198532864</v>
      </c>
      <c r="K6" s="45"/>
    </row>
    <row r="7" spans="1:16" ht="15.75" customHeight="1">
      <c r="A7" s="68"/>
      <c r="B7" s="51"/>
      <c r="C7" s="45"/>
      <c r="D7" s="45"/>
      <c r="E7" s="48"/>
      <c r="F7" s="48"/>
      <c r="G7" s="52"/>
      <c r="H7" s="45"/>
      <c r="I7" s="52"/>
      <c r="J7" s="49"/>
      <c r="K7" s="45"/>
    </row>
    <row r="8" spans="1:16">
      <c r="A8" s="68"/>
      <c r="B8" s="51"/>
      <c r="C8" s="45"/>
      <c r="D8" s="45"/>
      <c r="E8" s="48"/>
      <c r="F8" s="48"/>
      <c r="G8" s="52"/>
      <c r="H8" s="45"/>
      <c r="I8" s="52"/>
      <c r="J8" s="49"/>
      <c r="K8" s="45"/>
    </row>
    <row r="9" spans="1:16">
      <c r="A9" s="63">
        <v>2</v>
      </c>
      <c r="B9" s="62" t="s">
        <v>55</v>
      </c>
      <c r="C9" s="45"/>
      <c r="D9" s="45"/>
      <c r="E9" s="48"/>
      <c r="F9" s="48"/>
      <c r="G9" s="52"/>
      <c r="H9" s="45"/>
      <c r="I9" s="52"/>
      <c r="J9" s="49"/>
      <c r="K9" s="45"/>
      <c r="L9" s="36">
        <f>CONVERT(16/12,"ft","m")</f>
        <v>0.40639999999999998</v>
      </c>
    </row>
    <row r="10" spans="1:16">
      <c r="A10" s="65" t="s">
        <v>52</v>
      </c>
      <c r="B10" s="51" t="s">
        <v>56</v>
      </c>
      <c r="C10" s="45">
        <f>ROUNDUP(D3/0.15+1,0)</f>
        <v>268</v>
      </c>
      <c r="D10" s="45">
        <f>E6+2*F6</f>
        <v>1.016</v>
      </c>
      <c r="E10" s="78" t="s">
        <v>57</v>
      </c>
      <c r="F10" s="79"/>
      <c r="G10" s="52">
        <f>C10*D10*0.62</f>
        <v>168.81856000000002</v>
      </c>
      <c r="H10" s="45" t="s">
        <v>58</v>
      </c>
      <c r="I10" s="52">
        <v>106.5</v>
      </c>
      <c r="J10" s="49">
        <f>I10*G10</f>
        <v>17979.176640000001</v>
      </c>
      <c r="K10" s="45"/>
    </row>
    <row r="11" spans="1:16" ht="25.5">
      <c r="A11" s="65" t="s">
        <v>59</v>
      </c>
      <c r="B11" s="51" t="s">
        <v>60</v>
      </c>
      <c r="C11" s="45">
        <f>ROUNDUP(D10/0.15+1,0)</f>
        <v>8</v>
      </c>
      <c r="D11" s="45">
        <f>D3</f>
        <v>40</v>
      </c>
      <c r="E11" s="78" t="s">
        <v>57</v>
      </c>
      <c r="F11" s="79"/>
      <c r="G11" s="52">
        <f>C11*D11*0.62</f>
        <v>198.4</v>
      </c>
      <c r="H11" s="45" t="s">
        <v>58</v>
      </c>
      <c r="I11" s="52">
        <v>106.5</v>
      </c>
      <c r="J11" s="49">
        <f>I11*G11</f>
        <v>21129.600000000002</v>
      </c>
      <c r="K11" s="45"/>
    </row>
    <row r="12" spans="1:16">
      <c r="A12" s="63">
        <v>3</v>
      </c>
      <c r="B12" s="62" t="s">
        <v>61</v>
      </c>
      <c r="C12" s="45"/>
      <c r="D12" s="45"/>
      <c r="E12" s="48"/>
      <c r="F12" s="48"/>
      <c r="G12" s="52"/>
      <c r="H12" s="45"/>
      <c r="I12" s="52"/>
      <c r="J12" s="49"/>
      <c r="K12" s="45"/>
    </row>
    <row r="13" spans="1:16" ht="14.25">
      <c r="A13" s="66" t="s">
        <v>52</v>
      </c>
      <c r="B13" s="51" t="s">
        <v>62</v>
      </c>
      <c r="C13" s="45">
        <v>2</v>
      </c>
      <c r="D13" s="45">
        <f>D3</f>
        <v>40</v>
      </c>
      <c r="E13" s="48" t="s">
        <v>63</v>
      </c>
      <c r="F13" s="48">
        <f>F6</f>
        <v>0.4572</v>
      </c>
      <c r="G13" s="48">
        <f>F13*D13*C13</f>
        <v>36.576000000000001</v>
      </c>
      <c r="H13" s="70" t="s">
        <v>64</v>
      </c>
      <c r="I13" s="48">
        <v>960.96</v>
      </c>
      <c r="J13" s="49">
        <f>I13*G13</f>
        <v>35148.072960000005</v>
      </c>
      <c r="K13" s="46"/>
    </row>
    <row r="14" spans="1:16">
      <c r="A14" s="45"/>
      <c r="B14" s="47"/>
      <c r="C14" s="45"/>
      <c r="D14" s="48"/>
      <c r="E14" s="48"/>
      <c r="F14" s="48"/>
      <c r="G14" s="48"/>
      <c r="H14" s="48"/>
      <c r="I14" s="48"/>
      <c r="J14" s="49"/>
      <c r="K14" s="46"/>
    </row>
    <row r="15" spans="1:16">
      <c r="A15" s="76" t="s">
        <v>37</v>
      </c>
      <c r="B15" s="76"/>
      <c r="C15" s="76"/>
      <c r="D15" s="76"/>
      <c r="E15" s="76"/>
      <c r="F15" s="76"/>
      <c r="G15" s="76"/>
      <c r="H15" s="76"/>
      <c r="I15" s="76"/>
      <c r="J15" s="50">
        <f>SUM(J3:J14)</f>
        <v>142476.34813286402</v>
      </c>
      <c r="K15" s="45"/>
    </row>
    <row r="16" spans="1:16" ht="15">
      <c r="A16" s="77" t="s">
        <v>38</v>
      </c>
      <c r="B16" s="77"/>
      <c r="C16" s="77"/>
      <c r="D16" s="77"/>
      <c r="E16" s="77"/>
      <c r="F16" s="77"/>
      <c r="G16" s="77"/>
      <c r="H16" s="77"/>
      <c r="I16" s="77"/>
      <c r="J16" s="53">
        <v>100000</v>
      </c>
      <c r="K16" s="45"/>
      <c r="L16" s="64">
        <f>J18/0.75</f>
        <v>129333.33333333333</v>
      </c>
    </row>
    <row r="17" spans="1:12">
      <c r="A17" s="77" t="s">
        <v>39</v>
      </c>
      <c r="B17" s="77"/>
      <c r="C17" s="77"/>
      <c r="D17" s="77"/>
      <c r="E17" s="77"/>
      <c r="F17" s="77"/>
      <c r="G17" s="77"/>
      <c r="H17" s="77"/>
      <c r="I17" s="77"/>
      <c r="J17" s="55">
        <f>J16*0.03</f>
        <v>3000</v>
      </c>
      <c r="K17" s="45"/>
    </row>
    <row r="18" spans="1:12">
      <c r="A18" s="77" t="s">
        <v>40</v>
      </c>
      <c r="B18" s="77"/>
      <c r="C18" s="77"/>
      <c r="D18" s="77"/>
      <c r="E18" s="77"/>
      <c r="F18" s="77"/>
      <c r="G18" s="77"/>
      <c r="H18" s="77"/>
      <c r="I18" s="77"/>
      <c r="J18" s="53">
        <f>J16-J17</f>
        <v>97000</v>
      </c>
      <c r="K18" s="56"/>
    </row>
    <row r="19" spans="1:12" ht="15">
      <c r="A19" s="77" t="s">
        <v>41</v>
      </c>
      <c r="B19" s="77"/>
      <c r="C19" s="77"/>
      <c r="D19" s="77"/>
      <c r="E19" s="77"/>
      <c r="F19" s="77"/>
      <c r="G19" s="77"/>
      <c r="H19" s="77"/>
      <c r="I19" s="77"/>
      <c r="J19" s="53">
        <f>J15-J18</f>
        <v>45476.348132864019</v>
      </c>
      <c r="K19" s="57"/>
      <c r="L19"/>
    </row>
    <row r="20" spans="1:12">
      <c r="A20" s="75"/>
      <c r="B20" s="75"/>
      <c r="C20" s="75"/>
      <c r="D20" s="75"/>
      <c r="E20" s="75"/>
      <c r="F20" s="75"/>
      <c r="G20" s="75"/>
      <c r="H20" s="75"/>
      <c r="I20" s="75"/>
      <c r="J20" s="75"/>
      <c r="K20" s="75"/>
    </row>
    <row r="22" spans="1:12" customFormat="1" ht="15">
      <c r="A22" s="36"/>
    </row>
    <row r="23" spans="1:12">
      <c r="C23" s="39"/>
    </row>
    <row r="24" spans="1:12">
      <c r="C24" s="39"/>
    </row>
    <row r="25" spans="1:12" customFormat="1" ht="15">
      <c r="A25" s="36"/>
    </row>
    <row r="26" spans="1:12">
      <c r="C26" s="39"/>
    </row>
    <row r="27" spans="1:12">
      <c r="C27" s="39"/>
    </row>
    <row r="28" spans="1:12">
      <c r="C28" s="39"/>
    </row>
    <row r="29" spans="1:12">
      <c r="C29" s="39"/>
    </row>
    <row r="30" spans="1:12">
      <c r="C30" s="39"/>
    </row>
    <row r="31" spans="1:12">
      <c r="A31" s="54">
        <f>J18/0.8</f>
        <v>121250</v>
      </c>
      <c r="C31" s="39"/>
    </row>
    <row r="32" spans="1:12">
      <c r="C32" s="39"/>
    </row>
    <row r="33" spans="2:13">
      <c r="C33" s="39"/>
    </row>
    <row r="35" spans="2:13">
      <c r="B35" s="54"/>
    </row>
    <row r="36" spans="2:13">
      <c r="C36" s="54"/>
    </row>
    <row r="40" spans="2:13">
      <c r="M40" s="54"/>
    </row>
  </sheetData>
  <mergeCells count="8">
    <mergeCell ref="A20:K20"/>
    <mergeCell ref="A15:I15"/>
    <mergeCell ref="A16:I16"/>
    <mergeCell ref="A17:I17"/>
    <mergeCell ref="A18:I18"/>
    <mergeCell ref="A19:I19"/>
    <mergeCell ref="E10:F10"/>
    <mergeCell ref="E11:F11"/>
  </mergeCells>
  <printOptions horizontalCentered="1"/>
  <pageMargins left="0" right="0" top="0.5" bottom="0.5" header="0.3" footer="0.3"/>
  <pageSetup scale="81" orientation="landscape" r:id="rId1"/>
  <colBreaks count="1" manualBreakCount="1">
    <brk id="1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U78"/>
  <sheetViews>
    <sheetView view="pageBreakPreview" topLeftCell="A21" zoomScale="130" zoomScaleSheetLayoutView="130" workbookViewId="0">
      <selection activeCell="C40" sqref="C40"/>
    </sheetView>
  </sheetViews>
  <sheetFormatPr defaultRowHeight="12.75"/>
  <cols>
    <col min="1" max="1" width="11.28515625" style="1" customWidth="1"/>
    <col min="2" max="2" width="7.28515625" style="7" bestFit="1" customWidth="1"/>
    <col min="3" max="3" width="4.5703125" style="7" bestFit="1" customWidth="1"/>
    <col min="4" max="4" width="7" style="7" bestFit="1" customWidth="1"/>
    <col min="5" max="5" width="6.85546875" style="7" bestFit="1" customWidth="1"/>
    <col min="6" max="6" width="7.140625" style="7" customWidth="1"/>
    <col min="7" max="7" width="8.7109375" style="7" bestFit="1" customWidth="1"/>
    <col min="8" max="8" width="13.140625" style="7" bestFit="1" customWidth="1"/>
    <col min="9" max="10" width="4.5703125" style="7" bestFit="1" customWidth="1"/>
    <col min="11" max="12" width="5.5703125" style="34" bestFit="1" customWidth="1"/>
    <col min="13" max="13" width="4.5703125" style="7" bestFit="1" customWidth="1"/>
    <col min="14" max="15" width="9.140625" style="7" bestFit="1" customWidth="1"/>
    <col min="16" max="16" width="5.85546875" style="7" bestFit="1" customWidth="1"/>
    <col min="17" max="17" width="6.85546875" style="7" bestFit="1" customWidth="1"/>
    <col min="18" max="18" width="7.5703125" style="7" bestFit="1" customWidth="1"/>
    <col min="19" max="19" width="13.140625" style="1" bestFit="1" customWidth="1"/>
    <col min="20" max="20" width="6.42578125" style="1" bestFit="1" customWidth="1"/>
    <col min="21" max="256" width="9.140625" style="1"/>
    <col min="257" max="257" width="11.28515625" style="1" customWidth="1"/>
    <col min="258" max="258" width="7.28515625" style="1" bestFit="1" customWidth="1"/>
    <col min="259" max="259" width="4.5703125" style="1" bestFit="1" customWidth="1"/>
    <col min="260" max="260" width="7" style="1" bestFit="1" customWidth="1"/>
    <col min="261" max="261" width="6.85546875" style="1" bestFit="1" customWidth="1"/>
    <col min="262" max="262" width="5.7109375" style="1" bestFit="1" customWidth="1"/>
    <col min="263" max="263" width="8.7109375" style="1" bestFit="1" customWidth="1"/>
    <col min="264" max="264" width="13.140625" style="1" bestFit="1" customWidth="1"/>
    <col min="265" max="265" width="3.7109375" style="1" bestFit="1" customWidth="1"/>
    <col min="266" max="266" width="4.5703125" style="1" bestFit="1" customWidth="1"/>
    <col min="267" max="268" width="5.5703125" style="1" bestFit="1" customWidth="1"/>
    <col min="269" max="269" width="4.5703125" style="1" bestFit="1" customWidth="1"/>
    <col min="270" max="271" width="7.42578125" style="1" bestFit="1" customWidth="1"/>
    <col min="272" max="272" width="5.7109375" style="1" bestFit="1" customWidth="1"/>
    <col min="273" max="273" width="6.7109375" style="1" bestFit="1" customWidth="1"/>
    <col min="274" max="274" width="7.5703125" style="1" bestFit="1" customWidth="1"/>
    <col min="275" max="275" width="13.140625" style="1" bestFit="1" customWidth="1"/>
    <col min="276" max="276" width="6.42578125" style="1" bestFit="1" customWidth="1"/>
    <col min="277" max="512" width="9.140625" style="1"/>
    <col min="513" max="513" width="11.28515625" style="1" customWidth="1"/>
    <col min="514" max="514" width="7.28515625" style="1" bestFit="1" customWidth="1"/>
    <col min="515" max="515" width="4.5703125" style="1" bestFit="1" customWidth="1"/>
    <col min="516" max="516" width="7" style="1" bestFit="1" customWidth="1"/>
    <col min="517" max="517" width="6.85546875" style="1" bestFit="1" customWidth="1"/>
    <col min="518" max="518" width="5.7109375" style="1" bestFit="1" customWidth="1"/>
    <col min="519" max="519" width="8.7109375" style="1" bestFit="1" customWidth="1"/>
    <col min="520" max="520" width="13.140625" style="1" bestFit="1" customWidth="1"/>
    <col min="521" max="521" width="3.7109375" style="1" bestFit="1" customWidth="1"/>
    <col min="522" max="522" width="4.5703125" style="1" bestFit="1" customWidth="1"/>
    <col min="523" max="524" width="5.5703125" style="1" bestFit="1" customWidth="1"/>
    <col min="525" max="525" width="4.5703125" style="1" bestFit="1" customWidth="1"/>
    <col min="526" max="527" width="7.42578125" style="1" bestFit="1" customWidth="1"/>
    <col min="528" max="528" width="5.7109375" style="1" bestFit="1" customWidth="1"/>
    <col min="529" max="529" width="6.7109375" style="1" bestFit="1" customWidth="1"/>
    <col min="530" max="530" width="7.5703125" style="1" bestFit="1" customWidth="1"/>
    <col min="531" max="531" width="13.140625" style="1" bestFit="1" customWidth="1"/>
    <col min="532" max="532" width="6.42578125" style="1" bestFit="1" customWidth="1"/>
    <col min="533" max="768" width="9.140625" style="1"/>
    <col min="769" max="769" width="11.28515625" style="1" customWidth="1"/>
    <col min="770" max="770" width="7.28515625" style="1" bestFit="1" customWidth="1"/>
    <col min="771" max="771" width="4.5703125" style="1" bestFit="1" customWidth="1"/>
    <col min="772" max="772" width="7" style="1" bestFit="1" customWidth="1"/>
    <col min="773" max="773" width="6.85546875" style="1" bestFit="1" customWidth="1"/>
    <col min="774" max="774" width="5.7109375" style="1" bestFit="1" customWidth="1"/>
    <col min="775" max="775" width="8.7109375" style="1" bestFit="1" customWidth="1"/>
    <col min="776" max="776" width="13.140625" style="1" bestFit="1" customWidth="1"/>
    <col min="777" max="777" width="3.7109375" style="1" bestFit="1" customWidth="1"/>
    <col min="778" max="778" width="4.5703125" style="1" bestFit="1" customWidth="1"/>
    <col min="779" max="780" width="5.5703125" style="1" bestFit="1" customWidth="1"/>
    <col min="781" max="781" width="4.5703125" style="1" bestFit="1" customWidth="1"/>
    <col min="782" max="783" width="7.42578125" style="1" bestFit="1" customWidth="1"/>
    <col min="784" max="784" width="5.7109375" style="1" bestFit="1" customWidth="1"/>
    <col min="785" max="785" width="6.7109375" style="1" bestFit="1" customWidth="1"/>
    <col min="786" max="786" width="7.5703125" style="1" bestFit="1" customWidth="1"/>
    <col min="787" max="787" width="13.140625" style="1" bestFit="1" customWidth="1"/>
    <col min="788" max="788" width="6.42578125" style="1" bestFit="1" customWidth="1"/>
    <col min="789" max="1024" width="9.140625" style="1"/>
    <col min="1025" max="1025" width="11.28515625" style="1" customWidth="1"/>
    <col min="1026" max="1026" width="7.28515625" style="1" bestFit="1" customWidth="1"/>
    <col min="1027" max="1027" width="4.5703125" style="1" bestFit="1" customWidth="1"/>
    <col min="1028" max="1028" width="7" style="1" bestFit="1" customWidth="1"/>
    <col min="1029" max="1029" width="6.85546875" style="1" bestFit="1" customWidth="1"/>
    <col min="1030" max="1030" width="5.7109375" style="1" bestFit="1" customWidth="1"/>
    <col min="1031" max="1031" width="8.7109375" style="1" bestFit="1" customWidth="1"/>
    <col min="1032" max="1032" width="13.140625" style="1" bestFit="1" customWidth="1"/>
    <col min="1033" max="1033" width="3.7109375" style="1" bestFit="1" customWidth="1"/>
    <col min="1034" max="1034" width="4.5703125" style="1" bestFit="1" customWidth="1"/>
    <col min="1035" max="1036" width="5.5703125" style="1" bestFit="1" customWidth="1"/>
    <col min="1037" max="1037" width="4.5703125" style="1" bestFit="1" customWidth="1"/>
    <col min="1038" max="1039" width="7.42578125" style="1" bestFit="1" customWidth="1"/>
    <col min="1040" max="1040" width="5.7109375" style="1" bestFit="1" customWidth="1"/>
    <col min="1041" max="1041" width="6.7109375" style="1" bestFit="1" customWidth="1"/>
    <col min="1042" max="1042" width="7.5703125" style="1" bestFit="1" customWidth="1"/>
    <col min="1043" max="1043" width="13.140625" style="1" bestFit="1" customWidth="1"/>
    <col min="1044" max="1044" width="6.42578125" style="1" bestFit="1" customWidth="1"/>
    <col min="1045" max="1280" width="9.140625" style="1"/>
    <col min="1281" max="1281" width="11.28515625" style="1" customWidth="1"/>
    <col min="1282" max="1282" width="7.28515625" style="1" bestFit="1" customWidth="1"/>
    <col min="1283" max="1283" width="4.5703125" style="1" bestFit="1" customWidth="1"/>
    <col min="1284" max="1284" width="7" style="1" bestFit="1" customWidth="1"/>
    <col min="1285" max="1285" width="6.85546875" style="1" bestFit="1" customWidth="1"/>
    <col min="1286" max="1286" width="5.7109375" style="1" bestFit="1" customWidth="1"/>
    <col min="1287" max="1287" width="8.7109375" style="1" bestFit="1" customWidth="1"/>
    <col min="1288" max="1288" width="13.140625" style="1" bestFit="1" customWidth="1"/>
    <col min="1289" max="1289" width="3.7109375" style="1" bestFit="1" customWidth="1"/>
    <col min="1290" max="1290" width="4.5703125" style="1" bestFit="1" customWidth="1"/>
    <col min="1291" max="1292" width="5.5703125" style="1" bestFit="1" customWidth="1"/>
    <col min="1293" max="1293" width="4.5703125" style="1" bestFit="1" customWidth="1"/>
    <col min="1294" max="1295" width="7.42578125" style="1" bestFit="1" customWidth="1"/>
    <col min="1296" max="1296" width="5.7109375" style="1" bestFit="1" customWidth="1"/>
    <col min="1297" max="1297" width="6.7109375" style="1" bestFit="1" customWidth="1"/>
    <col min="1298" max="1298" width="7.5703125" style="1" bestFit="1" customWidth="1"/>
    <col min="1299" max="1299" width="13.140625" style="1" bestFit="1" customWidth="1"/>
    <col min="1300" max="1300" width="6.42578125" style="1" bestFit="1" customWidth="1"/>
    <col min="1301" max="1536" width="9.140625" style="1"/>
    <col min="1537" max="1537" width="11.28515625" style="1" customWidth="1"/>
    <col min="1538" max="1538" width="7.28515625" style="1" bestFit="1" customWidth="1"/>
    <col min="1539" max="1539" width="4.5703125" style="1" bestFit="1" customWidth="1"/>
    <col min="1540" max="1540" width="7" style="1" bestFit="1" customWidth="1"/>
    <col min="1541" max="1541" width="6.85546875" style="1" bestFit="1" customWidth="1"/>
    <col min="1542" max="1542" width="5.7109375" style="1" bestFit="1" customWidth="1"/>
    <col min="1543" max="1543" width="8.7109375" style="1" bestFit="1" customWidth="1"/>
    <col min="1544" max="1544" width="13.140625" style="1" bestFit="1" customWidth="1"/>
    <col min="1545" max="1545" width="3.7109375" style="1" bestFit="1" customWidth="1"/>
    <col min="1546" max="1546" width="4.5703125" style="1" bestFit="1" customWidth="1"/>
    <col min="1547" max="1548" width="5.5703125" style="1" bestFit="1" customWidth="1"/>
    <col min="1549" max="1549" width="4.5703125" style="1" bestFit="1" customWidth="1"/>
    <col min="1550" max="1551" width="7.42578125" style="1" bestFit="1" customWidth="1"/>
    <col min="1552" max="1552" width="5.7109375" style="1" bestFit="1" customWidth="1"/>
    <col min="1553" max="1553" width="6.7109375" style="1" bestFit="1" customWidth="1"/>
    <col min="1554" max="1554" width="7.5703125" style="1" bestFit="1" customWidth="1"/>
    <col min="1555" max="1555" width="13.140625" style="1" bestFit="1" customWidth="1"/>
    <col min="1556" max="1556" width="6.42578125" style="1" bestFit="1" customWidth="1"/>
    <col min="1557" max="1792" width="9.140625" style="1"/>
    <col min="1793" max="1793" width="11.28515625" style="1" customWidth="1"/>
    <col min="1794" max="1794" width="7.28515625" style="1" bestFit="1" customWidth="1"/>
    <col min="1795" max="1795" width="4.5703125" style="1" bestFit="1" customWidth="1"/>
    <col min="1796" max="1796" width="7" style="1" bestFit="1" customWidth="1"/>
    <col min="1797" max="1797" width="6.85546875" style="1" bestFit="1" customWidth="1"/>
    <col min="1798" max="1798" width="5.7109375" style="1" bestFit="1" customWidth="1"/>
    <col min="1799" max="1799" width="8.7109375" style="1" bestFit="1" customWidth="1"/>
    <col min="1800" max="1800" width="13.140625" style="1" bestFit="1" customWidth="1"/>
    <col min="1801" max="1801" width="3.7109375" style="1" bestFit="1" customWidth="1"/>
    <col min="1802" max="1802" width="4.5703125" style="1" bestFit="1" customWidth="1"/>
    <col min="1803" max="1804" width="5.5703125" style="1" bestFit="1" customWidth="1"/>
    <col min="1805" max="1805" width="4.5703125" style="1" bestFit="1" customWidth="1"/>
    <col min="1806" max="1807" width="7.42578125" style="1" bestFit="1" customWidth="1"/>
    <col min="1808" max="1808" width="5.7109375" style="1" bestFit="1" customWidth="1"/>
    <col min="1809" max="1809" width="6.7109375" style="1" bestFit="1" customWidth="1"/>
    <col min="1810" max="1810" width="7.5703125" style="1" bestFit="1" customWidth="1"/>
    <col min="1811" max="1811" width="13.140625" style="1" bestFit="1" customWidth="1"/>
    <col min="1812" max="1812" width="6.42578125" style="1" bestFit="1" customWidth="1"/>
    <col min="1813" max="2048" width="9.140625" style="1"/>
    <col min="2049" max="2049" width="11.28515625" style="1" customWidth="1"/>
    <col min="2050" max="2050" width="7.28515625" style="1" bestFit="1" customWidth="1"/>
    <col min="2051" max="2051" width="4.5703125" style="1" bestFit="1" customWidth="1"/>
    <col min="2052" max="2052" width="7" style="1" bestFit="1" customWidth="1"/>
    <col min="2053" max="2053" width="6.85546875" style="1" bestFit="1" customWidth="1"/>
    <col min="2054" max="2054" width="5.7109375" style="1" bestFit="1" customWidth="1"/>
    <col min="2055" max="2055" width="8.7109375" style="1" bestFit="1" customWidth="1"/>
    <col min="2056" max="2056" width="13.140625" style="1" bestFit="1" customWidth="1"/>
    <col min="2057" max="2057" width="3.7109375" style="1" bestFit="1" customWidth="1"/>
    <col min="2058" max="2058" width="4.5703125" style="1" bestFit="1" customWidth="1"/>
    <col min="2059" max="2060" width="5.5703125" style="1" bestFit="1" customWidth="1"/>
    <col min="2061" max="2061" width="4.5703125" style="1" bestFit="1" customWidth="1"/>
    <col min="2062" max="2063" width="7.42578125" style="1" bestFit="1" customWidth="1"/>
    <col min="2064" max="2064" width="5.7109375" style="1" bestFit="1" customWidth="1"/>
    <col min="2065" max="2065" width="6.7109375" style="1" bestFit="1" customWidth="1"/>
    <col min="2066" max="2066" width="7.5703125" style="1" bestFit="1" customWidth="1"/>
    <col min="2067" max="2067" width="13.140625" style="1" bestFit="1" customWidth="1"/>
    <col min="2068" max="2068" width="6.42578125" style="1" bestFit="1" customWidth="1"/>
    <col min="2069" max="2304" width="9.140625" style="1"/>
    <col min="2305" max="2305" width="11.28515625" style="1" customWidth="1"/>
    <col min="2306" max="2306" width="7.28515625" style="1" bestFit="1" customWidth="1"/>
    <col min="2307" max="2307" width="4.5703125" style="1" bestFit="1" customWidth="1"/>
    <col min="2308" max="2308" width="7" style="1" bestFit="1" customWidth="1"/>
    <col min="2309" max="2309" width="6.85546875" style="1" bestFit="1" customWidth="1"/>
    <col min="2310" max="2310" width="5.7109375" style="1" bestFit="1" customWidth="1"/>
    <col min="2311" max="2311" width="8.7109375" style="1" bestFit="1" customWidth="1"/>
    <col min="2312" max="2312" width="13.140625" style="1" bestFit="1" customWidth="1"/>
    <col min="2313" max="2313" width="3.7109375" style="1" bestFit="1" customWidth="1"/>
    <col min="2314" max="2314" width="4.5703125" style="1" bestFit="1" customWidth="1"/>
    <col min="2315" max="2316" width="5.5703125" style="1" bestFit="1" customWidth="1"/>
    <col min="2317" max="2317" width="4.5703125" style="1" bestFit="1" customWidth="1"/>
    <col min="2318" max="2319" width="7.42578125" style="1" bestFit="1" customWidth="1"/>
    <col min="2320" max="2320" width="5.7109375" style="1" bestFit="1" customWidth="1"/>
    <col min="2321" max="2321" width="6.7109375" style="1" bestFit="1" customWidth="1"/>
    <col min="2322" max="2322" width="7.5703125" style="1" bestFit="1" customWidth="1"/>
    <col min="2323" max="2323" width="13.140625" style="1" bestFit="1" customWidth="1"/>
    <col min="2324" max="2324" width="6.42578125" style="1" bestFit="1" customWidth="1"/>
    <col min="2325" max="2560" width="9.140625" style="1"/>
    <col min="2561" max="2561" width="11.28515625" style="1" customWidth="1"/>
    <col min="2562" max="2562" width="7.28515625" style="1" bestFit="1" customWidth="1"/>
    <col min="2563" max="2563" width="4.5703125" style="1" bestFit="1" customWidth="1"/>
    <col min="2564" max="2564" width="7" style="1" bestFit="1" customWidth="1"/>
    <col min="2565" max="2565" width="6.85546875" style="1" bestFit="1" customWidth="1"/>
    <col min="2566" max="2566" width="5.7109375" style="1" bestFit="1" customWidth="1"/>
    <col min="2567" max="2567" width="8.7109375" style="1" bestFit="1" customWidth="1"/>
    <col min="2568" max="2568" width="13.140625" style="1" bestFit="1" customWidth="1"/>
    <col min="2569" max="2569" width="3.7109375" style="1" bestFit="1" customWidth="1"/>
    <col min="2570" max="2570" width="4.5703125" style="1" bestFit="1" customWidth="1"/>
    <col min="2571" max="2572" width="5.5703125" style="1" bestFit="1" customWidth="1"/>
    <col min="2573" max="2573" width="4.5703125" style="1" bestFit="1" customWidth="1"/>
    <col min="2574" max="2575" width="7.42578125" style="1" bestFit="1" customWidth="1"/>
    <col min="2576" max="2576" width="5.7109375" style="1" bestFit="1" customWidth="1"/>
    <col min="2577" max="2577" width="6.7109375" style="1" bestFit="1" customWidth="1"/>
    <col min="2578" max="2578" width="7.5703125" style="1" bestFit="1" customWidth="1"/>
    <col min="2579" max="2579" width="13.140625" style="1" bestFit="1" customWidth="1"/>
    <col min="2580" max="2580" width="6.42578125" style="1" bestFit="1" customWidth="1"/>
    <col min="2581" max="2816" width="9.140625" style="1"/>
    <col min="2817" max="2817" width="11.28515625" style="1" customWidth="1"/>
    <col min="2818" max="2818" width="7.28515625" style="1" bestFit="1" customWidth="1"/>
    <col min="2819" max="2819" width="4.5703125" style="1" bestFit="1" customWidth="1"/>
    <col min="2820" max="2820" width="7" style="1" bestFit="1" customWidth="1"/>
    <col min="2821" max="2821" width="6.85546875" style="1" bestFit="1" customWidth="1"/>
    <col min="2822" max="2822" width="5.7109375" style="1" bestFit="1" customWidth="1"/>
    <col min="2823" max="2823" width="8.7109375" style="1" bestFit="1" customWidth="1"/>
    <col min="2824" max="2824" width="13.140625" style="1" bestFit="1" customWidth="1"/>
    <col min="2825" max="2825" width="3.7109375" style="1" bestFit="1" customWidth="1"/>
    <col min="2826" max="2826" width="4.5703125" style="1" bestFit="1" customWidth="1"/>
    <col min="2827" max="2828" width="5.5703125" style="1" bestFit="1" customWidth="1"/>
    <col min="2829" max="2829" width="4.5703125" style="1" bestFit="1" customWidth="1"/>
    <col min="2830" max="2831" width="7.42578125" style="1" bestFit="1" customWidth="1"/>
    <col min="2832" max="2832" width="5.7109375" style="1" bestFit="1" customWidth="1"/>
    <col min="2833" max="2833" width="6.7109375" style="1" bestFit="1" customWidth="1"/>
    <col min="2834" max="2834" width="7.5703125" style="1" bestFit="1" customWidth="1"/>
    <col min="2835" max="2835" width="13.140625" style="1" bestFit="1" customWidth="1"/>
    <col min="2836" max="2836" width="6.42578125" style="1" bestFit="1" customWidth="1"/>
    <col min="2837" max="3072" width="9.140625" style="1"/>
    <col min="3073" max="3073" width="11.28515625" style="1" customWidth="1"/>
    <col min="3074" max="3074" width="7.28515625" style="1" bestFit="1" customWidth="1"/>
    <col min="3075" max="3075" width="4.5703125" style="1" bestFit="1" customWidth="1"/>
    <col min="3076" max="3076" width="7" style="1" bestFit="1" customWidth="1"/>
    <col min="3077" max="3077" width="6.85546875" style="1" bestFit="1" customWidth="1"/>
    <col min="3078" max="3078" width="5.7109375" style="1" bestFit="1" customWidth="1"/>
    <col min="3079" max="3079" width="8.7109375" style="1" bestFit="1" customWidth="1"/>
    <col min="3080" max="3080" width="13.140625" style="1" bestFit="1" customWidth="1"/>
    <col min="3081" max="3081" width="3.7109375" style="1" bestFit="1" customWidth="1"/>
    <col min="3082" max="3082" width="4.5703125" style="1" bestFit="1" customWidth="1"/>
    <col min="3083" max="3084" width="5.5703125" style="1" bestFit="1" customWidth="1"/>
    <col min="3085" max="3085" width="4.5703125" style="1" bestFit="1" customWidth="1"/>
    <col min="3086" max="3087" width="7.42578125" style="1" bestFit="1" customWidth="1"/>
    <col min="3088" max="3088" width="5.7109375" style="1" bestFit="1" customWidth="1"/>
    <col min="3089" max="3089" width="6.7109375" style="1" bestFit="1" customWidth="1"/>
    <col min="3090" max="3090" width="7.5703125" style="1" bestFit="1" customWidth="1"/>
    <col min="3091" max="3091" width="13.140625" style="1" bestFit="1" customWidth="1"/>
    <col min="3092" max="3092" width="6.42578125" style="1" bestFit="1" customWidth="1"/>
    <col min="3093" max="3328" width="9.140625" style="1"/>
    <col min="3329" max="3329" width="11.28515625" style="1" customWidth="1"/>
    <col min="3330" max="3330" width="7.28515625" style="1" bestFit="1" customWidth="1"/>
    <col min="3331" max="3331" width="4.5703125" style="1" bestFit="1" customWidth="1"/>
    <col min="3332" max="3332" width="7" style="1" bestFit="1" customWidth="1"/>
    <col min="3333" max="3333" width="6.85546875" style="1" bestFit="1" customWidth="1"/>
    <col min="3334" max="3334" width="5.7109375" style="1" bestFit="1" customWidth="1"/>
    <col min="3335" max="3335" width="8.7109375" style="1" bestFit="1" customWidth="1"/>
    <col min="3336" max="3336" width="13.140625" style="1" bestFit="1" customWidth="1"/>
    <col min="3337" max="3337" width="3.7109375" style="1" bestFit="1" customWidth="1"/>
    <col min="3338" max="3338" width="4.5703125" style="1" bestFit="1" customWidth="1"/>
    <col min="3339" max="3340" width="5.5703125" style="1" bestFit="1" customWidth="1"/>
    <col min="3341" max="3341" width="4.5703125" style="1" bestFit="1" customWidth="1"/>
    <col min="3342" max="3343" width="7.42578125" style="1" bestFit="1" customWidth="1"/>
    <col min="3344" max="3344" width="5.7109375" style="1" bestFit="1" customWidth="1"/>
    <col min="3345" max="3345" width="6.7109375" style="1" bestFit="1" customWidth="1"/>
    <col min="3346" max="3346" width="7.5703125" style="1" bestFit="1" customWidth="1"/>
    <col min="3347" max="3347" width="13.140625" style="1" bestFit="1" customWidth="1"/>
    <col min="3348" max="3348" width="6.42578125" style="1" bestFit="1" customWidth="1"/>
    <col min="3349" max="3584" width="9.140625" style="1"/>
    <col min="3585" max="3585" width="11.28515625" style="1" customWidth="1"/>
    <col min="3586" max="3586" width="7.28515625" style="1" bestFit="1" customWidth="1"/>
    <col min="3587" max="3587" width="4.5703125" style="1" bestFit="1" customWidth="1"/>
    <col min="3588" max="3588" width="7" style="1" bestFit="1" customWidth="1"/>
    <col min="3589" max="3589" width="6.85546875" style="1" bestFit="1" customWidth="1"/>
    <col min="3590" max="3590" width="5.7109375" style="1" bestFit="1" customWidth="1"/>
    <col min="3591" max="3591" width="8.7109375" style="1" bestFit="1" customWidth="1"/>
    <col min="3592" max="3592" width="13.140625" style="1" bestFit="1" customWidth="1"/>
    <col min="3593" max="3593" width="3.7109375" style="1" bestFit="1" customWidth="1"/>
    <col min="3594" max="3594" width="4.5703125" style="1" bestFit="1" customWidth="1"/>
    <col min="3595" max="3596" width="5.5703125" style="1" bestFit="1" customWidth="1"/>
    <col min="3597" max="3597" width="4.5703125" style="1" bestFit="1" customWidth="1"/>
    <col min="3598" max="3599" width="7.42578125" style="1" bestFit="1" customWidth="1"/>
    <col min="3600" max="3600" width="5.7109375" style="1" bestFit="1" customWidth="1"/>
    <col min="3601" max="3601" width="6.7109375" style="1" bestFit="1" customWidth="1"/>
    <col min="3602" max="3602" width="7.5703125" style="1" bestFit="1" customWidth="1"/>
    <col min="3603" max="3603" width="13.140625" style="1" bestFit="1" customWidth="1"/>
    <col min="3604" max="3604" width="6.42578125" style="1" bestFit="1" customWidth="1"/>
    <col min="3605" max="3840" width="9.140625" style="1"/>
    <col min="3841" max="3841" width="11.28515625" style="1" customWidth="1"/>
    <col min="3842" max="3842" width="7.28515625" style="1" bestFit="1" customWidth="1"/>
    <col min="3843" max="3843" width="4.5703125" style="1" bestFit="1" customWidth="1"/>
    <col min="3844" max="3844" width="7" style="1" bestFit="1" customWidth="1"/>
    <col min="3845" max="3845" width="6.85546875" style="1" bestFit="1" customWidth="1"/>
    <col min="3846" max="3846" width="5.7109375" style="1" bestFit="1" customWidth="1"/>
    <col min="3847" max="3847" width="8.7109375" style="1" bestFit="1" customWidth="1"/>
    <col min="3848" max="3848" width="13.140625" style="1" bestFit="1" customWidth="1"/>
    <col min="3849" max="3849" width="3.7109375" style="1" bestFit="1" customWidth="1"/>
    <col min="3850" max="3850" width="4.5703125" style="1" bestFit="1" customWidth="1"/>
    <col min="3851" max="3852" width="5.5703125" style="1" bestFit="1" customWidth="1"/>
    <col min="3853" max="3853" width="4.5703125" style="1" bestFit="1" customWidth="1"/>
    <col min="3854" max="3855" width="7.42578125" style="1" bestFit="1" customWidth="1"/>
    <col min="3856" max="3856" width="5.7109375" style="1" bestFit="1" customWidth="1"/>
    <col min="3857" max="3857" width="6.7109375" style="1" bestFit="1" customWidth="1"/>
    <col min="3858" max="3858" width="7.5703125" style="1" bestFit="1" customWidth="1"/>
    <col min="3859" max="3859" width="13.140625" style="1" bestFit="1" customWidth="1"/>
    <col min="3860" max="3860" width="6.42578125" style="1" bestFit="1" customWidth="1"/>
    <col min="3861" max="4096" width="9.140625" style="1"/>
    <col min="4097" max="4097" width="11.28515625" style="1" customWidth="1"/>
    <col min="4098" max="4098" width="7.28515625" style="1" bestFit="1" customWidth="1"/>
    <col min="4099" max="4099" width="4.5703125" style="1" bestFit="1" customWidth="1"/>
    <col min="4100" max="4100" width="7" style="1" bestFit="1" customWidth="1"/>
    <col min="4101" max="4101" width="6.85546875" style="1" bestFit="1" customWidth="1"/>
    <col min="4102" max="4102" width="5.7109375" style="1" bestFit="1" customWidth="1"/>
    <col min="4103" max="4103" width="8.7109375" style="1" bestFit="1" customWidth="1"/>
    <col min="4104" max="4104" width="13.140625" style="1" bestFit="1" customWidth="1"/>
    <col min="4105" max="4105" width="3.7109375" style="1" bestFit="1" customWidth="1"/>
    <col min="4106" max="4106" width="4.5703125" style="1" bestFit="1" customWidth="1"/>
    <col min="4107" max="4108" width="5.5703125" style="1" bestFit="1" customWidth="1"/>
    <col min="4109" max="4109" width="4.5703125" style="1" bestFit="1" customWidth="1"/>
    <col min="4110" max="4111" width="7.42578125" style="1" bestFit="1" customWidth="1"/>
    <col min="4112" max="4112" width="5.7109375" style="1" bestFit="1" customWidth="1"/>
    <col min="4113" max="4113" width="6.7109375" style="1" bestFit="1" customWidth="1"/>
    <col min="4114" max="4114" width="7.5703125" style="1" bestFit="1" customWidth="1"/>
    <col min="4115" max="4115" width="13.140625" style="1" bestFit="1" customWidth="1"/>
    <col min="4116" max="4116" width="6.42578125" style="1" bestFit="1" customWidth="1"/>
    <col min="4117" max="4352" width="9.140625" style="1"/>
    <col min="4353" max="4353" width="11.28515625" style="1" customWidth="1"/>
    <col min="4354" max="4354" width="7.28515625" style="1" bestFit="1" customWidth="1"/>
    <col min="4355" max="4355" width="4.5703125" style="1" bestFit="1" customWidth="1"/>
    <col min="4356" max="4356" width="7" style="1" bestFit="1" customWidth="1"/>
    <col min="4357" max="4357" width="6.85546875" style="1" bestFit="1" customWidth="1"/>
    <col min="4358" max="4358" width="5.7109375" style="1" bestFit="1" customWidth="1"/>
    <col min="4359" max="4359" width="8.7109375" style="1" bestFit="1" customWidth="1"/>
    <col min="4360" max="4360" width="13.140625" style="1" bestFit="1" customWidth="1"/>
    <col min="4361" max="4361" width="3.7109375" style="1" bestFit="1" customWidth="1"/>
    <col min="4362" max="4362" width="4.5703125" style="1" bestFit="1" customWidth="1"/>
    <col min="4363" max="4364" width="5.5703125" style="1" bestFit="1" customWidth="1"/>
    <col min="4365" max="4365" width="4.5703125" style="1" bestFit="1" customWidth="1"/>
    <col min="4366" max="4367" width="7.42578125" style="1" bestFit="1" customWidth="1"/>
    <col min="4368" max="4368" width="5.7109375" style="1" bestFit="1" customWidth="1"/>
    <col min="4369" max="4369" width="6.7109375" style="1" bestFit="1" customWidth="1"/>
    <col min="4370" max="4370" width="7.5703125" style="1" bestFit="1" customWidth="1"/>
    <col min="4371" max="4371" width="13.140625" style="1" bestFit="1" customWidth="1"/>
    <col min="4372" max="4372" width="6.42578125" style="1" bestFit="1" customWidth="1"/>
    <col min="4373" max="4608" width="9.140625" style="1"/>
    <col min="4609" max="4609" width="11.28515625" style="1" customWidth="1"/>
    <col min="4610" max="4610" width="7.28515625" style="1" bestFit="1" customWidth="1"/>
    <col min="4611" max="4611" width="4.5703125" style="1" bestFit="1" customWidth="1"/>
    <col min="4612" max="4612" width="7" style="1" bestFit="1" customWidth="1"/>
    <col min="4613" max="4613" width="6.85546875" style="1" bestFit="1" customWidth="1"/>
    <col min="4614" max="4614" width="5.7109375" style="1" bestFit="1" customWidth="1"/>
    <col min="4615" max="4615" width="8.7109375" style="1" bestFit="1" customWidth="1"/>
    <col min="4616" max="4616" width="13.140625" style="1" bestFit="1" customWidth="1"/>
    <col min="4617" max="4617" width="3.7109375" style="1" bestFit="1" customWidth="1"/>
    <col min="4618" max="4618" width="4.5703125" style="1" bestFit="1" customWidth="1"/>
    <col min="4619" max="4620" width="5.5703125" style="1" bestFit="1" customWidth="1"/>
    <col min="4621" max="4621" width="4.5703125" style="1" bestFit="1" customWidth="1"/>
    <col min="4622" max="4623" width="7.42578125" style="1" bestFit="1" customWidth="1"/>
    <col min="4624" max="4624" width="5.7109375" style="1" bestFit="1" customWidth="1"/>
    <col min="4625" max="4625" width="6.7109375" style="1" bestFit="1" customWidth="1"/>
    <col min="4626" max="4626" width="7.5703125" style="1" bestFit="1" customWidth="1"/>
    <col min="4627" max="4627" width="13.140625" style="1" bestFit="1" customWidth="1"/>
    <col min="4628" max="4628" width="6.42578125" style="1" bestFit="1" customWidth="1"/>
    <col min="4629" max="4864" width="9.140625" style="1"/>
    <col min="4865" max="4865" width="11.28515625" style="1" customWidth="1"/>
    <col min="4866" max="4866" width="7.28515625" style="1" bestFit="1" customWidth="1"/>
    <col min="4867" max="4867" width="4.5703125" style="1" bestFit="1" customWidth="1"/>
    <col min="4868" max="4868" width="7" style="1" bestFit="1" customWidth="1"/>
    <col min="4869" max="4869" width="6.85546875" style="1" bestFit="1" customWidth="1"/>
    <col min="4870" max="4870" width="5.7109375" style="1" bestFit="1" customWidth="1"/>
    <col min="4871" max="4871" width="8.7109375" style="1" bestFit="1" customWidth="1"/>
    <col min="4872" max="4872" width="13.140625" style="1" bestFit="1" customWidth="1"/>
    <col min="4873" max="4873" width="3.7109375" style="1" bestFit="1" customWidth="1"/>
    <col min="4874" max="4874" width="4.5703125" style="1" bestFit="1" customWidth="1"/>
    <col min="4875" max="4876" width="5.5703125" style="1" bestFit="1" customWidth="1"/>
    <col min="4877" max="4877" width="4.5703125" style="1" bestFit="1" customWidth="1"/>
    <col min="4878" max="4879" width="7.42578125" style="1" bestFit="1" customWidth="1"/>
    <col min="4880" max="4880" width="5.7109375" style="1" bestFit="1" customWidth="1"/>
    <col min="4881" max="4881" width="6.7109375" style="1" bestFit="1" customWidth="1"/>
    <col min="4882" max="4882" width="7.5703125" style="1" bestFit="1" customWidth="1"/>
    <col min="4883" max="4883" width="13.140625" style="1" bestFit="1" customWidth="1"/>
    <col min="4884" max="4884" width="6.42578125" style="1" bestFit="1" customWidth="1"/>
    <col min="4885" max="5120" width="9.140625" style="1"/>
    <col min="5121" max="5121" width="11.28515625" style="1" customWidth="1"/>
    <col min="5122" max="5122" width="7.28515625" style="1" bestFit="1" customWidth="1"/>
    <col min="5123" max="5123" width="4.5703125" style="1" bestFit="1" customWidth="1"/>
    <col min="5124" max="5124" width="7" style="1" bestFit="1" customWidth="1"/>
    <col min="5125" max="5125" width="6.85546875" style="1" bestFit="1" customWidth="1"/>
    <col min="5126" max="5126" width="5.7109375" style="1" bestFit="1" customWidth="1"/>
    <col min="5127" max="5127" width="8.7109375" style="1" bestFit="1" customWidth="1"/>
    <col min="5128" max="5128" width="13.140625" style="1" bestFit="1" customWidth="1"/>
    <col min="5129" max="5129" width="3.7109375" style="1" bestFit="1" customWidth="1"/>
    <col min="5130" max="5130" width="4.5703125" style="1" bestFit="1" customWidth="1"/>
    <col min="5131" max="5132" width="5.5703125" style="1" bestFit="1" customWidth="1"/>
    <col min="5133" max="5133" width="4.5703125" style="1" bestFit="1" customWidth="1"/>
    <col min="5134" max="5135" width="7.42578125" style="1" bestFit="1" customWidth="1"/>
    <col min="5136" max="5136" width="5.7109375" style="1" bestFit="1" customWidth="1"/>
    <col min="5137" max="5137" width="6.7109375" style="1" bestFit="1" customWidth="1"/>
    <col min="5138" max="5138" width="7.5703125" style="1" bestFit="1" customWidth="1"/>
    <col min="5139" max="5139" width="13.140625" style="1" bestFit="1" customWidth="1"/>
    <col min="5140" max="5140" width="6.42578125" style="1" bestFit="1" customWidth="1"/>
    <col min="5141" max="5376" width="9.140625" style="1"/>
    <col min="5377" max="5377" width="11.28515625" style="1" customWidth="1"/>
    <col min="5378" max="5378" width="7.28515625" style="1" bestFit="1" customWidth="1"/>
    <col min="5379" max="5379" width="4.5703125" style="1" bestFit="1" customWidth="1"/>
    <col min="5380" max="5380" width="7" style="1" bestFit="1" customWidth="1"/>
    <col min="5381" max="5381" width="6.85546875" style="1" bestFit="1" customWidth="1"/>
    <col min="5382" max="5382" width="5.7109375" style="1" bestFit="1" customWidth="1"/>
    <col min="5383" max="5383" width="8.7109375" style="1" bestFit="1" customWidth="1"/>
    <col min="5384" max="5384" width="13.140625" style="1" bestFit="1" customWidth="1"/>
    <col min="5385" max="5385" width="3.7109375" style="1" bestFit="1" customWidth="1"/>
    <col min="5386" max="5386" width="4.5703125" style="1" bestFit="1" customWidth="1"/>
    <col min="5387" max="5388" width="5.5703125" style="1" bestFit="1" customWidth="1"/>
    <col min="5389" max="5389" width="4.5703125" style="1" bestFit="1" customWidth="1"/>
    <col min="5390" max="5391" width="7.42578125" style="1" bestFit="1" customWidth="1"/>
    <col min="5392" max="5392" width="5.7109375" style="1" bestFit="1" customWidth="1"/>
    <col min="5393" max="5393" width="6.7109375" style="1" bestFit="1" customWidth="1"/>
    <col min="5394" max="5394" width="7.5703125" style="1" bestFit="1" customWidth="1"/>
    <col min="5395" max="5395" width="13.140625" style="1" bestFit="1" customWidth="1"/>
    <col min="5396" max="5396" width="6.42578125" style="1" bestFit="1" customWidth="1"/>
    <col min="5397" max="5632" width="9.140625" style="1"/>
    <col min="5633" max="5633" width="11.28515625" style="1" customWidth="1"/>
    <col min="5634" max="5634" width="7.28515625" style="1" bestFit="1" customWidth="1"/>
    <col min="5635" max="5635" width="4.5703125" style="1" bestFit="1" customWidth="1"/>
    <col min="5636" max="5636" width="7" style="1" bestFit="1" customWidth="1"/>
    <col min="5637" max="5637" width="6.85546875" style="1" bestFit="1" customWidth="1"/>
    <col min="5638" max="5638" width="5.7109375" style="1" bestFit="1" customWidth="1"/>
    <col min="5639" max="5639" width="8.7109375" style="1" bestFit="1" customWidth="1"/>
    <col min="5640" max="5640" width="13.140625" style="1" bestFit="1" customWidth="1"/>
    <col min="5641" max="5641" width="3.7109375" style="1" bestFit="1" customWidth="1"/>
    <col min="5642" max="5642" width="4.5703125" style="1" bestFit="1" customWidth="1"/>
    <col min="5643" max="5644" width="5.5703125" style="1" bestFit="1" customWidth="1"/>
    <col min="5645" max="5645" width="4.5703125" style="1" bestFit="1" customWidth="1"/>
    <col min="5646" max="5647" width="7.42578125" style="1" bestFit="1" customWidth="1"/>
    <col min="5648" max="5648" width="5.7109375" style="1" bestFit="1" customWidth="1"/>
    <col min="5649" max="5649" width="6.7109375" style="1" bestFit="1" customWidth="1"/>
    <col min="5650" max="5650" width="7.5703125" style="1" bestFit="1" customWidth="1"/>
    <col min="5651" max="5651" width="13.140625" style="1" bestFit="1" customWidth="1"/>
    <col min="5652" max="5652" width="6.42578125" style="1" bestFit="1" customWidth="1"/>
    <col min="5653" max="5888" width="9.140625" style="1"/>
    <col min="5889" max="5889" width="11.28515625" style="1" customWidth="1"/>
    <col min="5890" max="5890" width="7.28515625" style="1" bestFit="1" customWidth="1"/>
    <col min="5891" max="5891" width="4.5703125" style="1" bestFit="1" customWidth="1"/>
    <col min="5892" max="5892" width="7" style="1" bestFit="1" customWidth="1"/>
    <col min="5893" max="5893" width="6.85546875" style="1" bestFit="1" customWidth="1"/>
    <col min="5894" max="5894" width="5.7109375" style="1" bestFit="1" customWidth="1"/>
    <col min="5895" max="5895" width="8.7109375" style="1" bestFit="1" customWidth="1"/>
    <col min="5896" max="5896" width="13.140625" style="1" bestFit="1" customWidth="1"/>
    <col min="5897" max="5897" width="3.7109375" style="1" bestFit="1" customWidth="1"/>
    <col min="5898" max="5898" width="4.5703125" style="1" bestFit="1" customWidth="1"/>
    <col min="5899" max="5900" width="5.5703125" style="1" bestFit="1" customWidth="1"/>
    <col min="5901" max="5901" width="4.5703125" style="1" bestFit="1" customWidth="1"/>
    <col min="5902" max="5903" width="7.42578125" style="1" bestFit="1" customWidth="1"/>
    <col min="5904" max="5904" width="5.7109375" style="1" bestFit="1" customWidth="1"/>
    <col min="5905" max="5905" width="6.7109375" style="1" bestFit="1" customWidth="1"/>
    <col min="5906" max="5906" width="7.5703125" style="1" bestFit="1" customWidth="1"/>
    <col min="5907" max="5907" width="13.140625" style="1" bestFit="1" customWidth="1"/>
    <col min="5908" max="5908" width="6.42578125" style="1" bestFit="1" customWidth="1"/>
    <col min="5909" max="6144" width="9.140625" style="1"/>
    <col min="6145" max="6145" width="11.28515625" style="1" customWidth="1"/>
    <col min="6146" max="6146" width="7.28515625" style="1" bestFit="1" customWidth="1"/>
    <col min="6147" max="6147" width="4.5703125" style="1" bestFit="1" customWidth="1"/>
    <col min="6148" max="6148" width="7" style="1" bestFit="1" customWidth="1"/>
    <col min="6149" max="6149" width="6.85546875" style="1" bestFit="1" customWidth="1"/>
    <col min="6150" max="6150" width="5.7109375" style="1" bestFit="1" customWidth="1"/>
    <col min="6151" max="6151" width="8.7109375" style="1" bestFit="1" customWidth="1"/>
    <col min="6152" max="6152" width="13.140625" style="1" bestFit="1" customWidth="1"/>
    <col min="6153" max="6153" width="3.7109375" style="1" bestFit="1" customWidth="1"/>
    <col min="6154" max="6154" width="4.5703125" style="1" bestFit="1" customWidth="1"/>
    <col min="6155" max="6156" width="5.5703125" style="1" bestFit="1" customWidth="1"/>
    <col min="6157" max="6157" width="4.5703125" style="1" bestFit="1" customWidth="1"/>
    <col min="6158" max="6159" width="7.42578125" style="1" bestFit="1" customWidth="1"/>
    <col min="6160" max="6160" width="5.7109375" style="1" bestFit="1" customWidth="1"/>
    <col min="6161" max="6161" width="6.7109375" style="1" bestFit="1" customWidth="1"/>
    <col min="6162" max="6162" width="7.5703125" style="1" bestFit="1" customWidth="1"/>
    <col min="6163" max="6163" width="13.140625" style="1" bestFit="1" customWidth="1"/>
    <col min="6164" max="6164" width="6.42578125" style="1" bestFit="1" customWidth="1"/>
    <col min="6165" max="6400" width="9.140625" style="1"/>
    <col min="6401" max="6401" width="11.28515625" style="1" customWidth="1"/>
    <col min="6402" max="6402" width="7.28515625" style="1" bestFit="1" customWidth="1"/>
    <col min="6403" max="6403" width="4.5703125" style="1" bestFit="1" customWidth="1"/>
    <col min="6404" max="6404" width="7" style="1" bestFit="1" customWidth="1"/>
    <col min="6405" max="6405" width="6.85546875" style="1" bestFit="1" customWidth="1"/>
    <col min="6406" max="6406" width="5.7109375" style="1" bestFit="1" customWidth="1"/>
    <col min="6407" max="6407" width="8.7109375" style="1" bestFit="1" customWidth="1"/>
    <col min="6408" max="6408" width="13.140625" style="1" bestFit="1" customWidth="1"/>
    <col min="6409" max="6409" width="3.7109375" style="1" bestFit="1" customWidth="1"/>
    <col min="6410" max="6410" width="4.5703125" style="1" bestFit="1" customWidth="1"/>
    <col min="6411" max="6412" width="5.5703125" style="1" bestFit="1" customWidth="1"/>
    <col min="6413" max="6413" width="4.5703125" style="1" bestFit="1" customWidth="1"/>
    <col min="6414" max="6415" width="7.42578125" style="1" bestFit="1" customWidth="1"/>
    <col min="6416" max="6416" width="5.7109375" style="1" bestFit="1" customWidth="1"/>
    <col min="6417" max="6417" width="6.7109375" style="1" bestFit="1" customWidth="1"/>
    <col min="6418" max="6418" width="7.5703125" style="1" bestFit="1" customWidth="1"/>
    <col min="6419" max="6419" width="13.140625" style="1" bestFit="1" customWidth="1"/>
    <col min="6420" max="6420" width="6.42578125" style="1" bestFit="1" customWidth="1"/>
    <col min="6421" max="6656" width="9.140625" style="1"/>
    <col min="6657" max="6657" width="11.28515625" style="1" customWidth="1"/>
    <col min="6658" max="6658" width="7.28515625" style="1" bestFit="1" customWidth="1"/>
    <col min="6659" max="6659" width="4.5703125" style="1" bestFit="1" customWidth="1"/>
    <col min="6660" max="6660" width="7" style="1" bestFit="1" customWidth="1"/>
    <col min="6661" max="6661" width="6.85546875" style="1" bestFit="1" customWidth="1"/>
    <col min="6662" max="6662" width="5.7109375" style="1" bestFit="1" customWidth="1"/>
    <col min="6663" max="6663" width="8.7109375" style="1" bestFit="1" customWidth="1"/>
    <col min="6664" max="6664" width="13.140625" style="1" bestFit="1" customWidth="1"/>
    <col min="6665" max="6665" width="3.7109375" style="1" bestFit="1" customWidth="1"/>
    <col min="6666" max="6666" width="4.5703125" style="1" bestFit="1" customWidth="1"/>
    <col min="6667" max="6668" width="5.5703125" style="1" bestFit="1" customWidth="1"/>
    <col min="6669" max="6669" width="4.5703125" style="1" bestFit="1" customWidth="1"/>
    <col min="6670" max="6671" width="7.42578125" style="1" bestFit="1" customWidth="1"/>
    <col min="6672" max="6672" width="5.7109375" style="1" bestFit="1" customWidth="1"/>
    <col min="6673" max="6673" width="6.7109375" style="1" bestFit="1" customWidth="1"/>
    <col min="6674" max="6674" width="7.5703125" style="1" bestFit="1" customWidth="1"/>
    <col min="6675" max="6675" width="13.140625" style="1" bestFit="1" customWidth="1"/>
    <col min="6676" max="6676" width="6.42578125" style="1" bestFit="1" customWidth="1"/>
    <col min="6677" max="6912" width="9.140625" style="1"/>
    <col min="6913" max="6913" width="11.28515625" style="1" customWidth="1"/>
    <col min="6914" max="6914" width="7.28515625" style="1" bestFit="1" customWidth="1"/>
    <col min="6915" max="6915" width="4.5703125" style="1" bestFit="1" customWidth="1"/>
    <col min="6916" max="6916" width="7" style="1" bestFit="1" customWidth="1"/>
    <col min="6917" max="6917" width="6.85546875" style="1" bestFit="1" customWidth="1"/>
    <col min="6918" max="6918" width="5.7109375" style="1" bestFit="1" customWidth="1"/>
    <col min="6919" max="6919" width="8.7109375" style="1" bestFit="1" customWidth="1"/>
    <col min="6920" max="6920" width="13.140625" style="1" bestFit="1" customWidth="1"/>
    <col min="6921" max="6921" width="3.7109375" style="1" bestFit="1" customWidth="1"/>
    <col min="6922" max="6922" width="4.5703125" style="1" bestFit="1" customWidth="1"/>
    <col min="6923" max="6924" width="5.5703125" style="1" bestFit="1" customWidth="1"/>
    <col min="6925" max="6925" width="4.5703125" style="1" bestFit="1" customWidth="1"/>
    <col min="6926" max="6927" width="7.42578125" style="1" bestFit="1" customWidth="1"/>
    <col min="6928" max="6928" width="5.7109375" style="1" bestFit="1" customWidth="1"/>
    <col min="6929" max="6929" width="6.7109375" style="1" bestFit="1" customWidth="1"/>
    <col min="6930" max="6930" width="7.5703125" style="1" bestFit="1" customWidth="1"/>
    <col min="6931" max="6931" width="13.140625" style="1" bestFit="1" customWidth="1"/>
    <col min="6932" max="6932" width="6.42578125" style="1" bestFit="1" customWidth="1"/>
    <col min="6933" max="7168" width="9.140625" style="1"/>
    <col min="7169" max="7169" width="11.28515625" style="1" customWidth="1"/>
    <col min="7170" max="7170" width="7.28515625" style="1" bestFit="1" customWidth="1"/>
    <col min="7171" max="7171" width="4.5703125" style="1" bestFit="1" customWidth="1"/>
    <col min="7172" max="7172" width="7" style="1" bestFit="1" customWidth="1"/>
    <col min="7173" max="7173" width="6.85546875" style="1" bestFit="1" customWidth="1"/>
    <col min="7174" max="7174" width="5.7109375" style="1" bestFit="1" customWidth="1"/>
    <col min="7175" max="7175" width="8.7109375" style="1" bestFit="1" customWidth="1"/>
    <col min="7176" max="7176" width="13.140625" style="1" bestFit="1" customWidth="1"/>
    <col min="7177" max="7177" width="3.7109375" style="1" bestFit="1" customWidth="1"/>
    <col min="7178" max="7178" width="4.5703125" style="1" bestFit="1" customWidth="1"/>
    <col min="7179" max="7180" width="5.5703125" style="1" bestFit="1" customWidth="1"/>
    <col min="7181" max="7181" width="4.5703125" style="1" bestFit="1" customWidth="1"/>
    <col min="7182" max="7183" width="7.42578125" style="1" bestFit="1" customWidth="1"/>
    <col min="7184" max="7184" width="5.7109375" style="1" bestFit="1" customWidth="1"/>
    <col min="7185" max="7185" width="6.7109375" style="1" bestFit="1" customWidth="1"/>
    <col min="7186" max="7186" width="7.5703125" style="1" bestFit="1" customWidth="1"/>
    <col min="7187" max="7187" width="13.140625" style="1" bestFit="1" customWidth="1"/>
    <col min="7188" max="7188" width="6.42578125" style="1" bestFit="1" customWidth="1"/>
    <col min="7189" max="7424" width="9.140625" style="1"/>
    <col min="7425" max="7425" width="11.28515625" style="1" customWidth="1"/>
    <col min="7426" max="7426" width="7.28515625" style="1" bestFit="1" customWidth="1"/>
    <col min="7427" max="7427" width="4.5703125" style="1" bestFit="1" customWidth="1"/>
    <col min="7428" max="7428" width="7" style="1" bestFit="1" customWidth="1"/>
    <col min="7429" max="7429" width="6.85546875" style="1" bestFit="1" customWidth="1"/>
    <col min="7430" max="7430" width="5.7109375" style="1" bestFit="1" customWidth="1"/>
    <col min="7431" max="7431" width="8.7109375" style="1" bestFit="1" customWidth="1"/>
    <col min="7432" max="7432" width="13.140625" style="1" bestFit="1" customWidth="1"/>
    <col min="7433" max="7433" width="3.7109375" style="1" bestFit="1" customWidth="1"/>
    <col min="7434" max="7434" width="4.5703125" style="1" bestFit="1" customWidth="1"/>
    <col min="7435" max="7436" width="5.5703125" style="1" bestFit="1" customWidth="1"/>
    <col min="7437" max="7437" width="4.5703125" style="1" bestFit="1" customWidth="1"/>
    <col min="7438" max="7439" width="7.42578125" style="1" bestFit="1" customWidth="1"/>
    <col min="7440" max="7440" width="5.7109375" style="1" bestFit="1" customWidth="1"/>
    <col min="7441" max="7441" width="6.7109375" style="1" bestFit="1" customWidth="1"/>
    <col min="7442" max="7442" width="7.5703125" style="1" bestFit="1" customWidth="1"/>
    <col min="7443" max="7443" width="13.140625" style="1" bestFit="1" customWidth="1"/>
    <col min="7444" max="7444" width="6.42578125" style="1" bestFit="1" customWidth="1"/>
    <col min="7445" max="7680" width="9.140625" style="1"/>
    <col min="7681" max="7681" width="11.28515625" style="1" customWidth="1"/>
    <col min="7682" max="7682" width="7.28515625" style="1" bestFit="1" customWidth="1"/>
    <col min="7683" max="7683" width="4.5703125" style="1" bestFit="1" customWidth="1"/>
    <col min="7684" max="7684" width="7" style="1" bestFit="1" customWidth="1"/>
    <col min="7685" max="7685" width="6.85546875" style="1" bestFit="1" customWidth="1"/>
    <col min="7686" max="7686" width="5.7109375" style="1" bestFit="1" customWidth="1"/>
    <col min="7687" max="7687" width="8.7109375" style="1" bestFit="1" customWidth="1"/>
    <col min="7688" max="7688" width="13.140625" style="1" bestFit="1" customWidth="1"/>
    <col min="7689" max="7689" width="3.7109375" style="1" bestFit="1" customWidth="1"/>
    <col min="7690" max="7690" width="4.5703125" style="1" bestFit="1" customWidth="1"/>
    <col min="7691" max="7692" width="5.5703125" style="1" bestFit="1" customWidth="1"/>
    <col min="7693" max="7693" width="4.5703125" style="1" bestFit="1" customWidth="1"/>
    <col min="7694" max="7695" width="7.42578125" style="1" bestFit="1" customWidth="1"/>
    <col min="7696" max="7696" width="5.7109375" style="1" bestFit="1" customWidth="1"/>
    <col min="7697" max="7697" width="6.7109375" style="1" bestFit="1" customWidth="1"/>
    <col min="7698" max="7698" width="7.5703125" style="1" bestFit="1" customWidth="1"/>
    <col min="7699" max="7699" width="13.140625" style="1" bestFit="1" customWidth="1"/>
    <col min="7700" max="7700" width="6.42578125" style="1" bestFit="1" customWidth="1"/>
    <col min="7701" max="7936" width="9.140625" style="1"/>
    <col min="7937" max="7937" width="11.28515625" style="1" customWidth="1"/>
    <col min="7938" max="7938" width="7.28515625" style="1" bestFit="1" customWidth="1"/>
    <col min="7939" max="7939" width="4.5703125" style="1" bestFit="1" customWidth="1"/>
    <col min="7940" max="7940" width="7" style="1" bestFit="1" customWidth="1"/>
    <col min="7941" max="7941" width="6.85546875" style="1" bestFit="1" customWidth="1"/>
    <col min="7942" max="7942" width="5.7109375" style="1" bestFit="1" customWidth="1"/>
    <col min="7943" max="7943" width="8.7109375" style="1" bestFit="1" customWidth="1"/>
    <col min="7944" max="7944" width="13.140625" style="1" bestFit="1" customWidth="1"/>
    <col min="7945" max="7945" width="3.7109375" style="1" bestFit="1" customWidth="1"/>
    <col min="7946" max="7946" width="4.5703125" style="1" bestFit="1" customWidth="1"/>
    <col min="7947" max="7948" width="5.5703125" style="1" bestFit="1" customWidth="1"/>
    <col min="7949" max="7949" width="4.5703125" style="1" bestFit="1" customWidth="1"/>
    <col min="7950" max="7951" width="7.42578125" style="1" bestFit="1" customWidth="1"/>
    <col min="7952" max="7952" width="5.7109375" style="1" bestFit="1" customWidth="1"/>
    <col min="7953" max="7953" width="6.7109375" style="1" bestFit="1" customWidth="1"/>
    <col min="7954" max="7954" width="7.5703125" style="1" bestFit="1" customWidth="1"/>
    <col min="7955" max="7955" width="13.140625" style="1" bestFit="1" customWidth="1"/>
    <col min="7956" max="7956" width="6.42578125" style="1" bestFit="1" customWidth="1"/>
    <col min="7957" max="8192" width="9.140625" style="1"/>
    <col min="8193" max="8193" width="11.28515625" style="1" customWidth="1"/>
    <col min="8194" max="8194" width="7.28515625" style="1" bestFit="1" customWidth="1"/>
    <col min="8195" max="8195" width="4.5703125" style="1" bestFit="1" customWidth="1"/>
    <col min="8196" max="8196" width="7" style="1" bestFit="1" customWidth="1"/>
    <col min="8197" max="8197" width="6.85546875" style="1" bestFit="1" customWidth="1"/>
    <col min="8198" max="8198" width="5.7109375" style="1" bestFit="1" customWidth="1"/>
    <col min="8199" max="8199" width="8.7109375" style="1" bestFit="1" customWidth="1"/>
    <col min="8200" max="8200" width="13.140625" style="1" bestFit="1" customWidth="1"/>
    <col min="8201" max="8201" width="3.7109375" style="1" bestFit="1" customWidth="1"/>
    <col min="8202" max="8202" width="4.5703125" style="1" bestFit="1" customWidth="1"/>
    <col min="8203" max="8204" width="5.5703125" style="1" bestFit="1" customWidth="1"/>
    <col min="8205" max="8205" width="4.5703125" style="1" bestFit="1" customWidth="1"/>
    <col min="8206" max="8207" width="7.42578125" style="1" bestFit="1" customWidth="1"/>
    <col min="8208" max="8208" width="5.7109375" style="1" bestFit="1" customWidth="1"/>
    <col min="8209" max="8209" width="6.7109375" style="1" bestFit="1" customWidth="1"/>
    <col min="8210" max="8210" width="7.5703125" style="1" bestFit="1" customWidth="1"/>
    <col min="8211" max="8211" width="13.140625" style="1" bestFit="1" customWidth="1"/>
    <col min="8212" max="8212" width="6.42578125" style="1" bestFit="1" customWidth="1"/>
    <col min="8213" max="8448" width="9.140625" style="1"/>
    <col min="8449" max="8449" width="11.28515625" style="1" customWidth="1"/>
    <col min="8450" max="8450" width="7.28515625" style="1" bestFit="1" customWidth="1"/>
    <col min="8451" max="8451" width="4.5703125" style="1" bestFit="1" customWidth="1"/>
    <col min="8452" max="8452" width="7" style="1" bestFit="1" customWidth="1"/>
    <col min="8453" max="8453" width="6.85546875" style="1" bestFit="1" customWidth="1"/>
    <col min="8454" max="8454" width="5.7109375" style="1" bestFit="1" customWidth="1"/>
    <col min="8455" max="8455" width="8.7109375" style="1" bestFit="1" customWidth="1"/>
    <col min="8456" max="8456" width="13.140625" style="1" bestFit="1" customWidth="1"/>
    <col min="8457" max="8457" width="3.7109375" style="1" bestFit="1" customWidth="1"/>
    <col min="8458" max="8458" width="4.5703125" style="1" bestFit="1" customWidth="1"/>
    <col min="8459" max="8460" width="5.5703125" style="1" bestFit="1" customWidth="1"/>
    <col min="8461" max="8461" width="4.5703125" style="1" bestFit="1" customWidth="1"/>
    <col min="8462" max="8463" width="7.42578125" style="1" bestFit="1" customWidth="1"/>
    <col min="8464" max="8464" width="5.7109375" style="1" bestFit="1" customWidth="1"/>
    <col min="8465" max="8465" width="6.7109375" style="1" bestFit="1" customWidth="1"/>
    <col min="8466" max="8466" width="7.5703125" style="1" bestFit="1" customWidth="1"/>
    <col min="8467" max="8467" width="13.140625" style="1" bestFit="1" customWidth="1"/>
    <col min="8468" max="8468" width="6.42578125" style="1" bestFit="1" customWidth="1"/>
    <col min="8469" max="8704" width="9.140625" style="1"/>
    <col min="8705" max="8705" width="11.28515625" style="1" customWidth="1"/>
    <col min="8706" max="8706" width="7.28515625" style="1" bestFit="1" customWidth="1"/>
    <col min="8707" max="8707" width="4.5703125" style="1" bestFit="1" customWidth="1"/>
    <col min="8708" max="8708" width="7" style="1" bestFit="1" customWidth="1"/>
    <col min="8709" max="8709" width="6.85546875" style="1" bestFit="1" customWidth="1"/>
    <col min="8710" max="8710" width="5.7109375" style="1" bestFit="1" customWidth="1"/>
    <col min="8711" max="8711" width="8.7109375" style="1" bestFit="1" customWidth="1"/>
    <col min="8712" max="8712" width="13.140625" style="1" bestFit="1" customWidth="1"/>
    <col min="8713" max="8713" width="3.7109375" style="1" bestFit="1" customWidth="1"/>
    <col min="8714" max="8714" width="4.5703125" style="1" bestFit="1" customWidth="1"/>
    <col min="8715" max="8716" width="5.5703125" style="1" bestFit="1" customWidth="1"/>
    <col min="8717" max="8717" width="4.5703125" style="1" bestFit="1" customWidth="1"/>
    <col min="8718" max="8719" width="7.42578125" style="1" bestFit="1" customWidth="1"/>
    <col min="8720" max="8720" width="5.7109375" style="1" bestFit="1" customWidth="1"/>
    <col min="8721" max="8721" width="6.7109375" style="1" bestFit="1" customWidth="1"/>
    <col min="8722" max="8722" width="7.5703125" style="1" bestFit="1" customWidth="1"/>
    <col min="8723" max="8723" width="13.140625" style="1" bestFit="1" customWidth="1"/>
    <col min="8724" max="8724" width="6.42578125" style="1" bestFit="1" customWidth="1"/>
    <col min="8725" max="8960" width="9.140625" style="1"/>
    <col min="8961" max="8961" width="11.28515625" style="1" customWidth="1"/>
    <col min="8962" max="8962" width="7.28515625" style="1" bestFit="1" customWidth="1"/>
    <col min="8963" max="8963" width="4.5703125" style="1" bestFit="1" customWidth="1"/>
    <col min="8964" max="8964" width="7" style="1" bestFit="1" customWidth="1"/>
    <col min="8965" max="8965" width="6.85546875" style="1" bestFit="1" customWidth="1"/>
    <col min="8966" max="8966" width="5.7109375" style="1" bestFit="1" customWidth="1"/>
    <col min="8967" max="8967" width="8.7109375" style="1" bestFit="1" customWidth="1"/>
    <col min="8968" max="8968" width="13.140625" style="1" bestFit="1" customWidth="1"/>
    <col min="8969" max="8969" width="3.7109375" style="1" bestFit="1" customWidth="1"/>
    <col min="8970" max="8970" width="4.5703125" style="1" bestFit="1" customWidth="1"/>
    <col min="8971" max="8972" width="5.5703125" style="1" bestFit="1" customWidth="1"/>
    <col min="8973" max="8973" width="4.5703125" style="1" bestFit="1" customWidth="1"/>
    <col min="8974" max="8975" width="7.42578125" style="1" bestFit="1" customWidth="1"/>
    <col min="8976" max="8976" width="5.7109375" style="1" bestFit="1" customWidth="1"/>
    <col min="8977" max="8977" width="6.7109375" style="1" bestFit="1" customWidth="1"/>
    <col min="8978" max="8978" width="7.5703125" style="1" bestFit="1" customWidth="1"/>
    <col min="8979" max="8979" width="13.140625" style="1" bestFit="1" customWidth="1"/>
    <col min="8980" max="8980" width="6.42578125" style="1" bestFit="1" customWidth="1"/>
    <col min="8981" max="9216" width="9.140625" style="1"/>
    <col min="9217" max="9217" width="11.28515625" style="1" customWidth="1"/>
    <col min="9218" max="9218" width="7.28515625" style="1" bestFit="1" customWidth="1"/>
    <col min="9219" max="9219" width="4.5703125" style="1" bestFit="1" customWidth="1"/>
    <col min="9220" max="9220" width="7" style="1" bestFit="1" customWidth="1"/>
    <col min="9221" max="9221" width="6.85546875" style="1" bestFit="1" customWidth="1"/>
    <col min="9222" max="9222" width="5.7109375" style="1" bestFit="1" customWidth="1"/>
    <col min="9223" max="9223" width="8.7109375" style="1" bestFit="1" customWidth="1"/>
    <col min="9224" max="9224" width="13.140625" style="1" bestFit="1" customWidth="1"/>
    <col min="9225" max="9225" width="3.7109375" style="1" bestFit="1" customWidth="1"/>
    <col min="9226" max="9226" width="4.5703125" style="1" bestFit="1" customWidth="1"/>
    <col min="9227" max="9228" width="5.5703125" style="1" bestFit="1" customWidth="1"/>
    <col min="9229" max="9229" width="4.5703125" style="1" bestFit="1" customWidth="1"/>
    <col min="9230" max="9231" width="7.42578125" style="1" bestFit="1" customWidth="1"/>
    <col min="9232" max="9232" width="5.7109375" style="1" bestFit="1" customWidth="1"/>
    <col min="9233" max="9233" width="6.7109375" style="1" bestFit="1" customWidth="1"/>
    <col min="9234" max="9234" width="7.5703125" style="1" bestFit="1" customWidth="1"/>
    <col min="9235" max="9235" width="13.140625" style="1" bestFit="1" customWidth="1"/>
    <col min="9236" max="9236" width="6.42578125" style="1" bestFit="1" customWidth="1"/>
    <col min="9237" max="9472" width="9.140625" style="1"/>
    <col min="9473" max="9473" width="11.28515625" style="1" customWidth="1"/>
    <col min="9474" max="9474" width="7.28515625" style="1" bestFit="1" customWidth="1"/>
    <col min="9475" max="9475" width="4.5703125" style="1" bestFit="1" customWidth="1"/>
    <col min="9476" max="9476" width="7" style="1" bestFit="1" customWidth="1"/>
    <col min="9477" max="9477" width="6.85546875" style="1" bestFit="1" customWidth="1"/>
    <col min="9478" max="9478" width="5.7109375" style="1" bestFit="1" customWidth="1"/>
    <col min="9479" max="9479" width="8.7109375" style="1" bestFit="1" customWidth="1"/>
    <col min="9480" max="9480" width="13.140625" style="1" bestFit="1" customWidth="1"/>
    <col min="9481" max="9481" width="3.7109375" style="1" bestFit="1" customWidth="1"/>
    <col min="9482" max="9482" width="4.5703125" style="1" bestFit="1" customWidth="1"/>
    <col min="9483" max="9484" width="5.5703125" style="1" bestFit="1" customWidth="1"/>
    <col min="9485" max="9485" width="4.5703125" style="1" bestFit="1" customWidth="1"/>
    <col min="9486" max="9487" width="7.42578125" style="1" bestFit="1" customWidth="1"/>
    <col min="9488" max="9488" width="5.7109375" style="1" bestFit="1" customWidth="1"/>
    <col min="9489" max="9489" width="6.7109375" style="1" bestFit="1" customWidth="1"/>
    <col min="9490" max="9490" width="7.5703125" style="1" bestFit="1" customWidth="1"/>
    <col min="9491" max="9491" width="13.140625" style="1" bestFit="1" customWidth="1"/>
    <col min="9492" max="9492" width="6.42578125" style="1" bestFit="1" customWidth="1"/>
    <col min="9493" max="9728" width="9.140625" style="1"/>
    <col min="9729" max="9729" width="11.28515625" style="1" customWidth="1"/>
    <col min="9730" max="9730" width="7.28515625" style="1" bestFit="1" customWidth="1"/>
    <col min="9731" max="9731" width="4.5703125" style="1" bestFit="1" customWidth="1"/>
    <col min="9732" max="9732" width="7" style="1" bestFit="1" customWidth="1"/>
    <col min="9733" max="9733" width="6.85546875" style="1" bestFit="1" customWidth="1"/>
    <col min="9734" max="9734" width="5.7109375" style="1" bestFit="1" customWidth="1"/>
    <col min="9735" max="9735" width="8.7109375" style="1" bestFit="1" customWidth="1"/>
    <col min="9736" max="9736" width="13.140625" style="1" bestFit="1" customWidth="1"/>
    <col min="9737" max="9737" width="3.7109375" style="1" bestFit="1" customWidth="1"/>
    <col min="9738" max="9738" width="4.5703125" style="1" bestFit="1" customWidth="1"/>
    <col min="9739" max="9740" width="5.5703125" style="1" bestFit="1" customWidth="1"/>
    <col min="9741" max="9741" width="4.5703125" style="1" bestFit="1" customWidth="1"/>
    <col min="9742" max="9743" width="7.42578125" style="1" bestFit="1" customWidth="1"/>
    <col min="9744" max="9744" width="5.7109375" style="1" bestFit="1" customWidth="1"/>
    <col min="9745" max="9745" width="6.7109375" style="1" bestFit="1" customWidth="1"/>
    <col min="9746" max="9746" width="7.5703125" style="1" bestFit="1" customWidth="1"/>
    <col min="9747" max="9747" width="13.140625" style="1" bestFit="1" customWidth="1"/>
    <col min="9748" max="9748" width="6.42578125" style="1" bestFit="1" customWidth="1"/>
    <col min="9749" max="9984" width="9.140625" style="1"/>
    <col min="9985" max="9985" width="11.28515625" style="1" customWidth="1"/>
    <col min="9986" max="9986" width="7.28515625" style="1" bestFit="1" customWidth="1"/>
    <col min="9987" max="9987" width="4.5703125" style="1" bestFit="1" customWidth="1"/>
    <col min="9988" max="9988" width="7" style="1" bestFit="1" customWidth="1"/>
    <col min="9989" max="9989" width="6.85546875" style="1" bestFit="1" customWidth="1"/>
    <col min="9990" max="9990" width="5.7109375" style="1" bestFit="1" customWidth="1"/>
    <col min="9991" max="9991" width="8.7109375" style="1" bestFit="1" customWidth="1"/>
    <col min="9992" max="9992" width="13.140625" style="1" bestFit="1" customWidth="1"/>
    <col min="9993" max="9993" width="3.7109375" style="1" bestFit="1" customWidth="1"/>
    <col min="9994" max="9994" width="4.5703125" style="1" bestFit="1" customWidth="1"/>
    <col min="9995" max="9996" width="5.5703125" style="1" bestFit="1" customWidth="1"/>
    <col min="9997" max="9997" width="4.5703125" style="1" bestFit="1" customWidth="1"/>
    <col min="9998" max="9999" width="7.42578125" style="1" bestFit="1" customWidth="1"/>
    <col min="10000" max="10000" width="5.7109375" style="1" bestFit="1" customWidth="1"/>
    <col min="10001" max="10001" width="6.7109375" style="1" bestFit="1" customWidth="1"/>
    <col min="10002" max="10002" width="7.5703125" style="1" bestFit="1" customWidth="1"/>
    <col min="10003" max="10003" width="13.140625" style="1" bestFit="1" customWidth="1"/>
    <col min="10004" max="10004" width="6.42578125" style="1" bestFit="1" customWidth="1"/>
    <col min="10005" max="10240" width="9.140625" style="1"/>
    <col min="10241" max="10241" width="11.28515625" style="1" customWidth="1"/>
    <col min="10242" max="10242" width="7.28515625" style="1" bestFit="1" customWidth="1"/>
    <col min="10243" max="10243" width="4.5703125" style="1" bestFit="1" customWidth="1"/>
    <col min="10244" max="10244" width="7" style="1" bestFit="1" customWidth="1"/>
    <col min="10245" max="10245" width="6.85546875" style="1" bestFit="1" customWidth="1"/>
    <col min="10246" max="10246" width="5.7109375" style="1" bestFit="1" customWidth="1"/>
    <col min="10247" max="10247" width="8.7109375" style="1" bestFit="1" customWidth="1"/>
    <col min="10248" max="10248" width="13.140625" style="1" bestFit="1" customWidth="1"/>
    <col min="10249" max="10249" width="3.7109375" style="1" bestFit="1" customWidth="1"/>
    <col min="10250" max="10250" width="4.5703125" style="1" bestFit="1" customWidth="1"/>
    <col min="10251" max="10252" width="5.5703125" style="1" bestFit="1" customWidth="1"/>
    <col min="10253" max="10253" width="4.5703125" style="1" bestFit="1" customWidth="1"/>
    <col min="10254" max="10255" width="7.42578125" style="1" bestFit="1" customWidth="1"/>
    <col min="10256" max="10256" width="5.7109375" style="1" bestFit="1" customWidth="1"/>
    <col min="10257" max="10257" width="6.7109375" style="1" bestFit="1" customWidth="1"/>
    <col min="10258" max="10258" width="7.5703125" style="1" bestFit="1" customWidth="1"/>
    <col min="10259" max="10259" width="13.140625" style="1" bestFit="1" customWidth="1"/>
    <col min="10260" max="10260" width="6.42578125" style="1" bestFit="1" customWidth="1"/>
    <col min="10261" max="10496" width="9.140625" style="1"/>
    <col min="10497" max="10497" width="11.28515625" style="1" customWidth="1"/>
    <col min="10498" max="10498" width="7.28515625" style="1" bestFit="1" customWidth="1"/>
    <col min="10499" max="10499" width="4.5703125" style="1" bestFit="1" customWidth="1"/>
    <col min="10500" max="10500" width="7" style="1" bestFit="1" customWidth="1"/>
    <col min="10501" max="10501" width="6.85546875" style="1" bestFit="1" customWidth="1"/>
    <col min="10502" max="10502" width="5.7109375" style="1" bestFit="1" customWidth="1"/>
    <col min="10503" max="10503" width="8.7109375" style="1" bestFit="1" customWidth="1"/>
    <col min="10504" max="10504" width="13.140625" style="1" bestFit="1" customWidth="1"/>
    <col min="10505" max="10505" width="3.7109375" style="1" bestFit="1" customWidth="1"/>
    <col min="10506" max="10506" width="4.5703125" style="1" bestFit="1" customWidth="1"/>
    <col min="10507" max="10508" width="5.5703125" style="1" bestFit="1" customWidth="1"/>
    <col min="10509" max="10509" width="4.5703125" style="1" bestFit="1" customWidth="1"/>
    <col min="10510" max="10511" width="7.42578125" style="1" bestFit="1" customWidth="1"/>
    <col min="10512" max="10512" width="5.7109375" style="1" bestFit="1" customWidth="1"/>
    <col min="10513" max="10513" width="6.7109375" style="1" bestFit="1" customWidth="1"/>
    <col min="10514" max="10514" width="7.5703125" style="1" bestFit="1" customWidth="1"/>
    <col min="10515" max="10515" width="13.140625" style="1" bestFit="1" customWidth="1"/>
    <col min="10516" max="10516" width="6.42578125" style="1" bestFit="1" customWidth="1"/>
    <col min="10517" max="10752" width="9.140625" style="1"/>
    <col min="10753" max="10753" width="11.28515625" style="1" customWidth="1"/>
    <col min="10754" max="10754" width="7.28515625" style="1" bestFit="1" customWidth="1"/>
    <col min="10755" max="10755" width="4.5703125" style="1" bestFit="1" customWidth="1"/>
    <col min="10756" max="10756" width="7" style="1" bestFit="1" customWidth="1"/>
    <col min="10757" max="10757" width="6.85546875" style="1" bestFit="1" customWidth="1"/>
    <col min="10758" max="10758" width="5.7109375" style="1" bestFit="1" customWidth="1"/>
    <col min="10759" max="10759" width="8.7109375" style="1" bestFit="1" customWidth="1"/>
    <col min="10760" max="10760" width="13.140625" style="1" bestFit="1" customWidth="1"/>
    <col min="10761" max="10761" width="3.7109375" style="1" bestFit="1" customWidth="1"/>
    <col min="10762" max="10762" width="4.5703125" style="1" bestFit="1" customWidth="1"/>
    <col min="10763" max="10764" width="5.5703125" style="1" bestFit="1" customWidth="1"/>
    <col min="10765" max="10765" width="4.5703125" style="1" bestFit="1" customWidth="1"/>
    <col min="10766" max="10767" width="7.42578125" style="1" bestFit="1" customWidth="1"/>
    <col min="10768" max="10768" width="5.7109375" style="1" bestFit="1" customWidth="1"/>
    <col min="10769" max="10769" width="6.7109375" style="1" bestFit="1" customWidth="1"/>
    <col min="10770" max="10770" width="7.5703125" style="1" bestFit="1" customWidth="1"/>
    <col min="10771" max="10771" width="13.140625" style="1" bestFit="1" customWidth="1"/>
    <col min="10772" max="10772" width="6.42578125" style="1" bestFit="1" customWidth="1"/>
    <col min="10773" max="11008" width="9.140625" style="1"/>
    <col min="11009" max="11009" width="11.28515625" style="1" customWidth="1"/>
    <col min="11010" max="11010" width="7.28515625" style="1" bestFit="1" customWidth="1"/>
    <col min="11011" max="11011" width="4.5703125" style="1" bestFit="1" customWidth="1"/>
    <col min="11012" max="11012" width="7" style="1" bestFit="1" customWidth="1"/>
    <col min="11013" max="11013" width="6.85546875" style="1" bestFit="1" customWidth="1"/>
    <col min="11014" max="11014" width="5.7109375" style="1" bestFit="1" customWidth="1"/>
    <col min="11015" max="11015" width="8.7109375" style="1" bestFit="1" customWidth="1"/>
    <col min="11016" max="11016" width="13.140625" style="1" bestFit="1" customWidth="1"/>
    <col min="11017" max="11017" width="3.7109375" style="1" bestFit="1" customWidth="1"/>
    <col min="11018" max="11018" width="4.5703125" style="1" bestFit="1" customWidth="1"/>
    <col min="11019" max="11020" width="5.5703125" style="1" bestFit="1" customWidth="1"/>
    <col min="11021" max="11021" width="4.5703125" style="1" bestFit="1" customWidth="1"/>
    <col min="11022" max="11023" width="7.42578125" style="1" bestFit="1" customWidth="1"/>
    <col min="11024" max="11024" width="5.7109375" style="1" bestFit="1" customWidth="1"/>
    <col min="11025" max="11025" width="6.7109375" style="1" bestFit="1" customWidth="1"/>
    <col min="11026" max="11026" width="7.5703125" style="1" bestFit="1" customWidth="1"/>
    <col min="11027" max="11027" width="13.140625" style="1" bestFit="1" customWidth="1"/>
    <col min="11028" max="11028" width="6.42578125" style="1" bestFit="1" customWidth="1"/>
    <col min="11029" max="11264" width="9.140625" style="1"/>
    <col min="11265" max="11265" width="11.28515625" style="1" customWidth="1"/>
    <col min="11266" max="11266" width="7.28515625" style="1" bestFit="1" customWidth="1"/>
    <col min="11267" max="11267" width="4.5703125" style="1" bestFit="1" customWidth="1"/>
    <col min="11268" max="11268" width="7" style="1" bestFit="1" customWidth="1"/>
    <col min="11269" max="11269" width="6.85546875" style="1" bestFit="1" customWidth="1"/>
    <col min="11270" max="11270" width="5.7109375" style="1" bestFit="1" customWidth="1"/>
    <col min="11271" max="11271" width="8.7109375" style="1" bestFit="1" customWidth="1"/>
    <col min="11272" max="11272" width="13.140625" style="1" bestFit="1" customWidth="1"/>
    <col min="11273" max="11273" width="3.7109375" style="1" bestFit="1" customWidth="1"/>
    <col min="11274" max="11274" width="4.5703125" style="1" bestFit="1" customWidth="1"/>
    <col min="11275" max="11276" width="5.5703125" style="1" bestFit="1" customWidth="1"/>
    <col min="11277" max="11277" width="4.5703125" style="1" bestFit="1" customWidth="1"/>
    <col min="11278" max="11279" width="7.42578125" style="1" bestFit="1" customWidth="1"/>
    <col min="11280" max="11280" width="5.7109375" style="1" bestFit="1" customWidth="1"/>
    <col min="11281" max="11281" width="6.7109375" style="1" bestFit="1" customWidth="1"/>
    <col min="11282" max="11282" width="7.5703125" style="1" bestFit="1" customWidth="1"/>
    <col min="11283" max="11283" width="13.140625" style="1" bestFit="1" customWidth="1"/>
    <col min="11284" max="11284" width="6.42578125" style="1" bestFit="1" customWidth="1"/>
    <col min="11285" max="11520" width="9.140625" style="1"/>
    <col min="11521" max="11521" width="11.28515625" style="1" customWidth="1"/>
    <col min="11522" max="11522" width="7.28515625" style="1" bestFit="1" customWidth="1"/>
    <col min="11523" max="11523" width="4.5703125" style="1" bestFit="1" customWidth="1"/>
    <col min="11524" max="11524" width="7" style="1" bestFit="1" customWidth="1"/>
    <col min="11525" max="11525" width="6.85546875" style="1" bestFit="1" customWidth="1"/>
    <col min="11526" max="11526" width="5.7109375" style="1" bestFit="1" customWidth="1"/>
    <col min="11527" max="11527" width="8.7109375" style="1" bestFit="1" customWidth="1"/>
    <col min="11528" max="11528" width="13.140625" style="1" bestFit="1" customWidth="1"/>
    <col min="11529" max="11529" width="3.7109375" style="1" bestFit="1" customWidth="1"/>
    <col min="11530" max="11530" width="4.5703125" style="1" bestFit="1" customWidth="1"/>
    <col min="11531" max="11532" width="5.5703125" style="1" bestFit="1" customWidth="1"/>
    <col min="11533" max="11533" width="4.5703125" style="1" bestFit="1" customWidth="1"/>
    <col min="11534" max="11535" width="7.42578125" style="1" bestFit="1" customWidth="1"/>
    <col min="11536" max="11536" width="5.7109375" style="1" bestFit="1" customWidth="1"/>
    <col min="11537" max="11537" width="6.7109375" style="1" bestFit="1" customWidth="1"/>
    <col min="11538" max="11538" width="7.5703125" style="1" bestFit="1" customWidth="1"/>
    <col min="11539" max="11539" width="13.140625" style="1" bestFit="1" customWidth="1"/>
    <col min="11540" max="11540" width="6.42578125" style="1" bestFit="1" customWidth="1"/>
    <col min="11541" max="11776" width="9.140625" style="1"/>
    <col min="11777" max="11777" width="11.28515625" style="1" customWidth="1"/>
    <col min="11778" max="11778" width="7.28515625" style="1" bestFit="1" customWidth="1"/>
    <col min="11779" max="11779" width="4.5703125" style="1" bestFit="1" customWidth="1"/>
    <col min="11780" max="11780" width="7" style="1" bestFit="1" customWidth="1"/>
    <col min="11781" max="11781" width="6.85546875" style="1" bestFit="1" customWidth="1"/>
    <col min="11782" max="11782" width="5.7109375" style="1" bestFit="1" customWidth="1"/>
    <col min="11783" max="11783" width="8.7109375" style="1" bestFit="1" customWidth="1"/>
    <col min="11784" max="11784" width="13.140625" style="1" bestFit="1" customWidth="1"/>
    <col min="11785" max="11785" width="3.7109375" style="1" bestFit="1" customWidth="1"/>
    <col min="11786" max="11786" width="4.5703125" style="1" bestFit="1" customWidth="1"/>
    <col min="11787" max="11788" width="5.5703125" style="1" bestFit="1" customWidth="1"/>
    <col min="11789" max="11789" width="4.5703125" style="1" bestFit="1" customWidth="1"/>
    <col min="11790" max="11791" width="7.42578125" style="1" bestFit="1" customWidth="1"/>
    <col min="11792" max="11792" width="5.7109375" style="1" bestFit="1" customWidth="1"/>
    <col min="11793" max="11793" width="6.7109375" style="1" bestFit="1" customWidth="1"/>
    <col min="11794" max="11794" width="7.5703125" style="1" bestFit="1" customWidth="1"/>
    <col min="11795" max="11795" width="13.140625" style="1" bestFit="1" customWidth="1"/>
    <col min="11796" max="11796" width="6.42578125" style="1" bestFit="1" customWidth="1"/>
    <col min="11797" max="12032" width="9.140625" style="1"/>
    <col min="12033" max="12033" width="11.28515625" style="1" customWidth="1"/>
    <col min="12034" max="12034" width="7.28515625" style="1" bestFit="1" customWidth="1"/>
    <col min="12035" max="12035" width="4.5703125" style="1" bestFit="1" customWidth="1"/>
    <col min="12036" max="12036" width="7" style="1" bestFit="1" customWidth="1"/>
    <col min="12037" max="12037" width="6.85546875" style="1" bestFit="1" customWidth="1"/>
    <col min="12038" max="12038" width="5.7109375" style="1" bestFit="1" customWidth="1"/>
    <col min="12039" max="12039" width="8.7109375" style="1" bestFit="1" customWidth="1"/>
    <col min="12040" max="12040" width="13.140625" style="1" bestFit="1" customWidth="1"/>
    <col min="12041" max="12041" width="3.7109375" style="1" bestFit="1" customWidth="1"/>
    <col min="12042" max="12042" width="4.5703125" style="1" bestFit="1" customWidth="1"/>
    <col min="12043" max="12044" width="5.5703125" style="1" bestFit="1" customWidth="1"/>
    <col min="12045" max="12045" width="4.5703125" style="1" bestFit="1" customWidth="1"/>
    <col min="12046" max="12047" width="7.42578125" style="1" bestFit="1" customWidth="1"/>
    <col min="12048" max="12048" width="5.7109375" style="1" bestFit="1" customWidth="1"/>
    <col min="12049" max="12049" width="6.7109375" style="1" bestFit="1" customWidth="1"/>
    <col min="12050" max="12050" width="7.5703125" style="1" bestFit="1" customWidth="1"/>
    <col min="12051" max="12051" width="13.140625" style="1" bestFit="1" customWidth="1"/>
    <col min="12052" max="12052" width="6.42578125" style="1" bestFit="1" customWidth="1"/>
    <col min="12053" max="12288" width="9.140625" style="1"/>
    <col min="12289" max="12289" width="11.28515625" style="1" customWidth="1"/>
    <col min="12290" max="12290" width="7.28515625" style="1" bestFit="1" customWidth="1"/>
    <col min="12291" max="12291" width="4.5703125" style="1" bestFit="1" customWidth="1"/>
    <col min="12292" max="12292" width="7" style="1" bestFit="1" customWidth="1"/>
    <col min="12293" max="12293" width="6.85546875" style="1" bestFit="1" customWidth="1"/>
    <col min="12294" max="12294" width="5.7109375" style="1" bestFit="1" customWidth="1"/>
    <col min="12295" max="12295" width="8.7109375" style="1" bestFit="1" customWidth="1"/>
    <col min="12296" max="12296" width="13.140625" style="1" bestFit="1" customWidth="1"/>
    <col min="12297" max="12297" width="3.7109375" style="1" bestFit="1" customWidth="1"/>
    <col min="12298" max="12298" width="4.5703125" style="1" bestFit="1" customWidth="1"/>
    <col min="12299" max="12300" width="5.5703125" style="1" bestFit="1" customWidth="1"/>
    <col min="12301" max="12301" width="4.5703125" style="1" bestFit="1" customWidth="1"/>
    <col min="12302" max="12303" width="7.42578125" style="1" bestFit="1" customWidth="1"/>
    <col min="12304" max="12304" width="5.7109375" style="1" bestFit="1" customWidth="1"/>
    <col min="12305" max="12305" width="6.7109375" style="1" bestFit="1" customWidth="1"/>
    <col min="12306" max="12306" width="7.5703125" style="1" bestFit="1" customWidth="1"/>
    <col min="12307" max="12307" width="13.140625" style="1" bestFit="1" customWidth="1"/>
    <col min="12308" max="12308" width="6.42578125" style="1" bestFit="1" customWidth="1"/>
    <col min="12309" max="12544" width="9.140625" style="1"/>
    <col min="12545" max="12545" width="11.28515625" style="1" customWidth="1"/>
    <col min="12546" max="12546" width="7.28515625" style="1" bestFit="1" customWidth="1"/>
    <col min="12547" max="12547" width="4.5703125" style="1" bestFit="1" customWidth="1"/>
    <col min="12548" max="12548" width="7" style="1" bestFit="1" customWidth="1"/>
    <col min="12549" max="12549" width="6.85546875" style="1" bestFit="1" customWidth="1"/>
    <col min="12550" max="12550" width="5.7109375" style="1" bestFit="1" customWidth="1"/>
    <col min="12551" max="12551" width="8.7109375" style="1" bestFit="1" customWidth="1"/>
    <col min="12552" max="12552" width="13.140625" style="1" bestFit="1" customWidth="1"/>
    <col min="12553" max="12553" width="3.7109375" style="1" bestFit="1" customWidth="1"/>
    <col min="12554" max="12554" width="4.5703125" style="1" bestFit="1" customWidth="1"/>
    <col min="12555" max="12556" width="5.5703125" style="1" bestFit="1" customWidth="1"/>
    <col min="12557" max="12557" width="4.5703125" style="1" bestFit="1" customWidth="1"/>
    <col min="12558" max="12559" width="7.42578125" style="1" bestFit="1" customWidth="1"/>
    <col min="12560" max="12560" width="5.7109375" style="1" bestFit="1" customWidth="1"/>
    <col min="12561" max="12561" width="6.7109375" style="1" bestFit="1" customWidth="1"/>
    <col min="12562" max="12562" width="7.5703125" style="1" bestFit="1" customWidth="1"/>
    <col min="12563" max="12563" width="13.140625" style="1" bestFit="1" customWidth="1"/>
    <col min="12564" max="12564" width="6.42578125" style="1" bestFit="1" customWidth="1"/>
    <col min="12565" max="12800" width="9.140625" style="1"/>
    <col min="12801" max="12801" width="11.28515625" style="1" customWidth="1"/>
    <col min="12802" max="12802" width="7.28515625" style="1" bestFit="1" customWidth="1"/>
    <col min="12803" max="12803" width="4.5703125" style="1" bestFit="1" customWidth="1"/>
    <col min="12804" max="12804" width="7" style="1" bestFit="1" customWidth="1"/>
    <col min="12805" max="12805" width="6.85546875" style="1" bestFit="1" customWidth="1"/>
    <col min="12806" max="12806" width="5.7109375" style="1" bestFit="1" customWidth="1"/>
    <col min="12807" max="12807" width="8.7109375" style="1" bestFit="1" customWidth="1"/>
    <col min="12808" max="12808" width="13.140625" style="1" bestFit="1" customWidth="1"/>
    <col min="12809" max="12809" width="3.7109375" style="1" bestFit="1" customWidth="1"/>
    <col min="12810" max="12810" width="4.5703125" style="1" bestFit="1" customWidth="1"/>
    <col min="12811" max="12812" width="5.5703125" style="1" bestFit="1" customWidth="1"/>
    <col min="12813" max="12813" width="4.5703125" style="1" bestFit="1" customWidth="1"/>
    <col min="12814" max="12815" width="7.42578125" style="1" bestFit="1" customWidth="1"/>
    <col min="12816" max="12816" width="5.7109375" style="1" bestFit="1" customWidth="1"/>
    <col min="12817" max="12817" width="6.7109375" style="1" bestFit="1" customWidth="1"/>
    <col min="12818" max="12818" width="7.5703125" style="1" bestFit="1" customWidth="1"/>
    <col min="12819" max="12819" width="13.140625" style="1" bestFit="1" customWidth="1"/>
    <col min="12820" max="12820" width="6.42578125" style="1" bestFit="1" customWidth="1"/>
    <col min="12821" max="13056" width="9.140625" style="1"/>
    <col min="13057" max="13057" width="11.28515625" style="1" customWidth="1"/>
    <col min="13058" max="13058" width="7.28515625" style="1" bestFit="1" customWidth="1"/>
    <col min="13059" max="13059" width="4.5703125" style="1" bestFit="1" customWidth="1"/>
    <col min="13060" max="13060" width="7" style="1" bestFit="1" customWidth="1"/>
    <col min="13061" max="13061" width="6.85546875" style="1" bestFit="1" customWidth="1"/>
    <col min="13062" max="13062" width="5.7109375" style="1" bestFit="1" customWidth="1"/>
    <col min="13063" max="13063" width="8.7109375" style="1" bestFit="1" customWidth="1"/>
    <col min="13064" max="13064" width="13.140625" style="1" bestFit="1" customWidth="1"/>
    <col min="13065" max="13065" width="3.7109375" style="1" bestFit="1" customWidth="1"/>
    <col min="13066" max="13066" width="4.5703125" style="1" bestFit="1" customWidth="1"/>
    <col min="13067" max="13068" width="5.5703125" style="1" bestFit="1" customWidth="1"/>
    <col min="13069" max="13069" width="4.5703125" style="1" bestFit="1" customWidth="1"/>
    <col min="13070" max="13071" width="7.42578125" style="1" bestFit="1" customWidth="1"/>
    <col min="13072" max="13072" width="5.7109375" style="1" bestFit="1" customWidth="1"/>
    <col min="13073" max="13073" width="6.7109375" style="1" bestFit="1" customWidth="1"/>
    <col min="13074" max="13074" width="7.5703125" style="1" bestFit="1" customWidth="1"/>
    <col min="13075" max="13075" width="13.140625" style="1" bestFit="1" customWidth="1"/>
    <col min="13076" max="13076" width="6.42578125" style="1" bestFit="1" customWidth="1"/>
    <col min="13077" max="13312" width="9.140625" style="1"/>
    <col min="13313" max="13313" width="11.28515625" style="1" customWidth="1"/>
    <col min="13314" max="13314" width="7.28515625" style="1" bestFit="1" customWidth="1"/>
    <col min="13315" max="13315" width="4.5703125" style="1" bestFit="1" customWidth="1"/>
    <col min="13316" max="13316" width="7" style="1" bestFit="1" customWidth="1"/>
    <col min="13317" max="13317" width="6.85546875" style="1" bestFit="1" customWidth="1"/>
    <col min="13318" max="13318" width="5.7109375" style="1" bestFit="1" customWidth="1"/>
    <col min="13319" max="13319" width="8.7109375" style="1" bestFit="1" customWidth="1"/>
    <col min="13320" max="13320" width="13.140625" style="1" bestFit="1" customWidth="1"/>
    <col min="13321" max="13321" width="3.7109375" style="1" bestFit="1" customWidth="1"/>
    <col min="13322" max="13322" width="4.5703125" style="1" bestFit="1" customWidth="1"/>
    <col min="13323" max="13324" width="5.5703125" style="1" bestFit="1" customWidth="1"/>
    <col min="13325" max="13325" width="4.5703125" style="1" bestFit="1" customWidth="1"/>
    <col min="13326" max="13327" width="7.42578125" style="1" bestFit="1" customWidth="1"/>
    <col min="13328" max="13328" width="5.7109375" style="1" bestFit="1" customWidth="1"/>
    <col min="13329" max="13329" width="6.7109375" style="1" bestFit="1" customWidth="1"/>
    <col min="13330" max="13330" width="7.5703125" style="1" bestFit="1" customWidth="1"/>
    <col min="13331" max="13331" width="13.140625" style="1" bestFit="1" customWidth="1"/>
    <col min="13332" max="13332" width="6.42578125" style="1" bestFit="1" customWidth="1"/>
    <col min="13333" max="13568" width="9.140625" style="1"/>
    <col min="13569" max="13569" width="11.28515625" style="1" customWidth="1"/>
    <col min="13570" max="13570" width="7.28515625" style="1" bestFit="1" customWidth="1"/>
    <col min="13571" max="13571" width="4.5703125" style="1" bestFit="1" customWidth="1"/>
    <col min="13572" max="13572" width="7" style="1" bestFit="1" customWidth="1"/>
    <col min="13573" max="13573" width="6.85546875" style="1" bestFit="1" customWidth="1"/>
    <col min="13574" max="13574" width="5.7109375" style="1" bestFit="1" customWidth="1"/>
    <col min="13575" max="13575" width="8.7109375" style="1" bestFit="1" customWidth="1"/>
    <col min="13576" max="13576" width="13.140625" style="1" bestFit="1" customWidth="1"/>
    <col min="13577" max="13577" width="3.7109375" style="1" bestFit="1" customWidth="1"/>
    <col min="13578" max="13578" width="4.5703125" style="1" bestFit="1" customWidth="1"/>
    <col min="13579" max="13580" width="5.5703125" style="1" bestFit="1" customWidth="1"/>
    <col min="13581" max="13581" width="4.5703125" style="1" bestFit="1" customWidth="1"/>
    <col min="13582" max="13583" width="7.42578125" style="1" bestFit="1" customWidth="1"/>
    <col min="13584" max="13584" width="5.7109375" style="1" bestFit="1" customWidth="1"/>
    <col min="13585" max="13585" width="6.7109375" style="1" bestFit="1" customWidth="1"/>
    <col min="13586" max="13586" width="7.5703125" style="1" bestFit="1" customWidth="1"/>
    <col min="13587" max="13587" width="13.140625" style="1" bestFit="1" customWidth="1"/>
    <col min="13588" max="13588" width="6.42578125" style="1" bestFit="1" customWidth="1"/>
    <col min="13589" max="13824" width="9.140625" style="1"/>
    <col min="13825" max="13825" width="11.28515625" style="1" customWidth="1"/>
    <col min="13826" max="13826" width="7.28515625" style="1" bestFit="1" customWidth="1"/>
    <col min="13827" max="13827" width="4.5703125" style="1" bestFit="1" customWidth="1"/>
    <col min="13828" max="13828" width="7" style="1" bestFit="1" customWidth="1"/>
    <col min="13829" max="13829" width="6.85546875" style="1" bestFit="1" customWidth="1"/>
    <col min="13830" max="13830" width="5.7109375" style="1" bestFit="1" customWidth="1"/>
    <col min="13831" max="13831" width="8.7109375" style="1" bestFit="1" customWidth="1"/>
    <col min="13832" max="13832" width="13.140625" style="1" bestFit="1" customWidth="1"/>
    <col min="13833" max="13833" width="3.7109375" style="1" bestFit="1" customWidth="1"/>
    <col min="13834" max="13834" width="4.5703125" style="1" bestFit="1" customWidth="1"/>
    <col min="13835" max="13836" width="5.5703125" style="1" bestFit="1" customWidth="1"/>
    <col min="13837" max="13837" width="4.5703125" style="1" bestFit="1" customWidth="1"/>
    <col min="13838" max="13839" width="7.42578125" style="1" bestFit="1" customWidth="1"/>
    <col min="13840" max="13840" width="5.7109375" style="1" bestFit="1" customWidth="1"/>
    <col min="13841" max="13841" width="6.7109375" style="1" bestFit="1" customWidth="1"/>
    <col min="13842" max="13842" width="7.5703125" style="1" bestFit="1" customWidth="1"/>
    <col min="13843" max="13843" width="13.140625" style="1" bestFit="1" customWidth="1"/>
    <col min="13844" max="13844" width="6.42578125" style="1" bestFit="1" customWidth="1"/>
    <col min="13845" max="14080" width="9.140625" style="1"/>
    <col min="14081" max="14081" width="11.28515625" style="1" customWidth="1"/>
    <col min="14082" max="14082" width="7.28515625" style="1" bestFit="1" customWidth="1"/>
    <col min="14083" max="14083" width="4.5703125" style="1" bestFit="1" customWidth="1"/>
    <col min="14084" max="14084" width="7" style="1" bestFit="1" customWidth="1"/>
    <col min="14085" max="14085" width="6.85546875" style="1" bestFit="1" customWidth="1"/>
    <col min="14086" max="14086" width="5.7109375" style="1" bestFit="1" customWidth="1"/>
    <col min="14087" max="14087" width="8.7109375" style="1" bestFit="1" customWidth="1"/>
    <col min="14088" max="14088" width="13.140625" style="1" bestFit="1" customWidth="1"/>
    <col min="14089" max="14089" width="3.7109375" style="1" bestFit="1" customWidth="1"/>
    <col min="14090" max="14090" width="4.5703125" style="1" bestFit="1" customWidth="1"/>
    <col min="14091" max="14092" width="5.5703125" style="1" bestFit="1" customWidth="1"/>
    <col min="14093" max="14093" width="4.5703125" style="1" bestFit="1" customWidth="1"/>
    <col min="14094" max="14095" width="7.42578125" style="1" bestFit="1" customWidth="1"/>
    <col min="14096" max="14096" width="5.7109375" style="1" bestFit="1" customWidth="1"/>
    <col min="14097" max="14097" width="6.7109375" style="1" bestFit="1" customWidth="1"/>
    <col min="14098" max="14098" width="7.5703125" style="1" bestFit="1" customWidth="1"/>
    <col min="14099" max="14099" width="13.140625" style="1" bestFit="1" customWidth="1"/>
    <col min="14100" max="14100" width="6.42578125" style="1" bestFit="1" customWidth="1"/>
    <col min="14101" max="14336" width="9.140625" style="1"/>
    <col min="14337" max="14337" width="11.28515625" style="1" customWidth="1"/>
    <col min="14338" max="14338" width="7.28515625" style="1" bestFit="1" customWidth="1"/>
    <col min="14339" max="14339" width="4.5703125" style="1" bestFit="1" customWidth="1"/>
    <col min="14340" max="14340" width="7" style="1" bestFit="1" customWidth="1"/>
    <col min="14341" max="14341" width="6.85546875" style="1" bestFit="1" customWidth="1"/>
    <col min="14342" max="14342" width="5.7109375" style="1" bestFit="1" customWidth="1"/>
    <col min="14343" max="14343" width="8.7109375" style="1" bestFit="1" customWidth="1"/>
    <col min="14344" max="14344" width="13.140625" style="1" bestFit="1" customWidth="1"/>
    <col min="14345" max="14345" width="3.7109375" style="1" bestFit="1" customWidth="1"/>
    <col min="14346" max="14346" width="4.5703125" style="1" bestFit="1" customWidth="1"/>
    <col min="14347" max="14348" width="5.5703125" style="1" bestFit="1" customWidth="1"/>
    <col min="14349" max="14349" width="4.5703125" style="1" bestFit="1" customWidth="1"/>
    <col min="14350" max="14351" width="7.42578125" style="1" bestFit="1" customWidth="1"/>
    <col min="14352" max="14352" width="5.7109375" style="1" bestFit="1" customWidth="1"/>
    <col min="14353" max="14353" width="6.7109375" style="1" bestFit="1" customWidth="1"/>
    <col min="14354" max="14354" width="7.5703125" style="1" bestFit="1" customWidth="1"/>
    <col min="14355" max="14355" width="13.140625" style="1" bestFit="1" customWidth="1"/>
    <col min="14356" max="14356" width="6.42578125" style="1" bestFit="1" customWidth="1"/>
    <col min="14357" max="14592" width="9.140625" style="1"/>
    <col min="14593" max="14593" width="11.28515625" style="1" customWidth="1"/>
    <col min="14594" max="14594" width="7.28515625" style="1" bestFit="1" customWidth="1"/>
    <col min="14595" max="14595" width="4.5703125" style="1" bestFit="1" customWidth="1"/>
    <col min="14596" max="14596" width="7" style="1" bestFit="1" customWidth="1"/>
    <col min="14597" max="14597" width="6.85546875" style="1" bestFit="1" customWidth="1"/>
    <col min="14598" max="14598" width="5.7109375" style="1" bestFit="1" customWidth="1"/>
    <col min="14599" max="14599" width="8.7109375" style="1" bestFit="1" customWidth="1"/>
    <col min="14600" max="14600" width="13.140625" style="1" bestFit="1" customWidth="1"/>
    <col min="14601" max="14601" width="3.7109375" style="1" bestFit="1" customWidth="1"/>
    <col min="14602" max="14602" width="4.5703125" style="1" bestFit="1" customWidth="1"/>
    <col min="14603" max="14604" width="5.5703125" style="1" bestFit="1" customWidth="1"/>
    <col min="14605" max="14605" width="4.5703125" style="1" bestFit="1" customWidth="1"/>
    <col min="14606" max="14607" width="7.42578125" style="1" bestFit="1" customWidth="1"/>
    <col min="14608" max="14608" width="5.7109375" style="1" bestFit="1" customWidth="1"/>
    <col min="14609" max="14609" width="6.7109375" style="1" bestFit="1" customWidth="1"/>
    <col min="14610" max="14610" width="7.5703125" style="1" bestFit="1" customWidth="1"/>
    <col min="14611" max="14611" width="13.140625" style="1" bestFit="1" customWidth="1"/>
    <col min="14612" max="14612" width="6.42578125" style="1" bestFit="1" customWidth="1"/>
    <col min="14613" max="14848" width="9.140625" style="1"/>
    <col min="14849" max="14849" width="11.28515625" style="1" customWidth="1"/>
    <col min="14850" max="14850" width="7.28515625" style="1" bestFit="1" customWidth="1"/>
    <col min="14851" max="14851" width="4.5703125" style="1" bestFit="1" customWidth="1"/>
    <col min="14852" max="14852" width="7" style="1" bestFit="1" customWidth="1"/>
    <col min="14853" max="14853" width="6.85546875" style="1" bestFit="1" customWidth="1"/>
    <col min="14854" max="14854" width="5.7109375" style="1" bestFit="1" customWidth="1"/>
    <col min="14855" max="14855" width="8.7109375" style="1" bestFit="1" customWidth="1"/>
    <col min="14856" max="14856" width="13.140625" style="1" bestFit="1" customWidth="1"/>
    <col min="14857" max="14857" width="3.7109375" style="1" bestFit="1" customWidth="1"/>
    <col min="14858" max="14858" width="4.5703125" style="1" bestFit="1" customWidth="1"/>
    <col min="14859" max="14860" width="5.5703125" style="1" bestFit="1" customWidth="1"/>
    <col min="14861" max="14861" width="4.5703125" style="1" bestFit="1" customWidth="1"/>
    <col min="14862" max="14863" width="7.42578125" style="1" bestFit="1" customWidth="1"/>
    <col min="14864" max="14864" width="5.7109375" style="1" bestFit="1" customWidth="1"/>
    <col min="14865" max="14865" width="6.7109375" style="1" bestFit="1" customWidth="1"/>
    <col min="14866" max="14866" width="7.5703125" style="1" bestFit="1" customWidth="1"/>
    <col min="14867" max="14867" width="13.140625" style="1" bestFit="1" customWidth="1"/>
    <col min="14868" max="14868" width="6.42578125" style="1" bestFit="1" customWidth="1"/>
    <col min="14869" max="15104" width="9.140625" style="1"/>
    <col min="15105" max="15105" width="11.28515625" style="1" customWidth="1"/>
    <col min="15106" max="15106" width="7.28515625" style="1" bestFit="1" customWidth="1"/>
    <col min="15107" max="15107" width="4.5703125" style="1" bestFit="1" customWidth="1"/>
    <col min="15108" max="15108" width="7" style="1" bestFit="1" customWidth="1"/>
    <col min="15109" max="15109" width="6.85546875" style="1" bestFit="1" customWidth="1"/>
    <col min="15110" max="15110" width="5.7109375" style="1" bestFit="1" customWidth="1"/>
    <col min="15111" max="15111" width="8.7109375" style="1" bestFit="1" customWidth="1"/>
    <col min="15112" max="15112" width="13.140625" style="1" bestFit="1" customWidth="1"/>
    <col min="15113" max="15113" width="3.7109375" style="1" bestFit="1" customWidth="1"/>
    <col min="15114" max="15114" width="4.5703125" style="1" bestFit="1" customWidth="1"/>
    <col min="15115" max="15116" width="5.5703125" style="1" bestFit="1" customWidth="1"/>
    <col min="15117" max="15117" width="4.5703125" style="1" bestFit="1" customWidth="1"/>
    <col min="15118" max="15119" width="7.42578125" style="1" bestFit="1" customWidth="1"/>
    <col min="15120" max="15120" width="5.7109375" style="1" bestFit="1" customWidth="1"/>
    <col min="15121" max="15121" width="6.7109375" style="1" bestFit="1" customWidth="1"/>
    <col min="15122" max="15122" width="7.5703125" style="1" bestFit="1" customWidth="1"/>
    <col min="15123" max="15123" width="13.140625" style="1" bestFit="1" customWidth="1"/>
    <col min="15124" max="15124" width="6.42578125" style="1" bestFit="1" customWidth="1"/>
    <col min="15125" max="15360" width="9.140625" style="1"/>
    <col min="15361" max="15361" width="11.28515625" style="1" customWidth="1"/>
    <col min="15362" max="15362" width="7.28515625" style="1" bestFit="1" customWidth="1"/>
    <col min="15363" max="15363" width="4.5703125" style="1" bestFit="1" customWidth="1"/>
    <col min="15364" max="15364" width="7" style="1" bestFit="1" customWidth="1"/>
    <col min="15365" max="15365" width="6.85546875" style="1" bestFit="1" customWidth="1"/>
    <col min="15366" max="15366" width="5.7109375" style="1" bestFit="1" customWidth="1"/>
    <col min="15367" max="15367" width="8.7109375" style="1" bestFit="1" customWidth="1"/>
    <col min="15368" max="15368" width="13.140625" style="1" bestFit="1" customWidth="1"/>
    <col min="15369" max="15369" width="3.7109375" style="1" bestFit="1" customWidth="1"/>
    <col min="15370" max="15370" width="4.5703125" style="1" bestFit="1" customWidth="1"/>
    <col min="15371" max="15372" width="5.5703125" style="1" bestFit="1" customWidth="1"/>
    <col min="15373" max="15373" width="4.5703125" style="1" bestFit="1" customWidth="1"/>
    <col min="15374" max="15375" width="7.42578125" style="1" bestFit="1" customWidth="1"/>
    <col min="15376" max="15376" width="5.7109375" style="1" bestFit="1" customWidth="1"/>
    <col min="15377" max="15377" width="6.7109375" style="1" bestFit="1" customWidth="1"/>
    <col min="15378" max="15378" width="7.5703125" style="1" bestFit="1" customWidth="1"/>
    <col min="15379" max="15379" width="13.140625" style="1" bestFit="1" customWidth="1"/>
    <col min="15380" max="15380" width="6.42578125" style="1" bestFit="1" customWidth="1"/>
    <col min="15381" max="15616" width="9.140625" style="1"/>
    <col min="15617" max="15617" width="11.28515625" style="1" customWidth="1"/>
    <col min="15618" max="15618" width="7.28515625" style="1" bestFit="1" customWidth="1"/>
    <col min="15619" max="15619" width="4.5703125" style="1" bestFit="1" customWidth="1"/>
    <col min="15620" max="15620" width="7" style="1" bestFit="1" customWidth="1"/>
    <col min="15621" max="15621" width="6.85546875" style="1" bestFit="1" customWidth="1"/>
    <col min="15622" max="15622" width="5.7109375" style="1" bestFit="1" customWidth="1"/>
    <col min="15623" max="15623" width="8.7109375" style="1" bestFit="1" customWidth="1"/>
    <col min="15624" max="15624" width="13.140625" style="1" bestFit="1" customWidth="1"/>
    <col min="15625" max="15625" width="3.7109375" style="1" bestFit="1" customWidth="1"/>
    <col min="15626" max="15626" width="4.5703125" style="1" bestFit="1" customWidth="1"/>
    <col min="15627" max="15628" width="5.5703125" style="1" bestFit="1" customWidth="1"/>
    <col min="15629" max="15629" width="4.5703125" style="1" bestFit="1" customWidth="1"/>
    <col min="15630" max="15631" width="7.42578125" style="1" bestFit="1" customWidth="1"/>
    <col min="15632" max="15632" width="5.7109375" style="1" bestFit="1" customWidth="1"/>
    <col min="15633" max="15633" width="6.7109375" style="1" bestFit="1" customWidth="1"/>
    <col min="15634" max="15634" width="7.5703125" style="1" bestFit="1" customWidth="1"/>
    <col min="15635" max="15635" width="13.140625" style="1" bestFit="1" customWidth="1"/>
    <col min="15636" max="15636" width="6.42578125" style="1" bestFit="1" customWidth="1"/>
    <col min="15637" max="15872" width="9.140625" style="1"/>
    <col min="15873" max="15873" width="11.28515625" style="1" customWidth="1"/>
    <col min="15874" max="15874" width="7.28515625" style="1" bestFit="1" customWidth="1"/>
    <col min="15875" max="15875" width="4.5703125" style="1" bestFit="1" customWidth="1"/>
    <col min="15876" max="15876" width="7" style="1" bestFit="1" customWidth="1"/>
    <col min="15877" max="15877" width="6.85546875" style="1" bestFit="1" customWidth="1"/>
    <col min="15878" max="15878" width="5.7109375" style="1" bestFit="1" customWidth="1"/>
    <col min="15879" max="15879" width="8.7109375" style="1" bestFit="1" customWidth="1"/>
    <col min="15880" max="15880" width="13.140625" style="1" bestFit="1" customWidth="1"/>
    <col min="15881" max="15881" width="3.7109375" style="1" bestFit="1" customWidth="1"/>
    <col min="15882" max="15882" width="4.5703125" style="1" bestFit="1" customWidth="1"/>
    <col min="15883" max="15884" width="5.5703125" style="1" bestFit="1" customWidth="1"/>
    <col min="15885" max="15885" width="4.5703125" style="1" bestFit="1" customWidth="1"/>
    <col min="15886" max="15887" width="7.42578125" style="1" bestFit="1" customWidth="1"/>
    <col min="15888" max="15888" width="5.7109375" style="1" bestFit="1" customWidth="1"/>
    <col min="15889" max="15889" width="6.7109375" style="1" bestFit="1" customWidth="1"/>
    <col min="15890" max="15890" width="7.5703125" style="1" bestFit="1" customWidth="1"/>
    <col min="15891" max="15891" width="13.140625" style="1" bestFit="1" customWidth="1"/>
    <col min="15892" max="15892" width="6.42578125" style="1" bestFit="1" customWidth="1"/>
    <col min="15893" max="16128" width="9.140625" style="1"/>
    <col min="16129" max="16129" width="11.28515625" style="1" customWidth="1"/>
    <col min="16130" max="16130" width="7.28515625" style="1" bestFit="1" customWidth="1"/>
    <col min="16131" max="16131" width="4.5703125" style="1" bestFit="1" customWidth="1"/>
    <col min="16132" max="16132" width="7" style="1" bestFit="1" customWidth="1"/>
    <col min="16133" max="16133" width="6.85546875" style="1" bestFit="1" customWidth="1"/>
    <col min="16134" max="16134" width="5.7109375" style="1" bestFit="1" customWidth="1"/>
    <col min="16135" max="16135" width="8.7109375" style="1" bestFit="1" customWidth="1"/>
    <col min="16136" max="16136" width="13.140625" style="1" bestFit="1" customWidth="1"/>
    <col min="16137" max="16137" width="3.7109375" style="1" bestFit="1" customWidth="1"/>
    <col min="16138" max="16138" width="4.5703125" style="1" bestFit="1" customWidth="1"/>
    <col min="16139" max="16140" width="5.5703125" style="1" bestFit="1" customWidth="1"/>
    <col min="16141" max="16141" width="4.5703125" style="1" bestFit="1" customWidth="1"/>
    <col min="16142" max="16143" width="7.42578125" style="1" bestFit="1" customWidth="1"/>
    <col min="16144" max="16144" width="5.7109375" style="1" bestFit="1" customWidth="1"/>
    <col min="16145" max="16145" width="6.7109375" style="1" bestFit="1" customWidth="1"/>
    <col min="16146" max="16146" width="7.5703125" style="1" bestFit="1" customWidth="1"/>
    <col min="16147" max="16147" width="13.140625" style="1" bestFit="1" customWidth="1"/>
    <col min="16148" max="16148" width="6.42578125" style="1" bestFit="1" customWidth="1"/>
    <col min="16149" max="16384" width="9.140625" style="1"/>
  </cols>
  <sheetData>
    <row r="1" spans="1:21" ht="20.25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</row>
    <row r="2" spans="1:21">
      <c r="A2" s="85" t="s">
        <v>1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</row>
    <row r="3" spans="1:21" ht="18" customHeight="1">
      <c r="A3" s="85" t="s">
        <v>2</v>
      </c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</row>
    <row r="4" spans="1:21" s="2" customFormat="1" ht="20.100000000000001" customHeight="1">
      <c r="A4" s="86" t="s">
        <v>3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</row>
    <row r="5" spans="1:21" ht="14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21" ht="21.95" customHeight="1">
      <c r="A6" s="87" t="s">
        <v>4</v>
      </c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</row>
    <row r="7" spans="1:21" ht="12" customHeight="1">
      <c r="A7" s="4" t="s">
        <v>53</v>
      </c>
      <c r="B7" s="5"/>
      <c r="C7" s="5"/>
      <c r="D7" s="5"/>
      <c r="E7" s="5"/>
      <c r="F7" s="5"/>
      <c r="G7" s="5"/>
      <c r="H7" s="5"/>
      <c r="I7" s="5"/>
      <c r="J7" s="5"/>
      <c r="K7" s="6"/>
      <c r="L7" s="6"/>
      <c r="M7" s="6"/>
      <c r="N7" s="5"/>
      <c r="O7" s="5"/>
      <c r="R7" s="8"/>
      <c r="S7" s="9"/>
    </row>
    <row r="8" spans="1:21" ht="12" customHeight="1">
      <c r="A8" s="10" t="s">
        <v>54</v>
      </c>
      <c r="C8" s="5"/>
      <c r="D8" s="5"/>
      <c r="E8" s="5"/>
      <c r="F8" s="5"/>
      <c r="G8" s="5"/>
      <c r="I8" s="5"/>
      <c r="J8" s="5"/>
      <c r="K8" s="6"/>
      <c r="L8" s="6"/>
      <c r="M8" s="5"/>
      <c r="N8" s="5"/>
      <c r="O8" s="5"/>
      <c r="R8" s="8" t="s">
        <v>5</v>
      </c>
      <c r="S8" s="11">
        <v>63860</v>
      </c>
      <c r="T8" s="12"/>
      <c r="U8" s="12"/>
    </row>
    <row r="9" spans="1:21" ht="12" customHeight="1">
      <c r="A9" s="4"/>
      <c r="B9" s="5"/>
      <c r="C9" s="5"/>
      <c r="D9" s="5"/>
      <c r="E9" s="5"/>
      <c r="F9" s="5"/>
      <c r="G9" s="5"/>
      <c r="H9" s="5"/>
      <c r="I9" s="5"/>
      <c r="J9" s="5"/>
      <c r="K9" s="6"/>
      <c r="L9" s="6"/>
      <c r="M9" s="5"/>
      <c r="N9" s="5"/>
      <c r="O9" s="5"/>
      <c r="R9" s="13" t="s">
        <v>6</v>
      </c>
      <c r="S9" s="14" t="s">
        <v>7</v>
      </c>
    </row>
    <row r="10" spans="1:21" s="16" customFormat="1" ht="12" customHeight="1">
      <c r="A10" s="80" t="s">
        <v>8</v>
      </c>
      <c r="B10" s="15" t="s">
        <v>9</v>
      </c>
      <c r="C10" s="80" t="s">
        <v>10</v>
      </c>
      <c r="D10" s="88" t="s">
        <v>11</v>
      </c>
      <c r="E10" s="88"/>
      <c r="F10" s="15" t="s">
        <v>12</v>
      </c>
      <c r="G10" s="15" t="s">
        <v>13</v>
      </c>
      <c r="H10" s="15" t="s">
        <v>14</v>
      </c>
      <c r="I10" s="88" t="s">
        <v>15</v>
      </c>
      <c r="J10" s="88"/>
      <c r="K10" s="88"/>
      <c r="L10" s="88"/>
      <c r="M10" s="88"/>
      <c r="N10" s="88" t="s">
        <v>16</v>
      </c>
      <c r="O10" s="88"/>
      <c r="P10" s="88"/>
      <c r="Q10" s="88"/>
      <c r="R10" s="88"/>
      <c r="S10" s="80" t="s">
        <v>17</v>
      </c>
    </row>
    <row r="11" spans="1:21" s="16" customFormat="1" ht="12" customHeight="1">
      <c r="A11" s="80"/>
      <c r="B11" s="15" t="s">
        <v>18</v>
      </c>
      <c r="C11" s="80"/>
      <c r="D11" s="15" t="s">
        <v>19</v>
      </c>
      <c r="E11" s="15" t="s">
        <v>20</v>
      </c>
      <c r="F11" s="15" t="s">
        <v>21</v>
      </c>
      <c r="G11" s="15" t="s">
        <v>21</v>
      </c>
      <c r="H11" s="15" t="s">
        <v>22</v>
      </c>
      <c r="I11" s="15" t="s">
        <v>23</v>
      </c>
      <c r="J11" s="15" t="s">
        <v>24</v>
      </c>
      <c r="K11" s="15" t="s">
        <v>25</v>
      </c>
      <c r="L11" s="15" t="s">
        <v>26</v>
      </c>
      <c r="M11" s="15" t="s">
        <v>27</v>
      </c>
      <c r="N11" s="15" t="s">
        <v>23</v>
      </c>
      <c r="O11" s="15" t="s">
        <v>24</v>
      </c>
      <c r="P11" s="15" t="s">
        <v>25</v>
      </c>
      <c r="Q11" s="15" t="s">
        <v>26</v>
      </c>
      <c r="R11" s="15" t="s">
        <v>27</v>
      </c>
      <c r="S11" s="80"/>
    </row>
    <row r="12" spans="1:21" s="16" customFormat="1" ht="12" customHeight="1">
      <c r="A12" s="17">
        <v>1000</v>
      </c>
      <c r="B12" s="18">
        <v>0</v>
      </c>
      <c r="C12" s="18">
        <v>1</v>
      </c>
      <c r="D12" s="19">
        <v>2.5</v>
      </c>
      <c r="E12" s="19">
        <v>2.2000000000000002</v>
      </c>
      <c r="F12" s="19">
        <f>E12*D12*C12</f>
        <v>5.5</v>
      </c>
      <c r="G12" s="19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20"/>
    </row>
    <row r="13" spans="1:21" s="16" customFormat="1">
      <c r="A13" s="17">
        <f>A12+20</f>
        <v>1020</v>
      </c>
      <c r="B13" s="18">
        <f>A13-A12</f>
        <v>20</v>
      </c>
      <c r="C13" s="18">
        <v>1</v>
      </c>
      <c r="D13" s="19">
        <v>2.5</v>
      </c>
      <c r="E13" s="19">
        <v>2.2999999999999998</v>
      </c>
      <c r="F13" s="19">
        <f t="shared" ref="F13:F42" si="0">E13*D13*C13</f>
        <v>5.75</v>
      </c>
      <c r="G13" s="19">
        <f>(F13+F12)/2</f>
        <v>5.625</v>
      </c>
      <c r="H13" s="21">
        <f>G13*B13</f>
        <v>112.5</v>
      </c>
      <c r="I13" s="22">
        <v>50</v>
      </c>
      <c r="J13" s="23">
        <v>50</v>
      </c>
      <c r="K13" s="22">
        <v>0</v>
      </c>
      <c r="L13" s="22">
        <v>0</v>
      </c>
      <c r="M13" s="22">
        <v>0</v>
      </c>
      <c r="N13" s="24">
        <f>H13*I13/100</f>
        <v>56.25</v>
      </c>
      <c r="O13" s="24">
        <f>H13*J13/100</f>
        <v>56.25</v>
      </c>
      <c r="P13" s="24">
        <f>H13*K13/100</f>
        <v>0</v>
      </c>
      <c r="Q13" s="24">
        <f>H13*L13/100</f>
        <v>0</v>
      </c>
      <c r="R13" s="15"/>
      <c r="S13" s="61" t="s">
        <v>42</v>
      </c>
    </row>
    <row r="14" spans="1:21" ht="12" customHeight="1">
      <c r="A14" s="17">
        <f t="shared" ref="A14:A29" si="1">A13+20</f>
        <v>1040</v>
      </c>
      <c r="B14" s="18">
        <f t="shared" ref="B14:B16" si="2">A14-A13</f>
        <v>20</v>
      </c>
      <c r="C14" s="18">
        <v>1</v>
      </c>
      <c r="D14" s="19">
        <v>2.5</v>
      </c>
      <c r="E14" s="19">
        <v>2.4</v>
      </c>
      <c r="F14" s="19">
        <f t="shared" si="0"/>
        <v>6</v>
      </c>
      <c r="G14" s="19">
        <f t="shared" ref="G14:G16" si="3">(F14+F13)/2</f>
        <v>5.875</v>
      </c>
      <c r="H14" s="21">
        <f t="shared" ref="H14:H16" si="4">G14*B14</f>
        <v>117.5</v>
      </c>
      <c r="I14" s="22">
        <v>50</v>
      </c>
      <c r="J14" s="23">
        <v>50</v>
      </c>
      <c r="K14" s="22">
        <v>0</v>
      </c>
      <c r="L14" s="22">
        <v>0</v>
      </c>
      <c r="M14" s="22">
        <v>0</v>
      </c>
      <c r="N14" s="24">
        <f t="shared" ref="N14:N16" si="5">H14*I14/100</f>
        <v>58.75</v>
      </c>
      <c r="O14" s="24">
        <f t="shared" ref="O14:O16" si="6">H14*J14/100</f>
        <v>58.75</v>
      </c>
      <c r="P14" s="24">
        <f t="shared" ref="P14" si="7">H14*K14/100</f>
        <v>0</v>
      </c>
      <c r="Q14" s="24">
        <f t="shared" ref="Q14:Q16" si="8">H14*L14/100</f>
        <v>0</v>
      </c>
      <c r="R14" s="18"/>
      <c r="S14" s="61" t="s">
        <v>42</v>
      </c>
    </row>
    <row r="15" spans="1:21">
      <c r="A15" s="17">
        <f t="shared" si="1"/>
        <v>1060</v>
      </c>
      <c r="B15" s="18">
        <f t="shared" si="2"/>
        <v>20</v>
      </c>
      <c r="C15" s="18">
        <v>1</v>
      </c>
      <c r="D15" s="19">
        <v>2.5</v>
      </c>
      <c r="E15" s="19">
        <v>2.5</v>
      </c>
      <c r="F15" s="19">
        <f t="shared" si="0"/>
        <v>6.25</v>
      </c>
      <c r="G15" s="19">
        <f t="shared" si="3"/>
        <v>6.125</v>
      </c>
      <c r="H15" s="21">
        <f t="shared" si="4"/>
        <v>122.5</v>
      </c>
      <c r="I15" s="22">
        <v>50</v>
      </c>
      <c r="J15" s="23">
        <v>50</v>
      </c>
      <c r="K15" s="22">
        <v>0</v>
      </c>
      <c r="L15" s="22">
        <v>0</v>
      </c>
      <c r="M15" s="22">
        <v>0</v>
      </c>
      <c r="N15" s="24">
        <f t="shared" si="5"/>
        <v>61.25</v>
      </c>
      <c r="O15" s="24">
        <f t="shared" si="6"/>
        <v>61.25</v>
      </c>
      <c r="P15" s="24"/>
      <c r="Q15" s="24">
        <f t="shared" si="8"/>
        <v>0</v>
      </c>
      <c r="R15" s="18"/>
      <c r="S15" s="61" t="s">
        <v>42</v>
      </c>
    </row>
    <row r="16" spans="1:21" ht="12" customHeight="1">
      <c r="A16" s="17">
        <f t="shared" si="1"/>
        <v>1080</v>
      </c>
      <c r="B16" s="18">
        <f t="shared" si="2"/>
        <v>20</v>
      </c>
      <c r="C16" s="18">
        <v>1</v>
      </c>
      <c r="D16" s="19">
        <v>2.5</v>
      </c>
      <c r="E16" s="19">
        <v>2.6</v>
      </c>
      <c r="F16" s="19">
        <f t="shared" si="0"/>
        <v>6.5</v>
      </c>
      <c r="G16" s="19">
        <f t="shared" si="3"/>
        <v>6.375</v>
      </c>
      <c r="H16" s="21">
        <f t="shared" si="4"/>
        <v>127.5</v>
      </c>
      <c r="I16" s="22">
        <v>50</v>
      </c>
      <c r="J16" s="23">
        <v>50</v>
      </c>
      <c r="K16" s="22">
        <v>0</v>
      </c>
      <c r="L16" s="22">
        <v>0</v>
      </c>
      <c r="M16" s="22">
        <v>0</v>
      </c>
      <c r="N16" s="24">
        <f t="shared" si="5"/>
        <v>63.75</v>
      </c>
      <c r="O16" s="24">
        <f t="shared" si="6"/>
        <v>63.75</v>
      </c>
      <c r="P16" s="24"/>
      <c r="Q16" s="24">
        <f t="shared" si="8"/>
        <v>0</v>
      </c>
      <c r="R16" s="18"/>
      <c r="S16" s="61" t="s">
        <v>42</v>
      </c>
    </row>
    <row r="17" spans="1:19" ht="12" customHeight="1">
      <c r="A17" s="17">
        <f t="shared" si="1"/>
        <v>1100</v>
      </c>
      <c r="B17" s="18">
        <f t="shared" ref="B17:B29" si="9">A17-A16</f>
        <v>20</v>
      </c>
      <c r="C17" s="18">
        <v>1</v>
      </c>
      <c r="D17" s="19">
        <v>2.5</v>
      </c>
      <c r="E17" s="19">
        <v>3</v>
      </c>
      <c r="F17" s="19">
        <f t="shared" si="0"/>
        <v>7.5</v>
      </c>
      <c r="G17" s="19">
        <f t="shared" ref="G17:G29" si="10">(F17+F16)/2</f>
        <v>7</v>
      </c>
      <c r="H17" s="21">
        <f t="shared" ref="H17:H29" si="11">G17*B17</f>
        <v>140</v>
      </c>
      <c r="I17" s="22">
        <v>50</v>
      </c>
      <c r="J17" s="23">
        <v>50</v>
      </c>
      <c r="K17" s="22">
        <v>0</v>
      </c>
      <c r="L17" s="22">
        <v>0</v>
      </c>
      <c r="M17" s="22">
        <v>0</v>
      </c>
      <c r="N17" s="24">
        <f t="shared" ref="N17:N29" si="12">H17*I17/100</f>
        <v>70</v>
      </c>
      <c r="O17" s="24">
        <f t="shared" ref="O17:O29" si="13">H17*J17/100</f>
        <v>70</v>
      </c>
      <c r="P17" s="24"/>
      <c r="Q17" s="24">
        <f t="shared" ref="Q17:Q29" si="14">H17*L17/100</f>
        <v>0</v>
      </c>
      <c r="R17" s="18"/>
      <c r="S17" s="61" t="s">
        <v>43</v>
      </c>
    </row>
    <row r="18" spans="1:19" ht="12" customHeight="1">
      <c r="A18" s="17">
        <f t="shared" si="1"/>
        <v>1120</v>
      </c>
      <c r="B18" s="18">
        <f t="shared" si="9"/>
        <v>20</v>
      </c>
      <c r="C18" s="18">
        <v>1</v>
      </c>
      <c r="D18" s="19">
        <v>2.6</v>
      </c>
      <c r="E18" s="19">
        <v>2.4</v>
      </c>
      <c r="F18" s="19">
        <f t="shared" si="0"/>
        <v>6.24</v>
      </c>
      <c r="G18" s="19">
        <f t="shared" si="10"/>
        <v>6.87</v>
      </c>
      <c r="H18" s="21">
        <f t="shared" si="11"/>
        <v>137.4</v>
      </c>
      <c r="I18" s="22">
        <v>50</v>
      </c>
      <c r="J18" s="23">
        <v>50</v>
      </c>
      <c r="K18" s="22">
        <v>0</v>
      </c>
      <c r="L18" s="22">
        <v>0</v>
      </c>
      <c r="M18" s="22">
        <v>0</v>
      </c>
      <c r="N18" s="24">
        <f t="shared" si="12"/>
        <v>68.7</v>
      </c>
      <c r="O18" s="24">
        <f t="shared" si="13"/>
        <v>68.7</v>
      </c>
      <c r="P18" s="24"/>
      <c r="Q18" s="24">
        <f t="shared" si="14"/>
        <v>0</v>
      </c>
      <c r="R18" s="18"/>
      <c r="S18" s="61" t="s">
        <v>43</v>
      </c>
    </row>
    <row r="19" spans="1:19" ht="12" customHeight="1">
      <c r="A19" s="17">
        <f t="shared" si="1"/>
        <v>1140</v>
      </c>
      <c r="B19" s="18">
        <f t="shared" si="9"/>
        <v>20</v>
      </c>
      <c r="C19" s="18">
        <v>1</v>
      </c>
      <c r="D19" s="19">
        <v>2.6</v>
      </c>
      <c r="E19" s="19">
        <v>2.4</v>
      </c>
      <c r="F19" s="19">
        <f t="shared" si="0"/>
        <v>6.24</v>
      </c>
      <c r="G19" s="19">
        <f t="shared" si="10"/>
        <v>6.24</v>
      </c>
      <c r="H19" s="21">
        <f t="shared" si="11"/>
        <v>124.80000000000001</v>
      </c>
      <c r="I19" s="22">
        <v>50</v>
      </c>
      <c r="J19" s="23">
        <v>50</v>
      </c>
      <c r="K19" s="22">
        <v>0</v>
      </c>
      <c r="L19" s="22">
        <v>0</v>
      </c>
      <c r="M19" s="22">
        <v>0</v>
      </c>
      <c r="N19" s="24">
        <f t="shared" si="12"/>
        <v>62.400000000000006</v>
      </c>
      <c r="O19" s="24">
        <f t="shared" si="13"/>
        <v>62.400000000000006</v>
      </c>
      <c r="P19" s="24"/>
      <c r="Q19" s="24">
        <f t="shared" si="14"/>
        <v>0</v>
      </c>
      <c r="R19" s="18"/>
      <c r="S19" s="61" t="s">
        <v>43</v>
      </c>
    </row>
    <row r="20" spans="1:19" ht="12" customHeight="1">
      <c r="A20" s="17">
        <f t="shared" si="1"/>
        <v>1160</v>
      </c>
      <c r="B20" s="18">
        <f t="shared" si="9"/>
        <v>20</v>
      </c>
      <c r="C20" s="18">
        <v>1</v>
      </c>
      <c r="D20" s="19">
        <v>2.6</v>
      </c>
      <c r="E20" s="19">
        <v>2.4</v>
      </c>
      <c r="F20" s="19">
        <f t="shared" si="0"/>
        <v>6.24</v>
      </c>
      <c r="G20" s="19">
        <f t="shared" si="10"/>
        <v>6.24</v>
      </c>
      <c r="H20" s="21">
        <f t="shared" si="11"/>
        <v>124.80000000000001</v>
      </c>
      <c r="I20" s="22">
        <v>50</v>
      </c>
      <c r="J20" s="23">
        <v>50</v>
      </c>
      <c r="K20" s="22">
        <v>0</v>
      </c>
      <c r="L20" s="22">
        <v>0</v>
      </c>
      <c r="M20" s="22">
        <v>0</v>
      </c>
      <c r="N20" s="24">
        <f t="shared" si="12"/>
        <v>62.400000000000006</v>
      </c>
      <c r="O20" s="24">
        <f t="shared" si="13"/>
        <v>62.400000000000006</v>
      </c>
      <c r="P20" s="24"/>
      <c r="Q20" s="24">
        <f t="shared" si="14"/>
        <v>0</v>
      </c>
      <c r="R20" s="18"/>
      <c r="S20" s="61" t="s">
        <v>43</v>
      </c>
    </row>
    <row r="21" spans="1:19" ht="12" customHeight="1">
      <c r="A21" s="17">
        <f t="shared" si="1"/>
        <v>1180</v>
      </c>
      <c r="B21" s="18">
        <f t="shared" si="9"/>
        <v>20</v>
      </c>
      <c r="C21" s="18">
        <v>1</v>
      </c>
      <c r="D21" s="19">
        <v>2.6</v>
      </c>
      <c r="E21" s="19">
        <v>2.4</v>
      </c>
      <c r="F21" s="19">
        <f t="shared" si="0"/>
        <v>6.24</v>
      </c>
      <c r="G21" s="19">
        <f t="shared" si="10"/>
        <v>6.24</v>
      </c>
      <c r="H21" s="21">
        <f t="shared" si="11"/>
        <v>124.80000000000001</v>
      </c>
      <c r="I21" s="22">
        <v>50</v>
      </c>
      <c r="J21" s="23">
        <v>50</v>
      </c>
      <c r="K21" s="22">
        <v>0</v>
      </c>
      <c r="L21" s="22">
        <v>0</v>
      </c>
      <c r="M21" s="22">
        <v>0</v>
      </c>
      <c r="N21" s="24">
        <f t="shared" si="12"/>
        <v>62.400000000000006</v>
      </c>
      <c r="O21" s="24">
        <f t="shared" si="13"/>
        <v>62.400000000000006</v>
      </c>
      <c r="P21" s="24"/>
      <c r="Q21" s="24">
        <f t="shared" si="14"/>
        <v>0</v>
      </c>
      <c r="R21" s="18"/>
      <c r="S21" s="61" t="s">
        <v>43</v>
      </c>
    </row>
    <row r="22" spans="1:19" ht="12" customHeight="1">
      <c r="A22" s="17">
        <f t="shared" si="1"/>
        <v>1200</v>
      </c>
      <c r="B22" s="18">
        <f t="shared" si="9"/>
        <v>20</v>
      </c>
      <c r="C22" s="18">
        <v>1</v>
      </c>
      <c r="D22" s="19">
        <v>2.6</v>
      </c>
      <c r="E22" s="19">
        <v>2.4</v>
      </c>
      <c r="F22" s="19">
        <f t="shared" si="0"/>
        <v>6.24</v>
      </c>
      <c r="G22" s="19">
        <f t="shared" si="10"/>
        <v>6.24</v>
      </c>
      <c r="H22" s="21">
        <f t="shared" si="11"/>
        <v>124.80000000000001</v>
      </c>
      <c r="I22" s="22">
        <v>50</v>
      </c>
      <c r="J22" s="23">
        <v>50</v>
      </c>
      <c r="K22" s="22">
        <v>0</v>
      </c>
      <c r="L22" s="22">
        <v>0</v>
      </c>
      <c r="M22" s="22">
        <v>0</v>
      </c>
      <c r="N22" s="24">
        <f t="shared" si="12"/>
        <v>62.400000000000006</v>
      </c>
      <c r="O22" s="24">
        <f t="shared" si="13"/>
        <v>62.400000000000006</v>
      </c>
      <c r="P22" s="24"/>
      <c r="Q22" s="24">
        <f t="shared" si="14"/>
        <v>0</v>
      </c>
      <c r="R22" s="18"/>
      <c r="S22" s="61" t="s">
        <v>43</v>
      </c>
    </row>
    <row r="23" spans="1:19" ht="12" customHeight="1">
      <c r="A23" s="17">
        <f t="shared" si="1"/>
        <v>1220</v>
      </c>
      <c r="B23" s="18">
        <f t="shared" si="9"/>
        <v>20</v>
      </c>
      <c r="C23" s="18">
        <v>1</v>
      </c>
      <c r="D23" s="19">
        <v>2.5</v>
      </c>
      <c r="E23" s="19">
        <v>3</v>
      </c>
      <c r="F23" s="19">
        <f t="shared" si="0"/>
        <v>7.5</v>
      </c>
      <c r="G23" s="19">
        <f t="shared" si="10"/>
        <v>6.87</v>
      </c>
      <c r="H23" s="21">
        <f t="shared" si="11"/>
        <v>137.4</v>
      </c>
      <c r="I23" s="22">
        <v>50</v>
      </c>
      <c r="J23" s="23">
        <v>50</v>
      </c>
      <c r="K23" s="22">
        <v>0</v>
      </c>
      <c r="L23" s="22">
        <v>0</v>
      </c>
      <c r="M23" s="22">
        <v>0</v>
      </c>
      <c r="N23" s="24">
        <f t="shared" si="12"/>
        <v>68.7</v>
      </c>
      <c r="O23" s="24">
        <f t="shared" si="13"/>
        <v>68.7</v>
      </c>
      <c r="P23" s="24"/>
      <c r="Q23" s="24">
        <f t="shared" si="14"/>
        <v>0</v>
      </c>
      <c r="R23" s="18"/>
      <c r="S23" s="61" t="s">
        <v>42</v>
      </c>
    </row>
    <row r="24" spans="1:19" ht="12" customHeight="1">
      <c r="A24" s="17">
        <f t="shared" si="1"/>
        <v>1240</v>
      </c>
      <c r="B24" s="18">
        <f t="shared" si="9"/>
        <v>20</v>
      </c>
      <c r="C24" s="18">
        <v>1</v>
      </c>
      <c r="D24" s="19">
        <v>2.5</v>
      </c>
      <c r="E24" s="19">
        <v>3.1</v>
      </c>
      <c r="F24" s="19">
        <f t="shared" si="0"/>
        <v>7.75</v>
      </c>
      <c r="G24" s="19">
        <f t="shared" si="10"/>
        <v>7.625</v>
      </c>
      <c r="H24" s="21">
        <f t="shared" si="11"/>
        <v>152.5</v>
      </c>
      <c r="I24" s="22">
        <v>50</v>
      </c>
      <c r="J24" s="23">
        <v>50</v>
      </c>
      <c r="K24" s="22">
        <v>0</v>
      </c>
      <c r="L24" s="22">
        <v>0</v>
      </c>
      <c r="M24" s="22">
        <v>0</v>
      </c>
      <c r="N24" s="24">
        <f t="shared" si="12"/>
        <v>76.25</v>
      </c>
      <c r="O24" s="24">
        <f t="shared" si="13"/>
        <v>76.25</v>
      </c>
      <c r="P24" s="24"/>
      <c r="Q24" s="24">
        <f t="shared" si="14"/>
        <v>0</v>
      </c>
      <c r="R24" s="18"/>
      <c r="S24" s="61" t="s">
        <v>42</v>
      </c>
    </row>
    <row r="25" spans="1:19" ht="12" customHeight="1">
      <c r="A25" s="17">
        <f t="shared" si="1"/>
        <v>1260</v>
      </c>
      <c r="B25" s="18">
        <f t="shared" si="9"/>
        <v>20</v>
      </c>
      <c r="C25" s="18">
        <v>1</v>
      </c>
      <c r="D25" s="19">
        <v>2.5</v>
      </c>
      <c r="E25" s="19">
        <v>3.2</v>
      </c>
      <c r="F25" s="19">
        <f t="shared" si="0"/>
        <v>8</v>
      </c>
      <c r="G25" s="19">
        <f t="shared" si="10"/>
        <v>7.875</v>
      </c>
      <c r="H25" s="21">
        <f t="shared" si="11"/>
        <v>157.5</v>
      </c>
      <c r="I25" s="22">
        <v>50</v>
      </c>
      <c r="J25" s="23">
        <v>50</v>
      </c>
      <c r="K25" s="22">
        <v>0</v>
      </c>
      <c r="L25" s="22">
        <v>0</v>
      </c>
      <c r="M25" s="22">
        <v>0</v>
      </c>
      <c r="N25" s="24">
        <f t="shared" si="12"/>
        <v>78.75</v>
      </c>
      <c r="O25" s="24">
        <f t="shared" si="13"/>
        <v>78.75</v>
      </c>
      <c r="P25" s="24"/>
      <c r="Q25" s="24">
        <f t="shared" si="14"/>
        <v>0</v>
      </c>
      <c r="R25" s="18"/>
      <c r="S25" s="61" t="s">
        <v>42</v>
      </c>
    </row>
    <row r="26" spans="1:19" ht="12" customHeight="1">
      <c r="A26" s="17">
        <f t="shared" si="1"/>
        <v>1280</v>
      </c>
      <c r="B26" s="18">
        <f t="shared" si="9"/>
        <v>20</v>
      </c>
      <c r="C26" s="18">
        <v>1</v>
      </c>
      <c r="D26" s="19">
        <v>2.5</v>
      </c>
      <c r="E26" s="19">
        <v>3</v>
      </c>
      <c r="F26" s="19">
        <f t="shared" si="0"/>
        <v>7.5</v>
      </c>
      <c r="G26" s="19">
        <f t="shared" si="10"/>
        <v>7.75</v>
      </c>
      <c r="H26" s="21">
        <f t="shared" si="11"/>
        <v>155</v>
      </c>
      <c r="I26" s="22">
        <v>50</v>
      </c>
      <c r="J26" s="23">
        <v>50</v>
      </c>
      <c r="K26" s="22">
        <v>0</v>
      </c>
      <c r="L26" s="22">
        <v>0</v>
      </c>
      <c r="M26" s="22">
        <v>0</v>
      </c>
      <c r="N26" s="24">
        <f t="shared" si="12"/>
        <v>77.5</v>
      </c>
      <c r="O26" s="24">
        <f t="shared" si="13"/>
        <v>77.5</v>
      </c>
      <c r="P26" s="24"/>
      <c r="Q26" s="24">
        <f t="shared" si="14"/>
        <v>0</v>
      </c>
      <c r="R26" s="18"/>
      <c r="S26" s="61" t="s">
        <v>42</v>
      </c>
    </row>
    <row r="27" spans="1:19" ht="12" customHeight="1">
      <c r="A27" s="17">
        <f t="shared" si="1"/>
        <v>1300</v>
      </c>
      <c r="B27" s="18">
        <f t="shared" si="9"/>
        <v>20</v>
      </c>
      <c r="C27" s="18">
        <v>1</v>
      </c>
      <c r="D27" s="19">
        <v>2.5</v>
      </c>
      <c r="E27" s="19">
        <v>3.5</v>
      </c>
      <c r="F27" s="19">
        <f t="shared" si="0"/>
        <v>8.75</v>
      </c>
      <c r="G27" s="19">
        <f t="shared" si="10"/>
        <v>8.125</v>
      </c>
      <c r="H27" s="21">
        <f t="shared" si="11"/>
        <v>162.5</v>
      </c>
      <c r="I27" s="22">
        <v>50</v>
      </c>
      <c r="J27" s="23">
        <v>50</v>
      </c>
      <c r="K27" s="22">
        <v>0</v>
      </c>
      <c r="L27" s="22">
        <v>0</v>
      </c>
      <c r="M27" s="22">
        <v>0</v>
      </c>
      <c r="N27" s="24">
        <f t="shared" si="12"/>
        <v>81.25</v>
      </c>
      <c r="O27" s="24">
        <f t="shared" si="13"/>
        <v>81.25</v>
      </c>
      <c r="P27" s="24"/>
      <c r="Q27" s="24">
        <f t="shared" si="14"/>
        <v>0</v>
      </c>
      <c r="R27" s="18"/>
      <c r="S27" s="61" t="s">
        <v>42</v>
      </c>
    </row>
    <row r="28" spans="1:19" ht="12" customHeight="1">
      <c r="A28" s="17">
        <f t="shared" si="1"/>
        <v>1320</v>
      </c>
      <c r="B28" s="18">
        <f t="shared" si="9"/>
        <v>20</v>
      </c>
      <c r="C28" s="18">
        <v>1</v>
      </c>
      <c r="D28" s="19">
        <v>1</v>
      </c>
      <c r="E28" s="19">
        <v>0.5</v>
      </c>
      <c r="F28" s="19">
        <f t="shared" si="0"/>
        <v>0.5</v>
      </c>
      <c r="G28" s="19">
        <f t="shared" si="10"/>
        <v>4.625</v>
      </c>
      <c r="H28" s="21">
        <f t="shared" si="11"/>
        <v>92.5</v>
      </c>
      <c r="I28" s="22">
        <v>50</v>
      </c>
      <c r="J28" s="23">
        <v>50</v>
      </c>
      <c r="K28" s="22">
        <v>0</v>
      </c>
      <c r="L28" s="22">
        <v>0</v>
      </c>
      <c r="M28" s="22">
        <v>0</v>
      </c>
      <c r="N28" s="24">
        <f t="shared" si="12"/>
        <v>46.25</v>
      </c>
      <c r="O28" s="24">
        <f t="shared" si="13"/>
        <v>46.25</v>
      </c>
      <c r="P28" s="24"/>
      <c r="Q28" s="24">
        <f t="shared" si="14"/>
        <v>0</v>
      </c>
      <c r="R28" s="18"/>
      <c r="S28" s="61" t="s">
        <v>44</v>
      </c>
    </row>
    <row r="29" spans="1:19" ht="12" customHeight="1">
      <c r="A29" s="17">
        <f t="shared" si="1"/>
        <v>1340</v>
      </c>
      <c r="B29" s="18">
        <f t="shared" si="9"/>
        <v>20</v>
      </c>
      <c r="C29" s="18">
        <v>1</v>
      </c>
      <c r="D29" s="19">
        <v>1</v>
      </c>
      <c r="E29" s="19">
        <v>0.5</v>
      </c>
      <c r="F29" s="19">
        <f t="shared" si="0"/>
        <v>0.5</v>
      </c>
      <c r="G29" s="19">
        <f t="shared" si="10"/>
        <v>0.5</v>
      </c>
      <c r="H29" s="21">
        <f t="shared" si="11"/>
        <v>10</v>
      </c>
      <c r="I29" s="22">
        <v>50</v>
      </c>
      <c r="J29" s="23">
        <v>50</v>
      </c>
      <c r="K29" s="22">
        <v>0</v>
      </c>
      <c r="L29" s="22">
        <v>0</v>
      </c>
      <c r="M29" s="22">
        <v>0</v>
      </c>
      <c r="N29" s="24">
        <f t="shared" si="12"/>
        <v>5</v>
      </c>
      <c r="O29" s="24">
        <f t="shared" si="13"/>
        <v>5</v>
      </c>
      <c r="P29" s="24"/>
      <c r="Q29" s="24">
        <f t="shared" si="14"/>
        <v>0</v>
      </c>
      <c r="R29" s="18"/>
      <c r="S29" s="61" t="s">
        <v>44</v>
      </c>
    </row>
    <row r="30" spans="1:19" ht="12" customHeight="1">
      <c r="A30" s="17">
        <f t="shared" ref="A30:A40" si="15">A29+20</f>
        <v>1360</v>
      </c>
      <c r="B30" s="18">
        <f t="shared" ref="B30:B40" si="16">A30-A29</f>
        <v>20</v>
      </c>
      <c r="C30" s="18">
        <v>1</v>
      </c>
      <c r="D30" s="19">
        <v>1</v>
      </c>
      <c r="E30" s="19">
        <v>0.5</v>
      </c>
      <c r="F30" s="19">
        <f t="shared" si="0"/>
        <v>0.5</v>
      </c>
      <c r="G30" s="19">
        <f t="shared" ref="G30:G40" si="17">(F30+F29)/2</f>
        <v>0.5</v>
      </c>
      <c r="H30" s="21">
        <f t="shared" ref="H30:H40" si="18">G30*B30</f>
        <v>10</v>
      </c>
      <c r="I30" s="22">
        <v>50</v>
      </c>
      <c r="J30" s="23">
        <v>50</v>
      </c>
      <c r="K30" s="22">
        <v>0</v>
      </c>
      <c r="L30" s="22">
        <v>0</v>
      </c>
      <c r="M30" s="22">
        <v>0</v>
      </c>
      <c r="N30" s="24">
        <f t="shared" ref="N30:N40" si="19">H30*I30/100</f>
        <v>5</v>
      </c>
      <c r="O30" s="24">
        <f t="shared" ref="O30:O40" si="20">H30*J30/100</f>
        <v>5</v>
      </c>
      <c r="P30" s="24"/>
      <c r="Q30" s="24">
        <f t="shared" ref="Q30:Q40" si="21">H30*L30/100</f>
        <v>0</v>
      </c>
      <c r="R30" s="18"/>
      <c r="S30" s="61" t="s">
        <v>44</v>
      </c>
    </row>
    <row r="31" spans="1:19" ht="12" customHeight="1">
      <c r="A31" s="17">
        <f t="shared" si="15"/>
        <v>1380</v>
      </c>
      <c r="B31" s="18">
        <f t="shared" si="16"/>
        <v>20</v>
      </c>
      <c r="C31" s="18">
        <v>1</v>
      </c>
      <c r="D31" s="19">
        <v>1</v>
      </c>
      <c r="E31" s="19">
        <v>0.5</v>
      </c>
      <c r="F31" s="19">
        <f t="shared" si="0"/>
        <v>0.5</v>
      </c>
      <c r="G31" s="19">
        <f t="shared" si="17"/>
        <v>0.5</v>
      </c>
      <c r="H31" s="21">
        <f t="shared" si="18"/>
        <v>10</v>
      </c>
      <c r="I31" s="22">
        <v>50</v>
      </c>
      <c r="J31" s="23">
        <v>50</v>
      </c>
      <c r="K31" s="22">
        <v>0</v>
      </c>
      <c r="L31" s="22">
        <v>0</v>
      </c>
      <c r="M31" s="22">
        <v>0</v>
      </c>
      <c r="N31" s="24">
        <f t="shared" si="19"/>
        <v>5</v>
      </c>
      <c r="O31" s="24">
        <f t="shared" si="20"/>
        <v>5</v>
      </c>
      <c r="P31" s="24"/>
      <c r="Q31" s="24">
        <f t="shared" si="21"/>
        <v>0</v>
      </c>
      <c r="R31" s="18"/>
      <c r="S31" s="61" t="s">
        <v>44</v>
      </c>
    </row>
    <row r="32" spans="1:19" ht="12" customHeight="1">
      <c r="A32" s="17">
        <f t="shared" si="15"/>
        <v>1400</v>
      </c>
      <c r="B32" s="18">
        <f t="shared" si="16"/>
        <v>20</v>
      </c>
      <c r="C32" s="18">
        <v>1</v>
      </c>
      <c r="D32" s="19">
        <v>1</v>
      </c>
      <c r="E32" s="19">
        <v>0.5</v>
      </c>
      <c r="F32" s="19">
        <f t="shared" si="0"/>
        <v>0.5</v>
      </c>
      <c r="G32" s="19">
        <f t="shared" si="17"/>
        <v>0.5</v>
      </c>
      <c r="H32" s="21">
        <f t="shared" si="18"/>
        <v>10</v>
      </c>
      <c r="I32" s="22">
        <v>50</v>
      </c>
      <c r="J32" s="23">
        <v>50</v>
      </c>
      <c r="K32" s="22">
        <v>0</v>
      </c>
      <c r="L32" s="22">
        <v>0</v>
      </c>
      <c r="M32" s="22">
        <v>0</v>
      </c>
      <c r="N32" s="24">
        <f t="shared" si="19"/>
        <v>5</v>
      </c>
      <c r="O32" s="24">
        <f t="shared" si="20"/>
        <v>5</v>
      </c>
      <c r="P32" s="24"/>
      <c r="Q32" s="24">
        <f t="shared" si="21"/>
        <v>0</v>
      </c>
      <c r="R32" s="18"/>
      <c r="S32" s="61" t="s">
        <v>44</v>
      </c>
    </row>
    <row r="33" spans="1:19" ht="12" customHeight="1">
      <c r="A33" s="17">
        <f t="shared" si="15"/>
        <v>1420</v>
      </c>
      <c r="B33" s="18">
        <f t="shared" si="16"/>
        <v>20</v>
      </c>
      <c r="C33" s="18">
        <v>1</v>
      </c>
      <c r="D33" s="19">
        <v>2.5</v>
      </c>
      <c r="E33" s="19">
        <v>2.4</v>
      </c>
      <c r="F33" s="19">
        <f t="shared" si="0"/>
        <v>6</v>
      </c>
      <c r="G33" s="19">
        <f t="shared" si="17"/>
        <v>3.25</v>
      </c>
      <c r="H33" s="21">
        <f t="shared" si="18"/>
        <v>65</v>
      </c>
      <c r="I33" s="22">
        <v>50</v>
      </c>
      <c r="J33" s="23">
        <v>50</v>
      </c>
      <c r="K33" s="22">
        <v>0</v>
      </c>
      <c r="L33" s="22">
        <v>0</v>
      </c>
      <c r="M33" s="22">
        <v>0</v>
      </c>
      <c r="N33" s="24">
        <f t="shared" si="19"/>
        <v>32.5</v>
      </c>
      <c r="O33" s="24">
        <f t="shared" si="20"/>
        <v>32.5</v>
      </c>
      <c r="P33" s="24"/>
      <c r="Q33" s="24">
        <f t="shared" si="21"/>
        <v>0</v>
      </c>
      <c r="R33" s="18"/>
      <c r="S33" s="61" t="s">
        <v>42</v>
      </c>
    </row>
    <row r="34" spans="1:19" ht="12" customHeight="1">
      <c r="A34" s="17">
        <f t="shared" si="15"/>
        <v>1440</v>
      </c>
      <c r="B34" s="18">
        <f t="shared" si="16"/>
        <v>20</v>
      </c>
      <c r="C34" s="18">
        <v>1</v>
      </c>
      <c r="D34" s="19">
        <v>2.5</v>
      </c>
      <c r="E34" s="19">
        <v>2.5</v>
      </c>
      <c r="F34" s="19">
        <f t="shared" si="0"/>
        <v>6.25</v>
      </c>
      <c r="G34" s="19">
        <f t="shared" si="17"/>
        <v>6.125</v>
      </c>
      <c r="H34" s="21">
        <f t="shared" si="18"/>
        <v>122.5</v>
      </c>
      <c r="I34" s="22">
        <v>50</v>
      </c>
      <c r="J34" s="23">
        <v>50</v>
      </c>
      <c r="K34" s="22">
        <v>0</v>
      </c>
      <c r="L34" s="22">
        <v>0</v>
      </c>
      <c r="M34" s="22">
        <v>0</v>
      </c>
      <c r="N34" s="24">
        <f t="shared" si="19"/>
        <v>61.25</v>
      </c>
      <c r="O34" s="24">
        <f t="shared" si="20"/>
        <v>61.25</v>
      </c>
      <c r="P34" s="24"/>
      <c r="Q34" s="24">
        <f t="shared" si="21"/>
        <v>0</v>
      </c>
      <c r="R34" s="18"/>
      <c r="S34" s="61" t="s">
        <v>42</v>
      </c>
    </row>
    <row r="35" spans="1:19" ht="12" customHeight="1">
      <c r="A35" s="17">
        <f t="shared" si="15"/>
        <v>1460</v>
      </c>
      <c r="B35" s="18">
        <f t="shared" si="16"/>
        <v>20</v>
      </c>
      <c r="C35" s="18">
        <v>1</v>
      </c>
      <c r="D35" s="19">
        <v>2.5</v>
      </c>
      <c r="E35" s="19">
        <v>2.6</v>
      </c>
      <c r="F35" s="19">
        <f t="shared" si="0"/>
        <v>6.5</v>
      </c>
      <c r="G35" s="19">
        <f t="shared" si="17"/>
        <v>6.375</v>
      </c>
      <c r="H35" s="21">
        <f t="shared" si="18"/>
        <v>127.5</v>
      </c>
      <c r="I35" s="22">
        <v>50</v>
      </c>
      <c r="J35" s="23">
        <v>50</v>
      </c>
      <c r="K35" s="22">
        <v>0</v>
      </c>
      <c r="L35" s="22">
        <v>0</v>
      </c>
      <c r="M35" s="22">
        <v>0</v>
      </c>
      <c r="N35" s="24">
        <f t="shared" si="19"/>
        <v>63.75</v>
      </c>
      <c r="O35" s="24">
        <f t="shared" si="20"/>
        <v>63.75</v>
      </c>
      <c r="P35" s="24"/>
      <c r="Q35" s="24">
        <f t="shared" si="21"/>
        <v>0</v>
      </c>
      <c r="R35" s="18"/>
      <c r="S35" s="61" t="s">
        <v>42</v>
      </c>
    </row>
    <row r="36" spans="1:19" ht="12" customHeight="1">
      <c r="A36" s="17">
        <f t="shared" si="15"/>
        <v>1480</v>
      </c>
      <c r="B36" s="18">
        <f t="shared" si="16"/>
        <v>20</v>
      </c>
      <c r="C36" s="18">
        <v>1</v>
      </c>
      <c r="D36" s="19">
        <v>2.5</v>
      </c>
      <c r="E36" s="19">
        <v>2.7</v>
      </c>
      <c r="F36" s="19">
        <f t="shared" si="0"/>
        <v>6.75</v>
      </c>
      <c r="G36" s="19">
        <f t="shared" si="17"/>
        <v>6.625</v>
      </c>
      <c r="H36" s="21">
        <f t="shared" si="18"/>
        <v>132.5</v>
      </c>
      <c r="I36" s="22">
        <v>50</v>
      </c>
      <c r="J36" s="23">
        <v>50</v>
      </c>
      <c r="K36" s="22">
        <v>0</v>
      </c>
      <c r="L36" s="22">
        <v>0</v>
      </c>
      <c r="M36" s="22">
        <v>0</v>
      </c>
      <c r="N36" s="24">
        <f t="shared" si="19"/>
        <v>66.25</v>
      </c>
      <c r="O36" s="24">
        <f t="shared" si="20"/>
        <v>66.25</v>
      </c>
      <c r="P36" s="24"/>
      <c r="Q36" s="24">
        <f t="shared" si="21"/>
        <v>0</v>
      </c>
      <c r="R36" s="18"/>
      <c r="S36" s="61" t="s">
        <v>42</v>
      </c>
    </row>
    <row r="37" spans="1:19" ht="12" customHeight="1">
      <c r="A37" s="17">
        <f t="shared" si="15"/>
        <v>1500</v>
      </c>
      <c r="B37" s="18">
        <f t="shared" si="16"/>
        <v>20</v>
      </c>
      <c r="C37" s="18">
        <v>1</v>
      </c>
      <c r="D37" s="19">
        <v>2.5</v>
      </c>
      <c r="E37" s="19">
        <v>3</v>
      </c>
      <c r="F37" s="19">
        <f t="shared" si="0"/>
        <v>7.5</v>
      </c>
      <c r="G37" s="19">
        <f t="shared" si="17"/>
        <v>7.125</v>
      </c>
      <c r="H37" s="21">
        <f t="shared" si="18"/>
        <v>142.5</v>
      </c>
      <c r="I37" s="22">
        <v>50</v>
      </c>
      <c r="J37" s="23">
        <v>50</v>
      </c>
      <c r="K37" s="22">
        <v>0</v>
      </c>
      <c r="L37" s="22">
        <v>0</v>
      </c>
      <c r="M37" s="22">
        <v>0</v>
      </c>
      <c r="N37" s="24">
        <f t="shared" si="19"/>
        <v>71.25</v>
      </c>
      <c r="O37" s="24">
        <f t="shared" si="20"/>
        <v>71.25</v>
      </c>
      <c r="P37" s="24"/>
      <c r="Q37" s="24">
        <f t="shared" si="21"/>
        <v>0</v>
      </c>
      <c r="R37" s="18"/>
      <c r="S37" s="61" t="s">
        <v>42</v>
      </c>
    </row>
    <row r="38" spans="1:19" ht="12" customHeight="1">
      <c r="A38" s="17">
        <f t="shared" si="15"/>
        <v>1520</v>
      </c>
      <c r="B38" s="18">
        <f t="shared" si="16"/>
        <v>20</v>
      </c>
      <c r="C38" s="18">
        <v>1</v>
      </c>
      <c r="D38" s="19">
        <v>2.5</v>
      </c>
      <c r="E38" s="19">
        <v>2.4</v>
      </c>
      <c r="F38" s="19">
        <f t="shared" si="0"/>
        <v>6</v>
      </c>
      <c r="G38" s="19">
        <f t="shared" si="17"/>
        <v>6.75</v>
      </c>
      <c r="H38" s="21">
        <f t="shared" si="18"/>
        <v>135</v>
      </c>
      <c r="I38" s="22">
        <v>50</v>
      </c>
      <c r="J38" s="23">
        <v>50</v>
      </c>
      <c r="K38" s="22">
        <v>0</v>
      </c>
      <c r="L38" s="22">
        <v>0</v>
      </c>
      <c r="M38" s="22">
        <v>0</v>
      </c>
      <c r="N38" s="24">
        <f t="shared" si="19"/>
        <v>67.5</v>
      </c>
      <c r="O38" s="24">
        <f t="shared" si="20"/>
        <v>67.5</v>
      </c>
      <c r="P38" s="24"/>
      <c r="Q38" s="24">
        <f t="shared" si="21"/>
        <v>0</v>
      </c>
      <c r="R38" s="18"/>
      <c r="S38" s="61" t="s">
        <v>42</v>
      </c>
    </row>
    <row r="39" spans="1:19" ht="12" customHeight="1">
      <c r="A39" s="17">
        <f t="shared" si="15"/>
        <v>1540</v>
      </c>
      <c r="B39" s="18">
        <f t="shared" si="16"/>
        <v>20</v>
      </c>
      <c r="C39" s="18">
        <v>1</v>
      </c>
      <c r="D39" s="19">
        <v>2.5</v>
      </c>
      <c r="E39" s="19">
        <v>2.5</v>
      </c>
      <c r="F39" s="19">
        <f t="shared" si="0"/>
        <v>6.25</v>
      </c>
      <c r="G39" s="19">
        <f t="shared" si="17"/>
        <v>6.125</v>
      </c>
      <c r="H39" s="21">
        <f t="shared" si="18"/>
        <v>122.5</v>
      </c>
      <c r="I39" s="22">
        <v>50</v>
      </c>
      <c r="J39" s="23">
        <v>50</v>
      </c>
      <c r="K39" s="22">
        <v>0</v>
      </c>
      <c r="L39" s="22">
        <v>0</v>
      </c>
      <c r="M39" s="22">
        <v>0</v>
      </c>
      <c r="N39" s="24">
        <f t="shared" si="19"/>
        <v>61.25</v>
      </c>
      <c r="O39" s="24">
        <f t="shared" si="20"/>
        <v>61.25</v>
      </c>
      <c r="P39" s="24"/>
      <c r="Q39" s="24">
        <f t="shared" si="21"/>
        <v>0</v>
      </c>
      <c r="R39" s="18"/>
      <c r="S39" s="61" t="s">
        <v>42</v>
      </c>
    </row>
    <row r="40" spans="1:19" ht="12" customHeight="1">
      <c r="A40" s="17">
        <f t="shared" si="15"/>
        <v>1560</v>
      </c>
      <c r="B40" s="18">
        <f t="shared" si="16"/>
        <v>20</v>
      </c>
      <c r="C40" s="18">
        <v>1</v>
      </c>
      <c r="D40" s="19">
        <v>2.5</v>
      </c>
      <c r="E40" s="19">
        <v>2.5</v>
      </c>
      <c r="F40" s="19">
        <f t="shared" si="0"/>
        <v>6.25</v>
      </c>
      <c r="G40" s="19">
        <f t="shared" si="17"/>
        <v>6.25</v>
      </c>
      <c r="H40" s="21">
        <f t="shared" si="18"/>
        <v>125</v>
      </c>
      <c r="I40" s="22">
        <v>50</v>
      </c>
      <c r="J40" s="23">
        <v>50</v>
      </c>
      <c r="K40" s="22">
        <v>0</v>
      </c>
      <c r="L40" s="22">
        <v>0</v>
      </c>
      <c r="M40" s="22">
        <v>0</v>
      </c>
      <c r="N40" s="24">
        <f t="shared" si="19"/>
        <v>62.5</v>
      </c>
      <c r="O40" s="24">
        <f t="shared" si="20"/>
        <v>62.5</v>
      </c>
      <c r="P40" s="24"/>
      <c r="Q40" s="24">
        <f t="shared" si="21"/>
        <v>0</v>
      </c>
      <c r="R40" s="18"/>
      <c r="S40" s="61" t="s">
        <v>42</v>
      </c>
    </row>
    <row r="41" spans="1:19" ht="12" customHeight="1">
      <c r="A41" s="17">
        <f t="shared" ref="A41:A59" si="22">A40+20</f>
        <v>1580</v>
      </c>
      <c r="B41" s="18">
        <f t="shared" ref="B41:B59" si="23">A41-A40</f>
        <v>20</v>
      </c>
      <c r="C41" s="18">
        <v>1</v>
      </c>
      <c r="D41" s="19">
        <v>2.5</v>
      </c>
      <c r="E41" s="19">
        <v>2.6</v>
      </c>
      <c r="F41" s="19">
        <f t="shared" si="0"/>
        <v>6.5</v>
      </c>
      <c r="G41" s="19">
        <f t="shared" ref="G41:G42" si="24">(F41+F40)/2</f>
        <v>6.375</v>
      </c>
      <c r="H41" s="21">
        <f t="shared" ref="H41:H59" si="25">G41*B41</f>
        <v>127.5</v>
      </c>
      <c r="I41" s="22">
        <v>50</v>
      </c>
      <c r="J41" s="23">
        <v>50</v>
      </c>
      <c r="K41" s="22">
        <v>0</v>
      </c>
      <c r="L41" s="22">
        <v>0</v>
      </c>
      <c r="M41" s="22">
        <v>0</v>
      </c>
      <c r="N41" s="24">
        <f t="shared" ref="N41:N59" si="26">H41*I41/100</f>
        <v>63.75</v>
      </c>
      <c r="O41" s="24">
        <f t="shared" ref="O41:O59" si="27">H41*J41/100</f>
        <v>63.75</v>
      </c>
      <c r="P41" s="24"/>
      <c r="Q41" s="24">
        <f t="shared" ref="Q41:Q59" si="28">H41*L41/100</f>
        <v>0</v>
      </c>
      <c r="R41" s="18"/>
      <c r="S41" s="61" t="s">
        <v>42</v>
      </c>
    </row>
    <row r="42" spans="1:19" ht="12" customHeight="1">
      <c r="A42" s="17">
        <f t="shared" si="22"/>
        <v>1600</v>
      </c>
      <c r="B42" s="18">
        <f t="shared" si="23"/>
        <v>20</v>
      </c>
      <c r="C42" s="18">
        <v>1</v>
      </c>
      <c r="D42" s="19">
        <v>2.5</v>
      </c>
      <c r="E42" s="19">
        <v>3</v>
      </c>
      <c r="F42" s="19">
        <f t="shared" si="0"/>
        <v>7.5</v>
      </c>
      <c r="G42" s="19">
        <f t="shared" si="24"/>
        <v>7</v>
      </c>
      <c r="H42" s="21">
        <f t="shared" si="25"/>
        <v>140</v>
      </c>
      <c r="I42" s="22">
        <v>50</v>
      </c>
      <c r="J42" s="23">
        <v>50</v>
      </c>
      <c r="K42" s="22">
        <v>0</v>
      </c>
      <c r="L42" s="22">
        <v>0</v>
      </c>
      <c r="M42" s="22">
        <v>0</v>
      </c>
      <c r="N42" s="24">
        <f t="shared" si="26"/>
        <v>70</v>
      </c>
      <c r="O42" s="24">
        <f t="shared" si="27"/>
        <v>70</v>
      </c>
      <c r="P42" s="24"/>
      <c r="Q42" s="24">
        <f t="shared" si="28"/>
        <v>0</v>
      </c>
      <c r="R42" s="18"/>
      <c r="S42" s="61" t="s">
        <v>42</v>
      </c>
    </row>
    <row r="43" spans="1:19" ht="12" customHeight="1">
      <c r="A43" s="17"/>
      <c r="B43" s="18"/>
      <c r="C43" s="18"/>
      <c r="D43" s="19"/>
      <c r="E43" s="19"/>
      <c r="F43" s="19"/>
      <c r="G43" s="19"/>
      <c r="H43" s="21"/>
      <c r="I43" s="22"/>
      <c r="J43" s="23"/>
      <c r="K43" s="22"/>
      <c r="L43" s="22"/>
      <c r="M43" s="22"/>
      <c r="N43" s="24"/>
      <c r="O43" s="24"/>
      <c r="P43" s="24"/>
      <c r="Q43" s="24"/>
      <c r="R43" s="18"/>
      <c r="S43" s="61"/>
    </row>
    <row r="44" spans="1:19" ht="12" customHeight="1">
      <c r="A44" s="17">
        <v>1800</v>
      </c>
      <c r="B44" s="18"/>
      <c r="C44" s="18">
        <v>1</v>
      </c>
      <c r="D44" s="19">
        <v>1</v>
      </c>
      <c r="E44" s="19">
        <v>0.5</v>
      </c>
      <c r="F44" s="19">
        <f t="shared" ref="F44:F59" si="29">E44*D44*C44</f>
        <v>0.5</v>
      </c>
      <c r="G44" s="19"/>
      <c r="H44" s="21">
        <f t="shared" si="25"/>
        <v>0</v>
      </c>
      <c r="I44" s="22">
        <v>50</v>
      </c>
      <c r="J44" s="23">
        <v>50</v>
      </c>
      <c r="K44" s="22">
        <v>0</v>
      </c>
      <c r="L44" s="22">
        <v>0</v>
      </c>
      <c r="M44" s="22">
        <v>0</v>
      </c>
      <c r="N44" s="24">
        <f t="shared" si="26"/>
        <v>0</v>
      </c>
      <c r="O44" s="24">
        <f t="shared" si="27"/>
        <v>0</v>
      </c>
      <c r="P44" s="24"/>
      <c r="Q44" s="24">
        <f t="shared" si="28"/>
        <v>0</v>
      </c>
      <c r="R44" s="18"/>
      <c r="S44" s="61" t="s">
        <v>44</v>
      </c>
    </row>
    <row r="45" spans="1:19" ht="12" customHeight="1">
      <c r="A45" s="17">
        <f t="shared" si="22"/>
        <v>1820</v>
      </c>
      <c r="B45" s="18">
        <f t="shared" si="23"/>
        <v>20</v>
      </c>
      <c r="C45" s="18">
        <v>1</v>
      </c>
      <c r="D45" s="19">
        <v>1</v>
      </c>
      <c r="E45" s="19">
        <v>0.4</v>
      </c>
      <c r="F45" s="19">
        <f t="shared" si="29"/>
        <v>0.4</v>
      </c>
      <c r="G45" s="19">
        <f>(F45+F44)/2</f>
        <v>0.45</v>
      </c>
      <c r="H45" s="21">
        <f t="shared" si="25"/>
        <v>9</v>
      </c>
      <c r="I45" s="22">
        <v>50</v>
      </c>
      <c r="J45" s="23">
        <v>50</v>
      </c>
      <c r="K45" s="22">
        <v>0</v>
      </c>
      <c r="L45" s="22">
        <v>0</v>
      </c>
      <c r="M45" s="22">
        <v>0</v>
      </c>
      <c r="N45" s="24">
        <f t="shared" si="26"/>
        <v>4.5</v>
      </c>
      <c r="O45" s="24">
        <f t="shared" si="27"/>
        <v>4.5</v>
      </c>
      <c r="P45" s="24"/>
      <c r="Q45" s="24">
        <f t="shared" si="28"/>
        <v>0</v>
      </c>
      <c r="R45" s="18"/>
      <c r="S45" s="61" t="s">
        <v>44</v>
      </c>
    </row>
    <row r="46" spans="1:19" ht="12" customHeight="1">
      <c r="A46" s="17">
        <f t="shared" si="22"/>
        <v>1840</v>
      </c>
      <c r="B46" s="18">
        <f t="shared" si="23"/>
        <v>20</v>
      </c>
      <c r="C46" s="18">
        <v>1</v>
      </c>
      <c r="D46" s="19">
        <v>1</v>
      </c>
      <c r="E46" s="19">
        <v>0.3</v>
      </c>
      <c r="F46" s="19">
        <f t="shared" si="29"/>
        <v>0.3</v>
      </c>
      <c r="G46" s="19">
        <f t="shared" ref="G46:G64" si="30">(F46+F45)/2</f>
        <v>0.35</v>
      </c>
      <c r="H46" s="21">
        <f t="shared" si="25"/>
        <v>7</v>
      </c>
      <c r="I46" s="22">
        <v>50</v>
      </c>
      <c r="J46" s="23">
        <v>50</v>
      </c>
      <c r="K46" s="22">
        <v>0</v>
      </c>
      <c r="L46" s="22">
        <v>0</v>
      </c>
      <c r="M46" s="22">
        <v>0</v>
      </c>
      <c r="N46" s="24">
        <f t="shared" si="26"/>
        <v>3.5</v>
      </c>
      <c r="O46" s="24">
        <f t="shared" si="27"/>
        <v>3.5</v>
      </c>
      <c r="P46" s="24"/>
      <c r="Q46" s="24">
        <f t="shared" si="28"/>
        <v>0</v>
      </c>
      <c r="R46" s="18"/>
      <c r="S46" s="61" t="s">
        <v>44</v>
      </c>
    </row>
    <row r="47" spans="1:19" ht="12" customHeight="1">
      <c r="A47" s="17">
        <f t="shared" si="22"/>
        <v>1860</v>
      </c>
      <c r="B47" s="18">
        <f t="shared" si="23"/>
        <v>20</v>
      </c>
      <c r="C47" s="18">
        <v>1</v>
      </c>
      <c r="D47" s="19">
        <v>1</v>
      </c>
      <c r="E47" s="19">
        <v>0.5</v>
      </c>
      <c r="F47" s="19">
        <f t="shared" si="29"/>
        <v>0.5</v>
      </c>
      <c r="G47" s="19">
        <f t="shared" si="30"/>
        <v>0.4</v>
      </c>
      <c r="H47" s="21">
        <f t="shared" si="25"/>
        <v>8</v>
      </c>
      <c r="I47" s="22">
        <v>50</v>
      </c>
      <c r="J47" s="23">
        <v>50</v>
      </c>
      <c r="K47" s="22">
        <v>0</v>
      </c>
      <c r="L47" s="22">
        <v>0</v>
      </c>
      <c r="M47" s="22">
        <v>0</v>
      </c>
      <c r="N47" s="24">
        <f t="shared" si="26"/>
        <v>4</v>
      </c>
      <c r="O47" s="24">
        <f t="shared" si="27"/>
        <v>4</v>
      </c>
      <c r="P47" s="24"/>
      <c r="Q47" s="24">
        <f t="shared" si="28"/>
        <v>0</v>
      </c>
      <c r="R47" s="18"/>
      <c r="S47" s="61" t="s">
        <v>44</v>
      </c>
    </row>
    <row r="48" spans="1:19" ht="12" customHeight="1">
      <c r="A48" s="17">
        <f t="shared" si="22"/>
        <v>1880</v>
      </c>
      <c r="B48" s="18">
        <f t="shared" si="23"/>
        <v>20</v>
      </c>
      <c r="C48" s="18">
        <v>1</v>
      </c>
      <c r="D48" s="19">
        <v>1</v>
      </c>
      <c r="E48" s="19">
        <v>0.5</v>
      </c>
      <c r="F48" s="19">
        <f t="shared" si="29"/>
        <v>0.5</v>
      </c>
      <c r="G48" s="19">
        <f t="shared" si="30"/>
        <v>0.5</v>
      </c>
      <c r="H48" s="21">
        <f t="shared" si="25"/>
        <v>10</v>
      </c>
      <c r="I48" s="22">
        <v>50</v>
      </c>
      <c r="J48" s="23">
        <v>50</v>
      </c>
      <c r="K48" s="22">
        <v>0</v>
      </c>
      <c r="L48" s="22">
        <v>0</v>
      </c>
      <c r="M48" s="22">
        <v>0</v>
      </c>
      <c r="N48" s="24">
        <f t="shared" si="26"/>
        <v>5</v>
      </c>
      <c r="O48" s="24">
        <f t="shared" si="27"/>
        <v>5</v>
      </c>
      <c r="P48" s="24"/>
      <c r="Q48" s="24">
        <f t="shared" si="28"/>
        <v>0</v>
      </c>
      <c r="R48" s="18"/>
      <c r="S48" s="61" t="s">
        <v>44</v>
      </c>
    </row>
    <row r="49" spans="1:19" ht="12" customHeight="1">
      <c r="A49" s="17">
        <f t="shared" si="22"/>
        <v>1900</v>
      </c>
      <c r="B49" s="18">
        <f t="shared" si="23"/>
        <v>20</v>
      </c>
      <c r="C49" s="18">
        <v>1</v>
      </c>
      <c r="D49" s="19">
        <v>1</v>
      </c>
      <c r="E49" s="19">
        <v>0.5</v>
      </c>
      <c r="F49" s="19">
        <f t="shared" si="29"/>
        <v>0.5</v>
      </c>
      <c r="G49" s="19">
        <f t="shared" si="30"/>
        <v>0.5</v>
      </c>
      <c r="H49" s="21">
        <f t="shared" si="25"/>
        <v>10</v>
      </c>
      <c r="I49" s="22">
        <v>50</v>
      </c>
      <c r="J49" s="23">
        <v>50</v>
      </c>
      <c r="K49" s="22">
        <v>0</v>
      </c>
      <c r="L49" s="22">
        <v>0</v>
      </c>
      <c r="M49" s="22">
        <v>0</v>
      </c>
      <c r="N49" s="24">
        <f t="shared" si="26"/>
        <v>5</v>
      </c>
      <c r="O49" s="24">
        <f t="shared" si="27"/>
        <v>5</v>
      </c>
      <c r="P49" s="24"/>
      <c r="Q49" s="24">
        <f t="shared" si="28"/>
        <v>0</v>
      </c>
      <c r="R49" s="18"/>
      <c r="S49" s="61" t="s">
        <v>44</v>
      </c>
    </row>
    <row r="50" spans="1:19" ht="12" customHeight="1">
      <c r="A50" s="17">
        <f t="shared" si="22"/>
        <v>1920</v>
      </c>
      <c r="B50" s="18">
        <f t="shared" si="23"/>
        <v>20</v>
      </c>
      <c r="C50" s="18">
        <v>1</v>
      </c>
      <c r="D50" s="19">
        <v>2</v>
      </c>
      <c r="E50" s="19">
        <v>2</v>
      </c>
      <c r="F50" s="19">
        <f t="shared" si="29"/>
        <v>4</v>
      </c>
      <c r="G50" s="19">
        <f t="shared" si="30"/>
        <v>2.25</v>
      </c>
      <c r="H50" s="21">
        <f t="shared" si="25"/>
        <v>45</v>
      </c>
      <c r="I50" s="22">
        <v>50</v>
      </c>
      <c r="J50" s="23">
        <v>50</v>
      </c>
      <c r="K50" s="22">
        <v>0</v>
      </c>
      <c r="L50" s="22">
        <v>0</v>
      </c>
      <c r="M50" s="22">
        <v>0</v>
      </c>
      <c r="N50" s="24">
        <f t="shared" si="26"/>
        <v>22.5</v>
      </c>
      <c r="O50" s="24">
        <f t="shared" si="27"/>
        <v>22.5</v>
      </c>
      <c r="P50" s="24"/>
      <c r="Q50" s="24">
        <f t="shared" si="28"/>
        <v>0</v>
      </c>
      <c r="R50" s="18"/>
      <c r="S50" s="61" t="s">
        <v>45</v>
      </c>
    </row>
    <row r="51" spans="1:19" ht="12" customHeight="1">
      <c r="A51" s="17">
        <f t="shared" si="22"/>
        <v>1940</v>
      </c>
      <c r="B51" s="18">
        <f t="shared" si="23"/>
        <v>20</v>
      </c>
      <c r="C51" s="18">
        <v>1</v>
      </c>
      <c r="D51" s="19">
        <v>2</v>
      </c>
      <c r="E51" s="19">
        <v>2.1</v>
      </c>
      <c r="F51" s="19">
        <f t="shared" si="29"/>
        <v>4.2</v>
      </c>
      <c r="G51" s="19">
        <f t="shared" si="30"/>
        <v>4.0999999999999996</v>
      </c>
      <c r="H51" s="21">
        <f t="shared" si="25"/>
        <v>82</v>
      </c>
      <c r="I51" s="22">
        <v>50</v>
      </c>
      <c r="J51" s="23">
        <v>50</v>
      </c>
      <c r="K51" s="22">
        <v>0</v>
      </c>
      <c r="L51" s="22">
        <v>0</v>
      </c>
      <c r="M51" s="22">
        <v>0</v>
      </c>
      <c r="N51" s="24">
        <f t="shared" si="26"/>
        <v>41</v>
      </c>
      <c r="O51" s="24">
        <f t="shared" si="27"/>
        <v>41</v>
      </c>
      <c r="P51" s="24"/>
      <c r="Q51" s="24">
        <f t="shared" si="28"/>
        <v>0</v>
      </c>
      <c r="R51" s="18"/>
      <c r="S51" s="61" t="s">
        <v>45</v>
      </c>
    </row>
    <row r="52" spans="1:19" ht="12" customHeight="1">
      <c r="A52" s="17">
        <f t="shared" si="22"/>
        <v>1960</v>
      </c>
      <c r="B52" s="18">
        <f t="shared" si="23"/>
        <v>20</v>
      </c>
      <c r="C52" s="18">
        <v>1</v>
      </c>
      <c r="D52" s="19">
        <v>2</v>
      </c>
      <c r="E52" s="19">
        <v>2.2000000000000002</v>
      </c>
      <c r="F52" s="19">
        <f t="shared" si="29"/>
        <v>4.4000000000000004</v>
      </c>
      <c r="G52" s="19">
        <f t="shared" si="30"/>
        <v>4.3000000000000007</v>
      </c>
      <c r="H52" s="21">
        <f t="shared" si="25"/>
        <v>86.000000000000014</v>
      </c>
      <c r="I52" s="22">
        <v>50</v>
      </c>
      <c r="J52" s="23">
        <v>50</v>
      </c>
      <c r="K52" s="22">
        <v>0</v>
      </c>
      <c r="L52" s="22">
        <v>0</v>
      </c>
      <c r="M52" s="22">
        <v>0</v>
      </c>
      <c r="N52" s="24">
        <f t="shared" si="26"/>
        <v>43.000000000000007</v>
      </c>
      <c r="O52" s="24">
        <f t="shared" si="27"/>
        <v>43.000000000000007</v>
      </c>
      <c r="P52" s="24"/>
      <c r="Q52" s="24">
        <f t="shared" si="28"/>
        <v>0</v>
      </c>
      <c r="R52" s="18"/>
      <c r="S52" s="61" t="s">
        <v>45</v>
      </c>
    </row>
    <row r="53" spans="1:19" ht="12" customHeight="1">
      <c r="A53" s="17">
        <f t="shared" si="22"/>
        <v>1980</v>
      </c>
      <c r="B53" s="18">
        <f t="shared" si="23"/>
        <v>20</v>
      </c>
      <c r="C53" s="18">
        <v>1</v>
      </c>
      <c r="D53" s="19">
        <v>2</v>
      </c>
      <c r="E53" s="19">
        <v>2.2999999999999998</v>
      </c>
      <c r="F53" s="19">
        <f t="shared" si="29"/>
        <v>4.5999999999999996</v>
      </c>
      <c r="G53" s="19">
        <f t="shared" si="30"/>
        <v>4.5</v>
      </c>
      <c r="H53" s="21">
        <f t="shared" si="25"/>
        <v>90</v>
      </c>
      <c r="I53" s="22">
        <v>50</v>
      </c>
      <c r="J53" s="23">
        <v>50</v>
      </c>
      <c r="K53" s="22">
        <v>0</v>
      </c>
      <c r="L53" s="22">
        <v>0</v>
      </c>
      <c r="M53" s="22">
        <v>0</v>
      </c>
      <c r="N53" s="24">
        <f t="shared" si="26"/>
        <v>45</v>
      </c>
      <c r="O53" s="24">
        <f t="shared" si="27"/>
        <v>45</v>
      </c>
      <c r="P53" s="24"/>
      <c r="Q53" s="24">
        <f t="shared" si="28"/>
        <v>0</v>
      </c>
      <c r="R53" s="18"/>
      <c r="S53" s="61" t="s">
        <v>45</v>
      </c>
    </row>
    <row r="54" spans="1:19" ht="12" customHeight="1">
      <c r="A54" s="17">
        <f t="shared" si="22"/>
        <v>2000</v>
      </c>
      <c r="B54" s="18">
        <f t="shared" si="23"/>
        <v>20</v>
      </c>
      <c r="C54" s="18">
        <v>1</v>
      </c>
      <c r="D54" s="19">
        <v>2</v>
      </c>
      <c r="E54" s="19">
        <v>2.4</v>
      </c>
      <c r="F54" s="19">
        <f t="shared" si="29"/>
        <v>4.8</v>
      </c>
      <c r="G54" s="19">
        <f t="shared" si="30"/>
        <v>4.6999999999999993</v>
      </c>
      <c r="H54" s="21">
        <f t="shared" si="25"/>
        <v>93.999999999999986</v>
      </c>
      <c r="I54" s="22">
        <v>50</v>
      </c>
      <c r="J54" s="23">
        <v>50</v>
      </c>
      <c r="K54" s="22">
        <v>0</v>
      </c>
      <c r="L54" s="22">
        <v>0</v>
      </c>
      <c r="M54" s="22">
        <v>0</v>
      </c>
      <c r="N54" s="24">
        <f t="shared" si="26"/>
        <v>46.999999999999993</v>
      </c>
      <c r="O54" s="24">
        <f t="shared" si="27"/>
        <v>46.999999999999993</v>
      </c>
      <c r="P54" s="24"/>
      <c r="Q54" s="24">
        <f t="shared" si="28"/>
        <v>0</v>
      </c>
      <c r="R54" s="18"/>
      <c r="S54" s="61" t="s">
        <v>45</v>
      </c>
    </row>
    <row r="55" spans="1:19" ht="12" customHeight="1">
      <c r="A55" s="17">
        <f t="shared" si="22"/>
        <v>2020</v>
      </c>
      <c r="B55" s="18">
        <f t="shared" si="23"/>
        <v>20</v>
      </c>
      <c r="C55" s="18">
        <v>1</v>
      </c>
      <c r="D55" s="19">
        <v>2</v>
      </c>
      <c r="E55" s="19">
        <v>2.5</v>
      </c>
      <c r="F55" s="19">
        <f t="shared" si="29"/>
        <v>5</v>
      </c>
      <c r="G55" s="19">
        <f t="shared" si="30"/>
        <v>4.9000000000000004</v>
      </c>
      <c r="H55" s="21">
        <f t="shared" si="25"/>
        <v>98</v>
      </c>
      <c r="I55" s="22">
        <v>50</v>
      </c>
      <c r="J55" s="23">
        <v>50</v>
      </c>
      <c r="K55" s="22">
        <v>0</v>
      </c>
      <c r="L55" s="22">
        <v>0</v>
      </c>
      <c r="M55" s="22">
        <v>0</v>
      </c>
      <c r="N55" s="24">
        <f t="shared" si="26"/>
        <v>49</v>
      </c>
      <c r="O55" s="24">
        <f t="shared" si="27"/>
        <v>49</v>
      </c>
      <c r="P55" s="24"/>
      <c r="Q55" s="24">
        <f t="shared" si="28"/>
        <v>0</v>
      </c>
      <c r="R55" s="18"/>
      <c r="S55" s="61" t="s">
        <v>45</v>
      </c>
    </row>
    <row r="56" spans="1:19" ht="12" customHeight="1">
      <c r="A56" s="17">
        <f t="shared" si="22"/>
        <v>2040</v>
      </c>
      <c r="B56" s="18">
        <f t="shared" si="23"/>
        <v>20</v>
      </c>
      <c r="C56" s="18">
        <v>1</v>
      </c>
      <c r="D56" s="19">
        <v>2</v>
      </c>
      <c r="E56" s="19">
        <v>2.6</v>
      </c>
      <c r="F56" s="19">
        <f t="shared" si="29"/>
        <v>5.2</v>
      </c>
      <c r="G56" s="19">
        <f t="shared" si="30"/>
        <v>5.0999999999999996</v>
      </c>
      <c r="H56" s="21">
        <f t="shared" si="25"/>
        <v>102</v>
      </c>
      <c r="I56" s="22">
        <v>50</v>
      </c>
      <c r="J56" s="23">
        <v>50</v>
      </c>
      <c r="K56" s="22">
        <v>0</v>
      </c>
      <c r="L56" s="22">
        <v>0</v>
      </c>
      <c r="M56" s="22">
        <v>0</v>
      </c>
      <c r="N56" s="24">
        <f t="shared" si="26"/>
        <v>51</v>
      </c>
      <c r="O56" s="24">
        <f t="shared" si="27"/>
        <v>51</v>
      </c>
      <c r="P56" s="24"/>
      <c r="Q56" s="24">
        <f t="shared" si="28"/>
        <v>0</v>
      </c>
      <c r="R56" s="18"/>
      <c r="S56" s="61" t="s">
        <v>45</v>
      </c>
    </row>
    <row r="57" spans="1:19" ht="12" customHeight="1">
      <c r="A57" s="17">
        <f t="shared" si="22"/>
        <v>2060</v>
      </c>
      <c r="B57" s="18">
        <f t="shared" si="23"/>
        <v>20</v>
      </c>
      <c r="C57" s="18">
        <v>1</v>
      </c>
      <c r="D57" s="19">
        <v>2</v>
      </c>
      <c r="E57" s="19">
        <v>2.7</v>
      </c>
      <c r="F57" s="19">
        <f t="shared" si="29"/>
        <v>5.4</v>
      </c>
      <c r="G57" s="19">
        <f t="shared" si="30"/>
        <v>5.3000000000000007</v>
      </c>
      <c r="H57" s="21">
        <f t="shared" si="25"/>
        <v>106.00000000000001</v>
      </c>
      <c r="I57" s="22">
        <v>50</v>
      </c>
      <c r="J57" s="23">
        <v>50</v>
      </c>
      <c r="K57" s="22">
        <v>0</v>
      </c>
      <c r="L57" s="22">
        <v>0</v>
      </c>
      <c r="M57" s="22">
        <v>0</v>
      </c>
      <c r="N57" s="24">
        <f t="shared" si="26"/>
        <v>53.000000000000007</v>
      </c>
      <c r="O57" s="24">
        <f t="shared" si="27"/>
        <v>53.000000000000007</v>
      </c>
      <c r="P57" s="24"/>
      <c r="Q57" s="24">
        <f t="shared" si="28"/>
        <v>0</v>
      </c>
      <c r="R57" s="18"/>
      <c r="S57" s="61" t="s">
        <v>45</v>
      </c>
    </row>
    <row r="58" spans="1:19" ht="12" customHeight="1">
      <c r="A58" s="17">
        <f t="shared" si="22"/>
        <v>2080</v>
      </c>
      <c r="B58" s="18">
        <f t="shared" si="23"/>
        <v>20</v>
      </c>
      <c r="C58" s="18">
        <v>1</v>
      </c>
      <c r="D58" s="19">
        <v>2</v>
      </c>
      <c r="E58" s="19">
        <v>2.8</v>
      </c>
      <c r="F58" s="19">
        <f t="shared" si="29"/>
        <v>5.6</v>
      </c>
      <c r="G58" s="19">
        <f t="shared" si="30"/>
        <v>5.5</v>
      </c>
      <c r="H58" s="21">
        <f t="shared" si="25"/>
        <v>110</v>
      </c>
      <c r="I58" s="22">
        <v>50</v>
      </c>
      <c r="J58" s="23">
        <v>50</v>
      </c>
      <c r="K58" s="22">
        <v>0</v>
      </c>
      <c r="L58" s="22">
        <v>0</v>
      </c>
      <c r="M58" s="22">
        <v>0</v>
      </c>
      <c r="N58" s="24">
        <f t="shared" si="26"/>
        <v>55</v>
      </c>
      <c r="O58" s="24">
        <f t="shared" si="27"/>
        <v>55</v>
      </c>
      <c r="P58" s="24"/>
      <c r="Q58" s="24">
        <f t="shared" si="28"/>
        <v>0</v>
      </c>
      <c r="R58" s="18"/>
      <c r="S58" s="61" t="s">
        <v>45</v>
      </c>
    </row>
    <row r="59" spans="1:19" ht="12" customHeight="1">
      <c r="A59" s="17">
        <f t="shared" si="22"/>
        <v>2100</v>
      </c>
      <c r="B59" s="18">
        <f t="shared" si="23"/>
        <v>20</v>
      </c>
      <c r="C59" s="18">
        <v>1</v>
      </c>
      <c r="D59" s="19">
        <v>2</v>
      </c>
      <c r="E59" s="19">
        <v>2.9</v>
      </c>
      <c r="F59" s="19">
        <f t="shared" si="29"/>
        <v>5.8</v>
      </c>
      <c r="G59" s="19">
        <f t="shared" si="30"/>
        <v>5.6999999999999993</v>
      </c>
      <c r="H59" s="21">
        <f t="shared" si="25"/>
        <v>113.99999999999999</v>
      </c>
      <c r="I59" s="22">
        <v>50</v>
      </c>
      <c r="J59" s="23">
        <v>50</v>
      </c>
      <c r="K59" s="22">
        <v>0</v>
      </c>
      <c r="L59" s="22">
        <v>0</v>
      </c>
      <c r="M59" s="22">
        <v>0</v>
      </c>
      <c r="N59" s="24">
        <f t="shared" si="26"/>
        <v>56.999999999999993</v>
      </c>
      <c r="O59" s="24">
        <f t="shared" si="27"/>
        <v>56.999999999999993</v>
      </c>
      <c r="P59" s="24"/>
      <c r="Q59" s="24">
        <f t="shared" si="28"/>
        <v>0</v>
      </c>
      <c r="R59" s="18"/>
      <c r="S59" s="61" t="s">
        <v>45</v>
      </c>
    </row>
    <row r="60" spans="1:19" ht="12" customHeight="1">
      <c r="A60" s="17">
        <f t="shared" ref="A60:A69" si="31">A59+20</f>
        <v>2120</v>
      </c>
      <c r="B60" s="18">
        <f t="shared" ref="B60:B69" si="32">A60-A59</f>
        <v>20</v>
      </c>
      <c r="C60" s="18">
        <v>1</v>
      </c>
      <c r="D60" s="19">
        <v>2.5</v>
      </c>
      <c r="E60" s="19">
        <v>2.4</v>
      </c>
      <c r="F60" s="19">
        <f t="shared" ref="F60:F69" si="33">E60*D60*C60</f>
        <v>6</v>
      </c>
      <c r="G60" s="19">
        <f t="shared" si="30"/>
        <v>5.9</v>
      </c>
      <c r="H60" s="21">
        <f t="shared" ref="H60:H69" si="34">G60*B60</f>
        <v>118</v>
      </c>
      <c r="I60" s="22">
        <v>50</v>
      </c>
      <c r="J60" s="23">
        <v>50</v>
      </c>
      <c r="K60" s="22">
        <v>0</v>
      </c>
      <c r="L60" s="22">
        <v>0</v>
      </c>
      <c r="M60" s="22">
        <v>0</v>
      </c>
      <c r="N60" s="24">
        <f t="shared" ref="N60:N69" si="35">H60*I60/100</f>
        <v>59</v>
      </c>
      <c r="O60" s="24">
        <f t="shared" ref="O60:O69" si="36">H60*J60/100</f>
        <v>59</v>
      </c>
      <c r="P60" s="24"/>
      <c r="Q60" s="24">
        <f t="shared" ref="Q60:Q69" si="37">H60*L60/100</f>
        <v>0</v>
      </c>
      <c r="R60" s="18"/>
      <c r="S60" s="61" t="s">
        <v>42</v>
      </c>
    </row>
    <row r="61" spans="1:19" ht="12" customHeight="1">
      <c r="A61" s="17">
        <f t="shared" si="31"/>
        <v>2140</v>
      </c>
      <c r="B61" s="18">
        <f t="shared" si="32"/>
        <v>20</v>
      </c>
      <c r="C61" s="18">
        <v>1</v>
      </c>
      <c r="D61" s="19">
        <v>2.5</v>
      </c>
      <c r="E61" s="19">
        <v>2.5</v>
      </c>
      <c r="F61" s="19">
        <f t="shared" si="33"/>
        <v>6.25</v>
      </c>
      <c r="G61" s="19">
        <f t="shared" si="30"/>
        <v>6.125</v>
      </c>
      <c r="H61" s="21">
        <f t="shared" si="34"/>
        <v>122.5</v>
      </c>
      <c r="I61" s="22">
        <v>50</v>
      </c>
      <c r="J61" s="23">
        <v>50</v>
      </c>
      <c r="K61" s="22">
        <v>0</v>
      </c>
      <c r="L61" s="22">
        <v>0</v>
      </c>
      <c r="M61" s="22">
        <v>0</v>
      </c>
      <c r="N61" s="24">
        <f t="shared" si="35"/>
        <v>61.25</v>
      </c>
      <c r="O61" s="24">
        <f t="shared" si="36"/>
        <v>61.25</v>
      </c>
      <c r="P61" s="24"/>
      <c r="Q61" s="24">
        <f t="shared" si="37"/>
        <v>0</v>
      </c>
      <c r="R61" s="18"/>
      <c r="S61" s="61" t="s">
        <v>42</v>
      </c>
    </row>
    <row r="62" spans="1:19" ht="12" customHeight="1">
      <c r="A62" s="17">
        <f t="shared" si="31"/>
        <v>2160</v>
      </c>
      <c r="B62" s="18">
        <f t="shared" si="32"/>
        <v>20</v>
      </c>
      <c r="C62" s="18">
        <v>1</v>
      </c>
      <c r="D62" s="19">
        <v>2.5</v>
      </c>
      <c r="E62" s="19">
        <v>2.6</v>
      </c>
      <c r="F62" s="19">
        <f t="shared" si="33"/>
        <v>6.5</v>
      </c>
      <c r="G62" s="19">
        <f t="shared" si="30"/>
        <v>6.375</v>
      </c>
      <c r="H62" s="21">
        <f t="shared" si="34"/>
        <v>127.5</v>
      </c>
      <c r="I62" s="22">
        <v>50</v>
      </c>
      <c r="J62" s="23">
        <v>50</v>
      </c>
      <c r="K62" s="22">
        <v>0</v>
      </c>
      <c r="L62" s="22">
        <v>0</v>
      </c>
      <c r="M62" s="22">
        <v>0</v>
      </c>
      <c r="N62" s="24">
        <f t="shared" si="35"/>
        <v>63.75</v>
      </c>
      <c r="O62" s="24">
        <f t="shared" si="36"/>
        <v>63.75</v>
      </c>
      <c r="P62" s="24"/>
      <c r="Q62" s="24">
        <f t="shared" si="37"/>
        <v>0</v>
      </c>
      <c r="R62" s="18"/>
      <c r="S62" s="61" t="s">
        <v>42</v>
      </c>
    </row>
    <row r="63" spans="1:19" ht="12" customHeight="1">
      <c r="A63" s="17">
        <f t="shared" si="31"/>
        <v>2180</v>
      </c>
      <c r="B63" s="18">
        <f t="shared" si="32"/>
        <v>20</v>
      </c>
      <c r="C63" s="18">
        <v>1</v>
      </c>
      <c r="D63" s="19">
        <v>2.5</v>
      </c>
      <c r="E63" s="19">
        <v>2.7</v>
      </c>
      <c r="F63" s="19">
        <f t="shared" si="33"/>
        <v>6.75</v>
      </c>
      <c r="G63" s="19">
        <f t="shared" si="30"/>
        <v>6.625</v>
      </c>
      <c r="H63" s="21">
        <f t="shared" si="34"/>
        <v>132.5</v>
      </c>
      <c r="I63" s="22">
        <v>50</v>
      </c>
      <c r="J63" s="23">
        <v>50</v>
      </c>
      <c r="K63" s="22">
        <v>0</v>
      </c>
      <c r="L63" s="22">
        <v>0</v>
      </c>
      <c r="M63" s="22">
        <v>0</v>
      </c>
      <c r="N63" s="24">
        <f t="shared" si="35"/>
        <v>66.25</v>
      </c>
      <c r="O63" s="24">
        <f t="shared" si="36"/>
        <v>66.25</v>
      </c>
      <c r="P63" s="24"/>
      <c r="Q63" s="24">
        <f t="shared" si="37"/>
        <v>0</v>
      </c>
      <c r="R63" s="18"/>
      <c r="S63" s="61" t="s">
        <v>42</v>
      </c>
    </row>
    <row r="64" spans="1:19" ht="12" customHeight="1">
      <c r="A64" s="17">
        <f t="shared" si="31"/>
        <v>2200</v>
      </c>
      <c r="B64" s="18">
        <f t="shared" si="32"/>
        <v>20</v>
      </c>
      <c r="C64" s="18">
        <v>1</v>
      </c>
      <c r="D64" s="19">
        <v>2.5</v>
      </c>
      <c r="E64" s="19">
        <v>3</v>
      </c>
      <c r="F64" s="19">
        <f t="shared" si="33"/>
        <v>7.5</v>
      </c>
      <c r="G64" s="19">
        <f t="shared" si="30"/>
        <v>7.125</v>
      </c>
      <c r="H64" s="21">
        <f t="shared" si="34"/>
        <v>142.5</v>
      </c>
      <c r="I64" s="22">
        <v>50</v>
      </c>
      <c r="J64" s="23">
        <v>50</v>
      </c>
      <c r="K64" s="22">
        <v>0</v>
      </c>
      <c r="L64" s="22">
        <v>0</v>
      </c>
      <c r="M64" s="22">
        <v>0</v>
      </c>
      <c r="N64" s="24">
        <f t="shared" si="35"/>
        <v>71.25</v>
      </c>
      <c r="O64" s="24">
        <f t="shared" si="36"/>
        <v>71.25</v>
      </c>
      <c r="P64" s="24"/>
      <c r="Q64" s="24">
        <f t="shared" si="37"/>
        <v>0</v>
      </c>
      <c r="R64" s="18"/>
      <c r="S64" s="61" t="s">
        <v>42</v>
      </c>
    </row>
    <row r="65" spans="1:19" ht="12" customHeight="1">
      <c r="A65" s="17"/>
      <c r="B65" s="18"/>
      <c r="C65" s="18"/>
      <c r="D65" s="19"/>
      <c r="E65" s="19"/>
      <c r="F65" s="19"/>
      <c r="G65" s="19"/>
      <c r="H65" s="21"/>
      <c r="I65" s="22"/>
      <c r="J65" s="23"/>
      <c r="K65" s="22"/>
      <c r="L65" s="22"/>
      <c r="M65" s="22"/>
      <c r="N65" s="24"/>
      <c r="O65" s="24"/>
      <c r="P65" s="24"/>
      <c r="Q65" s="24"/>
      <c r="R65" s="18"/>
      <c r="S65" s="61"/>
    </row>
    <row r="66" spans="1:19" ht="12" customHeight="1">
      <c r="A66" s="17">
        <v>2800</v>
      </c>
      <c r="B66" s="18"/>
      <c r="C66" s="18">
        <v>1</v>
      </c>
      <c r="D66" s="19">
        <v>2.4</v>
      </c>
      <c r="E66" s="19">
        <v>2</v>
      </c>
      <c r="F66" s="19">
        <f t="shared" si="33"/>
        <v>4.8</v>
      </c>
      <c r="G66" s="19"/>
      <c r="H66" s="21">
        <f t="shared" si="34"/>
        <v>0</v>
      </c>
      <c r="I66" s="22">
        <v>50</v>
      </c>
      <c r="J66" s="23">
        <v>50</v>
      </c>
      <c r="K66" s="22">
        <v>0</v>
      </c>
      <c r="L66" s="22">
        <v>0</v>
      </c>
      <c r="M66" s="22">
        <v>0</v>
      </c>
      <c r="N66" s="24">
        <f t="shared" si="35"/>
        <v>0</v>
      </c>
      <c r="O66" s="24">
        <f t="shared" si="36"/>
        <v>0</v>
      </c>
      <c r="P66" s="24"/>
      <c r="Q66" s="24">
        <f t="shared" si="37"/>
        <v>0</v>
      </c>
      <c r="R66" s="18"/>
      <c r="S66" s="61" t="s">
        <v>42</v>
      </c>
    </row>
    <row r="67" spans="1:19" ht="12" customHeight="1">
      <c r="A67" s="17">
        <f t="shared" si="31"/>
        <v>2820</v>
      </c>
      <c r="B67" s="18">
        <f t="shared" si="32"/>
        <v>20</v>
      </c>
      <c r="C67" s="18">
        <v>1</v>
      </c>
      <c r="D67" s="19">
        <v>2.4</v>
      </c>
      <c r="E67" s="19">
        <v>2.1</v>
      </c>
      <c r="F67" s="19">
        <f t="shared" si="33"/>
        <v>5.04</v>
      </c>
      <c r="G67" s="19">
        <f>(F67+F66)/2</f>
        <v>4.92</v>
      </c>
      <c r="H67" s="21">
        <f t="shared" si="34"/>
        <v>98.4</v>
      </c>
      <c r="I67" s="22">
        <v>50</v>
      </c>
      <c r="J67" s="23">
        <v>50</v>
      </c>
      <c r="K67" s="22">
        <v>0</v>
      </c>
      <c r="L67" s="22">
        <v>0</v>
      </c>
      <c r="M67" s="22">
        <v>0</v>
      </c>
      <c r="N67" s="24">
        <f t="shared" si="35"/>
        <v>49.2</v>
      </c>
      <c r="O67" s="24">
        <f t="shared" si="36"/>
        <v>49.2</v>
      </c>
      <c r="P67" s="24"/>
      <c r="Q67" s="24">
        <f t="shared" si="37"/>
        <v>0</v>
      </c>
      <c r="R67" s="18"/>
      <c r="S67" s="61" t="s">
        <v>42</v>
      </c>
    </row>
    <row r="68" spans="1:19" ht="12" customHeight="1">
      <c r="A68" s="17">
        <f t="shared" si="31"/>
        <v>2840</v>
      </c>
      <c r="B68" s="18">
        <f t="shared" si="32"/>
        <v>20</v>
      </c>
      <c r="C68" s="18">
        <v>1</v>
      </c>
      <c r="D68" s="19">
        <v>2.4</v>
      </c>
      <c r="E68" s="19">
        <v>2.2000000000000002</v>
      </c>
      <c r="F68" s="19">
        <f t="shared" si="33"/>
        <v>5.28</v>
      </c>
      <c r="G68" s="19">
        <f t="shared" ref="G68:G69" si="38">(F68+F67)/2</f>
        <v>5.16</v>
      </c>
      <c r="H68" s="21">
        <f t="shared" si="34"/>
        <v>103.2</v>
      </c>
      <c r="I68" s="22">
        <v>50</v>
      </c>
      <c r="J68" s="23">
        <v>50</v>
      </c>
      <c r="K68" s="22">
        <v>0</v>
      </c>
      <c r="L68" s="22">
        <v>0</v>
      </c>
      <c r="M68" s="22">
        <v>0</v>
      </c>
      <c r="N68" s="24">
        <f t="shared" si="35"/>
        <v>51.6</v>
      </c>
      <c r="O68" s="24">
        <f t="shared" si="36"/>
        <v>51.6</v>
      </c>
      <c r="P68" s="24"/>
      <c r="Q68" s="24">
        <f t="shared" si="37"/>
        <v>0</v>
      </c>
      <c r="R68" s="18"/>
      <c r="S68" s="61" t="s">
        <v>42</v>
      </c>
    </row>
    <row r="69" spans="1:19" ht="12" customHeight="1">
      <c r="A69" s="17">
        <f t="shared" si="31"/>
        <v>2860</v>
      </c>
      <c r="B69" s="18">
        <f t="shared" si="32"/>
        <v>20</v>
      </c>
      <c r="C69" s="18">
        <v>1</v>
      </c>
      <c r="D69" s="19">
        <v>2.4</v>
      </c>
      <c r="E69" s="19">
        <v>2.2999999999999998</v>
      </c>
      <c r="F69" s="19">
        <f t="shared" si="33"/>
        <v>5.52</v>
      </c>
      <c r="G69" s="19">
        <f t="shared" si="38"/>
        <v>5.4</v>
      </c>
      <c r="H69" s="21">
        <f t="shared" si="34"/>
        <v>108</v>
      </c>
      <c r="I69" s="22">
        <v>50</v>
      </c>
      <c r="J69" s="23">
        <v>50</v>
      </c>
      <c r="K69" s="22">
        <v>0</v>
      </c>
      <c r="L69" s="22">
        <v>0</v>
      </c>
      <c r="M69" s="22">
        <v>0</v>
      </c>
      <c r="N69" s="24">
        <f t="shared" si="35"/>
        <v>54</v>
      </c>
      <c r="O69" s="24">
        <f t="shared" si="36"/>
        <v>54</v>
      </c>
      <c r="P69" s="24"/>
      <c r="Q69" s="24">
        <f t="shared" si="37"/>
        <v>0</v>
      </c>
      <c r="R69" s="18"/>
      <c r="S69" s="61" t="s">
        <v>42</v>
      </c>
    </row>
    <row r="70" spans="1:19" ht="12" customHeight="1">
      <c r="A70" s="81" t="s">
        <v>14</v>
      </c>
      <c r="B70" s="81"/>
      <c r="C70" s="81"/>
      <c r="D70" s="81"/>
      <c r="E70" s="81"/>
      <c r="F70" s="81"/>
      <c r="G70" s="25"/>
      <c r="H70" s="25">
        <f>SUM(H13:H69)</f>
        <v>5317.5999999999995</v>
      </c>
      <c r="I70" s="26"/>
      <c r="J70" s="82" t="s">
        <v>28</v>
      </c>
      <c r="K70" s="82"/>
      <c r="L70" s="82"/>
      <c r="M70" s="82"/>
      <c r="N70" s="60">
        <f>SUM(N13:N69)</f>
        <v>2658.7999999999997</v>
      </c>
      <c r="O70" s="60">
        <f>SUM(O13:O69)</f>
        <v>2658.7999999999997</v>
      </c>
      <c r="P70" s="60">
        <f>SUM(P13:P29)</f>
        <v>0</v>
      </c>
      <c r="Q70" s="60">
        <f>SUM(Q13:Q29)</f>
        <v>0</v>
      </c>
      <c r="R70" s="27"/>
      <c r="S70" s="28"/>
    </row>
    <row r="71" spans="1:19" ht="12" customHeight="1">
      <c r="A71" s="29"/>
      <c r="B71" s="29"/>
      <c r="C71" s="29"/>
      <c r="D71" s="29"/>
      <c r="E71" s="29"/>
      <c r="F71" s="29"/>
      <c r="G71" s="29"/>
      <c r="H71" s="30"/>
      <c r="I71" s="31"/>
      <c r="J71" s="31"/>
      <c r="K71" s="31"/>
      <c r="L71" s="31"/>
      <c r="M71" s="31"/>
      <c r="N71" s="30"/>
      <c r="O71" s="30"/>
      <c r="P71" s="30"/>
      <c r="Q71" s="30"/>
      <c r="R71" s="30"/>
      <c r="S71" s="32"/>
    </row>
    <row r="72" spans="1:19" ht="12" customHeight="1">
      <c r="A72" s="29"/>
      <c r="B72" s="29"/>
      <c r="C72" s="29"/>
      <c r="D72" s="29"/>
      <c r="E72" s="29"/>
      <c r="F72" s="29"/>
      <c r="G72" s="29"/>
      <c r="H72" s="30"/>
      <c r="I72" s="31"/>
      <c r="J72" s="31"/>
      <c r="K72" s="31"/>
      <c r="L72" s="31"/>
      <c r="M72" s="31"/>
      <c r="N72" s="30"/>
      <c r="O72" s="30"/>
      <c r="P72" s="30"/>
      <c r="Q72" s="30"/>
      <c r="R72" s="30"/>
      <c r="S72" s="32"/>
    </row>
    <row r="73" spans="1:19" ht="12" customHeight="1">
      <c r="A73" s="29"/>
      <c r="B73" s="29"/>
      <c r="C73" s="29"/>
      <c r="D73" s="29"/>
      <c r="E73" s="29"/>
      <c r="F73" s="29"/>
      <c r="G73" s="29"/>
      <c r="H73" s="30"/>
      <c r="I73" s="31"/>
      <c r="J73" s="31"/>
      <c r="K73" s="31"/>
      <c r="L73" s="31"/>
      <c r="M73" s="31"/>
      <c r="N73" s="30"/>
      <c r="O73" s="30"/>
      <c r="P73" s="30"/>
      <c r="Q73" s="30"/>
      <c r="R73" s="30"/>
      <c r="S73" s="32"/>
    </row>
    <row r="74" spans="1:19" ht="12" customHeight="1">
      <c r="A74" s="29"/>
      <c r="B74" s="29"/>
      <c r="C74" s="29"/>
      <c r="D74" s="29"/>
      <c r="E74" s="29"/>
      <c r="F74" s="29"/>
      <c r="G74" s="29"/>
      <c r="H74" s="30"/>
      <c r="I74" s="31"/>
      <c r="J74" s="31"/>
      <c r="K74" s="31"/>
      <c r="L74" s="31"/>
      <c r="M74" s="31"/>
      <c r="N74" s="30"/>
      <c r="O74" s="30"/>
      <c r="P74" s="30"/>
      <c r="Q74" s="30"/>
      <c r="R74" s="30"/>
      <c r="S74" s="32"/>
    </row>
    <row r="75" spans="1:19" ht="12" customHeight="1">
      <c r="A75" s="29"/>
      <c r="B75" s="29"/>
      <c r="C75" s="29"/>
      <c r="D75" s="29"/>
      <c r="E75" s="29"/>
      <c r="F75" s="29"/>
      <c r="G75" s="29"/>
      <c r="H75" s="30"/>
      <c r="I75" s="31"/>
      <c r="J75" s="31"/>
      <c r="K75" s="31"/>
      <c r="L75" s="31"/>
      <c r="M75" s="31"/>
      <c r="N75" s="30"/>
      <c r="O75" s="30"/>
      <c r="P75" s="30"/>
      <c r="Q75" s="30"/>
      <c r="R75" s="30"/>
      <c r="S75" s="32"/>
    </row>
    <row r="76" spans="1:19" ht="12" customHeight="1">
      <c r="A76" s="32"/>
      <c r="B76" s="33"/>
      <c r="C76" s="33"/>
      <c r="D76" s="33"/>
      <c r="E76" s="6"/>
      <c r="F76" s="33"/>
      <c r="G76" s="33"/>
      <c r="I76" s="6"/>
      <c r="J76" s="6"/>
      <c r="K76" s="6"/>
      <c r="L76" s="6"/>
      <c r="M76" s="6"/>
      <c r="N76" s="33"/>
      <c r="P76" s="33"/>
      <c r="Q76" s="33"/>
      <c r="R76" s="33"/>
      <c r="S76" s="9"/>
    </row>
    <row r="77" spans="1:19" ht="12" customHeight="1">
      <c r="A77" s="30"/>
      <c r="B77" s="30"/>
      <c r="C77" s="30"/>
      <c r="D77" s="30"/>
      <c r="E77" s="30"/>
      <c r="F77" s="30"/>
      <c r="G77" s="30"/>
      <c r="H77" s="30"/>
      <c r="I77" s="31"/>
      <c r="J77" s="31"/>
      <c r="K77" s="31"/>
      <c r="L77" s="31"/>
      <c r="M77" s="31"/>
      <c r="N77" s="30"/>
      <c r="O77" s="30"/>
      <c r="P77" s="30"/>
      <c r="Q77" s="30"/>
      <c r="R77" s="30"/>
      <c r="S77" s="9"/>
    </row>
    <row r="78" spans="1:19" ht="12" customHeight="1">
      <c r="A78" s="83"/>
      <c r="B78" s="83"/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</row>
  </sheetData>
  <mergeCells count="14">
    <mergeCell ref="S10:S11"/>
    <mergeCell ref="A70:F70"/>
    <mergeCell ref="J70:M70"/>
    <mergeCell ref="A78:R78"/>
    <mergeCell ref="A1:S1"/>
    <mergeCell ref="A2:S2"/>
    <mergeCell ref="A3:S3"/>
    <mergeCell ref="A4:S4"/>
    <mergeCell ref="A6:S6"/>
    <mergeCell ref="A10:A11"/>
    <mergeCell ref="C10:C11"/>
    <mergeCell ref="D10:E10"/>
    <mergeCell ref="I10:M10"/>
    <mergeCell ref="N10:R10"/>
  </mergeCells>
  <printOptions horizontalCentered="1"/>
  <pageMargins left="0.28000000000000003" right="0.27" top="0.75" bottom="0.75" header="0.3" footer="0.3"/>
  <pageSetup scale="90" orientation="landscape" r:id="rId1"/>
  <headerFooter>
    <oddFooter>&amp;L...........................     Prepared by&amp;C.........................Checked by&amp;R......................Approved  by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final estimate</vt:lpstr>
      <vt:lpstr>Est.</vt:lpstr>
      <vt:lpstr>Eart Cal</vt:lpstr>
      <vt:lpstr>Sheet1</vt:lpstr>
      <vt:lpstr>Sheet2</vt:lpstr>
      <vt:lpstr>Sheet3</vt:lpstr>
      <vt:lpstr>'Eart Cal'!Print_Area</vt:lpstr>
      <vt:lpstr>Est.!Print_Area</vt:lpstr>
      <vt:lpstr>'final estimate'!Print_Area</vt:lpstr>
      <vt:lpstr>'Eart Cal'!Print_Titles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2018-11-23T08:59:30Z</dcterms:modified>
</cp:coreProperties>
</file>