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bhar\OneDrive\Desktop\0.BAPM\Fall 2019\BDM\"/>
    </mc:Choice>
  </mc:AlternateContent>
  <xr:revisionPtr revIDLastSave="57" documentId="8_{A507EF9F-CE89-44BA-B67C-E4A5CFFB0021}" xr6:coauthVersionLast="45" xr6:coauthVersionMax="45" xr10:uidLastSave="{4CC34253-5405-4196-B277-A2A02708749A}"/>
  <bookViews>
    <workbookView xWindow="-110" yWindow="-110" windowWidth="19420" windowHeight="10420" tabRatio="764" xr2:uid="{00000000-000D-0000-FFFF-FFFF00000000}"/>
  </bookViews>
  <sheets>
    <sheet name="Base Case" sheetId="1" r:id="rId1"/>
    <sheet name="Tornado Chart" sheetId="3" r:id="rId2"/>
    <sheet name="Sensitivity Analysis" sheetId="4" r:id="rId3"/>
    <sheet name="Scenario Summary 1" sheetId="8" r:id="rId4"/>
    <sheet name="Scenarios for C17" sheetId="17" r:id="rId5"/>
    <sheet name="Scenarios for C17 (2)" sheetId="9" r:id="rId6"/>
    <sheet name="Scenario Summary 2" sheetId="10" r:id="rId7"/>
    <sheet name="Scenarios for C18" sheetId="14" r:id="rId8"/>
    <sheet name="Scenario Summary 3" sheetId="15" r:id="rId9"/>
    <sheet name="Scenarios for C18 (2)" sheetId="11" r:id="rId10"/>
    <sheet name="Scenario Summary 4" sheetId="12" r:id="rId11"/>
    <sheet name="Simulation on house rate" sheetId="5" r:id="rId12"/>
    <sheet name="Utility Simulation" sheetId="7" r:id="rId13"/>
    <sheet name="Roomate Simulation" sheetId="16" r:id="rId14"/>
    <sheet name="Bank interest rate simulation" sheetId="6" r:id="rId15"/>
  </sheets>
  <definedNames>
    <definedName name="solver_adj" localSheetId="14" hidden="1">'Bank interest rate simulation'!$C$34:$C$36</definedName>
    <definedName name="solver_adj" localSheetId="0" hidden="1">'Base Case'!$C$34:$C$36</definedName>
    <definedName name="solver_adj" localSheetId="13" hidden="1">'Roomate Simulation'!$C$34:$C$36</definedName>
    <definedName name="solver_adj" localSheetId="4" hidden="1">'Scenarios for C17'!$C$34:$C$36</definedName>
    <definedName name="solver_adj" localSheetId="5" hidden="1">'Scenarios for C17 (2)'!$C$34:$C$36</definedName>
    <definedName name="solver_adj" localSheetId="7" hidden="1">'Scenarios for C18'!$C$34:$C$36</definedName>
    <definedName name="solver_adj" localSheetId="9" hidden="1">'Scenarios for C18 (2)'!$C$34:$C$36</definedName>
    <definedName name="solver_adj" localSheetId="11" hidden="1">'Simulation on house rate'!$C$34:$C$36</definedName>
    <definedName name="solver_adj" localSheetId="12" hidden="1">'Utility Simulation'!$C$34:$C$36</definedName>
    <definedName name="solver_adj_ob" localSheetId="14" hidden="1">1</definedName>
    <definedName name="solver_adj_ob" localSheetId="0" hidden="1">1</definedName>
    <definedName name="solver_adj_ob" localSheetId="13" hidden="1">1</definedName>
    <definedName name="solver_adj_ob" localSheetId="4" hidden="1">1</definedName>
    <definedName name="solver_adj_ob" localSheetId="5" hidden="1">1</definedName>
    <definedName name="solver_adj_ob" localSheetId="7" hidden="1">1</definedName>
    <definedName name="solver_adj_ob" localSheetId="9" hidden="1">1</definedName>
    <definedName name="solver_adj_ob" localSheetId="11" hidden="1">1</definedName>
    <definedName name="solver_adj_ob" localSheetId="12" hidden="1">1</definedName>
    <definedName name="solver_cha" localSheetId="14" hidden="1">0</definedName>
    <definedName name="solver_cha" localSheetId="0" hidden="1">0</definedName>
    <definedName name="solver_cha" localSheetId="13" hidden="1">0</definedName>
    <definedName name="solver_cha" localSheetId="4" hidden="1">0</definedName>
    <definedName name="solver_cha" localSheetId="5" hidden="1">0</definedName>
    <definedName name="solver_cha" localSheetId="7" hidden="1">0</definedName>
    <definedName name="solver_cha" localSheetId="9" hidden="1">0</definedName>
    <definedName name="solver_cha" localSheetId="11" hidden="1">0</definedName>
    <definedName name="solver_cha" localSheetId="12" hidden="1">0</definedName>
    <definedName name="solver_chc1" localSheetId="14" hidden="1">0</definedName>
    <definedName name="solver_chc1" localSheetId="0" hidden="1">0</definedName>
    <definedName name="solver_chc1" localSheetId="13" hidden="1">0</definedName>
    <definedName name="solver_chc1" localSheetId="4" hidden="1">0</definedName>
    <definedName name="solver_chc1" localSheetId="5" hidden="1">0</definedName>
    <definedName name="solver_chc1" localSheetId="7" hidden="1">0</definedName>
    <definedName name="solver_chc1" localSheetId="9" hidden="1">0</definedName>
    <definedName name="solver_chc1" localSheetId="11" hidden="1">0</definedName>
    <definedName name="solver_chc1" localSheetId="12" hidden="1">0</definedName>
    <definedName name="solver_chc2" localSheetId="14" hidden="1">0</definedName>
    <definedName name="solver_chc2" localSheetId="0" hidden="1">0</definedName>
    <definedName name="solver_chc2" localSheetId="13" hidden="1">0</definedName>
    <definedName name="solver_chc2" localSheetId="4" hidden="1">0</definedName>
    <definedName name="solver_chc2" localSheetId="5" hidden="1">0</definedName>
    <definedName name="solver_chc2" localSheetId="7" hidden="1">0</definedName>
    <definedName name="solver_chc2" localSheetId="9" hidden="1">0</definedName>
    <definedName name="solver_chc2" localSheetId="11" hidden="1">0</definedName>
    <definedName name="solver_chc2" localSheetId="12" hidden="1">0</definedName>
    <definedName name="solver_chc3" localSheetId="14" hidden="1">0</definedName>
    <definedName name="solver_chc3" localSheetId="0" hidden="1">0</definedName>
    <definedName name="solver_chc3" localSheetId="13" hidden="1">0</definedName>
    <definedName name="solver_chc3" localSheetId="4" hidden="1">0</definedName>
    <definedName name="solver_chc3" localSheetId="5" hidden="1">0</definedName>
    <definedName name="solver_chc3" localSheetId="7" hidden="1">0</definedName>
    <definedName name="solver_chc3" localSheetId="9" hidden="1">0</definedName>
    <definedName name="solver_chc3" localSheetId="11" hidden="1">0</definedName>
    <definedName name="solver_chc3" localSheetId="12" hidden="1">0</definedName>
    <definedName name="solver_chc4" localSheetId="14" hidden="1">0</definedName>
    <definedName name="solver_chc4" localSheetId="0" hidden="1">0</definedName>
    <definedName name="solver_chc4" localSheetId="13" hidden="1">0</definedName>
    <definedName name="solver_chc4" localSheetId="4" hidden="1">0</definedName>
    <definedName name="solver_chc4" localSheetId="5" hidden="1">0</definedName>
    <definedName name="solver_chc4" localSheetId="7" hidden="1">0</definedName>
    <definedName name="solver_chc4" localSheetId="9" hidden="1">0</definedName>
    <definedName name="solver_chc4" localSheetId="12" hidden="1">0</definedName>
    <definedName name="solver_chc5" localSheetId="14" hidden="1">0</definedName>
    <definedName name="solver_chc5" localSheetId="0" hidden="1">0</definedName>
    <definedName name="solver_chc5" localSheetId="13" hidden="1">0</definedName>
    <definedName name="solver_chc5" localSheetId="4" hidden="1">0</definedName>
    <definedName name="solver_chc5" localSheetId="5" hidden="1">0</definedName>
    <definedName name="solver_chc5" localSheetId="7" hidden="1">0</definedName>
    <definedName name="solver_chc5" localSheetId="9" hidden="1">0</definedName>
    <definedName name="solver_chc5" localSheetId="12" hidden="1">0</definedName>
    <definedName name="solver_chn" localSheetId="14" hidden="1">4</definedName>
    <definedName name="solver_chn" localSheetId="0" hidden="1">4</definedName>
    <definedName name="solver_chn" localSheetId="13" hidden="1">4</definedName>
    <definedName name="solver_chn" localSheetId="4" hidden="1">4</definedName>
    <definedName name="solver_chn" localSheetId="5" hidden="1">4</definedName>
    <definedName name="solver_chn" localSheetId="7" hidden="1">4</definedName>
    <definedName name="solver_chn" localSheetId="9" hidden="1">4</definedName>
    <definedName name="solver_chn" localSheetId="11" hidden="1">4</definedName>
    <definedName name="solver_chn" localSheetId="12" hidden="1">4</definedName>
    <definedName name="solver_chp1" localSheetId="14" hidden="1">0</definedName>
    <definedName name="solver_chp1" localSheetId="0" hidden="1">0</definedName>
    <definedName name="solver_chp1" localSheetId="13" hidden="1">0</definedName>
    <definedName name="solver_chp1" localSheetId="4" hidden="1">0</definedName>
    <definedName name="solver_chp1" localSheetId="5" hidden="1">0</definedName>
    <definedName name="solver_chp1" localSheetId="7" hidden="1">0</definedName>
    <definedName name="solver_chp1" localSheetId="9" hidden="1">0</definedName>
    <definedName name="solver_chp1" localSheetId="11" hidden="1">0</definedName>
    <definedName name="solver_chp1" localSheetId="12" hidden="1">0</definedName>
    <definedName name="solver_chp2" localSheetId="14" hidden="1">0</definedName>
    <definedName name="solver_chp2" localSheetId="0" hidden="1">0</definedName>
    <definedName name="solver_chp2" localSheetId="13" hidden="1">0</definedName>
    <definedName name="solver_chp2" localSheetId="4" hidden="1">0</definedName>
    <definedName name="solver_chp2" localSheetId="5" hidden="1">0</definedName>
    <definedName name="solver_chp2" localSheetId="7" hidden="1">0</definedName>
    <definedName name="solver_chp2" localSheetId="9" hidden="1">0</definedName>
    <definedName name="solver_chp2" localSheetId="11" hidden="1">0</definedName>
    <definedName name="solver_chp2" localSheetId="12" hidden="1">0</definedName>
    <definedName name="solver_chp3" localSheetId="14" hidden="1">0</definedName>
    <definedName name="solver_chp3" localSheetId="0" hidden="1">0</definedName>
    <definedName name="solver_chp3" localSheetId="13" hidden="1">0</definedName>
    <definedName name="solver_chp3" localSheetId="4" hidden="1">0</definedName>
    <definedName name="solver_chp3" localSheetId="5" hidden="1">0</definedName>
    <definedName name="solver_chp3" localSheetId="7" hidden="1">0</definedName>
    <definedName name="solver_chp3" localSheetId="9" hidden="1">0</definedName>
    <definedName name="solver_chp3" localSheetId="11" hidden="1">0</definedName>
    <definedName name="solver_chp3" localSheetId="12" hidden="1">0</definedName>
    <definedName name="solver_chp4" localSheetId="14" hidden="1">0</definedName>
    <definedName name="solver_chp4" localSheetId="0" hidden="1">0</definedName>
    <definedName name="solver_chp4" localSheetId="13" hidden="1">0</definedName>
    <definedName name="solver_chp4" localSheetId="4" hidden="1">0</definedName>
    <definedName name="solver_chp4" localSheetId="5" hidden="1">0</definedName>
    <definedName name="solver_chp4" localSheetId="7" hidden="1">0</definedName>
    <definedName name="solver_chp4" localSheetId="9" hidden="1">0</definedName>
    <definedName name="solver_chp4" localSheetId="12" hidden="1">0</definedName>
    <definedName name="solver_chp5" localSheetId="14" hidden="1">0</definedName>
    <definedName name="solver_chp5" localSheetId="0" hidden="1">0</definedName>
    <definedName name="solver_chp5" localSheetId="13" hidden="1">0</definedName>
    <definedName name="solver_chp5" localSheetId="4" hidden="1">0</definedName>
    <definedName name="solver_chp5" localSheetId="5" hidden="1">0</definedName>
    <definedName name="solver_chp5" localSheetId="7" hidden="1">0</definedName>
    <definedName name="solver_chp5" localSheetId="9" hidden="1">0</definedName>
    <definedName name="solver_chp5" localSheetId="12" hidden="1">0</definedName>
    <definedName name="solver_cht" localSheetId="14" hidden="1">0</definedName>
    <definedName name="solver_cht" localSheetId="0" hidden="1">0</definedName>
    <definedName name="solver_cht" localSheetId="13" hidden="1">0</definedName>
    <definedName name="solver_cht" localSheetId="4" hidden="1">0</definedName>
    <definedName name="solver_cht" localSheetId="5" hidden="1">0</definedName>
    <definedName name="solver_cht" localSheetId="7" hidden="1">0</definedName>
    <definedName name="solver_cht" localSheetId="9" hidden="1">0</definedName>
    <definedName name="solver_cht" localSheetId="11" hidden="1">0</definedName>
    <definedName name="solver_cht" localSheetId="12" hidden="1">0</definedName>
    <definedName name="solver_cir1" localSheetId="14" hidden="1">1</definedName>
    <definedName name="solver_cir1" localSheetId="0" hidden="1">1</definedName>
    <definedName name="solver_cir1" localSheetId="13" hidden="1">1</definedName>
    <definedName name="solver_cir1" localSheetId="4" hidden="1">1</definedName>
    <definedName name="solver_cir1" localSheetId="5" hidden="1">1</definedName>
    <definedName name="solver_cir1" localSheetId="7" hidden="1">1</definedName>
    <definedName name="solver_cir1" localSheetId="9" hidden="1">1</definedName>
    <definedName name="solver_cir1" localSheetId="11" hidden="1">1</definedName>
    <definedName name="solver_cir1" localSheetId="12" hidden="1">1</definedName>
    <definedName name="solver_cir2" localSheetId="14" hidden="1">1</definedName>
    <definedName name="solver_cir2" localSheetId="0" hidden="1">1</definedName>
    <definedName name="solver_cir2" localSheetId="13" hidden="1">1</definedName>
    <definedName name="solver_cir2" localSheetId="4" hidden="1">1</definedName>
    <definedName name="solver_cir2" localSheetId="5" hidden="1">1</definedName>
    <definedName name="solver_cir2" localSheetId="7" hidden="1">1</definedName>
    <definedName name="solver_cir2" localSheetId="9" hidden="1">1</definedName>
    <definedName name="solver_cir2" localSheetId="11" hidden="1">1</definedName>
    <definedName name="solver_cir2" localSheetId="12" hidden="1">1</definedName>
    <definedName name="solver_cir3" localSheetId="14" hidden="1">1</definedName>
    <definedName name="solver_cir3" localSheetId="0" hidden="1">1</definedName>
    <definedName name="solver_cir3" localSheetId="13" hidden="1">1</definedName>
    <definedName name="solver_cir3" localSheetId="4" hidden="1">1</definedName>
    <definedName name="solver_cir3" localSheetId="5" hidden="1">1</definedName>
    <definedName name="solver_cir3" localSheetId="7" hidden="1">1</definedName>
    <definedName name="solver_cir3" localSheetId="9" hidden="1">1</definedName>
    <definedName name="solver_cir3" localSheetId="11" hidden="1">1</definedName>
    <definedName name="solver_cir3" localSheetId="12" hidden="1">1</definedName>
    <definedName name="solver_cir4" localSheetId="14" hidden="1">1</definedName>
    <definedName name="solver_cir4" localSheetId="0" hidden="1">1</definedName>
    <definedName name="solver_cir4" localSheetId="13" hidden="1">1</definedName>
    <definedName name="solver_cir4" localSheetId="4" hidden="1">1</definedName>
    <definedName name="solver_cir4" localSheetId="5" hidden="1">1</definedName>
    <definedName name="solver_cir4" localSheetId="7" hidden="1">1</definedName>
    <definedName name="solver_cir4" localSheetId="9" hidden="1">1</definedName>
    <definedName name="solver_cir4" localSheetId="12" hidden="1">1</definedName>
    <definedName name="solver_cir5" localSheetId="14" hidden="1">1</definedName>
    <definedName name="solver_cir5" localSheetId="0" hidden="1">1</definedName>
    <definedName name="solver_cir5" localSheetId="13" hidden="1">1</definedName>
    <definedName name="solver_cir5" localSheetId="4" hidden="1">1</definedName>
    <definedName name="solver_cir5" localSheetId="5" hidden="1">1</definedName>
    <definedName name="solver_cir5" localSheetId="7" hidden="1">1</definedName>
    <definedName name="solver_cir5" localSheetId="9" hidden="1">1</definedName>
    <definedName name="solver_cir5" localSheetId="12" hidden="1">1</definedName>
    <definedName name="solver_con" localSheetId="14" hidden="1">" "</definedName>
    <definedName name="solver_con" localSheetId="0" hidden="1">" "</definedName>
    <definedName name="solver_con" localSheetId="13" hidden="1">" "</definedName>
    <definedName name="solver_con" localSheetId="4" hidden="1">" "</definedName>
    <definedName name="solver_con" localSheetId="5" hidden="1">" "</definedName>
    <definedName name="solver_con" localSheetId="7" hidden="1">" "</definedName>
    <definedName name="solver_con" localSheetId="9" hidden="1">" "</definedName>
    <definedName name="solver_con" localSheetId="11" hidden="1">" "</definedName>
    <definedName name="solver_con" localSheetId="12" hidden="1">" "</definedName>
    <definedName name="solver_con1" localSheetId="14" hidden="1">" "</definedName>
    <definedName name="solver_con1" localSheetId="0" hidden="1">" "</definedName>
    <definedName name="solver_con1" localSheetId="13" hidden="1">" "</definedName>
    <definedName name="solver_con1" localSheetId="4" hidden="1">" "</definedName>
    <definedName name="solver_con1" localSheetId="5" hidden="1">" "</definedName>
    <definedName name="solver_con1" localSheetId="7" hidden="1">" "</definedName>
    <definedName name="solver_con1" localSheetId="9" hidden="1">" "</definedName>
    <definedName name="solver_con1" localSheetId="11" hidden="1">" "</definedName>
    <definedName name="solver_con1" localSheetId="12" hidden="1">" "</definedName>
    <definedName name="solver_con2" localSheetId="14" hidden="1">" "</definedName>
    <definedName name="solver_con2" localSheetId="0" hidden="1">" "</definedName>
    <definedName name="solver_con2" localSheetId="13" hidden="1">" "</definedName>
    <definedName name="solver_con2" localSheetId="4" hidden="1">" "</definedName>
    <definedName name="solver_con2" localSheetId="5" hidden="1">" "</definedName>
    <definedName name="solver_con2" localSheetId="7" hidden="1">" "</definedName>
    <definedName name="solver_con2" localSheetId="9" hidden="1">" "</definedName>
    <definedName name="solver_con2" localSheetId="11" hidden="1">" "</definedName>
    <definedName name="solver_con2" localSheetId="12" hidden="1">" "</definedName>
    <definedName name="solver_con3" localSheetId="14" hidden="1">" "</definedName>
    <definedName name="solver_con3" localSheetId="0" hidden="1">" "</definedName>
    <definedName name="solver_con3" localSheetId="13" hidden="1">" "</definedName>
    <definedName name="solver_con3" localSheetId="4" hidden="1">" "</definedName>
    <definedName name="solver_con3" localSheetId="5" hidden="1">" "</definedName>
    <definedName name="solver_con3" localSheetId="7" hidden="1">" "</definedName>
    <definedName name="solver_con3" localSheetId="9" hidden="1">" "</definedName>
    <definedName name="solver_con3" localSheetId="11" hidden="1">" "</definedName>
    <definedName name="solver_con3" localSheetId="12" hidden="1">" "</definedName>
    <definedName name="solver_con4" localSheetId="14" hidden="1">" "</definedName>
    <definedName name="solver_con4" localSheetId="0" hidden="1">" "</definedName>
    <definedName name="solver_con4" localSheetId="13" hidden="1">" "</definedName>
    <definedName name="solver_con4" localSheetId="4" hidden="1">" "</definedName>
    <definedName name="solver_con4" localSheetId="5" hidden="1">" "</definedName>
    <definedName name="solver_con4" localSheetId="7" hidden="1">" "</definedName>
    <definedName name="solver_con4" localSheetId="9" hidden="1">" "</definedName>
    <definedName name="solver_con4" localSheetId="12" hidden="1">" "</definedName>
    <definedName name="solver_con5" localSheetId="14" hidden="1">" "</definedName>
    <definedName name="solver_con5" localSheetId="0" hidden="1">" "</definedName>
    <definedName name="solver_con5" localSheetId="13" hidden="1">" "</definedName>
    <definedName name="solver_con5" localSheetId="4" hidden="1">" "</definedName>
    <definedName name="solver_con5" localSheetId="5" hidden="1">" "</definedName>
    <definedName name="solver_con5" localSheetId="7" hidden="1">" "</definedName>
    <definedName name="solver_con5" localSheetId="9" hidden="1">" "</definedName>
    <definedName name="solver_con5" localSheetId="12" hidden="1">" "</definedName>
    <definedName name="solver_dia" localSheetId="14" hidden="1">5</definedName>
    <definedName name="solver_dia" localSheetId="0" hidden="1">5</definedName>
    <definedName name="solver_dia" localSheetId="13" hidden="1">5</definedName>
    <definedName name="solver_dia" localSheetId="4" hidden="1">5</definedName>
    <definedName name="solver_dia" localSheetId="5" hidden="1">5</definedName>
    <definedName name="solver_dia" localSheetId="7" hidden="1">5</definedName>
    <definedName name="solver_dia" localSheetId="9" hidden="1">5</definedName>
    <definedName name="solver_dia" localSheetId="11" hidden="1">5</definedName>
    <definedName name="solver_dia" localSheetId="12" hidden="1">5</definedName>
    <definedName name="solver_iao" localSheetId="14" hidden="1">0</definedName>
    <definedName name="solver_iao" localSheetId="0" hidden="1">0</definedName>
    <definedName name="solver_iao" localSheetId="13" hidden="1">0</definedName>
    <definedName name="solver_iao" localSheetId="4" hidden="1">0</definedName>
    <definedName name="solver_iao" localSheetId="5" hidden="1">0</definedName>
    <definedName name="solver_iao" localSheetId="7" hidden="1">0</definedName>
    <definedName name="solver_iao" localSheetId="9" hidden="1">0</definedName>
    <definedName name="solver_iao" localSheetId="11" hidden="1">0</definedName>
    <definedName name="solver_iao" localSheetId="12" hidden="1">0</definedName>
    <definedName name="solver_int" localSheetId="14" hidden="1">0</definedName>
    <definedName name="solver_int" localSheetId="0" hidden="1">0</definedName>
    <definedName name="solver_int" localSheetId="13" hidden="1">0</definedName>
    <definedName name="solver_int" localSheetId="4" hidden="1">0</definedName>
    <definedName name="solver_int" localSheetId="5" hidden="1">0</definedName>
    <definedName name="solver_int" localSheetId="7" hidden="1">0</definedName>
    <definedName name="solver_int" localSheetId="9" hidden="1">0</definedName>
    <definedName name="solver_int" localSheetId="11" hidden="1">0</definedName>
    <definedName name="solver_int" localSheetId="12" hidden="1">0</definedName>
    <definedName name="solver_irs" localSheetId="14" hidden="1">0</definedName>
    <definedName name="solver_irs" localSheetId="0" hidden="1">0</definedName>
    <definedName name="solver_irs" localSheetId="13" hidden="1">0</definedName>
    <definedName name="solver_irs" localSheetId="4" hidden="1">0</definedName>
    <definedName name="solver_irs" localSheetId="5" hidden="1">0</definedName>
    <definedName name="solver_irs" localSheetId="7" hidden="1">0</definedName>
    <definedName name="solver_irs" localSheetId="9" hidden="1">0</definedName>
    <definedName name="solver_irs" localSheetId="11" hidden="1">0</definedName>
    <definedName name="solver_irs" localSheetId="12" hidden="1">0</definedName>
    <definedName name="solver_ism" localSheetId="14" hidden="1">0</definedName>
    <definedName name="solver_ism" localSheetId="0" hidden="1">0</definedName>
    <definedName name="solver_ism" localSheetId="13" hidden="1">0</definedName>
    <definedName name="solver_ism" localSheetId="4" hidden="1">0</definedName>
    <definedName name="solver_ism" localSheetId="5" hidden="1">0</definedName>
    <definedName name="solver_ism" localSheetId="7" hidden="1">0</definedName>
    <definedName name="solver_ism" localSheetId="9" hidden="1">0</definedName>
    <definedName name="solver_ism" localSheetId="11" hidden="1">0</definedName>
    <definedName name="solver_ism" localSheetId="12" hidden="1">0</definedName>
    <definedName name="solver_lhs_ob1" localSheetId="14" hidden="1">0</definedName>
    <definedName name="solver_lhs_ob1" localSheetId="0" hidden="1">0</definedName>
    <definedName name="solver_lhs_ob1" localSheetId="13" hidden="1">0</definedName>
    <definedName name="solver_lhs_ob1" localSheetId="4" hidden="1">0</definedName>
    <definedName name="solver_lhs_ob1" localSheetId="5" hidden="1">0</definedName>
    <definedName name="solver_lhs_ob1" localSheetId="7" hidden="1">0</definedName>
    <definedName name="solver_lhs_ob1" localSheetId="9" hidden="1">0</definedName>
    <definedName name="solver_lhs_ob1" localSheetId="11" hidden="1">0</definedName>
    <definedName name="solver_lhs_ob1" localSheetId="12" hidden="1">0</definedName>
    <definedName name="solver_lhs_ob2" localSheetId="14" hidden="1">0</definedName>
    <definedName name="solver_lhs_ob2" localSheetId="0" hidden="1">0</definedName>
    <definedName name="solver_lhs_ob2" localSheetId="13" hidden="1">0</definedName>
    <definedName name="solver_lhs_ob2" localSheetId="4" hidden="1">0</definedName>
    <definedName name="solver_lhs_ob2" localSheetId="5" hidden="1">0</definedName>
    <definedName name="solver_lhs_ob2" localSheetId="7" hidden="1">0</definedName>
    <definedName name="solver_lhs_ob2" localSheetId="9" hidden="1">0</definedName>
    <definedName name="solver_lhs_ob2" localSheetId="11" hidden="1">0</definedName>
    <definedName name="solver_lhs_ob2" localSheetId="12" hidden="1">0</definedName>
    <definedName name="solver_lhs_ob3" localSheetId="14" hidden="1">0</definedName>
    <definedName name="solver_lhs_ob3" localSheetId="0" hidden="1">0</definedName>
    <definedName name="solver_lhs_ob3" localSheetId="13" hidden="1">0</definedName>
    <definedName name="solver_lhs_ob3" localSheetId="4" hidden="1">0</definedName>
    <definedName name="solver_lhs_ob3" localSheetId="5" hidden="1">0</definedName>
    <definedName name="solver_lhs_ob3" localSheetId="7" hidden="1">0</definedName>
    <definedName name="solver_lhs_ob3" localSheetId="9" hidden="1">0</definedName>
    <definedName name="solver_lhs_ob3" localSheetId="11" hidden="1">0</definedName>
    <definedName name="solver_lhs_ob3" localSheetId="12" hidden="1">0</definedName>
    <definedName name="solver_lhs_ob4" localSheetId="14" hidden="1">0</definedName>
    <definedName name="solver_lhs_ob4" localSheetId="0" hidden="1">0</definedName>
    <definedName name="solver_lhs_ob4" localSheetId="13" hidden="1">0</definedName>
    <definedName name="solver_lhs_ob4" localSheetId="4" hidden="1">0</definedName>
    <definedName name="solver_lhs_ob4" localSheetId="5" hidden="1">0</definedName>
    <definedName name="solver_lhs_ob4" localSheetId="7" hidden="1">0</definedName>
    <definedName name="solver_lhs_ob4" localSheetId="9" hidden="1">0</definedName>
    <definedName name="solver_lhs_ob4" localSheetId="12" hidden="1">0</definedName>
    <definedName name="solver_lhs_ob5" localSheetId="14" hidden="1">0</definedName>
    <definedName name="solver_lhs_ob5" localSheetId="0" hidden="1">0</definedName>
    <definedName name="solver_lhs_ob5" localSheetId="13" hidden="1">0</definedName>
    <definedName name="solver_lhs_ob5" localSheetId="4" hidden="1">0</definedName>
    <definedName name="solver_lhs_ob5" localSheetId="5" hidden="1">0</definedName>
    <definedName name="solver_lhs_ob5" localSheetId="7" hidden="1">0</definedName>
    <definedName name="solver_lhs_ob5" localSheetId="9" hidden="1">0</definedName>
    <definedName name="solver_lhs_ob5" localSheetId="12" hidden="1">0</definedName>
    <definedName name="solver_lhs1" localSheetId="14" hidden="1">'Bank interest rate simulation'!$C$36</definedName>
    <definedName name="solver_lhs1" localSheetId="0" hidden="1">'Base Case'!$C$36</definedName>
    <definedName name="solver_lhs1" localSheetId="13" hidden="1">'Roomate Simulation'!$C$36</definedName>
    <definedName name="solver_lhs1" localSheetId="4" hidden="1">'Scenarios for C17'!$C$36</definedName>
    <definedName name="solver_lhs1" localSheetId="5" hidden="1">'Scenarios for C17 (2)'!$C$36</definedName>
    <definedName name="solver_lhs1" localSheetId="7" hidden="1">'Scenarios for C18'!$C$36</definedName>
    <definedName name="solver_lhs1" localSheetId="9" hidden="1">'Scenarios for C18 (2)'!$C$36</definedName>
    <definedName name="solver_lhs1" localSheetId="11" hidden="1">'Simulation on house rate'!$C$34:$C$36</definedName>
    <definedName name="solver_lhs1" localSheetId="12" hidden="1">'Utility Simulation'!$C$36</definedName>
    <definedName name="solver_lhs2" localSheetId="14" hidden="1">'Bank interest rate simulation'!$C$36</definedName>
    <definedName name="solver_lhs2" localSheetId="0" hidden="1">'Base Case'!$C$36</definedName>
    <definedName name="solver_lhs2" localSheetId="13" hidden="1">'Roomate Simulation'!$C$36</definedName>
    <definedName name="solver_lhs2" localSheetId="4" hidden="1">'Scenarios for C17'!$C$36</definedName>
    <definedName name="solver_lhs2" localSheetId="5" hidden="1">'Scenarios for C17 (2)'!$C$36</definedName>
    <definedName name="solver_lhs2" localSheetId="7" hidden="1">'Scenarios for C18'!$C$36</definedName>
    <definedName name="solver_lhs2" localSheetId="9" hidden="1">'Scenarios for C18 (2)'!$C$36</definedName>
    <definedName name="solver_lhs2" localSheetId="11" hidden="1">'Simulation on house rate'!$C$36</definedName>
    <definedName name="solver_lhs2" localSheetId="12" hidden="1">'Utility Simulation'!$C$36</definedName>
    <definedName name="solver_lhs3" localSheetId="14" hidden="1">'Bank interest rate simulation'!$C$36</definedName>
    <definedName name="solver_lhs3" localSheetId="0" hidden="1">'Base Case'!$C$36</definedName>
    <definedName name="solver_lhs3" localSheetId="13" hidden="1">'Roomate Simulation'!$C$36</definedName>
    <definedName name="solver_lhs3" localSheetId="4" hidden="1">'Scenarios for C17'!$C$36</definedName>
    <definedName name="solver_lhs3" localSheetId="5" hidden="1">'Scenarios for C17 (2)'!$C$36</definedName>
    <definedName name="solver_lhs3" localSheetId="7" hidden="1">'Scenarios for C18'!$C$36</definedName>
    <definedName name="solver_lhs3" localSheetId="9" hidden="1">'Scenarios for C18 (2)'!$C$36</definedName>
    <definedName name="solver_lhs3" localSheetId="11" hidden="1">'Simulation on house rate'!$C$36</definedName>
    <definedName name="solver_lhs3" localSheetId="12" hidden="1">'Utility Simulation'!$C$36</definedName>
    <definedName name="solver_lhs4" localSheetId="14" hidden="1">'Bank interest rate simulation'!$C$36</definedName>
    <definedName name="solver_lhs4" localSheetId="0" hidden="1">'Base Case'!$C$36</definedName>
    <definedName name="solver_lhs4" localSheetId="13" hidden="1">'Roomate Simulation'!$C$36</definedName>
    <definedName name="solver_lhs4" localSheetId="4" hidden="1">'Scenarios for C17'!$C$36</definedName>
    <definedName name="solver_lhs4" localSheetId="5" hidden="1">'Scenarios for C17 (2)'!$C$36</definedName>
    <definedName name="solver_lhs4" localSheetId="7" hidden="1">'Scenarios for C18'!$C$36</definedName>
    <definedName name="solver_lhs4" localSheetId="9" hidden="1">'Scenarios for C18 (2)'!$C$36</definedName>
    <definedName name="solver_lhs4" localSheetId="12" hidden="1">'Utility Simulation'!$C$36</definedName>
    <definedName name="solver_lhs5" localSheetId="14" hidden="1">'Bank interest rate simulation'!$C$34:$C$35</definedName>
    <definedName name="solver_lhs5" localSheetId="0" hidden="1">'Base Case'!$C$34:$C$35</definedName>
    <definedName name="solver_lhs5" localSheetId="13" hidden="1">'Roomate Simulation'!$C$34:$C$35</definedName>
    <definedName name="solver_lhs5" localSheetId="4" hidden="1">'Scenarios for C17'!$C$34:$C$35</definedName>
    <definedName name="solver_lhs5" localSheetId="5" hidden="1">'Scenarios for C17 (2)'!$C$34:$C$35</definedName>
    <definedName name="solver_lhs5" localSheetId="7" hidden="1">'Scenarios for C18'!$C$34:$C$35</definedName>
    <definedName name="solver_lhs5" localSheetId="9" hidden="1">'Scenarios for C18 (2)'!$C$34:$C$35</definedName>
    <definedName name="solver_lhs5" localSheetId="12" hidden="1">'Utility Simulation'!$C$34:$C$35</definedName>
    <definedName name="solver_mda" localSheetId="14" hidden="1">4</definedName>
    <definedName name="solver_mda" localSheetId="0" hidden="1">4</definedName>
    <definedName name="solver_mda" localSheetId="13" hidden="1">4</definedName>
    <definedName name="solver_mda" localSheetId="4" hidden="1">4</definedName>
    <definedName name="solver_mda" localSheetId="5" hidden="1">4</definedName>
    <definedName name="solver_mda" localSheetId="7" hidden="1">4</definedName>
    <definedName name="solver_mda" localSheetId="9" hidden="1">4</definedName>
    <definedName name="solver_mda" localSheetId="11" hidden="1">4</definedName>
    <definedName name="solver_mda" localSheetId="12" hidden="1">4</definedName>
    <definedName name="solver_mod" localSheetId="14" hidden="1">3</definedName>
    <definedName name="solver_mod" localSheetId="0" hidden="1">3</definedName>
    <definedName name="solver_mod" localSheetId="13" hidden="1">3</definedName>
    <definedName name="solver_mod" localSheetId="4" hidden="1">3</definedName>
    <definedName name="solver_mod" localSheetId="5" hidden="1">3</definedName>
    <definedName name="solver_mod" localSheetId="7" hidden="1">3</definedName>
    <definedName name="solver_mod" localSheetId="9" hidden="1">3</definedName>
    <definedName name="solver_mod" localSheetId="11" hidden="1">3</definedName>
    <definedName name="solver_mod" localSheetId="12" hidden="1">3</definedName>
    <definedName name="solver_neg" localSheetId="14" hidden="1">1</definedName>
    <definedName name="solver_neg" localSheetId="0" hidden="1">1</definedName>
    <definedName name="solver_neg" localSheetId="1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9" hidden="1">1</definedName>
    <definedName name="solver_neg" localSheetId="11" hidden="1">1</definedName>
    <definedName name="solver_neg" localSheetId="12" hidden="1">1</definedName>
    <definedName name="solver_nopt" localSheetId="14" hidden="1">1</definedName>
    <definedName name="solver_nopt" localSheetId="0" hidden="1">1</definedName>
    <definedName name="solver_nopt" localSheetId="13" hidden="1">1</definedName>
    <definedName name="solver_nopt" localSheetId="4" hidden="1">1</definedName>
    <definedName name="solver_nopt" localSheetId="5" hidden="1">1</definedName>
    <definedName name="solver_nopt" localSheetId="7" hidden="1">1</definedName>
    <definedName name="solver_nopt" localSheetId="9" hidden="1">1</definedName>
    <definedName name="solver_nopt" localSheetId="12" hidden="1">1</definedName>
    <definedName name="solver_ntr" localSheetId="14" hidden="1">0</definedName>
    <definedName name="solver_ntr" localSheetId="0" hidden="1">0</definedName>
    <definedName name="solver_ntr" localSheetId="13" hidden="1">0</definedName>
    <definedName name="solver_ntr" localSheetId="4" hidden="1">0</definedName>
    <definedName name="solver_ntr" localSheetId="5" hidden="1">0</definedName>
    <definedName name="solver_ntr" localSheetId="7" hidden="1">0</definedName>
    <definedName name="solver_ntr" localSheetId="9" hidden="1">0</definedName>
    <definedName name="solver_ntr" localSheetId="11" hidden="1">0</definedName>
    <definedName name="solver_ntr" localSheetId="12" hidden="1">0</definedName>
    <definedName name="solver_ntri" hidden="1">1000</definedName>
    <definedName name="solver_num" localSheetId="14" hidden="1">5</definedName>
    <definedName name="solver_num" localSheetId="0" hidden="1">5</definedName>
    <definedName name="solver_num" localSheetId="13" hidden="1">5</definedName>
    <definedName name="solver_num" localSheetId="4" hidden="1">5</definedName>
    <definedName name="solver_num" localSheetId="5" hidden="1">5</definedName>
    <definedName name="solver_num" localSheetId="7" hidden="1">5</definedName>
    <definedName name="solver_num" localSheetId="9" hidden="1">5</definedName>
    <definedName name="solver_num" localSheetId="11" hidden="1">3</definedName>
    <definedName name="solver_num" localSheetId="12" hidden="1">5</definedName>
    <definedName name="solver_obc" localSheetId="14" hidden="1">0</definedName>
    <definedName name="solver_obc" localSheetId="0" hidden="1">0</definedName>
    <definedName name="solver_obc" localSheetId="13" hidden="1">0</definedName>
    <definedName name="solver_obc" localSheetId="4" hidden="1">0</definedName>
    <definedName name="solver_obc" localSheetId="5" hidden="1">0</definedName>
    <definedName name="solver_obc" localSheetId="7" hidden="1">0</definedName>
    <definedName name="solver_obc" localSheetId="9" hidden="1">0</definedName>
    <definedName name="solver_obc" localSheetId="11" hidden="1">0</definedName>
    <definedName name="solver_obc" localSheetId="12" hidden="1">0</definedName>
    <definedName name="solver_obp" localSheetId="14" hidden="1">0</definedName>
    <definedName name="solver_obp" localSheetId="0" hidden="1">0</definedName>
    <definedName name="solver_obp" localSheetId="13" hidden="1">0</definedName>
    <definedName name="solver_obp" localSheetId="4" hidden="1">0</definedName>
    <definedName name="solver_obp" localSheetId="5" hidden="1">0</definedName>
    <definedName name="solver_obp" localSheetId="7" hidden="1">0</definedName>
    <definedName name="solver_obp" localSheetId="9" hidden="1">0</definedName>
    <definedName name="solver_obp" localSheetId="11" hidden="1">0</definedName>
    <definedName name="solver_obp" localSheetId="12" hidden="1">0</definedName>
    <definedName name="solver_opt" localSheetId="14" hidden="1">'Bank interest rate simulation'!$C$38</definedName>
    <definedName name="solver_opt" localSheetId="0" hidden="1">'Base Case'!$C$38</definedName>
    <definedName name="solver_opt" localSheetId="13" hidden="1">'Roomate Simulation'!$C$38</definedName>
    <definedName name="solver_opt" localSheetId="4" hidden="1">'Scenarios for C17'!$C$38</definedName>
    <definedName name="solver_opt" localSheetId="5" hidden="1">'Scenarios for C17 (2)'!$C$38</definedName>
    <definedName name="solver_opt" localSheetId="7" hidden="1">'Scenarios for C18'!$C$38</definedName>
    <definedName name="solver_opt" localSheetId="9" hidden="1">'Scenarios for C18 (2)'!$C$38</definedName>
    <definedName name="solver_opt" localSheetId="11" hidden="1">'Simulation on house rate'!$C$38</definedName>
    <definedName name="solver_opt" localSheetId="12" hidden="1">'Utility Simulation'!$C$38</definedName>
    <definedName name="solver_opt_ob" localSheetId="14" hidden="1">1</definedName>
    <definedName name="solver_opt_ob" localSheetId="0" hidden="1">1</definedName>
    <definedName name="solver_opt_ob" localSheetId="13" hidden="1">1</definedName>
    <definedName name="solver_opt_ob" localSheetId="4" hidden="1">1</definedName>
    <definedName name="solver_opt_ob" localSheetId="5" hidden="1">1</definedName>
    <definedName name="solver_opt_ob" localSheetId="7" hidden="1">1</definedName>
    <definedName name="solver_opt_ob" localSheetId="9" hidden="1">1</definedName>
    <definedName name="solver_opt_ob" localSheetId="11" hidden="1">1</definedName>
    <definedName name="solver_opt_ob" localSheetId="12" hidden="1">1</definedName>
    <definedName name="solver_psi" localSheetId="14" hidden="1">0</definedName>
    <definedName name="solver_psi" localSheetId="0" hidden="1">0</definedName>
    <definedName name="solver_psi" localSheetId="13" hidden="1">0</definedName>
    <definedName name="solver_psi" localSheetId="4" hidden="1">0</definedName>
    <definedName name="solver_psi" localSheetId="5" hidden="1">0</definedName>
    <definedName name="solver_psi" localSheetId="7" hidden="1">0</definedName>
    <definedName name="solver_psi" localSheetId="9" hidden="1">0</definedName>
    <definedName name="solver_psi" localSheetId="11" hidden="1">0</definedName>
    <definedName name="solver_psi" localSheetId="12" hidden="1">0</definedName>
    <definedName name="solver_rdp" localSheetId="14" hidden="1">0</definedName>
    <definedName name="solver_rdp" localSheetId="0" hidden="1">0</definedName>
    <definedName name="solver_rdp" localSheetId="13" hidden="1">0</definedName>
    <definedName name="solver_rdp" localSheetId="4" hidden="1">0</definedName>
    <definedName name="solver_rdp" localSheetId="5" hidden="1">0</definedName>
    <definedName name="solver_rdp" localSheetId="7" hidden="1">0</definedName>
    <definedName name="solver_rdp" localSheetId="9" hidden="1">0</definedName>
    <definedName name="solver_rdp" localSheetId="11" hidden="1">0</definedName>
    <definedName name="solver_rdp" localSheetId="12" hidden="1">0</definedName>
    <definedName name="solver_reco1" localSheetId="14" hidden="1">0</definedName>
    <definedName name="solver_reco1" localSheetId="0" hidden="1">0</definedName>
    <definedName name="solver_reco1" localSheetId="13" hidden="1">0</definedName>
    <definedName name="solver_reco1" localSheetId="4" hidden="1">0</definedName>
    <definedName name="solver_reco1" localSheetId="5" hidden="1">0</definedName>
    <definedName name="solver_reco1" localSheetId="7" hidden="1">0</definedName>
    <definedName name="solver_reco1" localSheetId="9" hidden="1">0</definedName>
    <definedName name="solver_reco1" localSheetId="11" hidden="1">0</definedName>
    <definedName name="solver_reco1" localSheetId="12" hidden="1">0</definedName>
    <definedName name="solver_reco2" localSheetId="14" hidden="1">0</definedName>
    <definedName name="solver_reco2" localSheetId="0" hidden="1">0</definedName>
    <definedName name="solver_reco2" localSheetId="13" hidden="1">0</definedName>
    <definedName name="solver_reco2" localSheetId="4" hidden="1">0</definedName>
    <definedName name="solver_reco2" localSheetId="5" hidden="1">0</definedName>
    <definedName name="solver_reco2" localSheetId="7" hidden="1">0</definedName>
    <definedName name="solver_reco2" localSheetId="9" hidden="1">0</definedName>
    <definedName name="solver_reco2" localSheetId="11" hidden="1">0</definedName>
    <definedName name="solver_reco2" localSheetId="12" hidden="1">0</definedName>
    <definedName name="solver_reco3" localSheetId="14" hidden="1">0</definedName>
    <definedName name="solver_reco3" localSheetId="0" hidden="1">0</definedName>
    <definedName name="solver_reco3" localSheetId="13" hidden="1">0</definedName>
    <definedName name="solver_reco3" localSheetId="4" hidden="1">0</definedName>
    <definedName name="solver_reco3" localSheetId="5" hidden="1">0</definedName>
    <definedName name="solver_reco3" localSheetId="7" hidden="1">0</definedName>
    <definedName name="solver_reco3" localSheetId="9" hidden="1">0</definedName>
    <definedName name="solver_reco3" localSheetId="11" hidden="1">0</definedName>
    <definedName name="solver_reco3" localSheetId="12" hidden="1">0</definedName>
    <definedName name="solver_reco4" localSheetId="14" hidden="1">0</definedName>
    <definedName name="solver_reco4" localSheetId="0" hidden="1">0</definedName>
    <definedName name="solver_reco4" localSheetId="13" hidden="1">0</definedName>
    <definedName name="solver_reco4" localSheetId="4" hidden="1">0</definedName>
    <definedName name="solver_reco4" localSheetId="5" hidden="1">0</definedName>
    <definedName name="solver_reco4" localSheetId="7" hidden="1">0</definedName>
    <definedName name="solver_reco4" localSheetId="9" hidden="1">0</definedName>
    <definedName name="solver_reco4" localSheetId="12" hidden="1">0</definedName>
    <definedName name="solver_reco5" localSheetId="14" hidden="1">0</definedName>
    <definedName name="solver_reco5" localSheetId="0" hidden="1">0</definedName>
    <definedName name="solver_reco5" localSheetId="13" hidden="1">0</definedName>
    <definedName name="solver_reco5" localSheetId="4" hidden="1">0</definedName>
    <definedName name="solver_reco5" localSheetId="5" hidden="1">0</definedName>
    <definedName name="solver_reco5" localSheetId="7" hidden="1">0</definedName>
    <definedName name="solver_reco5" localSheetId="9" hidden="1">0</definedName>
    <definedName name="solver_reco5" localSheetId="12" hidden="1">0</definedName>
    <definedName name="solver_rel1" localSheetId="14" hidden="1">4</definedName>
    <definedName name="solver_rel1" localSheetId="0" hidden="1">4</definedName>
    <definedName name="solver_rel1" localSheetId="13" hidden="1">4</definedName>
    <definedName name="solver_rel1" localSheetId="4" hidden="1">4</definedName>
    <definedName name="solver_rel1" localSheetId="5" hidden="1">4</definedName>
    <definedName name="solver_rel1" localSheetId="7" hidden="1">4</definedName>
    <definedName name="solver_rel1" localSheetId="9" hidden="1">4</definedName>
    <definedName name="solver_rel1" localSheetId="11" hidden="1">1</definedName>
    <definedName name="solver_rel1" localSheetId="12" hidden="1">4</definedName>
    <definedName name="solver_rel2" localSheetId="14" hidden="1">1</definedName>
    <definedName name="solver_rel2" localSheetId="0" hidden="1">1</definedName>
    <definedName name="solver_rel2" localSheetId="13" hidden="1">1</definedName>
    <definedName name="solver_rel2" localSheetId="4" hidden="1">1</definedName>
    <definedName name="solver_rel2" localSheetId="5" hidden="1">1</definedName>
    <definedName name="solver_rel2" localSheetId="7" hidden="1">1</definedName>
    <definedName name="solver_rel2" localSheetId="9" hidden="1">1</definedName>
    <definedName name="solver_rel2" localSheetId="11" hidden="1">3</definedName>
    <definedName name="solver_rel2" localSheetId="12" hidden="1">1</definedName>
    <definedName name="solver_rel3" localSheetId="14" hidden="1">3</definedName>
    <definedName name="solver_rel3" localSheetId="0" hidden="1">3</definedName>
    <definedName name="solver_rel3" localSheetId="13" hidden="1">3</definedName>
    <definedName name="solver_rel3" localSheetId="4" hidden="1">3</definedName>
    <definedName name="solver_rel3" localSheetId="5" hidden="1">3</definedName>
    <definedName name="solver_rel3" localSheetId="7" hidden="1">3</definedName>
    <definedName name="solver_rel3" localSheetId="9" hidden="1">3</definedName>
    <definedName name="solver_rel3" localSheetId="11" hidden="1">4</definedName>
    <definedName name="solver_rel3" localSheetId="12" hidden="1">3</definedName>
    <definedName name="solver_rel4" localSheetId="14" hidden="1">5</definedName>
    <definedName name="solver_rel4" localSheetId="0" hidden="1">5</definedName>
    <definedName name="solver_rel4" localSheetId="13" hidden="1">5</definedName>
    <definedName name="solver_rel4" localSheetId="4" hidden="1">5</definedName>
    <definedName name="solver_rel4" localSheetId="5" hidden="1">5</definedName>
    <definedName name="solver_rel4" localSheetId="7" hidden="1">5</definedName>
    <definedName name="solver_rel4" localSheetId="9" hidden="1">5</definedName>
    <definedName name="solver_rel4" localSheetId="12" hidden="1">5</definedName>
    <definedName name="solver_rel5" localSheetId="14" hidden="1">1</definedName>
    <definedName name="solver_rel5" localSheetId="0" hidden="1">1</definedName>
    <definedName name="solver_rel5" localSheetId="13" hidden="1">1</definedName>
    <definedName name="solver_rel5" localSheetId="4" hidden="1">1</definedName>
    <definedName name="solver_rel5" localSheetId="5" hidden="1">1</definedName>
    <definedName name="solver_rel5" localSheetId="7" hidden="1">1</definedName>
    <definedName name="solver_rel5" localSheetId="9" hidden="1">1</definedName>
    <definedName name="solver_rel5" localSheetId="12" hidden="1">1</definedName>
    <definedName name="solver_rhs1" localSheetId="11" hidden="1">'Simulation on house rate'!$E$34:$E$36</definedName>
    <definedName name="solver_rhs2" localSheetId="14" hidden="1">'Bank interest rate simulation'!$E$36</definedName>
    <definedName name="solver_rhs2" localSheetId="0" hidden="1">'Base Case'!$E$36</definedName>
    <definedName name="solver_rhs2" localSheetId="13" hidden="1">'Roomate Simulation'!$E$36</definedName>
    <definedName name="solver_rhs2" localSheetId="4" hidden="1">'Scenarios for C17'!$E$36</definedName>
    <definedName name="solver_rhs2" localSheetId="5" hidden="1">'Scenarios for C17 (2)'!$E$36</definedName>
    <definedName name="solver_rhs2" localSheetId="7" hidden="1">'Scenarios for C18'!$E$36</definedName>
    <definedName name="solver_rhs2" localSheetId="9" hidden="1">'Scenarios for C18 (2)'!$E$36</definedName>
    <definedName name="solver_rhs2" localSheetId="11" hidden="1">0</definedName>
    <definedName name="solver_rhs2" localSheetId="12" hidden="1">'Utility Simulation'!$E$36</definedName>
    <definedName name="solver_rhs3" localSheetId="14" hidden="1">0</definedName>
    <definedName name="solver_rhs3" localSheetId="0" hidden="1">0</definedName>
    <definedName name="solver_rhs3" localSheetId="13" hidden="1">0</definedName>
    <definedName name="solver_rhs3" localSheetId="4" hidden="1">0</definedName>
    <definedName name="solver_rhs3" localSheetId="5" hidden="1">0</definedName>
    <definedName name="solver_rhs3" localSheetId="7" hidden="1">0</definedName>
    <definedName name="solver_rhs3" localSheetId="9" hidden="1">0</definedName>
    <definedName name="solver_rhs3" localSheetId="12" hidden="1">0</definedName>
    <definedName name="solver_rhs5" localSheetId="14" hidden="1">'Bank interest rate simulation'!$E$34:$E$35</definedName>
    <definedName name="solver_rhs5" localSheetId="0" hidden="1">'Base Case'!$E$34:$E$35</definedName>
    <definedName name="solver_rhs5" localSheetId="13" hidden="1">'Roomate Simulation'!$E$34:$E$35</definedName>
    <definedName name="solver_rhs5" localSheetId="4" hidden="1">'Scenarios for C17'!$E$34:$E$35</definedName>
    <definedName name="solver_rhs5" localSheetId="5" hidden="1">'Scenarios for C17 (2)'!$E$34:$E$35</definedName>
    <definedName name="solver_rhs5" localSheetId="7" hidden="1">'Scenarios for C18'!$E$34:$E$35</definedName>
    <definedName name="solver_rhs5" localSheetId="9" hidden="1">'Scenarios for C18 (2)'!$E$34:$E$35</definedName>
    <definedName name="solver_rhs5" localSheetId="12" hidden="1">'Utility Simulation'!$E$34:$E$35</definedName>
    <definedName name="solver_rlx" localSheetId="14" hidden="1">0</definedName>
    <definedName name="solver_rlx" localSheetId="0" hidden="1">0</definedName>
    <definedName name="solver_rlx" localSheetId="13" hidden="1">0</definedName>
    <definedName name="solver_rlx" localSheetId="4" hidden="1">0</definedName>
    <definedName name="solver_rlx" localSheetId="5" hidden="1">0</definedName>
    <definedName name="solver_rlx" localSheetId="7" hidden="1">0</definedName>
    <definedName name="solver_rlx" localSheetId="9" hidden="1">0</definedName>
    <definedName name="solver_rlx" localSheetId="11" hidden="1">0</definedName>
    <definedName name="solver_rlx" localSheetId="12" hidden="1">0</definedName>
    <definedName name="solver_rsmp" hidden="1">2</definedName>
    <definedName name="solver_rtr" localSheetId="14" hidden="1">0</definedName>
    <definedName name="solver_rtr" localSheetId="0" hidden="1">0</definedName>
    <definedName name="solver_rtr" localSheetId="13" hidden="1">0</definedName>
    <definedName name="solver_rtr" localSheetId="4" hidden="1">0</definedName>
    <definedName name="solver_rtr" localSheetId="5" hidden="1">0</definedName>
    <definedName name="solver_rtr" localSheetId="7" hidden="1">0</definedName>
    <definedName name="solver_rtr" localSheetId="9" hidden="1">0</definedName>
    <definedName name="solver_rtr" localSheetId="11" hidden="1">0</definedName>
    <definedName name="solver_rtr" localSheetId="12" hidden="1">0</definedName>
    <definedName name="solver_rxc1" localSheetId="14" hidden="1">1</definedName>
    <definedName name="solver_rxc1" localSheetId="0" hidden="1">1</definedName>
    <definedName name="solver_rxc1" localSheetId="13" hidden="1">1</definedName>
    <definedName name="solver_rxc1" localSheetId="4" hidden="1">1</definedName>
    <definedName name="solver_rxc1" localSheetId="5" hidden="1">1</definedName>
    <definedName name="solver_rxc1" localSheetId="7" hidden="1">1</definedName>
    <definedName name="solver_rxc1" localSheetId="9" hidden="1">1</definedName>
    <definedName name="solver_rxc1" localSheetId="11" hidden="1">1</definedName>
    <definedName name="solver_rxc1" localSheetId="12" hidden="1">1</definedName>
    <definedName name="solver_rxc2" localSheetId="14" hidden="1">1</definedName>
    <definedName name="solver_rxc2" localSheetId="0" hidden="1">1</definedName>
    <definedName name="solver_rxc2" localSheetId="13" hidden="1">1</definedName>
    <definedName name="solver_rxc2" localSheetId="4" hidden="1">1</definedName>
    <definedName name="solver_rxc2" localSheetId="5" hidden="1">1</definedName>
    <definedName name="solver_rxc2" localSheetId="7" hidden="1">1</definedName>
    <definedName name="solver_rxc2" localSheetId="9" hidden="1">1</definedName>
    <definedName name="solver_rxc2" localSheetId="11" hidden="1">1</definedName>
    <definedName name="solver_rxc2" localSheetId="12" hidden="1">1</definedName>
    <definedName name="solver_rxc3" localSheetId="14" hidden="1">1</definedName>
    <definedName name="solver_rxc3" localSheetId="0" hidden="1">1</definedName>
    <definedName name="solver_rxc3" localSheetId="13" hidden="1">1</definedName>
    <definedName name="solver_rxc3" localSheetId="4" hidden="1">1</definedName>
    <definedName name="solver_rxc3" localSheetId="5" hidden="1">1</definedName>
    <definedName name="solver_rxc3" localSheetId="7" hidden="1">1</definedName>
    <definedName name="solver_rxc3" localSheetId="9" hidden="1">1</definedName>
    <definedName name="solver_rxc3" localSheetId="11" hidden="1">1</definedName>
    <definedName name="solver_rxc3" localSheetId="12" hidden="1">1</definedName>
    <definedName name="solver_rxc4" localSheetId="14" hidden="1">0</definedName>
    <definedName name="solver_rxc4" localSheetId="0" hidden="1">0</definedName>
    <definedName name="solver_rxc4" localSheetId="13" hidden="1">0</definedName>
    <definedName name="solver_rxc4" localSheetId="4" hidden="1">0</definedName>
    <definedName name="solver_rxc4" localSheetId="5" hidden="1">0</definedName>
    <definedName name="solver_rxc4" localSheetId="7" hidden="1">0</definedName>
    <definedName name="solver_rxc4" localSheetId="9" hidden="1">0</definedName>
    <definedName name="solver_rxc4" localSheetId="12" hidden="1">0</definedName>
    <definedName name="solver_rxc5" localSheetId="14" hidden="1">1</definedName>
    <definedName name="solver_rxc5" localSheetId="0" hidden="1">1</definedName>
    <definedName name="solver_rxc5" localSheetId="13" hidden="1">1</definedName>
    <definedName name="solver_rxc5" localSheetId="4" hidden="1">1</definedName>
    <definedName name="solver_rxc5" localSheetId="5" hidden="1">1</definedName>
    <definedName name="solver_rxc5" localSheetId="7" hidden="1">1</definedName>
    <definedName name="solver_rxc5" localSheetId="9" hidden="1">1</definedName>
    <definedName name="solver_rxc5" localSheetId="12" hidden="1">1</definedName>
    <definedName name="solver_rxv" localSheetId="14" hidden="1">1</definedName>
    <definedName name="solver_rxv" localSheetId="0" hidden="1">1</definedName>
    <definedName name="solver_rxv" localSheetId="13" hidden="1">1</definedName>
    <definedName name="solver_rxv" localSheetId="4" hidden="1">1</definedName>
    <definedName name="solver_rxv" localSheetId="5" hidden="1">1</definedName>
    <definedName name="solver_rxv" localSheetId="7" hidden="1">1</definedName>
    <definedName name="solver_rxv" localSheetId="9" hidden="1">1</definedName>
    <definedName name="solver_rxv" localSheetId="11" hidden="1">1</definedName>
    <definedName name="solver_rxv" localSheetId="12" hidden="1">1</definedName>
    <definedName name="solver_seed" hidden="1">0</definedName>
    <definedName name="solver_sel" localSheetId="14" hidden="1">1</definedName>
    <definedName name="solver_sel" localSheetId="0" hidden="1">1</definedName>
    <definedName name="solver_sel" localSheetId="13" hidden="1">1</definedName>
    <definedName name="solver_sel" localSheetId="4" hidden="1">1</definedName>
    <definedName name="solver_sel" localSheetId="5" hidden="1">1</definedName>
    <definedName name="solver_sel" localSheetId="7" hidden="1">1</definedName>
    <definedName name="solver_sel" localSheetId="9" hidden="1">1</definedName>
    <definedName name="solver_sel" localSheetId="11" hidden="1">1</definedName>
    <definedName name="solver_sel" localSheetId="12" hidden="1">1</definedName>
    <definedName name="solver_slv" localSheetId="14" hidden="1">0</definedName>
    <definedName name="solver_slv" localSheetId="0" hidden="1">0</definedName>
    <definedName name="solver_slv" localSheetId="13" hidden="1">0</definedName>
    <definedName name="solver_slv" localSheetId="4" hidden="1">0</definedName>
    <definedName name="solver_slv" localSheetId="5" hidden="1">0</definedName>
    <definedName name="solver_slv" localSheetId="7" hidden="1">0</definedName>
    <definedName name="solver_slv" localSheetId="9" hidden="1">0</definedName>
    <definedName name="solver_slv" localSheetId="11" hidden="1">0</definedName>
    <definedName name="solver_slv" localSheetId="12" hidden="1">0</definedName>
    <definedName name="solver_slvu" localSheetId="14" hidden="1">0</definedName>
    <definedName name="solver_slvu" localSheetId="0" hidden="1">0</definedName>
    <definedName name="solver_slvu" localSheetId="13" hidden="1">0</definedName>
    <definedName name="solver_slvu" localSheetId="4" hidden="1">0</definedName>
    <definedName name="solver_slvu" localSheetId="5" hidden="1">0</definedName>
    <definedName name="solver_slvu" localSheetId="7" hidden="1">0</definedName>
    <definedName name="solver_slvu" localSheetId="9" hidden="1">0</definedName>
    <definedName name="solver_slvu" localSheetId="11" hidden="1">0</definedName>
    <definedName name="solver_slvu" localSheetId="12" hidden="1">0</definedName>
    <definedName name="solver_spid" localSheetId="14" hidden="1">" "</definedName>
    <definedName name="solver_spid" localSheetId="0" hidden="1">" "</definedName>
    <definedName name="solver_spid" localSheetId="13" hidden="1">" "</definedName>
    <definedName name="solver_spid" localSheetId="4" hidden="1">" "</definedName>
    <definedName name="solver_spid" localSheetId="5" hidden="1">" "</definedName>
    <definedName name="solver_spid" localSheetId="7" hidden="1">" "</definedName>
    <definedName name="solver_spid" localSheetId="9" hidden="1">" "</definedName>
    <definedName name="solver_spid" localSheetId="11" hidden="1">" "</definedName>
    <definedName name="solver_spid" localSheetId="12" hidden="1">" "</definedName>
    <definedName name="solver_srvr" localSheetId="14" hidden="1">" "</definedName>
    <definedName name="solver_srvr" localSheetId="0" hidden="1">" "</definedName>
    <definedName name="solver_srvr" localSheetId="13" hidden="1">" "</definedName>
    <definedName name="solver_srvr" localSheetId="4" hidden="1">" "</definedName>
    <definedName name="solver_srvr" localSheetId="5" hidden="1">" "</definedName>
    <definedName name="solver_srvr" localSheetId="7" hidden="1">" "</definedName>
    <definedName name="solver_srvr" localSheetId="9" hidden="1">" "</definedName>
    <definedName name="solver_srvr" localSheetId="11" hidden="1">" "</definedName>
    <definedName name="solver_srvr" localSheetId="12" hidden="1">" "</definedName>
    <definedName name="solver_typ" localSheetId="14" hidden="1">1</definedName>
    <definedName name="solver_typ" localSheetId="0" hidden="1">1</definedName>
    <definedName name="solver_typ" localSheetId="13" hidden="1">1</definedName>
    <definedName name="solver_typ" localSheetId="4" hidden="1">1</definedName>
    <definedName name="solver_typ" localSheetId="5" hidden="1">1</definedName>
    <definedName name="solver_typ" localSheetId="7" hidden="1">1</definedName>
    <definedName name="solver_typ" localSheetId="9" hidden="1">1</definedName>
    <definedName name="solver_typ" localSheetId="11" hidden="1">1</definedName>
    <definedName name="solver_typ" localSheetId="12" hidden="1">1</definedName>
    <definedName name="solver_umod" localSheetId="14" hidden="1">1</definedName>
    <definedName name="solver_umod" localSheetId="0" hidden="1">1</definedName>
    <definedName name="solver_umod" localSheetId="13" hidden="1">1</definedName>
    <definedName name="solver_umod" localSheetId="4" hidden="1">1</definedName>
    <definedName name="solver_umod" localSheetId="5" hidden="1">1</definedName>
    <definedName name="solver_umod" localSheetId="7" hidden="1">1</definedName>
    <definedName name="solver_umod" localSheetId="9" hidden="1">1</definedName>
    <definedName name="solver_umod" localSheetId="11" hidden="1">1</definedName>
    <definedName name="solver_umod" localSheetId="12" hidden="1">1</definedName>
    <definedName name="solver_urs" localSheetId="14" hidden="1">0</definedName>
    <definedName name="solver_urs" localSheetId="0" hidden="1">0</definedName>
    <definedName name="solver_urs" localSheetId="13" hidden="1">0</definedName>
    <definedName name="solver_urs" localSheetId="4" hidden="1">0</definedName>
    <definedName name="solver_urs" localSheetId="5" hidden="1">0</definedName>
    <definedName name="solver_urs" localSheetId="7" hidden="1">0</definedName>
    <definedName name="solver_urs" localSheetId="9" hidden="1">0</definedName>
    <definedName name="solver_urs" localSheetId="11" hidden="1">0</definedName>
    <definedName name="solver_urs" localSheetId="12" hidden="1">0</definedName>
    <definedName name="solver_userid" localSheetId="14" hidden="1">439612</definedName>
    <definedName name="solver_userid" localSheetId="0" hidden="1">439612</definedName>
    <definedName name="solver_userid" localSheetId="13" hidden="1">439612</definedName>
    <definedName name="solver_userid" localSheetId="4" hidden="1">439612</definedName>
    <definedName name="solver_userid" localSheetId="5" hidden="1">439612</definedName>
    <definedName name="solver_userid" localSheetId="7" hidden="1">439612</definedName>
    <definedName name="solver_userid" localSheetId="9" hidden="1">439612</definedName>
    <definedName name="solver_userid" localSheetId="11" hidden="1">439612</definedName>
    <definedName name="solver_userid" localSheetId="12" hidden="1">439612</definedName>
    <definedName name="solver_val" localSheetId="14" hidden="1">0</definedName>
    <definedName name="solver_val" localSheetId="0" hidden="1">0</definedName>
    <definedName name="solver_val" localSheetId="13" hidden="1">0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9" hidden="1">0</definedName>
    <definedName name="solver_val" localSheetId="11" hidden="1">0</definedName>
    <definedName name="solver_val" localSheetId="12" hidden="1">0</definedName>
    <definedName name="solver_var" localSheetId="14" hidden="1">" "</definedName>
    <definedName name="solver_var" localSheetId="0" hidden="1">" "</definedName>
    <definedName name="solver_var" localSheetId="13" hidden="1">" "</definedName>
    <definedName name="solver_var" localSheetId="4" hidden="1">" "</definedName>
    <definedName name="solver_var" localSheetId="5" hidden="1">" "</definedName>
    <definedName name="solver_var" localSheetId="7" hidden="1">" "</definedName>
    <definedName name="solver_var" localSheetId="9" hidden="1">" "</definedName>
    <definedName name="solver_var" localSheetId="11" hidden="1">" "</definedName>
    <definedName name="solver_var" localSheetId="12" hidden="1">" "</definedName>
    <definedName name="solver_ver" localSheetId="14" hidden="1">17</definedName>
    <definedName name="solver_ver" localSheetId="0" hidden="1">17</definedName>
    <definedName name="solver_ver" localSheetId="13" hidden="1">17</definedName>
    <definedName name="solver_ver" localSheetId="4" hidden="1">17</definedName>
    <definedName name="solver_ver" localSheetId="5" hidden="1">17</definedName>
    <definedName name="solver_ver" localSheetId="7" hidden="1">17</definedName>
    <definedName name="solver_ver" localSheetId="9" hidden="1">17</definedName>
    <definedName name="solver_ver" localSheetId="11" hidden="1">17</definedName>
    <definedName name="solver_ver" localSheetId="12" hidden="1">17</definedName>
    <definedName name="solver_vir" localSheetId="14" hidden="1">1</definedName>
    <definedName name="solver_vir" localSheetId="0" hidden="1">1</definedName>
    <definedName name="solver_vir" localSheetId="13" hidden="1">1</definedName>
    <definedName name="solver_vir" localSheetId="4" hidden="1">1</definedName>
    <definedName name="solver_vir" localSheetId="5" hidden="1">1</definedName>
    <definedName name="solver_vir" localSheetId="7" hidden="1">1</definedName>
    <definedName name="solver_vir" localSheetId="9" hidden="1">1</definedName>
    <definedName name="solver_vir" localSheetId="11" hidden="1">1</definedName>
    <definedName name="solver_vir" localSheetId="12" hidden="1">1</definedName>
    <definedName name="solver_vol" localSheetId="14" hidden="1">0</definedName>
    <definedName name="solver_vol" localSheetId="0" hidden="1">0</definedName>
    <definedName name="solver_vol" localSheetId="13" hidden="1">0</definedName>
    <definedName name="solver_vol" localSheetId="4" hidden="1">0</definedName>
    <definedName name="solver_vol" localSheetId="5" hidden="1">0</definedName>
    <definedName name="solver_vol" localSheetId="7" hidden="1">0</definedName>
    <definedName name="solver_vol" localSheetId="9" hidden="1">0</definedName>
    <definedName name="solver_vol" localSheetId="11" hidden="1">0</definedName>
    <definedName name="solver_vol" localSheetId="12" hidden="1">0</definedName>
    <definedName name="solver_vst" localSheetId="14" hidden="1">0</definedName>
    <definedName name="solver_vst" localSheetId="0" hidden="1">0</definedName>
    <definedName name="solver_vst" localSheetId="13" hidden="1">0</definedName>
    <definedName name="solver_vst" localSheetId="4" hidden="1">0</definedName>
    <definedName name="solver_vst" localSheetId="5" hidden="1">0</definedName>
    <definedName name="solver_vst" localSheetId="7" hidden="1">0</definedName>
    <definedName name="solver_vst" localSheetId="9" hidden="1">0</definedName>
    <definedName name="solver_vst" localSheetId="11" hidden="1">0</definedName>
    <definedName name="solver_vst" localSheetId="12" hidden="1">0</definedName>
    <definedName name="solveri_ISpPars_C64" localSheetId="14" hidden="1">"RiskSolver.UI.Charts.InputDlgPars:-1000001;1;1;28;17;55;55;0;90;90;0;0;0;0;1;"</definedName>
    <definedName name="solveri_ISpPars_D17" localSheetId="11" hidden="1">"RiskSolver.UI.Charts.InputDlgPars:-1000001;1;1;24;29;52;38;0;90;90;0;0;0;0;1;"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" roundtripDataSignature="AMtx7mjohpjDvjd2psH1x4QDOdN4OAzVsQ=="/>
    </ext>
  </extLst>
</workbook>
</file>

<file path=xl/calcChain.xml><?xml version="1.0" encoding="utf-8"?>
<calcChain xmlns="http://schemas.openxmlformats.org/spreadsheetml/2006/main">
  <c r="E26" i="17" l="1"/>
  <c r="M56" i="17" s="1"/>
  <c r="G26" i="17"/>
  <c r="G56" i="17" s="1"/>
  <c r="E27" i="17"/>
  <c r="G27" i="17"/>
  <c r="E34" i="17"/>
  <c r="E35" i="17"/>
  <c r="C44" i="17"/>
  <c r="C47" i="17"/>
  <c r="C46" i="17" s="1"/>
  <c r="C48" i="17"/>
  <c r="C55" i="17"/>
  <c r="D55" i="17"/>
  <c r="E55" i="17"/>
  <c r="E58" i="17" s="1"/>
  <c r="E59" i="17" s="1"/>
  <c r="F55" i="17"/>
  <c r="F58" i="17" s="1"/>
  <c r="G55" i="17"/>
  <c r="H55" i="17"/>
  <c r="I55" i="17"/>
  <c r="J55" i="17"/>
  <c r="K55" i="17"/>
  <c r="L55" i="17"/>
  <c r="M55" i="17"/>
  <c r="N55" i="17"/>
  <c r="C56" i="17"/>
  <c r="D56" i="17"/>
  <c r="E56" i="17"/>
  <c r="F56" i="17"/>
  <c r="I56" i="17"/>
  <c r="J56" i="17"/>
  <c r="J58" i="17" s="1"/>
  <c r="J59" i="17" s="1"/>
  <c r="K56" i="17"/>
  <c r="L56" i="17"/>
  <c r="C57" i="17"/>
  <c r="F57" i="17"/>
  <c r="I57" i="17"/>
  <c r="L57" i="17"/>
  <c r="L58" i="17" s="1"/>
  <c r="L59" i="17" s="1"/>
  <c r="D97" i="17" s="1"/>
  <c r="C58" i="17"/>
  <c r="C59" i="17" s="1"/>
  <c r="D58" i="17"/>
  <c r="D59" i="17" s="1"/>
  <c r="I58" i="17"/>
  <c r="I59" i="17" s="1"/>
  <c r="K58" i="17"/>
  <c r="K59" i="17" s="1"/>
  <c r="F59" i="17"/>
  <c r="C64" i="17"/>
  <c r="J64" i="17"/>
  <c r="O64" i="17"/>
  <c r="P64" i="17"/>
  <c r="Q64" i="17"/>
  <c r="R64" i="17"/>
  <c r="S64" i="17"/>
  <c r="T64" i="17"/>
  <c r="U64" i="17"/>
  <c r="W64" i="17"/>
  <c r="J65" i="17"/>
  <c r="P65" i="17"/>
  <c r="Q65" i="17"/>
  <c r="S65" i="17"/>
  <c r="U65" i="17"/>
  <c r="W65" i="17"/>
  <c r="J66" i="17"/>
  <c r="P66" i="17"/>
  <c r="Q66" i="17"/>
  <c r="S66" i="17"/>
  <c r="T66" i="17"/>
  <c r="U66" i="17"/>
  <c r="W66" i="17"/>
  <c r="J67" i="17"/>
  <c r="P67" i="17"/>
  <c r="Q67" i="17"/>
  <c r="S67" i="17"/>
  <c r="U67" i="17"/>
  <c r="W67" i="17"/>
  <c r="J68" i="17"/>
  <c r="P68" i="17"/>
  <c r="Q68" i="17"/>
  <c r="S68" i="17"/>
  <c r="U68" i="17"/>
  <c r="W68" i="17"/>
  <c r="J69" i="17"/>
  <c r="P69" i="17"/>
  <c r="Q69" i="17"/>
  <c r="S69" i="17"/>
  <c r="U69" i="17"/>
  <c r="W69" i="17"/>
  <c r="J70" i="17"/>
  <c r="P70" i="17"/>
  <c r="Q70" i="17"/>
  <c r="S70" i="17"/>
  <c r="T70" i="17"/>
  <c r="U70" i="17"/>
  <c r="W70" i="17"/>
  <c r="J71" i="17"/>
  <c r="P71" i="17"/>
  <c r="Q71" i="17"/>
  <c r="S71" i="17"/>
  <c r="U71" i="17"/>
  <c r="W71" i="17"/>
  <c r="J72" i="17"/>
  <c r="P72" i="17"/>
  <c r="Q72" i="17"/>
  <c r="S72" i="17"/>
  <c r="T72" i="17"/>
  <c r="W72" i="17"/>
  <c r="J73" i="17"/>
  <c r="P73" i="17"/>
  <c r="Q73" i="17"/>
  <c r="S73" i="17"/>
  <c r="W73" i="17"/>
  <c r="J74" i="17"/>
  <c r="P74" i="17"/>
  <c r="Q74" i="17"/>
  <c r="S74" i="17"/>
  <c r="W74" i="17"/>
  <c r="J75" i="17"/>
  <c r="P75" i="17"/>
  <c r="Q75" i="17"/>
  <c r="S75" i="17"/>
  <c r="W75" i="17"/>
  <c r="J76" i="17"/>
  <c r="P76" i="17"/>
  <c r="Q76" i="17"/>
  <c r="R76" i="17"/>
  <c r="S76" i="17"/>
  <c r="U76" i="17"/>
  <c r="W76" i="17"/>
  <c r="J77" i="17"/>
  <c r="P77" i="17"/>
  <c r="Q77" i="17"/>
  <c r="S77" i="17"/>
  <c r="U77" i="17"/>
  <c r="W77" i="17"/>
  <c r="D78" i="17"/>
  <c r="J78" i="17"/>
  <c r="P78" i="17"/>
  <c r="Q78" i="17"/>
  <c r="S78" i="17"/>
  <c r="U78" i="17"/>
  <c r="W78" i="17"/>
  <c r="J79" i="17"/>
  <c r="P79" i="17"/>
  <c r="Q79" i="17"/>
  <c r="S79" i="17"/>
  <c r="U79" i="17"/>
  <c r="W79" i="17"/>
  <c r="J80" i="17"/>
  <c r="P80" i="17"/>
  <c r="Q80" i="17"/>
  <c r="S80" i="17"/>
  <c r="U80" i="17"/>
  <c r="W80" i="17"/>
  <c r="J81" i="17"/>
  <c r="P81" i="17"/>
  <c r="Q81" i="17"/>
  <c r="S81" i="17"/>
  <c r="U81" i="17"/>
  <c r="W81" i="17"/>
  <c r="D82" i="17"/>
  <c r="J82" i="17"/>
  <c r="P82" i="17"/>
  <c r="Q82" i="17"/>
  <c r="S82" i="17"/>
  <c r="U82" i="17"/>
  <c r="W82" i="17"/>
  <c r="J83" i="17"/>
  <c r="P83" i="17"/>
  <c r="Q83" i="17"/>
  <c r="S83" i="17"/>
  <c r="U83" i="17"/>
  <c r="W83" i="17"/>
  <c r="D84" i="17"/>
  <c r="J84" i="17"/>
  <c r="P84" i="17"/>
  <c r="Q84" i="17"/>
  <c r="S84" i="17"/>
  <c r="W84" i="17"/>
  <c r="J85" i="17"/>
  <c r="P85" i="17"/>
  <c r="Q85" i="17"/>
  <c r="S85" i="17"/>
  <c r="W85" i="17"/>
  <c r="J86" i="17"/>
  <c r="P86" i="17"/>
  <c r="Q86" i="17"/>
  <c r="S86" i="17"/>
  <c r="W86" i="17"/>
  <c r="J87" i="17"/>
  <c r="P87" i="17"/>
  <c r="Q87" i="17"/>
  <c r="S87" i="17"/>
  <c r="W87" i="17"/>
  <c r="J88" i="17"/>
  <c r="P88" i="17"/>
  <c r="Q88" i="17"/>
  <c r="R88" i="17"/>
  <c r="S88" i="17"/>
  <c r="U88" i="17"/>
  <c r="W88" i="17"/>
  <c r="J89" i="17"/>
  <c r="P89" i="17"/>
  <c r="Q89" i="17"/>
  <c r="S89" i="17"/>
  <c r="U89" i="17"/>
  <c r="W89" i="17"/>
  <c r="J90" i="17"/>
  <c r="P90" i="17"/>
  <c r="Q90" i="17"/>
  <c r="S90" i="17"/>
  <c r="T90" i="17"/>
  <c r="U90" i="17"/>
  <c r="W90" i="17"/>
  <c r="J91" i="17"/>
  <c r="P91" i="17"/>
  <c r="Q91" i="17"/>
  <c r="S91" i="17"/>
  <c r="U91" i="17"/>
  <c r="W91" i="17"/>
  <c r="J92" i="17"/>
  <c r="P92" i="17"/>
  <c r="Q92" i="17"/>
  <c r="S92" i="17"/>
  <c r="U92" i="17"/>
  <c r="W92" i="17"/>
  <c r="J93" i="17"/>
  <c r="P93" i="17"/>
  <c r="Q93" i="17"/>
  <c r="S93" i="17"/>
  <c r="U93" i="17"/>
  <c r="W93" i="17"/>
  <c r="J94" i="17"/>
  <c r="P94" i="17"/>
  <c r="Q94" i="17"/>
  <c r="S94" i="17"/>
  <c r="T94" i="17"/>
  <c r="U94" i="17"/>
  <c r="W94" i="17"/>
  <c r="J95" i="17"/>
  <c r="P95" i="17"/>
  <c r="Q95" i="17"/>
  <c r="S95" i="17"/>
  <c r="U95" i="17"/>
  <c r="W95" i="17"/>
  <c r="J96" i="17"/>
  <c r="P96" i="17"/>
  <c r="Q96" i="17"/>
  <c r="S96" i="17"/>
  <c r="T96" i="17"/>
  <c r="W96" i="17"/>
  <c r="J97" i="17"/>
  <c r="P97" i="17"/>
  <c r="Q97" i="17"/>
  <c r="S97" i="17"/>
  <c r="W97" i="17"/>
  <c r="J98" i="17"/>
  <c r="P98" i="17"/>
  <c r="Q98" i="17"/>
  <c r="S98" i="17"/>
  <c r="W98" i="17"/>
  <c r="J99" i="17"/>
  <c r="P99" i="17"/>
  <c r="Q99" i="17"/>
  <c r="S99" i="17"/>
  <c r="W99" i="17"/>
  <c r="X101" i="17"/>
  <c r="X103" i="17" s="1"/>
  <c r="X102" i="17"/>
  <c r="T83" i="17" l="1"/>
  <c r="V83" i="17" s="1"/>
  <c r="T71" i="17"/>
  <c r="V71" i="17" s="1"/>
  <c r="D83" i="17"/>
  <c r="T95" i="17"/>
  <c r="V95" i="17" s="1"/>
  <c r="D71" i="17"/>
  <c r="D95" i="17"/>
  <c r="E64" i="17"/>
  <c r="V96" i="17"/>
  <c r="V64" i="17"/>
  <c r="X64" i="17" s="1"/>
  <c r="Y64" i="17" s="1"/>
  <c r="O65" i="17" s="1"/>
  <c r="T85" i="17"/>
  <c r="V67" i="17"/>
  <c r="G58" i="17"/>
  <c r="G59" i="17" s="1"/>
  <c r="V97" i="17"/>
  <c r="V73" i="17"/>
  <c r="V72" i="17"/>
  <c r="V66" i="17"/>
  <c r="T79" i="17"/>
  <c r="D91" i="17"/>
  <c r="T67" i="17"/>
  <c r="D79" i="17"/>
  <c r="T91" i="17"/>
  <c r="V91" i="17" s="1"/>
  <c r="D67" i="17"/>
  <c r="V94" i="17"/>
  <c r="V85" i="17"/>
  <c r="D72" i="17"/>
  <c r="T84" i="17"/>
  <c r="V84" i="17" s="1"/>
  <c r="D96" i="17"/>
  <c r="V90" i="17"/>
  <c r="D70" i="17"/>
  <c r="T82" i="17"/>
  <c r="V82" i="17" s="1"/>
  <c r="D94" i="17"/>
  <c r="M58" i="17"/>
  <c r="M59" i="17" s="1"/>
  <c r="D66" i="17"/>
  <c r="T78" i="17"/>
  <c r="V78" i="17" s="1"/>
  <c r="D90" i="17"/>
  <c r="T73" i="17"/>
  <c r="D85" i="17"/>
  <c r="T97" i="17"/>
  <c r="D73" i="17"/>
  <c r="V70" i="17"/>
  <c r="T77" i="17"/>
  <c r="V77" i="17" s="1"/>
  <c r="D89" i="17"/>
  <c r="T65" i="17"/>
  <c r="V65" i="17" s="1"/>
  <c r="D77" i="17"/>
  <c r="T89" i="17"/>
  <c r="V89" i="17" s="1"/>
  <c r="D65" i="17"/>
  <c r="D64" i="17"/>
  <c r="T88" i="17"/>
  <c r="V88" i="17" s="1"/>
  <c r="D88" i="17"/>
  <c r="T76" i="17"/>
  <c r="V76" i="17" s="1"/>
  <c r="D76" i="17"/>
  <c r="V79" i="17"/>
  <c r="H58" i="17"/>
  <c r="H59" i="17" s="1"/>
  <c r="I64" i="17"/>
  <c r="K64" i="17" s="1"/>
  <c r="H56" i="17"/>
  <c r="N56" i="17"/>
  <c r="N58" i="17" s="1"/>
  <c r="N59" i="17" s="1"/>
  <c r="X102" i="16"/>
  <c r="S99" i="16"/>
  <c r="Q99" i="16"/>
  <c r="P99" i="16"/>
  <c r="J99" i="16"/>
  <c r="S98" i="16"/>
  <c r="Q98" i="16"/>
  <c r="P98" i="16"/>
  <c r="J98" i="16"/>
  <c r="S97" i="16"/>
  <c r="Q97" i="16"/>
  <c r="P97" i="16"/>
  <c r="J97" i="16"/>
  <c r="S96" i="16"/>
  <c r="Q96" i="16"/>
  <c r="P96" i="16"/>
  <c r="J96" i="16"/>
  <c r="U95" i="16"/>
  <c r="S95" i="16"/>
  <c r="Q95" i="16"/>
  <c r="P95" i="16"/>
  <c r="J95" i="16"/>
  <c r="U94" i="16"/>
  <c r="S94" i="16"/>
  <c r="Q94" i="16"/>
  <c r="P94" i="16"/>
  <c r="J94" i="16"/>
  <c r="U93" i="16"/>
  <c r="S93" i="16"/>
  <c r="Q93" i="16"/>
  <c r="P93" i="16"/>
  <c r="J93" i="16"/>
  <c r="U92" i="16"/>
  <c r="S92" i="16"/>
  <c r="Q92" i="16"/>
  <c r="P92" i="16"/>
  <c r="J92" i="16"/>
  <c r="U91" i="16"/>
  <c r="S91" i="16"/>
  <c r="Q91" i="16"/>
  <c r="P91" i="16"/>
  <c r="J91" i="16"/>
  <c r="U90" i="16"/>
  <c r="S90" i="16"/>
  <c r="Q90" i="16"/>
  <c r="P90" i="16"/>
  <c r="J90" i="16"/>
  <c r="U89" i="16"/>
  <c r="S89" i="16"/>
  <c r="Q89" i="16"/>
  <c r="P89" i="16"/>
  <c r="J89" i="16"/>
  <c r="U88" i="16"/>
  <c r="S88" i="16"/>
  <c r="R88" i="16"/>
  <c r="Q88" i="16"/>
  <c r="P88" i="16"/>
  <c r="J88" i="16"/>
  <c r="S87" i="16"/>
  <c r="Q87" i="16"/>
  <c r="P87" i="16"/>
  <c r="J87" i="16"/>
  <c r="S86" i="16"/>
  <c r="Q86" i="16"/>
  <c r="P86" i="16"/>
  <c r="J86" i="16"/>
  <c r="S85" i="16"/>
  <c r="Q85" i="16"/>
  <c r="P85" i="16"/>
  <c r="J85" i="16"/>
  <c r="S84" i="16"/>
  <c r="Q84" i="16"/>
  <c r="P84" i="16"/>
  <c r="J84" i="16"/>
  <c r="U83" i="16"/>
  <c r="S83" i="16"/>
  <c r="Q83" i="16"/>
  <c r="P83" i="16"/>
  <c r="J83" i="16"/>
  <c r="U82" i="16"/>
  <c r="S82" i="16"/>
  <c r="Q82" i="16"/>
  <c r="P82" i="16"/>
  <c r="J82" i="16"/>
  <c r="U81" i="16"/>
  <c r="S81" i="16"/>
  <c r="Q81" i="16"/>
  <c r="P81" i="16"/>
  <c r="J81" i="16"/>
  <c r="U80" i="16"/>
  <c r="S80" i="16"/>
  <c r="Q80" i="16"/>
  <c r="P80" i="16"/>
  <c r="J80" i="16"/>
  <c r="U79" i="16"/>
  <c r="S79" i="16"/>
  <c r="Q79" i="16"/>
  <c r="P79" i="16"/>
  <c r="J79" i="16"/>
  <c r="U78" i="16"/>
  <c r="S78" i="16"/>
  <c r="Q78" i="16"/>
  <c r="P78" i="16"/>
  <c r="J78" i="16"/>
  <c r="U77" i="16"/>
  <c r="S77" i="16"/>
  <c r="Q77" i="16"/>
  <c r="P77" i="16"/>
  <c r="J77" i="16"/>
  <c r="U76" i="16"/>
  <c r="S76" i="16"/>
  <c r="R76" i="16"/>
  <c r="Q76" i="16"/>
  <c r="P76" i="16"/>
  <c r="J76" i="16"/>
  <c r="S75" i="16"/>
  <c r="Q75" i="16"/>
  <c r="P75" i="16"/>
  <c r="J75" i="16"/>
  <c r="S74" i="16"/>
  <c r="Q74" i="16"/>
  <c r="P74" i="16"/>
  <c r="J74" i="16"/>
  <c r="S73" i="16"/>
  <c r="Q73" i="16"/>
  <c r="P73" i="16"/>
  <c r="J73" i="16"/>
  <c r="S72" i="16"/>
  <c r="Q72" i="16"/>
  <c r="P72" i="16"/>
  <c r="J72" i="16"/>
  <c r="U71" i="16"/>
  <c r="S71" i="16"/>
  <c r="Q71" i="16"/>
  <c r="P71" i="16"/>
  <c r="J71" i="16"/>
  <c r="U70" i="16"/>
  <c r="S70" i="16"/>
  <c r="Q70" i="16"/>
  <c r="P70" i="16"/>
  <c r="J70" i="16"/>
  <c r="U69" i="16"/>
  <c r="S69" i="16"/>
  <c r="Q69" i="16"/>
  <c r="P69" i="16"/>
  <c r="J69" i="16"/>
  <c r="U68" i="16"/>
  <c r="S68" i="16"/>
  <c r="Q68" i="16"/>
  <c r="P68" i="16"/>
  <c r="J68" i="16"/>
  <c r="U67" i="16"/>
  <c r="S67" i="16"/>
  <c r="Q67" i="16"/>
  <c r="P67" i="16"/>
  <c r="J67" i="16"/>
  <c r="U66" i="16"/>
  <c r="S66" i="16"/>
  <c r="Q66" i="16"/>
  <c r="P66" i="16"/>
  <c r="J66" i="16"/>
  <c r="U65" i="16"/>
  <c r="S65" i="16"/>
  <c r="Q65" i="16"/>
  <c r="P65" i="16"/>
  <c r="J65" i="16"/>
  <c r="U64" i="16"/>
  <c r="S64" i="16"/>
  <c r="R64" i="16"/>
  <c r="Q64" i="16"/>
  <c r="P64" i="16"/>
  <c r="O64" i="16"/>
  <c r="J64" i="16"/>
  <c r="I64" i="16"/>
  <c r="K64" i="16" s="1"/>
  <c r="C64" i="16"/>
  <c r="K58" i="16"/>
  <c r="L57" i="16"/>
  <c r="I57" i="16"/>
  <c r="F57" i="16"/>
  <c r="C57" i="16"/>
  <c r="N56" i="16"/>
  <c r="L56" i="16"/>
  <c r="K56" i="16"/>
  <c r="H56" i="16"/>
  <c r="F56" i="16"/>
  <c r="F58" i="16" s="1"/>
  <c r="E56" i="16"/>
  <c r="E58" i="16" s="1"/>
  <c r="L55" i="16"/>
  <c r="L58" i="16" s="1"/>
  <c r="K55" i="16"/>
  <c r="F55" i="16"/>
  <c r="E55" i="16"/>
  <c r="D55" i="16"/>
  <c r="C47" i="16"/>
  <c r="C44" i="16"/>
  <c r="E35" i="16"/>
  <c r="E34" i="16"/>
  <c r="G27" i="16"/>
  <c r="J55" i="16" s="1"/>
  <c r="J58" i="16" s="1"/>
  <c r="E27" i="16"/>
  <c r="N55" i="16" s="1"/>
  <c r="N58" i="16" s="1"/>
  <c r="G26" i="16"/>
  <c r="J56" i="16" s="1"/>
  <c r="E26" i="16"/>
  <c r="M56" i="16" s="1"/>
  <c r="C82" i="6"/>
  <c r="C96" i="6"/>
  <c r="C89" i="6"/>
  <c r="C78" i="6"/>
  <c r="C86" i="6"/>
  <c r="C65" i="6"/>
  <c r="C83" i="6"/>
  <c r="C88" i="6"/>
  <c r="E10" i="16"/>
  <c r="C75" i="6"/>
  <c r="C72" i="6"/>
  <c r="C95" i="6"/>
  <c r="C66" i="6"/>
  <c r="C84" i="6"/>
  <c r="C93" i="6"/>
  <c r="C73" i="6"/>
  <c r="C91" i="6"/>
  <c r="C77" i="6"/>
  <c r="C97" i="6"/>
  <c r="C70" i="6"/>
  <c r="C69" i="6"/>
  <c r="C74" i="6"/>
  <c r="C94" i="6"/>
  <c r="C90" i="6"/>
  <c r="C76" i="6"/>
  <c r="C81" i="6"/>
  <c r="C98" i="6"/>
  <c r="C71" i="6"/>
  <c r="C92" i="6"/>
  <c r="C67" i="6"/>
  <c r="C79" i="6"/>
  <c r="C99" i="6"/>
  <c r="C85" i="6"/>
  <c r="C80" i="6"/>
  <c r="C64" i="6"/>
  <c r="C87" i="6"/>
  <c r="C68" i="6"/>
  <c r="T75" i="17" l="1"/>
  <c r="V75" i="17" s="1"/>
  <c r="D87" i="17"/>
  <c r="T99" i="17"/>
  <c r="V99" i="17" s="1"/>
  <c r="D75" i="17"/>
  <c r="T87" i="17"/>
  <c r="V87" i="17" s="1"/>
  <c r="D99" i="17"/>
  <c r="D74" i="17"/>
  <c r="T86" i="17"/>
  <c r="V86" i="17" s="1"/>
  <c r="D98" i="17"/>
  <c r="T74" i="17"/>
  <c r="V74" i="17" s="1"/>
  <c r="D86" i="17"/>
  <c r="T98" i="17"/>
  <c r="V98" i="17" s="1"/>
  <c r="F64" i="17"/>
  <c r="G64" i="17"/>
  <c r="C65" i="17" s="1"/>
  <c r="E65" i="17" s="1"/>
  <c r="X65" i="17"/>
  <c r="Y65" i="17" s="1"/>
  <c r="O66" i="17" s="1"/>
  <c r="X66" i="17" s="1"/>
  <c r="Y66" i="17" s="1"/>
  <c r="O67" i="17" s="1"/>
  <c r="X67" i="17" s="1"/>
  <c r="Y67" i="17" s="1"/>
  <c r="O68" i="17" s="1"/>
  <c r="T81" i="17"/>
  <c r="V81" i="17" s="1"/>
  <c r="D93" i="17"/>
  <c r="T69" i="17"/>
  <c r="V69" i="17" s="1"/>
  <c r="D81" i="17"/>
  <c r="T93" i="17"/>
  <c r="V93" i="17" s="1"/>
  <c r="D69" i="17"/>
  <c r="D68" i="17"/>
  <c r="T80" i="17"/>
  <c r="V80" i="17" s="1"/>
  <c r="D92" i="17"/>
  <c r="T92" i="17"/>
  <c r="V92" i="17" s="1"/>
  <c r="T68" i="17"/>
  <c r="V68" i="17" s="1"/>
  <c r="D80" i="17"/>
  <c r="L64" i="17"/>
  <c r="M64" i="17" s="1"/>
  <c r="I65" i="17" s="1"/>
  <c r="K65" i="17" s="1"/>
  <c r="AA64" i="6"/>
  <c r="N64" i="6"/>
  <c r="H64" i="6"/>
  <c r="C10" i="16"/>
  <c r="L59" i="16" s="1"/>
  <c r="M64" i="16"/>
  <c r="I65" i="16" s="1"/>
  <c r="K65" i="16" s="1"/>
  <c r="L64" i="16"/>
  <c r="I55" i="16"/>
  <c r="G55" i="16"/>
  <c r="H55" i="16"/>
  <c r="H58" i="16" s="1"/>
  <c r="X101" i="16"/>
  <c r="X103" i="16" s="1"/>
  <c r="C48" i="16"/>
  <c r="C46" i="16"/>
  <c r="C55" i="16"/>
  <c r="G56" i="16"/>
  <c r="I56" i="16"/>
  <c r="M55" i="16"/>
  <c r="M58" i="16" s="1"/>
  <c r="C56" i="16"/>
  <c r="D56" i="16"/>
  <c r="D58" i="16" s="1"/>
  <c r="X102" i="14"/>
  <c r="W99" i="14"/>
  <c r="S99" i="14"/>
  <c r="Q99" i="14"/>
  <c r="P99" i="14"/>
  <c r="J99" i="14"/>
  <c r="W98" i="14"/>
  <c r="S98" i="14"/>
  <c r="Q98" i="14"/>
  <c r="P98" i="14"/>
  <c r="J98" i="14"/>
  <c r="W97" i="14"/>
  <c r="S97" i="14"/>
  <c r="Q97" i="14"/>
  <c r="P97" i="14"/>
  <c r="J97" i="14"/>
  <c r="W96" i="14"/>
  <c r="S96" i="14"/>
  <c r="Q96" i="14"/>
  <c r="P96" i="14"/>
  <c r="J96" i="14"/>
  <c r="W95" i="14"/>
  <c r="U95" i="14"/>
  <c r="S95" i="14"/>
  <c r="Q95" i="14"/>
  <c r="P95" i="14"/>
  <c r="J95" i="14"/>
  <c r="W94" i="14"/>
  <c r="U94" i="14"/>
  <c r="S94" i="14"/>
  <c r="Q94" i="14"/>
  <c r="P94" i="14"/>
  <c r="J94" i="14"/>
  <c r="W93" i="14"/>
  <c r="U93" i="14"/>
  <c r="S93" i="14"/>
  <c r="Q93" i="14"/>
  <c r="P93" i="14"/>
  <c r="J93" i="14"/>
  <c r="W92" i="14"/>
  <c r="U92" i="14"/>
  <c r="S92" i="14"/>
  <c r="Q92" i="14"/>
  <c r="P92" i="14"/>
  <c r="J92" i="14"/>
  <c r="W91" i="14"/>
  <c r="U91" i="14"/>
  <c r="S91" i="14"/>
  <c r="Q91" i="14"/>
  <c r="P91" i="14"/>
  <c r="J91" i="14"/>
  <c r="W90" i="14"/>
  <c r="U90" i="14"/>
  <c r="S90" i="14"/>
  <c r="Q90" i="14"/>
  <c r="P90" i="14"/>
  <c r="J90" i="14"/>
  <c r="W89" i="14"/>
  <c r="U89" i="14"/>
  <c r="S89" i="14"/>
  <c r="Q89" i="14"/>
  <c r="P89" i="14"/>
  <c r="J89" i="14"/>
  <c r="W88" i="14"/>
  <c r="U88" i="14"/>
  <c r="S88" i="14"/>
  <c r="R88" i="14"/>
  <c r="Q88" i="14"/>
  <c r="P88" i="14"/>
  <c r="J88" i="14"/>
  <c r="W87" i="14"/>
  <c r="S87" i="14"/>
  <c r="Q87" i="14"/>
  <c r="P87" i="14"/>
  <c r="J87" i="14"/>
  <c r="W86" i="14"/>
  <c r="S86" i="14"/>
  <c r="Q86" i="14"/>
  <c r="P86" i="14"/>
  <c r="J86" i="14"/>
  <c r="W85" i="14"/>
  <c r="S85" i="14"/>
  <c r="Q85" i="14"/>
  <c r="P85" i="14"/>
  <c r="J85" i="14"/>
  <c r="W84" i="14"/>
  <c r="S84" i="14"/>
  <c r="Q84" i="14"/>
  <c r="P84" i="14"/>
  <c r="J84" i="14"/>
  <c r="W83" i="14"/>
  <c r="U83" i="14"/>
  <c r="S83" i="14"/>
  <c r="Q83" i="14"/>
  <c r="P83" i="14"/>
  <c r="J83" i="14"/>
  <c r="W82" i="14"/>
  <c r="U82" i="14"/>
  <c r="S82" i="14"/>
  <c r="Q82" i="14"/>
  <c r="P82" i="14"/>
  <c r="J82" i="14"/>
  <c r="W81" i="14"/>
  <c r="U81" i="14"/>
  <c r="S81" i="14"/>
  <c r="Q81" i="14"/>
  <c r="P81" i="14"/>
  <c r="J81" i="14"/>
  <c r="W80" i="14"/>
  <c r="U80" i="14"/>
  <c r="S80" i="14"/>
  <c r="Q80" i="14"/>
  <c r="P80" i="14"/>
  <c r="J80" i="14"/>
  <c r="W79" i="14"/>
  <c r="U79" i="14"/>
  <c r="S79" i="14"/>
  <c r="Q79" i="14"/>
  <c r="P79" i="14"/>
  <c r="J79" i="14"/>
  <c r="W78" i="14"/>
  <c r="U78" i="14"/>
  <c r="S78" i="14"/>
  <c r="Q78" i="14"/>
  <c r="P78" i="14"/>
  <c r="J78" i="14"/>
  <c r="W77" i="14"/>
  <c r="U77" i="14"/>
  <c r="S77" i="14"/>
  <c r="Q77" i="14"/>
  <c r="P77" i="14"/>
  <c r="J77" i="14"/>
  <c r="W76" i="14"/>
  <c r="U76" i="14"/>
  <c r="S76" i="14"/>
  <c r="R76" i="14"/>
  <c r="Q76" i="14"/>
  <c r="P76" i="14"/>
  <c r="J76" i="14"/>
  <c r="W75" i="14"/>
  <c r="S75" i="14"/>
  <c r="Q75" i="14"/>
  <c r="P75" i="14"/>
  <c r="J75" i="14"/>
  <c r="W74" i="14"/>
  <c r="S74" i="14"/>
  <c r="Q74" i="14"/>
  <c r="P74" i="14"/>
  <c r="J74" i="14"/>
  <c r="W73" i="14"/>
  <c r="S73" i="14"/>
  <c r="Q73" i="14"/>
  <c r="P73" i="14"/>
  <c r="J73" i="14"/>
  <c r="W72" i="14"/>
  <c r="S72" i="14"/>
  <c r="Q72" i="14"/>
  <c r="P72" i="14"/>
  <c r="J72" i="14"/>
  <c r="W71" i="14"/>
  <c r="U71" i="14"/>
  <c r="S71" i="14"/>
  <c r="Q71" i="14"/>
  <c r="P71" i="14"/>
  <c r="J71" i="14"/>
  <c r="W70" i="14"/>
  <c r="U70" i="14"/>
  <c r="S70" i="14"/>
  <c r="Q70" i="14"/>
  <c r="P70" i="14"/>
  <c r="J70" i="14"/>
  <c r="W69" i="14"/>
  <c r="U69" i="14"/>
  <c r="S69" i="14"/>
  <c r="Q69" i="14"/>
  <c r="P69" i="14"/>
  <c r="J69" i="14"/>
  <c r="W68" i="14"/>
  <c r="U68" i="14"/>
  <c r="S68" i="14"/>
  <c r="Q68" i="14"/>
  <c r="P68" i="14"/>
  <c r="J68" i="14"/>
  <c r="W67" i="14"/>
  <c r="U67" i="14"/>
  <c r="S67" i="14"/>
  <c r="Q67" i="14"/>
  <c r="P67" i="14"/>
  <c r="J67" i="14"/>
  <c r="W66" i="14"/>
  <c r="U66" i="14"/>
  <c r="S66" i="14"/>
  <c r="Q66" i="14"/>
  <c r="P66" i="14"/>
  <c r="J66" i="14"/>
  <c r="W65" i="14"/>
  <c r="U65" i="14"/>
  <c r="S65" i="14"/>
  <c r="Q65" i="14"/>
  <c r="P65" i="14"/>
  <c r="J65" i="14"/>
  <c r="W64" i="14"/>
  <c r="U64" i="14"/>
  <c r="S64" i="14"/>
  <c r="R64" i="14"/>
  <c r="Q64" i="14"/>
  <c r="P64" i="14"/>
  <c r="O64" i="14"/>
  <c r="J64" i="14"/>
  <c r="I64" i="14"/>
  <c r="C64" i="14"/>
  <c r="L57" i="14"/>
  <c r="I57" i="14"/>
  <c r="F57" i="14"/>
  <c r="C57" i="14"/>
  <c r="L56" i="14"/>
  <c r="K56" i="14"/>
  <c r="F56" i="14"/>
  <c r="F58" i="14" s="1"/>
  <c r="F59" i="14" s="1"/>
  <c r="E56" i="14"/>
  <c r="M55" i="14"/>
  <c r="M58" i="14" s="1"/>
  <c r="M59" i="14" s="1"/>
  <c r="L55" i="14"/>
  <c r="K55" i="14"/>
  <c r="J55" i="14"/>
  <c r="F55" i="14"/>
  <c r="E55" i="14"/>
  <c r="E58" i="14" s="1"/>
  <c r="E59" i="14" s="1"/>
  <c r="D55" i="14"/>
  <c r="C47" i="14"/>
  <c r="C48" i="14" s="1"/>
  <c r="C44" i="14"/>
  <c r="E35" i="14"/>
  <c r="E34" i="14"/>
  <c r="G27" i="14"/>
  <c r="E27" i="14"/>
  <c r="N55" i="14" s="1"/>
  <c r="G26" i="14"/>
  <c r="J56" i="14" s="1"/>
  <c r="E26" i="14"/>
  <c r="M56" i="14" s="1"/>
  <c r="X102" i="11"/>
  <c r="W99" i="11"/>
  <c r="S99" i="11"/>
  <c r="Q99" i="11"/>
  <c r="P99" i="11"/>
  <c r="J99" i="11"/>
  <c r="W98" i="11"/>
  <c r="S98" i="11"/>
  <c r="Q98" i="11"/>
  <c r="P98" i="11"/>
  <c r="J98" i="11"/>
  <c r="W97" i="11"/>
  <c r="S97" i="11"/>
  <c r="Q97" i="11"/>
  <c r="P97" i="11"/>
  <c r="J97" i="11"/>
  <c r="W96" i="11"/>
  <c r="S96" i="11"/>
  <c r="Q96" i="11"/>
  <c r="P96" i="11"/>
  <c r="J96" i="11"/>
  <c r="W95" i="11"/>
  <c r="U95" i="11"/>
  <c r="S95" i="11"/>
  <c r="Q95" i="11"/>
  <c r="P95" i="11"/>
  <c r="J95" i="11"/>
  <c r="W94" i="11"/>
  <c r="U94" i="11"/>
  <c r="S94" i="11"/>
  <c r="Q94" i="11"/>
  <c r="P94" i="11"/>
  <c r="J94" i="11"/>
  <c r="W93" i="11"/>
  <c r="U93" i="11"/>
  <c r="S93" i="11"/>
  <c r="Q93" i="11"/>
  <c r="P93" i="11"/>
  <c r="J93" i="11"/>
  <c r="W92" i="11"/>
  <c r="U92" i="11"/>
  <c r="S92" i="11"/>
  <c r="Q92" i="11"/>
  <c r="P92" i="11"/>
  <c r="J92" i="11"/>
  <c r="W91" i="11"/>
  <c r="U91" i="11"/>
  <c r="S91" i="11"/>
  <c r="Q91" i="11"/>
  <c r="P91" i="11"/>
  <c r="J91" i="11"/>
  <c r="W90" i="11"/>
  <c r="U90" i="11"/>
  <c r="S90" i="11"/>
  <c r="Q90" i="11"/>
  <c r="P90" i="11"/>
  <c r="J90" i="11"/>
  <c r="W89" i="11"/>
  <c r="U89" i="11"/>
  <c r="S89" i="11"/>
  <c r="Q89" i="11"/>
  <c r="P89" i="11"/>
  <c r="J89" i="11"/>
  <c r="W88" i="11"/>
  <c r="U88" i="11"/>
  <c r="S88" i="11"/>
  <c r="R88" i="11"/>
  <c r="Q88" i="11"/>
  <c r="P88" i="11"/>
  <c r="J88" i="11"/>
  <c r="W87" i="11"/>
  <c r="S87" i="11"/>
  <c r="Q87" i="11"/>
  <c r="P87" i="11"/>
  <c r="J87" i="11"/>
  <c r="W86" i="11"/>
  <c r="S86" i="11"/>
  <c r="Q86" i="11"/>
  <c r="P86" i="11"/>
  <c r="J86" i="11"/>
  <c r="W85" i="11"/>
  <c r="S85" i="11"/>
  <c r="Q85" i="11"/>
  <c r="P85" i="11"/>
  <c r="J85" i="11"/>
  <c r="W84" i="11"/>
  <c r="S84" i="11"/>
  <c r="Q84" i="11"/>
  <c r="P84" i="11"/>
  <c r="J84" i="11"/>
  <c r="W83" i="11"/>
  <c r="U83" i="11"/>
  <c r="S83" i="11"/>
  <c r="Q83" i="11"/>
  <c r="P83" i="11"/>
  <c r="J83" i="11"/>
  <c r="W82" i="11"/>
  <c r="U82" i="11"/>
  <c r="S82" i="11"/>
  <c r="Q82" i="11"/>
  <c r="P82" i="11"/>
  <c r="J82" i="11"/>
  <c r="W81" i="11"/>
  <c r="U81" i="11"/>
  <c r="S81" i="11"/>
  <c r="Q81" i="11"/>
  <c r="P81" i="11"/>
  <c r="J81" i="11"/>
  <c r="W80" i="11"/>
  <c r="U80" i="11"/>
  <c r="S80" i="11"/>
  <c r="Q80" i="11"/>
  <c r="P80" i="11"/>
  <c r="J80" i="11"/>
  <c r="W79" i="11"/>
  <c r="U79" i="11"/>
  <c r="S79" i="11"/>
  <c r="Q79" i="11"/>
  <c r="P79" i="11"/>
  <c r="J79" i="11"/>
  <c r="W78" i="11"/>
  <c r="U78" i="11"/>
  <c r="S78" i="11"/>
  <c r="Q78" i="11"/>
  <c r="P78" i="11"/>
  <c r="J78" i="11"/>
  <c r="W77" i="11"/>
  <c r="U77" i="11"/>
  <c r="S77" i="11"/>
  <c r="Q77" i="11"/>
  <c r="P77" i="11"/>
  <c r="J77" i="11"/>
  <c r="W76" i="11"/>
  <c r="U76" i="11"/>
  <c r="S76" i="11"/>
  <c r="R76" i="11"/>
  <c r="Q76" i="11"/>
  <c r="P76" i="11"/>
  <c r="J76" i="11"/>
  <c r="W75" i="11"/>
  <c r="S75" i="11"/>
  <c r="Q75" i="11"/>
  <c r="P75" i="11"/>
  <c r="J75" i="11"/>
  <c r="W74" i="11"/>
  <c r="S74" i="11"/>
  <c r="Q74" i="11"/>
  <c r="P74" i="11"/>
  <c r="J74" i="11"/>
  <c r="W73" i="11"/>
  <c r="S73" i="11"/>
  <c r="Q73" i="11"/>
  <c r="P73" i="11"/>
  <c r="J73" i="11"/>
  <c r="W72" i="11"/>
  <c r="S72" i="11"/>
  <c r="Q72" i="11"/>
  <c r="P72" i="11"/>
  <c r="J72" i="11"/>
  <c r="W71" i="11"/>
  <c r="U71" i="11"/>
  <c r="S71" i="11"/>
  <c r="Q71" i="11"/>
  <c r="P71" i="11"/>
  <c r="J71" i="11"/>
  <c r="W70" i="11"/>
  <c r="U70" i="11"/>
  <c r="S70" i="11"/>
  <c r="Q70" i="11"/>
  <c r="P70" i="11"/>
  <c r="J70" i="11"/>
  <c r="W69" i="11"/>
  <c r="U69" i="11"/>
  <c r="S69" i="11"/>
  <c r="Q69" i="11"/>
  <c r="P69" i="11"/>
  <c r="J69" i="11"/>
  <c r="W68" i="11"/>
  <c r="U68" i="11"/>
  <c r="S68" i="11"/>
  <c r="Q68" i="11"/>
  <c r="P68" i="11"/>
  <c r="J68" i="11"/>
  <c r="W67" i="11"/>
  <c r="U67" i="11"/>
  <c r="S67" i="11"/>
  <c r="Q67" i="11"/>
  <c r="P67" i="11"/>
  <c r="J67" i="11"/>
  <c r="W66" i="11"/>
  <c r="U66" i="11"/>
  <c r="S66" i="11"/>
  <c r="Q66" i="11"/>
  <c r="P66" i="11"/>
  <c r="J66" i="11"/>
  <c r="W65" i="11"/>
  <c r="U65" i="11"/>
  <c r="S65" i="11"/>
  <c r="Q65" i="11"/>
  <c r="P65" i="11"/>
  <c r="J65" i="11"/>
  <c r="W64" i="11"/>
  <c r="U64" i="11"/>
  <c r="S64" i="11"/>
  <c r="R64" i="11"/>
  <c r="Q64" i="11"/>
  <c r="P64" i="11"/>
  <c r="O64" i="11"/>
  <c r="J64" i="11"/>
  <c r="C64" i="11"/>
  <c r="I64" i="11" s="1"/>
  <c r="K64" i="11" s="1"/>
  <c r="L57" i="11"/>
  <c r="I57" i="11"/>
  <c r="F57" i="11"/>
  <c r="C57" i="11"/>
  <c r="L56" i="11"/>
  <c r="K56" i="11"/>
  <c r="F56" i="11"/>
  <c r="F58" i="11" s="1"/>
  <c r="F59" i="11" s="1"/>
  <c r="T67" i="11" s="1"/>
  <c r="E56" i="11"/>
  <c r="D56" i="11"/>
  <c r="L55" i="11"/>
  <c r="K55" i="11"/>
  <c r="F55" i="11"/>
  <c r="E55" i="11"/>
  <c r="D55" i="11"/>
  <c r="C47" i="11"/>
  <c r="X101" i="11" s="1"/>
  <c r="C44" i="11"/>
  <c r="E35" i="11"/>
  <c r="E34" i="11"/>
  <c r="G27" i="11"/>
  <c r="J55" i="11" s="1"/>
  <c r="J58" i="11" s="1"/>
  <c r="J59" i="11" s="1"/>
  <c r="E27" i="11"/>
  <c r="N55" i="11" s="1"/>
  <c r="G26" i="11"/>
  <c r="J56" i="11" s="1"/>
  <c r="E26" i="11"/>
  <c r="C56" i="11" s="1"/>
  <c r="X102" i="9"/>
  <c r="W99" i="9"/>
  <c r="S99" i="9"/>
  <c r="Q99" i="9"/>
  <c r="P99" i="9"/>
  <c r="J99" i="9"/>
  <c r="W98" i="9"/>
  <c r="S98" i="9"/>
  <c r="Q98" i="9"/>
  <c r="P98" i="9"/>
  <c r="J98" i="9"/>
  <c r="W97" i="9"/>
  <c r="S97" i="9"/>
  <c r="Q97" i="9"/>
  <c r="P97" i="9"/>
  <c r="J97" i="9"/>
  <c r="W96" i="9"/>
  <c r="S96" i="9"/>
  <c r="Q96" i="9"/>
  <c r="P96" i="9"/>
  <c r="J96" i="9"/>
  <c r="W95" i="9"/>
  <c r="U95" i="9"/>
  <c r="S95" i="9"/>
  <c r="Q95" i="9"/>
  <c r="P95" i="9"/>
  <c r="J95" i="9"/>
  <c r="W94" i="9"/>
  <c r="U94" i="9"/>
  <c r="S94" i="9"/>
  <c r="Q94" i="9"/>
  <c r="P94" i="9"/>
  <c r="J94" i="9"/>
  <c r="W93" i="9"/>
  <c r="U93" i="9"/>
  <c r="S93" i="9"/>
  <c r="Q93" i="9"/>
  <c r="P93" i="9"/>
  <c r="J93" i="9"/>
  <c r="W92" i="9"/>
  <c r="U92" i="9"/>
  <c r="S92" i="9"/>
  <c r="Q92" i="9"/>
  <c r="P92" i="9"/>
  <c r="J92" i="9"/>
  <c r="W91" i="9"/>
  <c r="U91" i="9"/>
  <c r="S91" i="9"/>
  <c r="Q91" i="9"/>
  <c r="P91" i="9"/>
  <c r="J91" i="9"/>
  <c r="W90" i="9"/>
  <c r="U90" i="9"/>
  <c r="S90" i="9"/>
  <c r="Q90" i="9"/>
  <c r="P90" i="9"/>
  <c r="J90" i="9"/>
  <c r="W89" i="9"/>
  <c r="U89" i="9"/>
  <c r="S89" i="9"/>
  <c r="Q89" i="9"/>
  <c r="P89" i="9"/>
  <c r="J89" i="9"/>
  <c r="W88" i="9"/>
  <c r="U88" i="9"/>
  <c r="S88" i="9"/>
  <c r="R88" i="9"/>
  <c r="Q88" i="9"/>
  <c r="P88" i="9"/>
  <c r="J88" i="9"/>
  <c r="W87" i="9"/>
  <c r="S87" i="9"/>
  <c r="Q87" i="9"/>
  <c r="P87" i="9"/>
  <c r="J87" i="9"/>
  <c r="W86" i="9"/>
  <c r="S86" i="9"/>
  <c r="Q86" i="9"/>
  <c r="P86" i="9"/>
  <c r="J86" i="9"/>
  <c r="W85" i="9"/>
  <c r="S85" i="9"/>
  <c r="Q85" i="9"/>
  <c r="P85" i="9"/>
  <c r="J85" i="9"/>
  <c r="W84" i="9"/>
  <c r="S84" i="9"/>
  <c r="Q84" i="9"/>
  <c r="P84" i="9"/>
  <c r="J84" i="9"/>
  <c r="W83" i="9"/>
  <c r="U83" i="9"/>
  <c r="S83" i="9"/>
  <c r="Q83" i="9"/>
  <c r="P83" i="9"/>
  <c r="J83" i="9"/>
  <c r="W82" i="9"/>
  <c r="U82" i="9"/>
  <c r="S82" i="9"/>
  <c r="Q82" i="9"/>
  <c r="P82" i="9"/>
  <c r="J82" i="9"/>
  <c r="W81" i="9"/>
  <c r="U81" i="9"/>
  <c r="S81" i="9"/>
  <c r="Q81" i="9"/>
  <c r="P81" i="9"/>
  <c r="J81" i="9"/>
  <c r="W80" i="9"/>
  <c r="U80" i="9"/>
  <c r="S80" i="9"/>
  <c r="Q80" i="9"/>
  <c r="P80" i="9"/>
  <c r="J80" i="9"/>
  <c r="W79" i="9"/>
  <c r="U79" i="9"/>
  <c r="S79" i="9"/>
  <c r="Q79" i="9"/>
  <c r="P79" i="9"/>
  <c r="J79" i="9"/>
  <c r="W78" i="9"/>
  <c r="U78" i="9"/>
  <c r="S78" i="9"/>
  <c r="Q78" i="9"/>
  <c r="P78" i="9"/>
  <c r="J78" i="9"/>
  <c r="W77" i="9"/>
  <c r="U77" i="9"/>
  <c r="S77" i="9"/>
  <c r="Q77" i="9"/>
  <c r="P77" i="9"/>
  <c r="J77" i="9"/>
  <c r="W76" i="9"/>
  <c r="U76" i="9"/>
  <c r="S76" i="9"/>
  <c r="R76" i="9"/>
  <c r="Q76" i="9"/>
  <c r="P76" i="9"/>
  <c r="J76" i="9"/>
  <c r="W75" i="9"/>
  <c r="S75" i="9"/>
  <c r="Q75" i="9"/>
  <c r="P75" i="9"/>
  <c r="J75" i="9"/>
  <c r="W74" i="9"/>
  <c r="S74" i="9"/>
  <c r="Q74" i="9"/>
  <c r="P74" i="9"/>
  <c r="J74" i="9"/>
  <c r="W73" i="9"/>
  <c r="S73" i="9"/>
  <c r="Q73" i="9"/>
  <c r="P73" i="9"/>
  <c r="J73" i="9"/>
  <c r="W72" i="9"/>
  <c r="S72" i="9"/>
  <c r="Q72" i="9"/>
  <c r="P72" i="9"/>
  <c r="J72" i="9"/>
  <c r="W71" i="9"/>
  <c r="U71" i="9"/>
  <c r="S71" i="9"/>
  <c r="Q71" i="9"/>
  <c r="P71" i="9"/>
  <c r="J71" i="9"/>
  <c r="W70" i="9"/>
  <c r="U70" i="9"/>
  <c r="S70" i="9"/>
  <c r="Q70" i="9"/>
  <c r="P70" i="9"/>
  <c r="J70" i="9"/>
  <c r="W69" i="9"/>
  <c r="U69" i="9"/>
  <c r="S69" i="9"/>
  <c r="Q69" i="9"/>
  <c r="P69" i="9"/>
  <c r="J69" i="9"/>
  <c r="W68" i="9"/>
  <c r="U68" i="9"/>
  <c r="S68" i="9"/>
  <c r="Q68" i="9"/>
  <c r="P68" i="9"/>
  <c r="J68" i="9"/>
  <c r="W67" i="9"/>
  <c r="U67" i="9"/>
  <c r="S67" i="9"/>
  <c r="Q67" i="9"/>
  <c r="P67" i="9"/>
  <c r="J67" i="9"/>
  <c r="W66" i="9"/>
  <c r="U66" i="9"/>
  <c r="S66" i="9"/>
  <c r="Q66" i="9"/>
  <c r="P66" i="9"/>
  <c r="J66" i="9"/>
  <c r="W65" i="9"/>
  <c r="U65" i="9"/>
  <c r="S65" i="9"/>
  <c r="Q65" i="9"/>
  <c r="P65" i="9"/>
  <c r="J65" i="9"/>
  <c r="W64" i="9"/>
  <c r="U64" i="9"/>
  <c r="S64" i="9"/>
  <c r="R64" i="9"/>
  <c r="Q64" i="9"/>
  <c r="P64" i="9"/>
  <c r="O64" i="9"/>
  <c r="J64" i="9"/>
  <c r="C64" i="9"/>
  <c r="I64" i="9" s="1"/>
  <c r="K64" i="9" s="1"/>
  <c r="L57" i="9"/>
  <c r="I57" i="9"/>
  <c r="F57" i="9"/>
  <c r="C57" i="9"/>
  <c r="N56" i="9"/>
  <c r="M56" i="9"/>
  <c r="L56" i="9"/>
  <c r="K56" i="9"/>
  <c r="F56" i="9"/>
  <c r="E56" i="9"/>
  <c r="L55" i="9"/>
  <c r="K55" i="9"/>
  <c r="F55" i="9"/>
  <c r="E55" i="9"/>
  <c r="E58" i="9" s="1"/>
  <c r="E59" i="9" s="1"/>
  <c r="C47" i="9"/>
  <c r="X101" i="9" s="1"/>
  <c r="C44" i="9"/>
  <c r="E35" i="9"/>
  <c r="E34" i="9"/>
  <c r="G27" i="9"/>
  <c r="J55" i="9" s="1"/>
  <c r="E27" i="9"/>
  <c r="N55" i="9" s="1"/>
  <c r="G26" i="9"/>
  <c r="E26" i="9"/>
  <c r="C56" i="9" s="1"/>
  <c r="X102" i="7"/>
  <c r="W99" i="7"/>
  <c r="S99" i="7"/>
  <c r="Q99" i="7"/>
  <c r="P99" i="7"/>
  <c r="J99" i="7"/>
  <c r="W98" i="7"/>
  <c r="S98" i="7"/>
  <c r="Q98" i="7"/>
  <c r="P98" i="7"/>
  <c r="J98" i="7"/>
  <c r="W97" i="7"/>
  <c r="S97" i="7"/>
  <c r="Q97" i="7"/>
  <c r="P97" i="7"/>
  <c r="J97" i="7"/>
  <c r="W96" i="7"/>
  <c r="S96" i="7"/>
  <c r="Q96" i="7"/>
  <c r="P96" i="7"/>
  <c r="J96" i="7"/>
  <c r="W95" i="7"/>
  <c r="U95" i="7"/>
  <c r="S95" i="7"/>
  <c r="Q95" i="7"/>
  <c r="P95" i="7"/>
  <c r="J95" i="7"/>
  <c r="W94" i="7"/>
  <c r="U94" i="7"/>
  <c r="S94" i="7"/>
  <c r="Q94" i="7"/>
  <c r="P94" i="7"/>
  <c r="J94" i="7"/>
  <c r="W93" i="7"/>
  <c r="U93" i="7"/>
  <c r="S93" i="7"/>
  <c r="Q93" i="7"/>
  <c r="P93" i="7"/>
  <c r="J93" i="7"/>
  <c r="W92" i="7"/>
  <c r="U92" i="7"/>
  <c r="S92" i="7"/>
  <c r="Q92" i="7"/>
  <c r="P92" i="7"/>
  <c r="J92" i="7"/>
  <c r="W91" i="7"/>
  <c r="U91" i="7"/>
  <c r="S91" i="7"/>
  <c r="Q91" i="7"/>
  <c r="P91" i="7"/>
  <c r="J91" i="7"/>
  <c r="W90" i="7"/>
  <c r="U90" i="7"/>
  <c r="S90" i="7"/>
  <c r="Q90" i="7"/>
  <c r="P90" i="7"/>
  <c r="J90" i="7"/>
  <c r="W89" i="7"/>
  <c r="U89" i="7"/>
  <c r="S89" i="7"/>
  <c r="Q89" i="7"/>
  <c r="P89" i="7"/>
  <c r="J89" i="7"/>
  <c r="W88" i="7"/>
  <c r="U88" i="7"/>
  <c r="S88" i="7"/>
  <c r="R88" i="7"/>
  <c r="Q88" i="7"/>
  <c r="P88" i="7"/>
  <c r="J88" i="7"/>
  <c r="W87" i="7"/>
  <c r="S87" i="7"/>
  <c r="Q87" i="7"/>
  <c r="P87" i="7"/>
  <c r="J87" i="7"/>
  <c r="W86" i="7"/>
  <c r="S86" i="7"/>
  <c r="Q86" i="7"/>
  <c r="P86" i="7"/>
  <c r="J86" i="7"/>
  <c r="W85" i="7"/>
  <c r="S85" i="7"/>
  <c r="Q85" i="7"/>
  <c r="P85" i="7"/>
  <c r="J85" i="7"/>
  <c r="W84" i="7"/>
  <c r="S84" i="7"/>
  <c r="Q84" i="7"/>
  <c r="P84" i="7"/>
  <c r="J84" i="7"/>
  <c r="W83" i="7"/>
  <c r="U83" i="7"/>
  <c r="S83" i="7"/>
  <c r="Q83" i="7"/>
  <c r="P83" i="7"/>
  <c r="J83" i="7"/>
  <c r="W82" i="7"/>
  <c r="U82" i="7"/>
  <c r="S82" i="7"/>
  <c r="Q82" i="7"/>
  <c r="P82" i="7"/>
  <c r="J82" i="7"/>
  <c r="W81" i="7"/>
  <c r="U81" i="7"/>
  <c r="S81" i="7"/>
  <c r="Q81" i="7"/>
  <c r="P81" i="7"/>
  <c r="J81" i="7"/>
  <c r="W80" i="7"/>
  <c r="U80" i="7"/>
  <c r="S80" i="7"/>
  <c r="Q80" i="7"/>
  <c r="P80" i="7"/>
  <c r="J80" i="7"/>
  <c r="W79" i="7"/>
  <c r="U79" i="7"/>
  <c r="S79" i="7"/>
  <c r="Q79" i="7"/>
  <c r="P79" i="7"/>
  <c r="J79" i="7"/>
  <c r="W78" i="7"/>
  <c r="U78" i="7"/>
  <c r="S78" i="7"/>
  <c r="Q78" i="7"/>
  <c r="P78" i="7"/>
  <c r="J78" i="7"/>
  <c r="W77" i="7"/>
  <c r="U77" i="7"/>
  <c r="S77" i="7"/>
  <c r="Q77" i="7"/>
  <c r="P77" i="7"/>
  <c r="J77" i="7"/>
  <c r="W76" i="7"/>
  <c r="U76" i="7"/>
  <c r="S76" i="7"/>
  <c r="R76" i="7"/>
  <c r="Q76" i="7"/>
  <c r="P76" i="7"/>
  <c r="J76" i="7"/>
  <c r="W75" i="7"/>
  <c r="S75" i="7"/>
  <c r="Q75" i="7"/>
  <c r="P75" i="7"/>
  <c r="J75" i="7"/>
  <c r="W74" i="7"/>
  <c r="S74" i="7"/>
  <c r="Q74" i="7"/>
  <c r="P74" i="7"/>
  <c r="J74" i="7"/>
  <c r="W73" i="7"/>
  <c r="S73" i="7"/>
  <c r="Q73" i="7"/>
  <c r="P73" i="7"/>
  <c r="J73" i="7"/>
  <c r="W72" i="7"/>
  <c r="S72" i="7"/>
  <c r="Q72" i="7"/>
  <c r="P72" i="7"/>
  <c r="J72" i="7"/>
  <c r="W71" i="7"/>
  <c r="U71" i="7"/>
  <c r="S71" i="7"/>
  <c r="Q71" i="7"/>
  <c r="P71" i="7"/>
  <c r="J71" i="7"/>
  <c r="W70" i="7"/>
  <c r="U70" i="7"/>
  <c r="S70" i="7"/>
  <c r="Q70" i="7"/>
  <c r="P70" i="7"/>
  <c r="J70" i="7"/>
  <c r="W69" i="7"/>
  <c r="U69" i="7"/>
  <c r="S69" i="7"/>
  <c r="Q69" i="7"/>
  <c r="P69" i="7"/>
  <c r="J69" i="7"/>
  <c r="W68" i="7"/>
  <c r="U68" i="7"/>
  <c r="S68" i="7"/>
  <c r="Q68" i="7"/>
  <c r="P68" i="7"/>
  <c r="J68" i="7"/>
  <c r="W67" i="7"/>
  <c r="U67" i="7"/>
  <c r="S67" i="7"/>
  <c r="Q67" i="7"/>
  <c r="P67" i="7"/>
  <c r="J67" i="7"/>
  <c r="W66" i="7"/>
  <c r="U66" i="7"/>
  <c r="S66" i="7"/>
  <c r="Q66" i="7"/>
  <c r="P66" i="7"/>
  <c r="J66" i="7"/>
  <c r="W65" i="7"/>
  <c r="U65" i="7"/>
  <c r="S65" i="7"/>
  <c r="Q65" i="7"/>
  <c r="P65" i="7"/>
  <c r="J65" i="7"/>
  <c r="W64" i="7"/>
  <c r="U64" i="7"/>
  <c r="S64" i="7"/>
  <c r="R64" i="7"/>
  <c r="Q64" i="7"/>
  <c r="P64" i="7"/>
  <c r="O64" i="7"/>
  <c r="J64" i="7"/>
  <c r="I64" i="7"/>
  <c r="C64" i="7"/>
  <c r="L57" i="7"/>
  <c r="I57" i="7"/>
  <c r="F57" i="7"/>
  <c r="C57" i="7"/>
  <c r="L56" i="7"/>
  <c r="K56" i="7"/>
  <c r="I56" i="7"/>
  <c r="H56" i="7"/>
  <c r="F56" i="7"/>
  <c r="E56" i="7"/>
  <c r="C47" i="7"/>
  <c r="X101" i="7" s="1"/>
  <c r="C44" i="7"/>
  <c r="E35" i="7"/>
  <c r="E34" i="7"/>
  <c r="G27" i="7"/>
  <c r="E27" i="7"/>
  <c r="G26" i="7"/>
  <c r="J56" i="7" s="1"/>
  <c r="E26" i="7"/>
  <c r="M56" i="7" s="1"/>
  <c r="Y99" i="6"/>
  <c r="U99" i="6"/>
  <c r="S99" i="6"/>
  <c r="R99" i="6"/>
  <c r="L99" i="6"/>
  <c r="Y98" i="6"/>
  <c r="U98" i="6"/>
  <c r="S98" i="6"/>
  <c r="R98" i="6"/>
  <c r="L98" i="6"/>
  <c r="Y97" i="6"/>
  <c r="U97" i="6"/>
  <c r="S97" i="6"/>
  <c r="R97" i="6"/>
  <c r="L97" i="6"/>
  <c r="Y96" i="6"/>
  <c r="U96" i="6"/>
  <c r="S96" i="6"/>
  <c r="R96" i="6"/>
  <c r="L96" i="6"/>
  <c r="Y95" i="6"/>
  <c r="W95" i="6"/>
  <c r="U95" i="6"/>
  <c r="S95" i="6"/>
  <c r="R95" i="6"/>
  <c r="L95" i="6"/>
  <c r="Y94" i="6"/>
  <c r="W94" i="6"/>
  <c r="U94" i="6"/>
  <c r="S94" i="6"/>
  <c r="R94" i="6"/>
  <c r="L94" i="6"/>
  <c r="Y93" i="6"/>
  <c r="W93" i="6"/>
  <c r="U93" i="6"/>
  <c r="S93" i="6"/>
  <c r="R93" i="6"/>
  <c r="L93" i="6"/>
  <c r="Y92" i="6"/>
  <c r="W92" i="6"/>
  <c r="U92" i="6"/>
  <c r="S92" i="6"/>
  <c r="R92" i="6"/>
  <c r="L92" i="6"/>
  <c r="Y91" i="6"/>
  <c r="W91" i="6"/>
  <c r="U91" i="6"/>
  <c r="S91" i="6"/>
  <c r="R91" i="6"/>
  <c r="L91" i="6"/>
  <c r="Y90" i="6"/>
  <c r="W90" i="6"/>
  <c r="U90" i="6"/>
  <c r="S90" i="6"/>
  <c r="R90" i="6"/>
  <c r="L90" i="6"/>
  <c r="Y89" i="6"/>
  <c r="W89" i="6"/>
  <c r="U89" i="6"/>
  <c r="S89" i="6"/>
  <c r="R89" i="6"/>
  <c r="L89" i="6"/>
  <c r="Y88" i="6"/>
  <c r="W88" i="6"/>
  <c r="U88" i="6"/>
  <c r="T88" i="6"/>
  <c r="S88" i="6"/>
  <c r="R88" i="6"/>
  <c r="L88" i="6"/>
  <c r="Y87" i="6"/>
  <c r="U87" i="6"/>
  <c r="S87" i="6"/>
  <c r="R87" i="6"/>
  <c r="L87" i="6"/>
  <c r="Y86" i="6"/>
  <c r="U86" i="6"/>
  <c r="S86" i="6"/>
  <c r="R86" i="6"/>
  <c r="L86" i="6"/>
  <c r="Y85" i="6"/>
  <c r="U85" i="6"/>
  <c r="S85" i="6"/>
  <c r="R85" i="6"/>
  <c r="L85" i="6"/>
  <c r="Y84" i="6"/>
  <c r="U84" i="6"/>
  <c r="S84" i="6"/>
  <c r="R84" i="6"/>
  <c r="L84" i="6"/>
  <c r="Y83" i="6"/>
  <c r="W83" i="6"/>
  <c r="U83" i="6"/>
  <c r="S83" i="6"/>
  <c r="R83" i="6"/>
  <c r="L83" i="6"/>
  <c r="Y82" i="6"/>
  <c r="W82" i="6"/>
  <c r="U82" i="6"/>
  <c r="S82" i="6"/>
  <c r="R82" i="6"/>
  <c r="L82" i="6"/>
  <c r="Y81" i="6"/>
  <c r="W81" i="6"/>
  <c r="U81" i="6"/>
  <c r="S81" i="6"/>
  <c r="R81" i="6"/>
  <c r="L81" i="6"/>
  <c r="Y80" i="6"/>
  <c r="W80" i="6"/>
  <c r="U80" i="6"/>
  <c r="S80" i="6"/>
  <c r="R80" i="6"/>
  <c r="L80" i="6"/>
  <c r="Y79" i="6"/>
  <c r="W79" i="6"/>
  <c r="U79" i="6"/>
  <c r="S79" i="6"/>
  <c r="R79" i="6"/>
  <c r="L79" i="6"/>
  <c r="Y78" i="6"/>
  <c r="W78" i="6"/>
  <c r="U78" i="6"/>
  <c r="S78" i="6"/>
  <c r="R78" i="6"/>
  <c r="L78" i="6"/>
  <c r="Y77" i="6"/>
  <c r="W77" i="6"/>
  <c r="U77" i="6"/>
  <c r="S77" i="6"/>
  <c r="R77" i="6"/>
  <c r="L77" i="6"/>
  <c r="Y76" i="6"/>
  <c r="W76" i="6"/>
  <c r="U76" i="6"/>
  <c r="T76" i="6"/>
  <c r="S76" i="6"/>
  <c r="R76" i="6"/>
  <c r="L76" i="6"/>
  <c r="Y75" i="6"/>
  <c r="U75" i="6"/>
  <c r="S75" i="6"/>
  <c r="R75" i="6"/>
  <c r="L75" i="6"/>
  <c r="Y74" i="6"/>
  <c r="U74" i="6"/>
  <c r="S74" i="6"/>
  <c r="R74" i="6"/>
  <c r="L74" i="6"/>
  <c r="Y73" i="6"/>
  <c r="U73" i="6"/>
  <c r="S73" i="6"/>
  <c r="R73" i="6"/>
  <c r="L73" i="6"/>
  <c r="Y72" i="6"/>
  <c r="U72" i="6"/>
  <c r="S72" i="6"/>
  <c r="R72" i="6"/>
  <c r="L72" i="6"/>
  <c r="Y71" i="6"/>
  <c r="W71" i="6"/>
  <c r="U71" i="6"/>
  <c r="S71" i="6"/>
  <c r="R71" i="6"/>
  <c r="L71" i="6"/>
  <c r="Y70" i="6"/>
  <c r="W70" i="6"/>
  <c r="U70" i="6"/>
  <c r="S70" i="6"/>
  <c r="R70" i="6"/>
  <c r="L70" i="6"/>
  <c r="Y69" i="6"/>
  <c r="W69" i="6"/>
  <c r="U69" i="6"/>
  <c r="S69" i="6"/>
  <c r="R69" i="6"/>
  <c r="L69" i="6"/>
  <c r="Y68" i="6"/>
  <c r="W68" i="6"/>
  <c r="U68" i="6"/>
  <c r="S68" i="6"/>
  <c r="R68" i="6"/>
  <c r="L68" i="6"/>
  <c r="Y67" i="6"/>
  <c r="W67" i="6"/>
  <c r="U67" i="6"/>
  <c r="S67" i="6"/>
  <c r="R67" i="6"/>
  <c r="L67" i="6"/>
  <c r="Y66" i="6"/>
  <c r="W66" i="6"/>
  <c r="U66" i="6"/>
  <c r="S66" i="6"/>
  <c r="R66" i="6"/>
  <c r="L66" i="6"/>
  <c r="Y65" i="6"/>
  <c r="W65" i="6"/>
  <c r="U65" i="6"/>
  <c r="S65" i="6"/>
  <c r="R65" i="6"/>
  <c r="L65" i="6"/>
  <c r="Y64" i="6"/>
  <c r="W64" i="6"/>
  <c r="U64" i="6"/>
  <c r="T64" i="6"/>
  <c r="S64" i="6"/>
  <c r="R64" i="6"/>
  <c r="Q64" i="6"/>
  <c r="L64" i="6"/>
  <c r="E64" i="6"/>
  <c r="K64" i="6" s="1"/>
  <c r="M64" i="6" s="1"/>
  <c r="L57" i="6"/>
  <c r="I57" i="6"/>
  <c r="F57" i="6"/>
  <c r="C57" i="6"/>
  <c r="L56" i="6"/>
  <c r="K56" i="6"/>
  <c r="F56" i="6"/>
  <c r="E56" i="6"/>
  <c r="L55" i="6"/>
  <c r="K55" i="6"/>
  <c r="F55" i="6"/>
  <c r="F58" i="6" s="1"/>
  <c r="F59" i="6" s="1"/>
  <c r="E55" i="6"/>
  <c r="C47" i="6"/>
  <c r="C48" i="6" s="1"/>
  <c r="C44" i="6"/>
  <c r="E35" i="6"/>
  <c r="E34" i="6"/>
  <c r="G27" i="6"/>
  <c r="G55" i="6" s="1"/>
  <c r="E27" i="6"/>
  <c r="M55" i="6" s="1"/>
  <c r="G26" i="6"/>
  <c r="E26" i="6"/>
  <c r="C56" i="6" s="1"/>
  <c r="M55" i="7"/>
  <c r="H55" i="7"/>
  <c r="L55" i="7"/>
  <c r="F55" i="7"/>
  <c r="J55" i="7"/>
  <c r="I55" i="7"/>
  <c r="G55" i="7"/>
  <c r="C55" i="7"/>
  <c r="N55" i="7"/>
  <c r="D55" i="7"/>
  <c r="K55" i="7"/>
  <c r="E55" i="7"/>
  <c r="L65" i="17" l="1"/>
  <c r="M65" i="17"/>
  <c r="I66" i="17" s="1"/>
  <c r="K66" i="17" s="1"/>
  <c r="X68" i="17"/>
  <c r="Y68" i="17" s="1"/>
  <c r="O69" i="17" s="1"/>
  <c r="X69" i="17" s="1"/>
  <c r="Y69" i="17" s="1"/>
  <c r="O70" i="17" s="1"/>
  <c r="X70" i="17" s="1"/>
  <c r="Y70" i="17" s="1"/>
  <c r="O71" i="17" s="1"/>
  <c r="X71" i="17" s="1"/>
  <c r="Y71" i="17" s="1"/>
  <c r="O72" i="17" s="1"/>
  <c r="X72" i="17" s="1"/>
  <c r="Y72" i="17" s="1"/>
  <c r="O73" i="17" s="1"/>
  <c r="X73" i="17" s="1"/>
  <c r="Y73" i="17" s="1"/>
  <c r="O74" i="17" s="1"/>
  <c r="X74" i="17" s="1"/>
  <c r="Y74" i="17" s="1"/>
  <c r="O75" i="17" s="1"/>
  <c r="X75" i="17" s="1"/>
  <c r="Y75" i="17" s="1"/>
  <c r="O76" i="17" s="1"/>
  <c r="X76" i="17" s="1"/>
  <c r="Y76" i="17" s="1"/>
  <c r="O77" i="17" s="1"/>
  <c r="X77" i="17" s="1"/>
  <c r="Y77" i="17" s="1"/>
  <c r="O78" i="17" s="1"/>
  <c r="X78" i="17" s="1"/>
  <c r="Y78" i="17" s="1"/>
  <c r="O79" i="17" s="1"/>
  <c r="X79" i="17" s="1"/>
  <c r="Y79" i="17" s="1"/>
  <c r="O80" i="17" s="1"/>
  <c r="X80" i="17" s="1"/>
  <c r="Y80" i="17" s="1"/>
  <c r="O81" i="17" s="1"/>
  <c r="X81" i="17" s="1"/>
  <c r="Y81" i="17" s="1"/>
  <c r="O82" i="17" s="1"/>
  <c r="X82" i="17" s="1"/>
  <c r="Y82" i="17" s="1"/>
  <c r="O83" i="17" s="1"/>
  <c r="X83" i="17" s="1"/>
  <c r="Y83" i="17" s="1"/>
  <c r="O84" i="17" s="1"/>
  <c r="X84" i="17" s="1"/>
  <c r="Y84" i="17" s="1"/>
  <c r="O85" i="17" s="1"/>
  <c r="X85" i="17" s="1"/>
  <c r="Y85" i="17" s="1"/>
  <c r="O86" i="17" s="1"/>
  <c r="X86" i="17" s="1"/>
  <c r="Y86" i="17" s="1"/>
  <c r="O87" i="17" s="1"/>
  <c r="X87" i="17" s="1"/>
  <c r="Y87" i="17" s="1"/>
  <c r="O88" i="17" s="1"/>
  <c r="X88" i="17" s="1"/>
  <c r="Y88" i="17" s="1"/>
  <c r="O89" i="17" s="1"/>
  <c r="X89" i="17" s="1"/>
  <c r="Y89" i="17" s="1"/>
  <c r="O90" i="17" s="1"/>
  <c r="X90" i="17" s="1"/>
  <c r="Y90" i="17" s="1"/>
  <c r="O91" i="17" s="1"/>
  <c r="X91" i="17" s="1"/>
  <c r="Y91" i="17" s="1"/>
  <c r="O92" i="17" s="1"/>
  <c r="X92" i="17" s="1"/>
  <c r="Y92" i="17" s="1"/>
  <c r="O93" i="17" s="1"/>
  <c r="X93" i="17" s="1"/>
  <c r="Y93" i="17" s="1"/>
  <c r="O94" i="17" s="1"/>
  <c r="X94" i="17" s="1"/>
  <c r="Y94" i="17" s="1"/>
  <c r="O95" i="17" s="1"/>
  <c r="X95" i="17" s="1"/>
  <c r="Y95" i="17" s="1"/>
  <c r="O96" i="17" s="1"/>
  <c r="X96" i="17" s="1"/>
  <c r="Y96" i="17" s="1"/>
  <c r="O97" i="17" s="1"/>
  <c r="X97" i="17" s="1"/>
  <c r="Y97" i="17" s="1"/>
  <c r="O98" i="17" s="1"/>
  <c r="X98" i="17" s="1"/>
  <c r="Y98" i="17" s="1"/>
  <c r="O99" i="17" s="1"/>
  <c r="X99" i="17" s="1"/>
  <c r="Y99" i="17" s="1"/>
  <c r="F65" i="17"/>
  <c r="G65" i="17"/>
  <c r="C66" i="17" s="1"/>
  <c r="E66" i="17" s="1"/>
  <c r="M56" i="6"/>
  <c r="M58" i="6" s="1"/>
  <c r="M59" i="6" s="1"/>
  <c r="N56" i="6"/>
  <c r="H59" i="16"/>
  <c r="D93" i="16" s="1"/>
  <c r="D59" i="16"/>
  <c r="D89" i="16" s="1"/>
  <c r="F59" i="16"/>
  <c r="D91" i="16" s="1"/>
  <c r="N59" i="16"/>
  <c r="D99" i="16" s="1"/>
  <c r="D73" i="16"/>
  <c r="D85" i="16"/>
  <c r="T73" i="16"/>
  <c r="V73" i="16" s="1"/>
  <c r="D97" i="16"/>
  <c r="T97" i="16"/>
  <c r="V97" i="16" s="1"/>
  <c r="T85" i="16"/>
  <c r="V85" i="16" s="1"/>
  <c r="J59" i="16"/>
  <c r="M59" i="16"/>
  <c r="D98" i="16" s="1"/>
  <c r="K59" i="16"/>
  <c r="E59" i="16"/>
  <c r="W64" i="16"/>
  <c r="W83" i="16"/>
  <c r="W79" i="16"/>
  <c r="W72" i="16"/>
  <c r="W80" i="16"/>
  <c r="W67" i="16"/>
  <c r="W96" i="16"/>
  <c r="W82" i="16"/>
  <c r="W99" i="16"/>
  <c r="W89" i="16"/>
  <c r="W97" i="16"/>
  <c r="W94" i="16"/>
  <c r="W90" i="16"/>
  <c r="W86" i="16"/>
  <c r="W75" i="16"/>
  <c r="W69" i="16"/>
  <c r="W65" i="16"/>
  <c r="W76" i="16"/>
  <c r="W88" i="16"/>
  <c r="W78" i="16"/>
  <c r="W68" i="16"/>
  <c r="W95" i="16"/>
  <c r="W91" i="16"/>
  <c r="W84" i="16"/>
  <c r="W73" i="16"/>
  <c r="W70" i="16"/>
  <c r="W66" i="16"/>
  <c r="W98" i="16"/>
  <c r="W87" i="16"/>
  <c r="W81" i="16"/>
  <c r="W77" i="16"/>
  <c r="W92" i="16"/>
  <c r="W71" i="16"/>
  <c r="W85" i="16"/>
  <c r="W74" i="16"/>
  <c r="W93" i="16"/>
  <c r="C58" i="16"/>
  <c r="C59" i="16" s="1"/>
  <c r="L65" i="16"/>
  <c r="M65" i="16" s="1"/>
  <c r="I66" i="16" s="1"/>
  <c r="K66" i="16" s="1"/>
  <c r="G58" i="16"/>
  <c r="G59" i="16" s="1"/>
  <c r="I58" i="16"/>
  <c r="I59" i="16" s="1"/>
  <c r="N58" i="11"/>
  <c r="N59" i="11" s="1"/>
  <c r="D99" i="11" s="1"/>
  <c r="D55" i="6"/>
  <c r="G56" i="7"/>
  <c r="N58" i="9"/>
  <c r="N59" i="9" s="1"/>
  <c r="H55" i="9"/>
  <c r="L58" i="9"/>
  <c r="L59" i="9" s="1"/>
  <c r="D58" i="11"/>
  <c r="D59" i="11" s="1"/>
  <c r="T65" i="11" s="1"/>
  <c r="V65" i="11" s="1"/>
  <c r="N58" i="14"/>
  <c r="N59" i="14" s="1"/>
  <c r="D99" i="14" s="1"/>
  <c r="H56" i="14"/>
  <c r="M55" i="9"/>
  <c r="M58" i="9" s="1"/>
  <c r="M59" i="9" s="1"/>
  <c r="E58" i="11"/>
  <c r="E59" i="11" s="1"/>
  <c r="D78" i="11" s="1"/>
  <c r="I56" i="14"/>
  <c r="D56" i="9"/>
  <c r="M56" i="11"/>
  <c r="J58" i="14"/>
  <c r="J59" i="14" s="1"/>
  <c r="D83" i="14" s="1"/>
  <c r="K58" i="14"/>
  <c r="K59" i="14" s="1"/>
  <c r="D96" i="14" s="1"/>
  <c r="E58" i="6"/>
  <c r="E59" i="6" s="1"/>
  <c r="F66" i="6" s="1"/>
  <c r="K58" i="9"/>
  <c r="K59" i="9" s="1"/>
  <c r="D56" i="7"/>
  <c r="K58" i="11"/>
  <c r="K59" i="11" s="1"/>
  <c r="N56" i="11"/>
  <c r="K58" i="6"/>
  <c r="K59" i="6" s="1"/>
  <c r="V96" i="6" s="1"/>
  <c r="D56" i="6"/>
  <c r="N56" i="7"/>
  <c r="N58" i="7" s="1"/>
  <c r="N59" i="7" s="1"/>
  <c r="D75" i="7" s="1"/>
  <c r="F58" i="9"/>
  <c r="F59" i="9" s="1"/>
  <c r="L58" i="11"/>
  <c r="L59" i="11" s="1"/>
  <c r="L58" i="14"/>
  <c r="L59" i="14" s="1"/>
  <c r="D85" i="14" s="1"/>
  <c r="N56" i="14"/>
  <c r="J58" i="7"/>
  <c r="J59" i="7" s="1"/>
  <c r="D83" i="7" s="1"/>
  <c r="F58" i="7"/>
  <c r="F59" i="7" s="1"/>
  <c r="D91" i="7" s="1"/>
  <c r="K58" i="7"/>
  <c r="K59" i="7" s="1"/>
  <c r="T72" i="7" s="1"/>
  <c r="V72" i="7" s="1"/>
  <c r="L58" i="7"/>
  <c r="L59" i="7" s="1"/>
  <c r="D73" i="7" s="1"/>
  <c r="E58" i="7"/>
  <c r="E59" i="7" s="1"/>
  <c r="D66" i="7" s="1"/>
  <c r="D58" i="7"/>
  <c r="D59" i="7" s="1"/>
  <c r="T77" i="7" s="1"/>
  <c r="V77" i="7" s="1"/>
  <c r="D98" i="14"/>
  <c r="T86" i="14"/>
  <c r="V86" i="14" s="1"/>
  <c r="D74" i="14"/>
  <c r="T98" i="14"/>
  <c r="V98" i="14" s="1"/>
  <c r="T74" i="14"/>
  <c r="D86" i="14"/>
  <c r="D66" i="14"/>
  <c r="T90" i="14"/>
  <c r="V90" i="14" s="1"/>
  <c r="D78" i="14"/>
  <c r="T66" i="14"/>
  <c r="V66" i="14" s="1"/>
  <c r="D90" i="14"/>
  <c r="T78" i="14"/>
  <c r="V78" i="14" s="1"/>
  <c r="D91" i="14"/>
  <c r="T79" i="14"/>
  <c r="T91" i="14"/>
  <c r="D67" i="14"/>
  <c r="T67" i="14"/>
  <c r="V67" i="14" s="1"/>
  <c r="D79" i="14"/>
  <c r="D87" i="14"/>
  <c r="T75" i="14"/>
  <c r="T87" i="14"/>
  <c r="V87" i="14" s="1"/>
  <c r="T95" i="14"/>
  <c r="T73" i="14"/>
  <c r="V73" i="14" s="1"/>
  <c r="V74" i="14"/>
  <c r="V75" i="14"/>
  <c r="V91" i="14"/>
  <c r="D84" i="14"/>
  <c r="T72" i="14"/>
  <c r="V72" i="14" s="1"/>
  <c r="X101" i="14"/>
  <c r="X103" i="14" s="1"/>
  <c r="C46" i="14"/>
  <c r="K64" i="14"/>
  <c r="V95" i="14"/>
  <c r="V79" i="14"/>
  <c r="I55" i="14"/>
  <c r="I58" i="14" s="1"/>
  <c r="I59" i="14" s="1"/>
  <c r="H55" i="14"/>
  <c r="H58" i="14" s="1"/>
  <c r="H59" i="14" s="1"/>
  <c r="G55" i="14"/>
  <c r="G58" i="14" s="1"/>
  <c r="G59" i="14" s="1"/>
  <c r="C55" i="14"/>
  <c r="G56" i="14"/>
  <c r="C56" i="14"/>
  <c r="D56" i="14"/>
  <c r="D58" i="14" s="1"/>
  <c r="D59" i="14" s="1"/>
  <c r="D95" i="11"/>
  <c r="T83" i="11"/>
  <c r="D83" i="11"/>
  <c r="D71" i="11"/>
  <c r="T95" i="11"/>
  <c r="T71" i="11"/>
  <c r="V67" i="11"/>
  <c r="V71" i="11"/>
  <c r="V83" i="11"/>
  <c r="D72" i="11"/>
  <c r="T96" i="11"/>
  <c r="V96" i="11" s="1"/>
  <c r="D84" i="11"/>
  <c r="T72" i="11"/>
  <c r="V72" i="11" s="1"/>
  <c r="D96" i="11"/>
  <c r="T84" i="11"/>
  <c r="V84" i="11" s="1"/>
  <c r="D85" i="11"/>
  <c r="T73" i="11"/>
  <c r="V73" i="11" s="1"/>
  <c r="D97" i="11"/>
  <c r="T85" i="11"/>
  <c r="D73" i="11"/>
  <c r="T97" i="11"/>
  <c r="V97" i="11" s="1"/>
  <c r="M64" i="11"/>
  <c r="I65" i="11" s="1"/>
  <c r="K65" i="11" s="1"/>
  <c r="L64" i="11"/>
  <c r="T99" i="11"/>
  <c r="V99" i="11" s="1"/>
  <c r="D87" i="11"/>
  <c r="T75" i="11"/>
  <c r="V75" i="11" s="1"/>
  <c r="D75" i="11"/>
  <c r="V85" i="11"/>
  <c r="V95" i="11"/>
  <c r="I55" i="11"/>
  <c r="H55" i="11"/>
  <c r="G55" i="11"/>
  <c r="D66" i="11"/>
  <c r="T90" i="11"/>
  <c r="V90" i="11" s="1"/>
  <c r="D90" i="11"/>
  <c r="T78" i="11"/>
  <c r="V78" i="11" s="1"/>
  <c r="D91" i="11"/>
  <c r="T79" i="11"/>
  <c r="V79" i="11" s="1"/>
  <c r="D67" i="11"/>
  <c r="T91" i="11"/>
  <c r="V91" i="11" s="1"/>
  <c r="D79" i="11"/>
  <c r="C55" i="11"/>
  <c r="C58" i="11" s="1"/>
  <c r="C59" i="11" s="1"/>
  <c r="G56" i="11"/>
  <c r="H56" i="11"/>
  <c r="C48" i="11"/>
  <c r="C46" i="11" s="1"/>
  <c r="M55" i="11"/>
  <c r="M58" i="11" s="1"/>
  <c r="M59" i="11" s="1"/>
  <c r="I56" i="11"/>
  <c r="C48" i="9"/>
  <c r="C46" i="9" s="1"/>
  <c r="D85" i="9"/>
  <c r="T73" i="9"/>
  <c r="V73" i="9" s="1"/>
  <c r="D97" i="9"/>
  <c r="T85" i="9"/>
  <c r="D73" i="9"/>
  <c r="T97" i="9"/>
  <c r="V97" i="9" s="1"/>
  <c r="D91" i="9"/>
  <c r="T79" i="9"/>
  <c r="D67" i="9"/>
  <c r="T91" i="9"/>
  <c r="D79" i="9"/>
  <c r="T67" i="9"/>
  <c r="V67" i="9" s="1"/>
  <c r="T99" i="9"/>
  <c r="V99" i="9" s="1"/>
  <c r="D87" i="9"/>
  <c r="T75" i="9"/>
  <c r="V75" i="9" s="1"/>
  <c r="D99" i="9"/>
  <c r="T87" i="9"/>
  <c r="D75" i="9"/>
  <c r="V91" i="9"/>
  <c r="V79" i="9"/>
  <c r="I56" i="9"/>
  <c r="J56" i="9"/>
  <c r="J58" i="9" s="1"/>
  <c r="J59" i="9" s="1"/>
  <c r="H56" i="9"/>
  <c r="H58" i="9" s="1"/>
  <c r="H59" i="9" s="1"/>
  <c r="G56" i="9"/>
  <c r="D72" i="9"/>
  <c r="T96" i="9"/>
  <c r="D84" i="9"/>
  <c r="T72" i="9"/>
  <c r="V72" i="9" s="1"/>
  <c r="D96" i="9"/>
  <c r="T84" i="9"/>
  <c r="D66" i="9"/>
  <c r="T90" i="9"/>
  <c r="V90" i="9" s="1"/>
  <c r="D78" i="9"/>
  <c r="T66" i="9"/>
  <c r="V66" i="9" s="1"/>
  <c r="D90" i="9"/>
  <c r="T78" i="9"/>
  <c r="V78" i="9" s="1"/>
  <c r="L64" i="9"/>
  <c r="M64" i="9" s="1"/>
  <c r="I65" i="9" s="1"/>
  <c r="K65" i="9" s="1"/>
  <c r="V87" i="9"/>
  <c r="I55" i="9"/>
  <c r="I58" i="9" s="1"/>
  <c r="I59" i="9" s="1"/>
  <c r="G55" i="9"/>
  <c r="G58" i="9" s="1"/>
  <c r="G59" i="9" s="1"/>
  <c r="D98" i="9"/>
  <c r="T86" i="9"/>
  <c r="V86" i="9" s="1"/>
  <c r="D74" i="9"/>
  <c r="T98" i="9"/>
  <c r="V98" i="9" s="1"/>
  <c r="D86" i="9"/>
  <c r="T74" i="9"/>
  <c r="V74" i="9" s="1"/>
  <c r="V84" i="9"/>
  <c r="V85" i="9"/>
  <c r="V96" i="9"/>
  <c r="C55" i="9"/>
  <c r="C58" i="9" s="1"/>
  <c r="C59" i="9" s="1"/>
  <c r="D55" i="9"/>
  <c r="D58" i="9" s="1"/>
  <c r="D59" i="9" s="1"/>
  <c r="X96" i="6"/>
  <c r="I58" i="7"/>
  <c r="I59" i="7" s="1"/>
  <c r="H58" i="7"/>
  <c r="H59" i="7" s="1"/>
  <c r="G58" i="7"/>
  <c r="G59" i="7" s="1"/>
  <c r="C48" i="7"/>
  <c r="C46" i="7" s="1"/>
  <c r="K64" i="7"/>
  <c r="M58" i="7"/>
  <c r="M59" i="7" s="1"/>
  <c r="C56" i="7"/>
  <c r="C58" i="7" s="1"/>
  <c r="C59" i="7" s="1"/>
  <c r="V78" i="6"/>
  <c r="X78" i="6" s="1"/>
  <c r="L58" i="6"/>
  <c r="L59" i="6" s="1"/>
  <c r="O64" i="6"/>
  <c r="K65" i="6" s="1"/>
  <c r="M65" i="6" s="1"/>
  <c r="N65" i="6" s="1"/>
  <c r="F91" i="6"/>
  <c r="V79" i="6"/>
  <c r="X79" i="6" s="1"/>
  <c r="V91" i="6"/>
  <c r="X91" i="6" s="1"/>
  <c r="V67" i="6"/>
  <c r="X67" i="6" s="1"/>
  <c r="F67" i="6"/>
  <c r="F79" i="6"/>
  <c r="J56" i="6"/>
  <c r="G56" i="6"/>
  <c r="G58" i="6" s="1"/>
  <c r="G59" i="6" s="1"/>
  <c r="N55" i="6"/>
  <c r="N58" i="6" s="1"/>
  <c r="N59" i="6" s="1"/>
  <c r="C55" i="6"/>
  <c r="C58" i="6" s="1"/>
  <c r="C59" i="6" s="1"/>
  <c r="X101" i="6"/>
  <c r="C46" i="6"/>
  <c r="H55" i="6"/>
  <c r="J55" i="6"/>
  <c r="J58" i="6" s="1"/>
  <c r="J59" i="6" s="1"/>
  <c r="I56" i="6"/>
  <c r="I55" i="6"/>
  <c r="H56" i="6"/>
  <c r="F84" i="6"/>
  <c r="V72" i="6"/>
  <c r="X72" i="6" s="1"/>
  <c r="F96" i="6"/>
  <c r="V84" i="6"/>
  <c r="X84" i="6" s="1"/>
  <c r="F72" i="6"/>
  <c r="F66" i="17" l="1"/>
  <c r="G66" i="17" s="1"/>
  <c r="C67" i="17" s="1"/>
  <c r="E67" i="17" s="1"/>
  <c r="L66" i="17"/>
  <c r="M66" i="17" s="1"/>
  <c r="I67" i="17" s="1"/>
  <c r="K67" i="17" s="1"/>
  <c r="C49" i="17"/>
  <c r="C45" i="17" s="1"/>
  <c r="C43" i="17" s="1"/>
  <c r="C38" i="17" s="1"/>
  <c r="X104" i="17"/>
  <c r="F90" i="6"/>
  <c r="V66" i="6"/>
  <c r="X66" i="6" s="1"/>
  <c r="F78" i="6"/>
  <c r="V90" i="6"/>
  <c r="X90" i="6" s="1"/>
  <c r="T93" i="16"/>
  <c r="V93" i="16" s="1"/>
  <c r="D81" i="16"/>
  <c r="T69" i="16"/>
  <c r="V69" i="16" s="1"/>
  <c r="T81" i="16"/>
  <c r="V81" i="16" s="1"/>
  <c r="T77" i="16"/>
  <c r="V77" i="16" s="1"/>
  <c r="D69" i="16"/>
  <c r="T65" i="16"/>
  <c r="V65" i="16" s="1"/>
  <c r="D77" i="16"/>
  <c r="T89" i="16"/>
  <c r="V89" i="16" s="1"/>
  <c r="D65" i="16"/>
  <c r="T79" i="16"/>
  <c r="V79" i="16" s="1"/>
  <c r="D67" i="16"/>
  <c r="D79" i="16"/>
  <c r="T67" i="16"/>
  <c r="V67" i="16" s="1"/>
  <c r="T99" i="16"/>
  <c r="V99" i="16" s="1"/>
  <c r="T75" i="16"/>
  <c r="V75" i="16" s="1"/>
  <c r="D87" i="16"/>
  <c r="D75" i="16"/>
  <c r="T87" i="16"/>
  <c r="V87" i="16" s="1"/>
  <c r="T91" i="16"/>
  <c r="V91" i="16" s="1"/>
  <c r="T74" i="16"/>
  <c r="V74" i="16" s="1"/>
  <c r="D86" i="16"/>
  <c r="T95" i="16"/>
  <c r="V95" i="16" s="1"/>
  <c r="T71" i="16"/>
  <c r="V71" i="16" s="1"/>
  <c r="D83" i="16"/>
  <c r="D95" i="16"/>
  <c r="D71" i="16"/>
  <c r="T83" i="16"/>
  <c r="V83" i="16" s="1"/>
  <c r="T98" i="16"/>
  <c r="V98" i="16" s="1"/>
  <c r="D74" i="16"/>
  <c r="D66" i="16"/>
  <c r="T90" i="16"/>
  <c r="V90" i="16" s="1"/>
  <c r="D78" i="16"/>
  <c r="T66" i="16"/>
  <c r="V66" i="16" s="1"/>
  <c r="T78" i="16"/>
  <c r="V78" i="16" s="1"/>
  <c r="D90" i="16"/>
  <c r="D72" i="16"/>
  <c r="T96" i="16"/>
  <c r="V96" i="16" s="1"/>
  <c r="D84" i="16"/>
  <c r="T72" i="16"/>
  <c r="V72" i="16" s="1"/>
  <c r="T84" i="16"/>
  <c r="V84" i="16" s="1"/>
  <c r="D96" i="16"/>
  <c r="T86" i="16"/>
  <c r="V86" i="16" s="1"/>
  <c r="L66" i="16"/>
  <c r="M66" i="16" s="1"/>
  <c r="I67" i="16" s="1"/>
  <c r="K67" i="16" s="1"/>
  <c r="T88" i="16"/>
  <c r="V88" i="16" s="1"/>
  <c r="D64" i="16"/>
  <c r="E64" i="16" s="1"/>
  <c r="T64" i="16"/>
  <c r="V64" i="16" s="1"/>
  <c r="X64" i="16" s="1"/>
  <c r="Y64" i="16" s="1"/>
  <c r="O65" i="16" s="1"/>
  <c r="D76" i="16"/>
  <c r="T76" i="16"/>
  <c r="V76" i="16" s="1"/>
  <c r="D88" i="16"/>
  <c r="D70" i="16"/>
  <c r="T94" i="16"/>
  <c r="V94" i="16" s="1"/>
  <c r="D82" i="16"/>
  <c r="T70" i="16"/>
  <c r="V70" i="16" s="1"/>
  <c r="D94" i="16"/>
  <c r="T82" i="16"/>
  <c r="V82" i="16" s="1"/>
  <c r="D68" i="16"/>
  <c r="T92" i="16"/>
  <c r="V92" i="16" s="1"/>
  <c r="D80" i="16"/>
  <c r="T68" i="16"/>
  <c r="V68" i="16" s="1"/>
  <c r="D92" i="16"/>
  <c r="T80" i="16"/>
  <c r="V80" i="16" s="1"/>
  <c r="T66" i="11"/>
  <c r="V66" i="11" s="1"/>
  <c r="T87" i="11"/>
  <c r="V87" i="11" s="1"/>
  <c r="D73" i="14"/>
  <c r="T96" i="14"/>
  <c r="V96" i="14" s="1"/>
  <c r="T97" i="14"/>
  <c r="V97" i="14" s="1"/>
  <c r="T83" i="14"/>
  <c r="V83" i="14" s="1"/>
  <c r="T99" i="14"/>
  <c r="V99" i="14" s="1"/>
  <c r="T89" i="11"/>
  <c r="V89" i="11" s="1"/>
  <c r="D72" i="14"/>
  <c r="T85" i="14"/>
  <c r="V85" i="14" s="1"/>
  <c r="D95" i="14"/>
  <c r="D65" i="11"/>
  <c r="D97" i="14"/>
  <c r="D71" i="14"/>
  <c r="T77" i="11"/>
  <c r="V77" i="11" s="1"/>
  <c r="D89" i="11"/>
  <c r="T84" i="14"/>
  <c r="V84" i="14" s="1"/>
  <c r="D75" i="14"/>
  <c r="D77" i="11"/>
  <c r="T71" i="14"/>
  <c r="V71" i="14" s="1"/>
  <c r="D58" i="6"/>
  <c r="D59" i="6" s="1"/>
  <c r="D95" i="7"/>
  <c r="D71" i="7"/>
  <c r="T95" i="7"/>
  <c r="V95" i="7" s="1"/>
  <c r="T71" i="7"/>
  <c r="V71" i="7" s="1"/>
  <c r="T83" i="7"/>
  <c r="V83" i="7" s="1"/>
  <c r="D99" i="7"/>
  <c r="T75" i="7"/>
  <c r="V75" i="7" s="1"/>
  <c r="D84" i="7"/>
  <c r="T96" i="7"/>
  <c r="V96" i="7" s="1"/>
  <c r="T66" i="7"/>
  <c r="V66" i="7" s="1"/>
  <c r="D67" i="7"/>
  <c r="T67" i="7"/>
  <c r="V67" i="7" s="1"/>
  <c r="T91" i="7"/>
  <c r="V91" i="7" s="1"/>
  <c r="D79" i="7"/>
  <c r="T79" i="7"/>
  <c r="V79" i="7" s="1"/>
  <c r="T85" i="7"/>
  <c r="V85" i="7" s="1"/>
  <c r="D72" i="7"/>
  <c r="D97" i="7"/>
  <c r="D77" i="7"/>
  <c r="T84" i="7"/>
  <c r="V84" i="7" s="1"/>
  <c r="D96" i="7"/>
  <c r="D85" i="7"/>
  <c r="T97" i="7"/>
  <c r="V97" i="7" s="1"/>
  <c r="T73" i="7"/>
  <c r="V73" i="7" s="1"/>
  <c r="T90" i="7"/>
  <c r="V90" i="7" s="1"/>
  <c r="T78" i="7"/>
  <c r="V78" i="7" s="1"/>
  <c r="D65" i="7"/>
  <c r="T87" i="7"/>
  <c r="V87" i="7" s="1"/>
  <c r="T99" i="7"/>
  <c r="V99" i="7" s="1"/>
  <c r="D87" i="7"/>
  <c r="T65" i="7"/>
  <c r="V65" i="7" s="1"/>
  <c r="D90" i="7"/>
  <c r="D89" i="7"/>
  <c r="D78" i="7"/>
  <c r="T89" i="7"/>
  <c r="V89" i="7" s="1"/>
  <c r="D89" i="14"/>
  <c r="T77" i="14"/>
  <c r="V77" i="14" s="1"/>
  <c r="T65" i="14"/>
  <c r="V65" i="14" s="1"/>
  <c r="T89" i="14"/>
  <c r="V89" i="14" s="1"/>
  <c r="D77" i="14"/>
  <c r="D65" i="14"/>
  <c r="D68" i="14"/>
  <c r="T92" i="14"/>
  <c r="V92" i="14" s="1"/>
  <c r="D80" i="14"/>
  <c r="T68" i="14"/>
  <c r="V68" i="14" s="1"/>
  <c r="D92" i="14"/>
  <c r="T80" i="14"/>
  <c r="V80" i="14" s="1"/>
  <c r="D93" i="14"/>
  <c r="T81" i="14"/>
  <c r="V81" i="14" s="1"/>
  <c r="D69" i="14"/>
  <c r="D81" i="14"/>
  <c r="T69" i="14"/>
  <c r="V69" i="14" s="1"/>
  <c r="T93" i="14"/>
  <c r="V93" i="14" s="1"/>
  <c r="D70" i="14"/>
  <c r="T94" i="14"/>
  <c r="V94" i="14" s="1"/>
  <c r="D82" i="14"/>
  <c r="T70" i="14"/>
  <c r="V70" i="14" s="1"/>
  <c r="D94" i="14"/>
  <c r="T82" i="14"/>
  <c r="V82" i="14" s="1"/>
  <c r="L64" i="14"/>
  <c r="M64" i="14" s="1"/>
  <c r="I65" i="14" s="1"/>
  <c r="K65" i="14" s="1"/>
  <c r="C58" i="14"/>
  <c r="C59" i="14" s="1"/>
  <c r="T88" i="11"/>
  <c r="V88" i="11" s="1"/>
  <c r="D64" i="11"/>
  <c r="E64" i="11" s="1"/>
  <c r="T64" i="11"/>
  <c r="V64" i="11" s="1"/>
  <c r="X64" i="11" s="1"/>
  <c r="Y64" i="11" s="1"/>
  <c r="O65" i="11" s="1"/>
  <c r="X65" i="11" s="1"/>
  <c r="Y65" i="11" s="1"/>
  <c r="O66" i="11" s="1"/>
  <c r="X66" i="11" s="1"/>
  <c r="Y66" i="11" s="1"/>
  <c r="O67" i="11" s="1"/>
  <c r="X67" i="11" s="1"/>
  <c r="Y67" i="11" s="1"/>
  <c r="O68" i="11" s="1"/>
  <c r="D76" i="11"/>
  <c r="D88" i="11"/>
  <c r="T76" i="11"/>
  <c r="V76" i="11" s="1"/>
  <c r="X103" i="11"/>
  <c r="G58" i="11"/>
  <c r="G59" i="11" s="1"/>
  <c r="H58" i="11"/>
  <c r="H59" i="11" s="1"/>
  <c r="L65" i="11"/>
  <c r="M65" i="11" s="1"/>
  <c r="I66" i="11" s="1"/>
  <c r="K66" i="11" s="1"/>
  <c r="I58" i="11"/>
  <c r="I59" i="11" s="1"/>
  <c r="D98" i="11"/>
  <c r="T86" i="11"/>
  <c r="V86" i="11" s="1"/>
  <c r="D74" i="11"/>
  <c r="T98" i="11"/>
  <c r="V98" i="11" s="1"/>
  <c r="D86" i="11"/>
  <c r="T74" i="11"/>
  <c r="V74" i="11" s="1"/>
  <c r="X103" i="9"/>
  <c r="L65" i="9"/>
  <c r="M65" i="9" s="1"/>
  <c r="I66" i="9" s="1"/>
  <c r="K66" i="9" s="1"/>
  <c r="D95" i="9"/>
  <c r="T83" i="9"/>
  <c r="V83" i="9" s="1"/>
  <c r="D71" i="9"/>
  <c r="T95" i="9"/>
  <c r="V95" i="9" s="1"/>
  <c r="D83" i="9"/>
  <c r="T71" i="9"/>
  <c r="V71" i="9" s="1"/>
  <c r="D70" i="9"/>
  <c r="T94" i="9"/>
  <c r="V94" i="9" s="1"/>
  <c r="D82" i="9"/>
  <c r="T70" i="9"/>
  <c r="V70" i="9" s="1"/>
  <c r="D94" i="9"/>
  <c r="T82" i="9"/>
  <c r="V82" i="9" s="1"/>
  <c r="D89" i="9"/>
  <c r="T77" i="9"/>
  <c r="V77" i="9" s="1"/>
  <c r="D65" i="9"/>
  <c r="T89" i="9"/>
  <c r="V89" i="9" s="1"/>
  <c r="T65" i="9"/>
  <c r="V65" i="9" s="1"/>
  <c r="D77" i="9"/>
  <c r="T88" i="9"/>
  <c r="V88" i="9" s="1"/>
  <c r="T64" i="9"/>
  <c r="V64" i="9" s="1"/>
  <c r="X64" i="9" s="1"/>
  <c r="Y64" i="9" s="1"/>
  <c r="O65" i="9" s="1"/>
  <c r="D76" i="9"/>
  <c r="T76" i="9"/>
  <c r="V76" i="9" s="1"/>
  <c r="D88" i="9"/>
  <c r="D64" i="9"/>
  <c r="E64" i="9" s="1"/>
  <c r="D93" i="9"/>
  <c r="T81" i="9"/>
  <c r="V81" i="9" s="1"/>
  <c r="D69" i="9"/>
  <c r="T93" i="9"/>
  <c r="V93" i="9" s="1"/>
  <c r="D81" i="9"/>
  <c r="T69" i="9"/>
  <c r="V69" i="9" s="1"/>
  <c r="D68" i="9"/>
  <c r="T92" i="9"/>
  <c r="V92" i="9" s="1"/>
  <c r="D80" i="9"/>
  <c r="T68" i="9"/>
  <c r="V68" i="9" s="1"/>
  <c r="D92" i="9"/>
  <c r="T80" i="9"/>
  <c r="V80" i="9" s="1"/>
  <c r="D68" i="7"/>
  <c r="T68" i="7"/>
  <c r="V68" i="7" s="1"/>
  <c r="T92" i="7"/>
  <c r="V92" i="7" s="1"/>
  <c r="D80" i="7"/>
  <c r="D92" i="7"/>
  <c r="T80" i="7"/>
  <c r="V80" i="7" s="1"/>
  <c r="D93" i="7"/>
  <c r="T81" i="7"/>
  <c r="V81" i="7" s="1"/>
  <c r="D81" i="7"/>
  <c r="T69" i="7"/>
  <c r="V69" i="7" s="1"/>
  <c r="D69" i="7"/>
  <c r="T93" i="7"/>
  <c r="V93" i="7" s="1"/>
  <c r="D98" i="7"/>
  <c r="T86" i="7"/>
  <c r="V86" i="7" s="1"/>
  <c r="D74" i="7"/>
  <c r="T98" i="7"/>
  <c r="V98" i="7" s="1"/>
  <c r="T74" i="7"/>
  <c r="V74" i="7" s="1"/>
  <c r="D86" i="7"/>
  <c r="L64" i="7"/>
  <c r="M64" i="7" s="1"/>
  <c r="I65" i="7" s="1"/>
  <c r="K65" i="7" s="1"/>
  <c r="D70" i="7"/>
  <c r="T70" i="7"/>
  <c r="V70" i="7" s="1"/>
  <c r="T94" i="7"/>
  <c r="V94" i="7" s="1"/>
  <c r="D82" i="7"/>
  <c r="D94" i="7"/>
  <c r="T82" i="7"/>
  <c r="V82" i="7" s="1"/>
  <c r="T64" i="7"/>
  <c r="V64" i="7" s="1"/>
  <c r="X64" i="7" s="1"/>
  <c r="Y64" i="7" s="1"/>
  <c r="O65" i="7" s="1"/>
  <c r="T88" i="7"/>
  <c r="V88" i="7" s="1"/>
  <c r="D64" i="7"/>
  <c r="E64" i="7" s="1"/>
  <c r="T76" i="7"/>
  <c r="V76" i="7" s="1"/>
  <c r="D76" i="7"/>
  <c r="D88" i="7"/>
  <c r="X103" i="7"/>
  <c r="F80" i="6"/>
  <c r="V68" i="6"/>
  <c r="X68" i="6" s="1"/>
  <c r="F92" i="6"/>
  <c r="V80" i="6"/>
  <c r="X80" i="6" s="1"/>
  <c r="V92" i="6"/>
  <c r="X92" i="6" s="1"/>
  <c r="F68" i="6"/>
  <c r="O65" i="6"/>
  <c r="K66" i="6" s="1"/>
  <c r="M66" i="6" s="1"/>
  <c r="N66" i="6" s="1"/>
  <c r="V64" i="6"/>
  <c r="X64" i="6" s="1"/>
  <c r="Z64" i="6" s="1"/>
  <c r="Q65" i="6" s="1"/>
  <c r="V76" i="6"/>
  <c r="X76" i="6" s="1"/>
  <c r="F64" i="6"/>
  <c r="G64" i="6" s="1"/>
  <c r="V88" i="6"/>
  <c r="X88" i="6" s="1"/>
  <c r="F88" i="6"/>
  <c r="F76" i="6"/>
  <c r="V99" i="6"/>
  <c r="X99" i="6" s="1"/>
  <c r="F87" i="6"/>
  <c r="V75" i="6"/>
  <c r="X75" i="6" s="1"/>
  <c r="F99" i="6"/>
  <c r="F75" i="6"/>
  <c r="V87" i="6"/>
  <c r="X87" i="6" s="1"/>
  <c r="H58" i="6"/>
  <c r="H59" i="6" s="1"/>
  <c r="F97" i="6"/>
  <c r="V85" i="6"/>
  <c r="X85" i="6" s="1"/>
  <c r="V97" i="6"/>
  <c r="X97" i="6" s="1"/>
  <c r="F85" i="6"/>
  <c r="V73" i="6"/>
  <c r="X73" i="6" s="1"/>
  <c r="F73" i="6"/>
  <c r="F95" i="6"/>
  <c r="V83" i="6"/>
  <c r="X83" i="6" s="1"/>
  <c r="F83" i="6"/>
  <c r="V71" i="6"/>
  <c r="X71" i="6" s="1"/>
  <c r="F71" i="6"/>
  <c r="V95" i="6"/>
  <c r="X95" i="6" s="1"/>
  <c r="I58" i="6"/>
  <c r="I59" i="6" s="1"/>
  <c r="F74" i="6"/>
  <c r="V98" i="6"/>
  <c r="X98" i="6" s="1"/>
  <c r="F98" i="6"/>
  <c r="V74" i="6"/>
  <c r="X74" i="6" s="1"/>
  <c r="V86" i="6"/>
  <c r="X86" i="6" s="1"/>
  <c r="F86" i="6"/>
  <c r="F67" i="17" l="1"/>
  <c r="G67" i="17"/>
  <c r="C68" i="17" s="1"/>
  <c r="E68" i="17" s="1"/>
  <c r="L67" i="17"/>
  <c r="M67" i="17" s="1"/>
  <c r="I68" i="17" s="1"/>
  <c r="K68" i="17" s="1"/>
  <c r="X65" i="16"/>
  <c r="Y65" i="16" s="1"/>
  <c r="O66" i="16" s="1"/>
  <c r="X66" i="16" s="1"/>
  <c r="Y66" i="16" s="1"/>
  <c r="O67" i="16" s="1"/>
  <c r="X67" i="16" s="1"/>
  <c r="Y67" i="16" s="1"/>
  <c r="O68" i="16" s="1"/>
  <c r="X68" i="16" s="1"/>
  <c r="Y68" i="16" s="1"/>
  <c r="O69" i="16" s="1"/>
  <c r="X69" i="16" s="1"/>
  <c r="Y69" i="16" s="1"/>
  <c r="O70" i="16" s="1"/>
  <c r="X70" i="16" s="1"/>
  <c r="Y70" i="16" s="1"/>
  <c r="O71" i="16" s="1"/>
  <c r="X71" i="16" s="1"/>
  <c r="Y71" i="16" s="1"/>
  <c r="O72" i="16" s="1"/>
  <c r="X72" i="16" s="1"/>
  <c r="Y72" i="16" s="1"/>
  <c r="O73" i="16" s="1"/>
  <c r="X73" i="16" s="1"/>
  <c r="Y73" i="16" s="1"/>
  <c r="O74" i="16" s="1"/>
  <c r="X74" i="16" s="1"/>
  <c r="Y74" i="16" s="1"/>
  <c r="O75" i="16" s="1"/>
  <c r="X75" i="16" s="1"/>
  <c r="Y75" i="16" s="1"/>
  <c r="O76" i="16" s="1"/>
  <c r="X76" i="16" s="1"/>
  <c r="Y76" i="16" s="1"/>
  <c r="O77" i="16" s="1"/>
  <c r="X77" i="16" s="1"/>
  <c r="Y77" i="16" s="1"/>
  <c r="O78" i="16" s="1"/>
  <c r="X78" i="16" s="1"/>
  <c r="Y78" i="16" s="1"/>
  <c r="O79" i="16" s="1"/>
  <c r="X79" i="16" s="1"/>
  <c r="Y79" i="16" s="1"/>
  <c r="O80" i="16" s="1"/>
  <c r="X80" i="16" s="1"/>
  <c r="Y80" i="16" s="1"/>
  <c r="O81" i="16" s="1"/>
  <c r="X81" i="16" s="1"/>
  <c r="Y81" i="16" s="1"/>
  <c r="O82" i="16" s="1"/>
  <c r="X82" i="16" s="1"/>
  <c r="Y82" i="16" s="1"/>
  <c r="O83" i="16" s="1"/>
  <c r="X83" i="16" s="1"/>
  <c r="Y83" i="16" s="1"/>
  <c r="O84" i="16" s="1"/>
  <c r="X84" i="16" s="1"/>
  <c r="Y84" i="16" s="1"/>
  <c r="O85" i="16" s="1"/>
  <c r="X85" i="16" s="1"/>
  <c r="Y85" i="16" s="1"/>
  <c r="O86" i="16" s="1"/>
  <c r="X86" i="16" s="1"/>
  <c r="Y86" i="16" s="1"/>
  <c r="O87" i="16" s="1"/>
  <c r="X87" i="16" s="1"/>
  <c r="Y87" i="16" s="1"/>
  <c r="O88" i="16" s="1"/>
  <c r="X88" i="16" s="1"/>
  <c r="Y88" i="16" s="1"/>
  <c r="O89" i="16" s="1"/>
  <c r="X89" i="16" s="1"/>
  <c r="Y89" i="16" s="1"/>
  <c r="O90" i="16" s="1"/>
  <c r="X90" i="16" s="1"/>
  <c r="Y90" i="16" s="1"/>
  <c r="O91" i="16" s="1"/>
  <c r="X91" i="16" s="1"/>
  <c r="Y91" i="16" s="1"/>
  <c r="O92" i="16" s="1"/>
  <c r="X92" i="16" s="1"/>
  <c r="Y92" i="16" s="1"/>
  <c r="O93" i="16" s="1"/>
  <c r="X93" i="16" s="1"/>
  <c r="Y93" i="16" s="1"/>
  <c r="O94" i="16" s="1"/>
  <c r="X94" i="16" s="1"/>
  <c r="Y94" i="16" s="1"/>
  <c r="O95" i="16" s="1"/>
  <c r="X95" i="16" s="1"/>
  <c r="Y95" i="16" s="1"/>
  <c r="O96" i="16" s="1"/>
  <c r="X96" i="16" s="1"/>
  <c r="Y96" i="16" s="1"/>
  <c r="O97" i="16" s="1"/>
  <c r="X97" i="16" s="1"/>
  <c r="Y97" i="16" s="1"/>
  <c r="O98" i="16" s="1"/>
  <c r="X98" i="16" s="1"/>
  <c r="Y98" i="16" s="1"/>
  <c r="O99" i="16" s="1"/>
  <c r="X99" i="16" s="1"/>
  <c r="Y99" i="16" s="1"/>
  <c r="L67" i="16"/>
  <c r="M67" i="16" s="1"/>
  <c r="I68" i="16" s="1"/>
  <c r="K68" i="16" s="1"/>
  <c r="F64" i="16"/>
  <c r="G64" i="16" s="1"/>
  <c r="C65" i="16" s="1"/>
  <c r="E65" i="16" s="1"/>
  <c r="V65" i="6"/>
  <c r="X65" i="6" s="1"/>
  <c r="Z65" i="6" s="1"/>
  <c r="V77" i="6"/>
  <c r="X77" i="6" s="1"/>
  <c r="F77" i="6"/>
  <c r="F65" i="6"/>
  <c r="V89" i="6"/>
  <c r="X89" i="6" s="1"/>
  <c r="F89" i="6"/>
  <c r="X65" i="9"/>
  <c r="Y65" i="9" s="1"/>
  <c r="O66" i="9" s="1"/>
  <c r="X66" i="9" s="1"/>
  <c r="Y66" i="9" s="1"/>
  <c r="O67" i="9" s="1"/>
  <c r="X67" i="9" s="1"/>
  <c r="Y67" i="9" s="1"/>
  <c r="O68" i="9" s="1"/>
  <c r="X68" i="9" s="1"/>
  <c r="Y68" i="9" s="1"/>
  <c r="O69" i="9" s="1"/>
  <c r="X69" i="9" s="1"/>
  <c r="Y69" i="9" s="1"/>
  <c r="O70" i="9" s="1"/>
  <c r="X70" i="9" s="1"/>
  <c r="Y70" i="9" s="1"/>
  <c r="O71" i="9" s="1"/>
  <c r="X71" i="9" s="1"/>
  <c r="Y71" i="9" s="1"/>
  <c r="O72" i="9" s="1"/>
  <c r="X72" i="9" s="1"/>
  <c r="Y72" i="9" s="1"/>
  <c r="O73" i="9" s="1"/>
  <c r="X73" i="9" s="1"/>
  <c r="Y73" i="9" s="1"/>
  <c r="O74" i="9" s="1"/>
  <c r="X74" i="9" s="1"/>
  <c r="Y74" i="9" s="1"/>
  <c r="O75" i="9" s="1"/>
  <c r="X75" i="9" s="1"/>
  <c r="Y75" i="9" s="1"/>
  <c r="O76" i="9" s="1"/>
  <c r="X76" i="9" s="1"/>
  <c r="Y76" i="9" s="1"/>
  <c r="O77" i="9" s="1"/>
  <c r="X77" i="9" s="1"/>
  <c r="Y77" i="9" s="1"/>
  <c r="O78" i="9" s="1"/>
  <c r="X78" i="9" s="1"/>
  <c r="Y78" i="9" s="1"/>
  <c r="O79" i="9" s="1"/>
  <c r="X79" i="9" s="1"/>
  <c r="Y79" i="9" s="1"/>
  <c r="O80" i="9" s="1"/>
  <c r="X80" i="9" s="1"/>
  <c r="Y80" i="9" s="1"/>
  <c r="O81" i="9" s="1"/>
  <c r="X81" i="9" s="1"/>
  <c r="Y81" i="9" s="1"/>
  <c r="O82" i="9" s="1"/>
  <c r="X82" i="9" s="1"/>
  <c r="Y82" i="9" s="1"/>
  <c r="O83" i="9" s="1"/>
  <c r="X83" i="9" s="1"/>
  <c r="Y83" i="9" s="1"/>
  <c r="O84" i="9" s="1"/>
  <c r="X84" i="9" s="1"/>
  <c r="Y84" i="9" s="1"/>
  <c r="O85" i="9" s="1"/>
  <c r="X85" i="9" s="1"/>
  <c r="Y85" i="9" s="1"/>
  <c r="O86" i="9" s="1"/>
  <c r="X86" i="9" s="1"/>
  <c r="Y86" i="9" s="1"/>
  <c r="O87" i="9" s="1"/>
  <c r="X87" i="9" s="1"/>
  <c r="Y87" i="9" s="1"/>
  <c r="O88" i="9" s="1"/>
  <c r="X88" i="9" s="1"/>
  <c r="Y88" i="9" s="1"/>
  <c r="O89" i="9" s="1"/>
  <c r="X89" i="9" s="1"/>
  <c r="Y89" i="9" s="1"/>
  <c r="O90" i="9" s="1"/>
  <c r="X90" i="9" s="1"/>
  <c r="Y90" i="9" s="1"/>
  <c r="O91" i="9" s="1"/>
  <c r="X91" i="9" s="1"/>
  <c r="Y91" i="9" s="1"/>
  <c r="O92" i="9" s="1"/>
  <c r="X92" i="9" s="1"/>
  <c r="Y92" i="9" s="1"/>
  <c r="O93" i="9" s="1"/>
  <c r="X93" i="9" s="1"/>
  <c r="Y93" i="9" s="1"/>
  <c r="O94" i="9" s="1"/>
  <c r="X94" i="9" s="1"/>
  <c r="Y94" i="9" s="1"/>
  <c r="O95" i="9" s="1"/>
  <c r="X95" i="9" s="1"/>
  <c r="Y95" i="9" s="1"/>
  <c r="O96" i="9" s="1"/>
  <c r="X96" i="9" s="1"/>
  <c r="Y96" i="9" s="1"/>
  <c r="O97" i="9" s="1"/>
  <c r="X97" i="9" s="1"/>
  <c r="Y97" i="9" s="1"/>
  <c r="O98" i="9" s="1"/>
  <c r="X98" i="9" s="1"/>
  <c r="Y98" i="9" s="1"/>
  <c r="O99" i="9" s="1"/>
  <c r="X99" i="9" s="1"/>
  <c r="Y99" i="9" s="1"/>
  <c r="C49" i="9" s="1"/>
  <c r="C45" i="9" s="1"/>
  <c r="C43" i="9" s="1"/>
  <c r="C38" i="9" s="1"/>
  <c r="X65" i="7"/>
  <c r="Y65" i="7" s="1"/>
  <c r="O66" i="7" s="1"/>
  <c r="X66" i="7" s="1"/>
  <c r="Y66" i="7" s="1"/>
  <c r="O67" i="7" s="1"/>
  <c r="X67" i="7" s="1"/>
  <c r="Y67" i="7" s="1"/>
  <c r="O68" i="7" s="1"/>
  <c r="X68" i="7" s="1"/>
  <c r="Y68" i="7" s="1"/>
  <c r="O69" i="7" s="1"/>
  <c r="X69" i="7" s="1"/>
  <c r="Y69" i="7" s="1"/>
  <c r="O70" i="7" s="1"/>
  <c r="X70" i="7" s="1"/>
  <c r="Y70" i="7" s="1"/>
  <c r="O71" i="7" s="1"/>
  <c r="X71" i="7" s="1"/>
  <c r="Y71" i="7" s="1"/>
  <c r="O72" i="7" s="1"/>
  <c r="X72" i="7" s="1"/>
  <c r="Y72" i="7" s="1"/>
  <c r="O73" i="7" s="1"/>
  <c r="X73" i="7" s="1"/>
  <c r="Y73" i="7" s="1"/>
  <c r="O74" i="7" s="1"/>
  <c r="X74" i="7" s="1"/>
  <c r="Y74" i="7" s="1"/>
  <c r="O75" i="7" s="1"/>
  <c r="X75" i="7" s="1"/>
  <c r="Y75" i="7" s="1"/>
  <c r="O76" i="7" s="1"/>
  <c r="X76" i="7" s="1"/>
  <c r="Y76" i="7" s="1"/>
  <c r="O77" i="7" s="1"/>
  <c r="X77" i="7" s="1"/>
  <c r="Y77" i="7" s="1"/>
  <c r="O78" i="7" s="1"/>
  <c r="X78" i="7" s="1"/>
  <c r="Y78" i="7" s="1"/>
  <c r="O79" i="7" s="1"/>
  <c r="X79" i="7" s="1"/>
  <c r="Y79" i="7" s="1"/>
  <c r="O80" i="7" s="1"/>
  <c r="X80" i="7" s="1"/>
  <c r="Y80" i="7" s="1"/>
  <c r="O81" i="7" s="1"/>
  <c r="X81" i="7" s="1"/>
  <c r="Y81" i="7" s="1"/>
  <c r="O82" i="7" s="1"/>
  <c r="X82" i="7" s="1"/>
  <c r="Y82" i="7" s="1"/>
  <c r="O83" i="7" s="1"/>
  <c r="X83" i="7" s="1"/>
  <c r="Y83" i="7" s="1"/>
  <c r="O84" i="7" s="1"/>
  <c r="X84" i="7" s="1"/>
  <c r="Y84" i="7" s="1"/>
  <c r="O85" i="7" s="1"/>
  <c r="X85" i="7" s="1"/>
  <c r="Y85" i="7" s="1"/>
  <c r="O86" i="7" s="1"/>
  <c r="X86" i="7" s="1"/>
  <c r="Y86" i="7" s="1"/>
  <c r="O87" i="7" s="1"/>
  <c r="X87" i="7" s="1"/>
  <c r="Y87" i="7" s="1"/>
  <c r="O88" i="7" s="1"/>
  <c r="X88" i="7" s="1"/>
  <c r="Y88" i="7" s="1"/>
  <c r="O89" i="7" s="1"/>
  <c r="X89" i="7" s="1"/>
  <c r="Y89" i="7" s="1"/>
  <c r="O90" i="7" s="1"/>
  <c r="X90" i="7" s="1"/>
  <c r="Y90" i="7" s="1"/>
  <c r="O91" i="7" s="1"/>
  <c r="X91" i="7" s="1"/>
  <c r="Y91" i="7" s="1"/>
  <c r="O92" i="7" s="1"/>
  <c r="X92" i="7" s="1"/>
  <c r="Y92" i="7" s="1"/>
  <c r="O93" i="7" s="1"/>
  <c r="X93" i="7" s="1"/>
  <c r="Y93" i="7" s="1"/>
  <c r="O94" i="7" s="1"/>
  <c r="X94" i="7" s="1"/>
  <c r="Y94" i="7" s="1"/>
  <c r="O95" i="7" s="1"/>
  <c r="X95" i="7" s="1"/>
  <c r="Y95" i="7" s="1"/>
  <c r="O96" i="7" s="1"/>
  <c r="X96" i="7" s="1"/>
  <c r="Y96" i="7" s="1"/>
  <c r="O97" i="7" s="1"/>
  <c r="X97" i="7" s="1"/>
  <c r="Y97" i="7" s="1"/>
  <c r="O98" i="7" s="1"/>
  <c r="X98" i="7" s="1"/>
  <c r="Y98" i="7" s="1"/>
  <c r="O99" i="7" s="1"/>
  <c r="X99" i="7" s="1"/>
  <c r="Y99" i="7" s="1"/>
  <c r="C49" i="7" s="1"/>
  <c r="C45" i="7" s="1"/>
  <c r="C43" i="7" s="1"/>
  <c r="T88" i="14"/>
  <c r="V88" i="14" s="1"/>
  <c r="D64" i="14"/>
  <c r="E64" i="14" s="1"/>
  <c r="D76" i="14"/>
  <c r="T64" i="14"/>
  <c r="V64" i="14" s="1"/>
  <c r="X64" i="14" s="1"/>
  <c r="Y64" i="14" s="1"/>
  <c r="O65" i="14" s="1"/>
  <c r="X65" i="14" s="1"/>
  <c r="Y65" i="14" s="1"/>
  <c r="O66" i="14" s="1"/>
  <c r="X66" i="14" s="1"/>
  <c r="Y66" i="14" s="1"/>
  <c r="O67" i="14" s="1"/>
  <c r="X67" i="14" s="1"/>
  <c r="Y67" i="14" s="1"/>
  <c r="O68" i="14" s="1"/>
  <c r="X68" i="14" s="1"/>
  <c r="Y68" i="14" s="1"/>
  <c r="O69" i="14" s="1"/>
  <c r="X69" i="14" s="1"/>
  <c r="Y69" i="14" s="1"/>
  <c r="O70" i="14" s="1"/>
  <c r="X70" i="14" s="1"/>
  <c r="Y70" i="14" s="1"/>
  <c r="O71" i="14" s="1"/>
  <c r="X71" i="14" s="1"/>
  <c r="Y71" i="14" s="1"/>
  <c r="O72" i="14" s="1"/>
  <c r="X72" i="14" s="1"/>
  <c r="Y72" i="14" s="1"/>
  <c r="O73" i="14" s="1"/>
  <c r="X73" i="14" s="1"/>
  <c r="Y73" i="14" s="1"/>
  <c r="O74" i="14" s="1"/>
  <c r="X74" i="14" s="1"/>
  <c r="Y74" i="14" s="1"/>
  <c r="O75" i="14" s="1"/>
  <c r="X75" i="14" s="1"/>
  <c r="Y75" i="14" s="1"/>
  <c r="O76" i="14" s="1"/>
  <c r="X76" i="14" s="1"/>
  <c r="Y76" i="14" s="1"/>
  <c r="O77" i="14" s="1"/>
  <c r="X77" i="14" s="1"/>
  <c r="Y77" i="14" s="1"/>
  <c r="O78" i="14" s="1"/>
  <c r="X78" i="14" s="1"/>
  <c r="Y78" i="14" s="1"/>
  <c r="O79" i="14" s="1"/>
  <c r="X79" i="14" s="1"/>
  <c r="Y79" i="14" s="1"/>
  <c r="O80" i="14" s="1"/>
  <c r="X80" i="14" s="1"/>
  <c r="Y80" i="14" s="1"/>
  <c r="O81" i="14" s="1"/>
  <c r="X81" i="14" s="1"/>
  <c r="Y81" i="14" s="1"/>
  <c r="O82" i="14" s="1"/>
  <c r="X82" i="14" s="1"/>
  <c r="Y82" i="14" s="1"/>
  <c r="O83" i="14" s="1"/>
  <c r="X83" i="14" s="1"/>
  <c r="Y83" i="14" s="1"/>
  <c r="O84" i="14" s="1"/>
  <c r="X84" i="14" s="1"/>
  <c r="Y84" i="14" s="1"/>
  <c r="O85" i="14" s="1"/>
  <c r="X85" i="14" s="1"/>
  <c r="Y85" i="14" s="1"/>
  <c r="O86" i="14" s="1"/>
  <c r="X86" i="14" s="1"/>
  <c r="Y86" i="14" s="1"/>
  <c r="O87" i="14" s="1"/>
  <c r="X87" i="14" s="1"/>
  <c r="Y87" i="14" s="1"/>
  <c r="O88" i="14" s="1"/>
  <c r="X88" i="14" s="1"/>
  <c r="Y88" i="14" s="1"/>
  <c r="O89" i="14" s="1"/>
  <c r="X89" i="14" s="1"/>
  <c r="Y89" i="14" s="1"/>
  <c r="O90" i="14" s="1"/>
  <c r="X90" i="14" s="1"/>
  <c r="Y90" i="14" s="1"/>
  <c r="O91" i="14" s="1"/>
  <c r="X91" i="14" s="1"/>
  <c r="Y91" i="14" s="1"/>
  <c r="O92" i="14" s="1"/>
  <c r="X92" i="14" s="1"/>
  <c r="Y92" i="14" s="1"/>
  <c r="O93" i="14" s="1"/>
  <c r="X93" i="14" s="1"/>
  <c r="Y93" i="14" s="1"/>
  <c r="O94" i="14" s="1"/>
  <c r="X94" i="14" s="1"/>
  <c r="Y94" i="14" s="1"/>
  <c r="O95" i="14" s="1"/>
  <c r="X95" i="14" s="1"/>
  <c r="Y95" i="14" s="1"/>
  <c r="O96" i="14" s="1"/>
  <c r="X96" i="14" s="1"/>
  <c r="Y96" i="14" s="1"/>
  <c r="O97" i="14" s="1"/>
  <c r="X97" i="14" s="1"/>
  <c r="Y97" i="14" s="1"/>
  <c r="O98" i="14" s="1"/>
  <c r="X98" i="14" s="1"/>
  <c r="Y98" i="14" s="1"/>
  <c r="O99" i="14" s="1"/>
  <c r="X99" i="14" s="1"/>
  <c r="Y99" i="14" s="1"/>
  <c r="T76" i="14"/>
  <c r="V76" i="14" s="1"/>
  <c r="D88" i="14"/>
  <c r="L65" i="14"/>
  <c r="M65" i="14" s="1"/>
  <c r="I66" i="14" s="1"/>
  <c r="K66" i="14" s="1"/>
  <c r="D70" i="11"/>
  <c r="T94" i="11"/>
  <c r="V94" i="11" s="1"/>
  <c r="D82" i="11"/>
  <c r="T70" i="11"/>
  <c r="V70" i="11" s="1"/>
  <c r="D94" i="11"/>
  <c r="T82" i="11"/>
  <c r="V82" i="11" s="1"/>
  <c r="L66" i="11"/>
  <c r="M66" i="11" s="1"/>
  <c r="I67" i="11" s="1"/>
  <c r="K67" i="11" s="1"/>
  <c r="G64" i="11"/>
  <c r="C65" i="11" s="1"/>
  <c r="E65" i="11" s="1"/>
  <c r="F64" i="11"/>
  <c r="D81" i="11"/>
  <c r="D93" i="11"/>
  <c r="T81" i="11"/>
  <c r="V81" i="11" s="1"/>
  <c r="D69" i="11"/>
  <c r="T93" i="11"/>
  <c r="V93" i="11" s="1"/>
  <c r="T69" i="11"/>
  <c r="V69" i="11" s="1"/>
  <c r="D68" i="11"/>
  <c r="T92" i="11"/>
  <c r="V92" i="11" s="1"/>
  <c r="D80" i="11"/>
  <c r="T68" i="11"/>
  <c r="V68" i="11" s="1"/>
  <c r="X68" i="11" s="1"/>
  <c r="Y68" i="11" s="1"/>
  <c r="O69" i="11" s="1"/>
  <c r="D92" i="11"/>
  <c r="T80" i="11"/>
  <c r="V80" i="11" s="1"/>
  <c r="L66" i="9"/>
  <c r="M66" i="9" s="1"/>
  <c r="I67" i="9" s="1"/>
  <c r="K67" i="9" s="1"/>
  <c r="F64" i="9"/>
  <c r="G64" i="9" s="1"/>
  <c r="C65" i="9" s="1"/>
  <c r="E65" i="9" s="1"/>
  <c r="F64" i="7"/>
  <c r="G64" i="7" s="1"/>
  <c r="C65" i="7" s="1"/>
  <c r="E65" i="7" s="1"/>
  <c r="L65" i="7"/>
  <c r="M65" i="7" s="1"/>
  <c r="I66" i="7" s="1"/>
  <c r="K66" i="7" s="1"/>
  <c r="O66" i="6"/>
  <c r="K67" i="6" s="1"/>
  <c r="M67" i="6" s="1"/>
  <c r="N67" i="6" s="1"/>
  <c r="F93" i="6"/>
  <c r="V81" i="6"/>
  <c r="X81" i="6" s="1"/>
  <c r="F69" i="6"/>
  <c r="V69" i="6"/>
  <c r="X69" i="6" s="1"/>
  <c r="V93" i="6"/>
  <c r="X93" i="6" s="1"/>
  <c r="F81" i="6"/>
  <c r="I64" i="6"/>
  <c r="E65" i="6" s="1"/>
  <c r="G65" i="6" s="1"/>
  <c r="H65" i="6" s="1"/>
  <c r="F82" i="6"/>
  <c r="V70" i="6"/>
  <c r="X70" i="6" s="1"/>
  <c r="F94" i="6"/>
  <c r="V82" i="6"/>
  <c r="X82" i="6" s="1"/>
  <c r="V94" i="6"/>
  <c r="X94" i="6" s="1"/>
  <c r="F70" i="6"/>
  <c r="C38" i="7"/>
  <c r="L68" i="17" l="1"/>
  <c r="M68" i="17"/>
  <c r="I69" i="17" s="1"/>
  <c r="K69" i="17" s="1"/>
  <c r="F68" i="17"/>
  <c r="G68" i="17" s="1"/>
  <c r="C69" i="17" s="1"/>
  <c r="E69" i="17" s="1"/>
  <c r="AA65" i="6"/>
  <c r="Q66" i="6" s="1"/>
  <c r="Z66" i="6" s="1"/>
  <c r="L68" i="16"/>
  <c r="M68" i="16" s="1"/>
  <c r="I69" i="16" s="1"/>
  <c r="K69" i="16" s="1"/>
  <c r="C49" i="16"/>
  <c r="C45" i="16" s="1"/>
  <c r="C43" i="16" s="1"/>
  <c r="X104" i="16"/>
  <c r="F65" i="16"/>
  <c r="G65" i="16" s="1"/>
  <c r="C66" i="16" s="1"/>
  <c r="E66" i="16" s="1"/>
  <c r="X104" i="7"/>
  <c r="L66" i="14"/>
  <c r="M66" i="14" s="1"/>
  <c r="I67" i="14" s="1"/>
  <c r="K67" i="14" s="1"/>
  <c r="C49" i="14"/>
  <c r="C45" i="14" s="1"/>
  <c r="C43" i="14" s="1"/>
  <c r="C38" i="14" s="1"/>
  <c r="X104" i="14"/>
  <c r="F64" i="14"/>
  <c r="G64" i="14" s="1"/>
  <c r="C65" i="14" s="1"/>
  <c r="E65" i="14" s="1"/>
  <c r="X69" i="11"/>
  <c r="Y69" i="11" s="1"/>
  <c r="O70" i="11" s="1"/>
  <c r="X70" i="11" s="1"/>
  <c r="Y70" i="11" s="1"/>
  <c r="O71" i="11" s="1"/>
  <c r="X71" i="11" s="1"/>
  <c r="Y71" i="11" s="1"/>
  <c r="O72" i="11" s="1"/>
  <c r="X72" i="11" s="1"/>
  <c r="Y72" i="11" s="1"/>
  <c r="O73" i="11" s="1"/>
  <c r="X73" i="11" s="1"/>
  <c r="Y73" i="11" s="1"/>
  <c r="O74" i="11" s="1"/>
  <c r="X74" i="11" s="1"/>
  <c r="Y74" i="11" s="1"/>
  <c r="O75" i="11" s="1"/>
  <c r="X75" i="11" s="1"/>
  <c r="Y75" i="11" s="1"/>
  <c r="O76" i="11" s="1"/>
  <c r="X76" i="11" s="1"/>
  <c r="Y76" i="11" s="1"/>
  <c r="O77" i="11" s="1"/>
  <c r="X77" i="11" s="1"/>
  <c r="Y77" i="11" s="1"/>
  <c r="O78" i="11" s="1"/>
  <c r="X78" i="11" s="1"/>
  <c r="Y78" i="11" s="1"/>
  <c r="O79" i="11" s="1"/>
  <c r="X79" i="11" s="1"/>
  <c r="Y79" i="11" s="1"/>
  <c r="O80" i="11" s="1"/>
  <c r="X80" i="11" s="1"/>
  <c r="Y80" i="11" s="1"/>
  <c r="O81" i="11" s="1"/>
  <c r="X81" i="11" s="1"/>
  <c r="Y81" i="11" s="1"/>
  <c r="O82" i="11" s="1"/>
  <c r="X82" i="11" s="1"/>
  <c r="Y82" i="11" s="1"/>
  <c r="O83" i="11" s="1"/>
  <c r="X83" i="11" s="1"/>
  <c r="Y83" i="11" s="1"/>
  <c r="O84" i="11" s="1"/>
  <c r="X84" i="11" s="1"/>
  <c r="Y84" i="11" s="1"/>
  <c r="O85" i="11" s="1"/>
  <c r="X85" i="11" s="1"/>
  <c r="Y85" i="11" s="1"/>
  <c r="O86" i="11" s="1"/>
  <c r="X86" i="11" s="1"/>
  <c r="Y86" i="11" s="1"/>
  <c r="O87" i="11" s="1"/>
  <c r="X87" i="11" s="1"/>
  <c r="Y87" i="11" s="1"/>
  <c r="O88" i="11" s="1"/>
  <c r="X88" i="11" s="1"/>
  <c r="Y88" i="11" s="1"/>
  <c r="O89" i="11" s="1"/>
  <c r="X89" i="11" s="1"/>
  <c r="Y89" i="11" s="1"/>
  <c r="O90" i="11" s="1"/>
  <c r="X90" i="11" s="1"/>
  <c r="Y90" i="11" s="1"/>
  <c r="O91" i="11" s="1"/>
  <c r="X91" i="11" s="1"/>
  <c r="Y91" i="11" s="1"/>
  <c r="O92" i="11" s="1"/>
  <c r="X92" i="11" s="1"/>
  <c r="Y92" i="11" s="1"/>
  <c r="O93" i="11" s="1"/>
  <c r="X93" i="11" s="1"/>
  <c r="Y93" i="11" s="1"/>
  <c r="O94" i="11" s="1"/>
  <c r="X94" i="11" s="1"/>
  <c r="Y94" i="11" s="1"/>
  <c r="O95" i="11" s="1"/>
  <c r="X95" i="11" s="1"/>
  <c r="Y95" i="11" s="1"/>
  <c r="O96" i="11" s="1"/>
  <c r="X96" i="11" s="1"/>
  <c r="Y96" i="11" s="1"/>
  <c r="O97" i="11" s="1"/>
  <c r="X97" i="11" s="1"/>
  <c r="Y97" i="11" s="1"/>
  <c r="O98" i="11" s="1"/>
  <c r="X98" i="11" s="1"/>
  <c r="Y98" i="11" s="1"/>
  <c r="O99" i="11" s="1"/>
  <c r="X99" i="11" s="1"/>
  <c r="Y99" i="11" s="1"/>
  <c r="C49" i="11" s="1"/>
  <c r="C45" i="11" s="1"/>
  <c r="C43" i="11" s="1"/>
  <c r="C38" i="11" s="1"/>
  <c r="L67" i="11"/>
  <c r="M67" i="11" s="1"/>
  <c r="I68" i="11" s="1"/>
  <c r="K68" i="11" s="1"/>
  <c r="F65" i="11"/>
  <c r="G65" i="11" s="1"/>
  <c r="C66" i="11" s="1"/>
  <c r="E66" i="11" s="1"/>
  <c r="X104" i="9"/>
  <c r="G65" i="9"/>
  <c r="C66" i="9" s="1"/>
  <c r="E66" i="9" s="1"/>
  <c r="F65" i="9"/>
  <c r="L67" i="9"/>
  <c r="M67" i="9" s="1"/>
  <c r="I68" i="9" s="1"/>
  <c r="K68" i="9" s="1"/>
  <c r="L66" i="7"/>
  <c r="M66" i="7" s="1"/>
  <c r="I67" i="7" s="1"/>
  <c r="K67" i="7" s="1"/>
  <c r="F65" i="7"/>
  <c r="G65" i="7" s="1"/>
  <c r="C66" i="7" s="1"/>
  <c r="E66" i="7" s="1"/>
  <c r="O67" i="6"/>
  <c r="K68" i="6" s="1"/>
  <c r="M68" i="6" s="1"/>
  <c r="N68" i="6" s="1"/>
  <c r="I65" i="6"/>
  <c r="E66" i="6" s="1"/>
  <c r="G66" i="6" s="1"/>
  <c r="H66" i="6" s="1"/>
  <c r="C38" i="16"/>
  <c r="F69" i="17" l="1"/>
  <c r="G69" i="17" s="1"/>
  <c r="C70" i="17" s="1"/>
  <c r="E70" i="17" s="1"/>
  <c r="L69" i="17"/>
  <c r="M69" i="17" s="1"/>
  <c r="I70" i="17" s="1"/>
  <c r="K70" i="17" s="1"/>
  <c r="AA66" i="6"/>
  <c r="Q67" i="6" s="1"/>
  <c r="Z67" i="6" s="1"/>
  <c r="F66" i="16"/>
  <c r="G66" i="16" s="1"/>
  <c r="C67" i="16" s="1"/>
  <c r="E67" i="16" s="1"/>
  <c r="L69" i="16"/>
  <c r="M69" i="16" s="1"/>
  <c r="I70" i="16" s="1"/>
  <c r="K70" i="16" s="1"/>
  <c r="L67" i="14"/>
  <c r="M67" i="14" s="1"/>
  <c r="I68" i="14" s="1"/>
  <c r="K68" i="14" s="1"/>
  <c r="G65" i="14"/>
  <c r="C66" i="14" s="1"/>
  <c r="E66" i="14" s="1"/>
  <c r="F65" i="14"/>
  <c r="X104" i="11"/>
  <c r="L68" i="11"/>
  <c r="M68" i="11" s="1"/>
  <c r="I69" i="11" s="1"/>
  <c r="K69" i="11" s="1"/>
  <c r="F66" i="11"/>
  <c r="G66" i="11" s="1"/>
  <c r="C67" i="11" s="1"/>
  <c r="E67" i="11" s="1"/>
  <c r="L68" i="9"/>
  <c r="M68" i="9" s="1"/>
  <c r="I69" i="9" s="1"/>
  <c r="K69" i="9" s="1"/>
  <c r="F66" i="9"/>
  <c r="G66" i="9" s="1"/>
  <c r="C67" i="9" s="1"/>
  <c r="E67" i="9" s="1"/>
  <c r="L67" i="7"/>
  <c r="M67" i="7" s="1"/>
  <c r="I68" i="7" s="1"/>
  <c r="K68" i="7" s="1"/>
  <c r="F66" i="7"/>
  <c r="G66" i="7" s="1"/>
  <c r="C67" i="7" s="1"/>
  <c r="E67" i="7" s="1"/>
  <c r="O68" i="6"/>
  <c r="K69" i="6" s="1"/>
  <c r="M69" i="6" s="1"/>
  <c r="N69" i="6" s="1"/>
  <c r="I66" i="6"/>
  <c r="E67" i="6" s="1"/>
  <c r="G67" i="6" s="1"/>
  <c r="H67" i="6" s="1"/>
  <c r="L70" i="17" l="1"/>
  <c r="M70" i="17"/>
  <c r="I71" i="17" s="1"/>
  <c r="K71" i="17" s="1"/>
  <c r="F70" i="17"/>
  <c r="G70" i="17"/>
  <c r="C71" i="17" s="1"/>
  <c r="E71" i="17" s="1"/>
  <c r="AA67" i="6"/>
  <c r="Q68" i="6" s="1"/>
  <c r="Z68" i="6" s="1"/>
  <c r="L70" i="16"/>
  <c r="M70" i="16" s="1"/>
  <c r="I71" i="16" s="1"/>
  <c r="K71" i="16" s="1"/>
  <c r="F67" i="16"/>
  <c r="G67" i="16" s="1"/>
  <c r="C68" i="16" s="1"/>
  <c r="E68" i="16" s="1"/>
  <c r="L68" i="14"/>
  <c r="M68" i="14" s="1"/>
  <c r="I69" i="14" s="1"/>
  <c r="K69" i="14" s="1"/>
  <c r="F66" i="14"/>
  <c r="G66" i="14" s="1"/>
  <c r="C67" i="14" s="1"/>
  <c r="E67" i="14" s="1"/>
  <c r="F67" i="11"/>
  <c r="G67" i="11" s="1"/>
  <c r="C68" i="11" s="1"/>
  <c r="E68" i="11" s="1"/>
  <c r="L69" i="11"/>
  <c r="M69" i="11" s="1"/>
  <c r="I70" i="11" s="1"/>
  <c r="K70" i="11" s="1"/>
  <c r="G67" i="9"/>
  <c r="C68" i="9" s="1"/>
  <c r="E68" i="9" s="1"/>
  <c r="F67" i="9"/>
  <c r="L69" i="9"/>
  <c r="M69" i="9" s="1"/>
  <c r="I70" i="9" s="1"/>
  <c r="K70" i="9" s="1"/>
  <c r="F67" i="7"/>
  <c r="G67" i="7" s="1"/>
  <c r="C68" i="7" s="1"/>
  <c r="E68" i="7" s="1"/>
  <c r="L68" i="7"/>
  <c r="M68" i="7" s="1"/>
  <c r="I69" i="7" s="1"/>
  <c r="K69" i="7" s="1"/>
  <c r="O69" i="6"/>
  <c r="K70" i="6" s="1"/>
  <c r="M70" i="6" s="1"/>
  <c r="N70" i="6" s="1"/>
  <c r="I67" i="6"/>
  <c r="E68" i="6" s="1"/>
  <c r="G68" i="6" s="1"/>
  <c r="H68" i="6" s="1"/>
  <c r="F71" i="17" l="1"/>
  <c r="G71" i="17"/>
  <c r="C72" i="17" s="1"/>
  <c r="E72" i="17" s="1"/>
  <c r="L71" i="17"/>
  <c r="M71" i="17"/>
  <c r="I72" i="17" s="1"/>
  <c r="K72" i="17" s="1"/>
  <c r="AA68" i="6"/>
  <c r="Q69" i="6" s="1"/>
  <c r="Z69" i="6" s="1"/>
  <c r="F68" i="16"/>
  <c r="G68" i="16" s="1"/>
  <c r="C69" i="16" s="1"/>
  <c r="E69" i="16" s="1"/>
  <c r="M71" i="16"/>
  <c r="I72" i="16" s="1"/>
  <c r="K72" i="16" s="1"/>
  <c r="L71" i="16"/>
  <c r="F67" i="14"/>
  <c r="G67" i="14" s="1"/>
  <c r="C68" i="14" s="1"/>
  <c r="E68" i="14" s="1"/>
  <c r="L69" i="14"/>
  <c r="M69" i="14" s="1"/>
  <c r="I70" i="14" s="1"/>
  <c r="K70" i="14" s="1"/>
  <c r="M70" i="11"/>
  <c r="I71" i="11" s="1"/>
  <c r="K71" i="11" s="1"/>
  <c r="L70" i="11"/>
  <c r="F68" i="11"/>
  <c r="G68" i="11" s="1"/>
  <c r="C69" i="11" s="1"/>
  <c r="E69" i="11" s="1"/>
  <c r="L70" i="9"/>
  <c r="M70" i="9" s="1"/>
  <c r="I71" i="9" s="1"/>
  <c r="K71" i="9" s="1"/>
  <c r="F68" i="9"/>
  <c r="G68" i="9" s="1"/>
  <c r="C69" i="9" s="1"/>
  <c r="E69" i="9" s="1"/>
  <c r="L69" i="7"/>
  <c r="M69" i="7" s="1"/>
  <c r="I70" i="7" s="1"/>
  <c r="K70" i="7" s="1"/>
  <c r="F68" i="7"/>
  <c r="G68" i="7" s="1"/>
  <c r="C69" i="7" s="1"/>
  <c r="E69" i="7" s="1"/>
  <c r="O70" i="6"/>
  <c r="K71" i="6" s="1"/>
  <c r="M71" i="6" s="1"/>
  <c r="N71" i="6" s="1"/>
  <c r="I68" i="6"/>
  <c r="E69" i="6" s="1"/>
  <c r="G69" i="6" s="1"/>
  <c r="H69" i="6" s="1"/>
  <c r="L72" i="17" l="1"/>
  <c r="M72" i="17" s="1"/>
  <c r="I73" i="17" s="1"/>
  <c r="K73" i="17" s="1"/>
  <c r="F72" i="17"/>
  <c r="G72" i="17" s="1"/>
  <c r="C73" i="17" s="1"/>
  <c r="E73" i="17" s="1"/>
  <c r="AA69" i="6"/>
  <c r="Q70" i="6" s="1"/>
  <c r="Z70" i="6" s="1"/>
  <c r="L72" i="16"/>
  <c r="M72" i="16" s="1"/>
  <c r="I73" i="16" s="1"/>
  <c r="K73" i="16" s="1"/>
  <c r="F69" i="16"/>
  <c r="G69" i="16" s="1"/>
  <c r="C70" i="16" s="1"/>
  <c r="E70" i="16" s="1"/>
  <c r="L70" i="14"/>
  <c r="M70" i="14" s="1"/>
  <c r="I71" i="14" s="1"/>
  <c r="K71" i="14" s="1"/>
  <c r="F68" i="14"/>
  <c r="G68" i="14" s="1"/>
  <c r="C69" i="14" s="1"/>
  <c r="E69" i="14" s="1"/>
  <c r="G69" i="11"/>
  <c r="C70" i="11" s="1"/>
  <c r="E70" i="11" s="1"/>
  <c r="F69" i="11"/>
  <c r="L71" i="11"/>
  <c r="M71" i="11" s="1"/>
  <c r="I72" i="11" s="1"/>
  <c r="K72" i="11" s="1"/>
  <c r="L71" i="9"/>
  <c r="M71" i="9" s="1"/>
  <c r="I72" i="9" s="1"/>
  <c r="K72" i="9" s="1"/>
  <c r="F69" i="9"/>
  <c r="G69" i="9" s="1"/>
  <c r="C70" i="9" s="1"/>
  <c r="E70" i="9" s="1"/>
  <c r="L70" i="7"/>
  <c r="M70" i="7" s="1"/>
  <c r="I71" i="7" s="1"/>
  <c r="K71" i="7" s="1"/>
  <c r="F69" i="7"/>
  <c r="G69" i="7" s="1"/>
  <c r="C70" i="7" s="1"/>
  <c r="E70" i="7" s="1"/>
  <c r="I69" i="6"/>
  <c r="E70" i="6" s="1"/>
  <c r="G70" i="6" s="1"/>
  <c r="H70" i="6" s="1"/>
  <c r="O71" i="6"/>
  <c r="K72" i="6" s="1"/>
  <c r="M72" i="6" s="1"/>
  <c r="N72" i="6" s="1"/>
  <c r="L73" i="17" l="1"/>
  <c r="M73" i="17"/>
  <c r="I74" i="17" s="1"/>
  <c r="K74" i="17" s="1"/>
  <c r="F73" i="17"/>
  <c r="G73" i="17" s="1"/>
  <c r="C74" i="17" s="1"/>
  <c r="E74" i="17" s="1"/>
  <c r="AA70" i="6"/>
  <c r="Q71" i="6" s="1"/>
  <c r="Z71" i="6" s="1"/>
  <c r="L73" i="16"/>
  <c r="M73" i="16"/>
  <c r="I74" i="16" s="1"/>
  <c r="K74" i="16" s="1"/>
  <c r="F70" i="16"/>
  <c r="G70" i="16" s="1"/>
  <c r="C71" i="16" s="1"/>
  <c r="E71" i="16" s="1"/>
  <c r="L71" i="14"/>
  <c r="M71" i="14" s="1"/>
  <c r="I72" i="14" s="1"/>
  <c r="K72" i="14" s="1"/>
  <c r="F69" i="14"/>
  <c r="G69" i="14" s="1"/>
  <c r="C70" i="14" s="1"/>
  <c r="E70" i="14" s="1"/>
  <c r="F70" i="11"/>
  <c r="G70" i="11" s="1"/>
  <c r="C71" i="11" s="1"/>
  <c r="E71" i="11" s="1"/>
  <c r="L72" i="11"/>
  <c r="M72" i="11" s="1"/>
  <c r="I73" i="11" s="1"/>
  <c r="K73" i="11" s="1"/>
  <c r="F70" i="9"/>
  <c r="G70" i="9" s="1"/>
  <c r="C71" i="9" s="1"/>
  <c r="E71" i="9" s="1"/>
  <c r="L72" i="9"/>
  <c r="M72" i="9" s="1"/>
  <c r="I73" i="9" s="1"/>
  <c r="K73" i="9" s="1"/>
  <c r="L71" i="7"/>
  <c r="M71" i="7" s="1"/>
  <c r="I72" i="7" s="1"/>
  <c r="K72" i="7" s="1"/>
  <c r="F70" i="7"/>
  <c r="G70" i="7" s="1"/>
  <c r="C71" i="7" s="1"/>
  <c r="E71" i="7" s="1"/>
  <c r="O72" i="6"/>
  <c r="K73" i="6" s="1"/>
  <c r="M73" i="6" s="1"/>
  <c r="N73" i="6" s="1"/>
  <c r="I70" i="6"/>
  <c r="E71" i="6" s="1"/>
  <c r="G71" i="6" s="1"/>
  <c r="H71" i="6" s="1"/>
  <c r="F74" i="17" l="1"/>
  <c r="G74" i="17" s="1"/>
  <c r="C75" i="17" s="1"/>
  <c r="E75" i="17" s="1"/>
  <c r="L74" i="17"/>
  <c r="M74" i="17" s="1"/>
  <c r="I75" i="17" s="1"/>
  <c r="K75" i="17" s="1"/>
  <c r="AA71" i="6"/>
  <c r="Q72" i="6" s="1"/>
  <c r="Z72" i="6" s="1"/>
  <c r="L74" i="16"/>
  <c r="M74" i="16" s="1"/>
  <c r="I75" i="16" s="1"/>
  <c r="K75" i="16" s="1"/>
  <c r="F71" i="16"/>
  <c r="G71" i="16" s="1"/>
  <c r="C72" i="16" s="1"/>
  <c r="E72" i="16" s="1"/>
  <c r="F70" i="14"/>
  <c r="G70" i="14"/>
  <c r="C71" i="14" s="1"/>
  <c r="E71" i="14" s="1"/>
  <c r="L72" i="14"/>
  <c r="M72" i="14" s="1"/>
  <c r="I73" i="14" s="1"/>
  <c r="K73" i="14" s="1"/>
  <c r="L73" i="11"/>
  <c r="M73" i="11" s="1"/>
  <c r="I74" i="11" s="1"/>
  <c r="K74" i="11" s="1"/>
  <c r="F71" i="11"/>
  <c r="G71" i="11" s="1"/>
  <c r="C72" i="11" s="1"/>
  <c r="E72" i="11" s="1"/>
  <c r="L73" i="9"/>
  <c r="M73" i="9" s="1"/>
  <c r="I74" i="9" s="1"/>
  <c r="K74" i="9" s="1"/>
  <c r="F71" i="9"/>
  <c r="G71" i="9" s="1"/>
  <c r="C72" i="9" s="1"/>
  <c r="E72" i="9" s="1"/>
  <c r="F71" i="7"/>
  <c r="G71" i="7" s="1"/>
  <c r="C72" i="7" s="1"/>
  <c r="E72" i="7" s="1"/>
  <c r="L72" i="7"/>
  <c r="M72" i="7" s="1"/>
  <c r="I73" i="7" s="1"/>
  <c r="K73" i="7" s="1"/>
  <c r="O73" i="6"/>
  <c r="K74" i="6" s="1"/>
  <c r="M74" i="6" s="1"/>
  <c r="N74" i="6" s="1"/>
  <c r="I71" i="6"/>
  <c r="E72" i="6" s="1"/>
  <c r="G72" i="6" s="1"/>
  <c r="H72" i="6" s="1"/>
  <c r="L75" i="17" l="1"/>
  <c r="M75" i="17" s="1"/>
  <c r="I76" i="17" s="1"/>
  <c r="K76" i="17" s="1"/>
  <c r="G75" i="17"/>
  <c r="C76" i="17" s="1"/>
  <c r="E76" i="17" s="1"/>
  <c r="F75" i="17"/>
  <c r="AA72" i="6"/>
  <c r="Q73" i="6" s="1"/>
  <c r="Z73" i="6" s="1"/>
  <c r="F72" i="16"/>
  <c r="G72" i="16" s="1"/>
  <c r="C73" i="16" s="1"/>
  <c r="E73" i="16" s="1"/>
  <c r="L75" i="16"/>
  <c r="M75" i="16" s="1"/>
  <c r="I76" i="16" s="1"/>
  <c r="K76" i="16" s="1"/>
  <c r="L73" i="14"/>
  <c r="M73" i="14"/>
  <c r="I74" i="14" s="1"/>
  <c r="K74" i="14" s="1"/>
  <c r="F71" i="14"/>
  <c r="G71" i="14" s="1"/>
  <c r="C72" i="14" s="1"/>
  <c r="E72" i="14" s="1"/>
  <c r="F72" i="11"/>
  <c r="G72" i="11" s="1"/>
  <c r="C73" i="11" s="1"/>
  <c r="E73" i="11" s="1"/>
  <c r="L74" i="11"/>
  <c r="M74" i="11" s="1"/>
  <c r="I75" i="11" s="1"/>
  <c r="K75" i="11" s="1"/>
  <c r="G72" i="9"/>
  <c r="C73" i="9" s="1"/>
  <c r="E73" i="9" s="1"/>
  <c r="F72" i="9"/>
  <c r="L74" i="9"/>
  <c r="M74" i="9" s="1"/>
  <c r="I75" i="9" s="1"/>
  <c r="K75" i="9" s="1"/>
  <c r="F72" i="7"/>
  <c r="G72" i="7" s="1"/>
  <c r="C73" i="7" s="1"/>
  <c r="E73" i="7" s="1"/>
  <c r="L73" i="7"/>
  <c r="M73" i="7" s="1"/>
  <c r="I74" i="7" s="1"/>
  <c r="K74" i="7" s="1"/>
  <c r="I72" i="6"/>
  <c r="E73" i="6" s="1"/>
  <c r="G73" i="6" s="1"/>
  <c r="H73" i="6" s="1"/>
  <c r="O74" i="6"/>
  <c r="K75" i="6" s="1"/>
  <c r="M75" i="6" s="1"/>
  <c r="N75" i="6" s="1"/>
  <c r="L76" i="17" l="1"/>
  <c r="M76" i="17"/>
  <c r="I77" i="17" s="1"/>
  <c r="K77" i="17" s="1"/>
  <c r="F76" i="17"/>
  <c r="G76" i="17" s="1"/>
  <c r="C77" i="17" s="1"/>
  <c r="E77" i="17" s="1"/>
  <c r="AA73" i="6"/>
  <c r="Q74" i="6" s="1"/>
  <c r="Z74" i="6" s="1"/>
  <c r="L76" i="16"/>
  <c r="M76" i="16" s="1"/>
  <c r="I77" i="16" s="1"/>
  <c r="K77" i="16" s="1"/>
  <c r="F73" i="16"/>
  <c r="G73" i="16" s="1"/>
  <c r="C74" i="16" s="1"/>
  <c r="E74" i="16" s="1"/>
  <c r="F72" i="14"/>
  <c r="G72" i="14" s="1"/>
  <c r="C73" i="14" s="1"/>
  <c r="E73" i="14" s="1"/>
  <c r="L74" i="14"/>
  <c r="M74" i="14" s="1"/>
  <c r="I75" i="14" s="1"/>
  <c r="K75" i="14" s="1"/>
  <c r="F73" i="11"/>
  <c r="G73" i="11" s="1"/>
  <c r="C74" i="11" s="1"/>
  <c r="E74" i="11" s="1"/>
  <c r="L75" i="11"/>
  <c r="M75" i="11" s="1"/>
  <c r="I76" i="11" s="1"/>
  <c r="K76" i="11" s="1"/>
  <c r="L75" i="9"/>
  <c r="M75" i="9" s="1"/>
  <c r="I76" i="9" s="1"/>
  <c r="K76" i="9" s="1"/>
  <c r="F73" i="9"/>
  <c r="G73" i="9" s="1"/>
  <c r="C74" i="9" s="1"/>
  <c r="E74" i="9" s="1"/>
  <c r="F73" i="7"/>
  <c r="G73" i="7" s="1"/>
  <c r="C74" i="7" s="1"/>
  <c r="E74" i="7" s="1"/>
  <c r="L74" i="7"/>
  <c r="M74" i="7" s="1"/>
  <c r="I75" i="7" s="1"/>
  <c r="K75" i="7" s="1"/>
  <c r="I73" i="6"/>
  <c r="E74" i="6" s="1"/>
  <c r="G74" i="6" s="1"/>
  <c r="H74" i="6" s="1"/>
  <c r="O75" i="6"/>
  <c r="K76" i="6" s="1"/>
  <c r="M76" i="6" s="1"/>
  <c r="N76" i="6" s="1"/>
  <c r="F77" i="17" l="1"/>
  <c r="G77" i="17"/>
  <c r="C78" i="17" s="1"/>
  <c r="E78" i="17" s="1"/>
  <c r="L77" i="17"/>
  <c r="M77" i="17"/>
  <c r="I78" i="17" s="1"/>
  <c r="K78" i="17" s="1"/>
  <c r="AA74" i="6"/>
  <c r="Q75" i="6" s="1"/>
  <c r="Z75" i="6" s="1"/>
  <c r="F74" i="16"/>
  <c r="G74" i="16" s="1"/>
  <c r="C75" i="16" s="1"/>
  <c r="E75" i="16" s="1"/>
  <c r="L77" i="16"/>
  <c r="M77" i="16" s="1"/>
  <c r="I78" i="16" s="1"/>
  <c r="K78" i="16" s="1"/>
  <c r="F73" i="14"/>
  <c r="G73" i="14" s="1"/>
  <c r="C74" i="14" s="1"/>
  <c r="E74" i="14" s="1"/>
  <c r="L75" i="14"/>
  <c r="M75" i="14" s="1"/>
  <c r="I76" i="14" s="1"/>
  <c r="K76" i="14" s="1"/>
  <c r="F74" i="11"/>
  <c r="G74" i="11" s="1"/>
  <c r="C75" i="11" s="1"/>
  <c r="E75" i="11" s="1"/>
  <c r="L76" i="11"/>
  <c r="M76" i="11" s="1"/>
  <c r="I77" i="11" s="1"/>
  <c r="K77" i="11" s="1"/>
  <c r="L76" i="9"/>
  <c r="M76" i="9" s="1"/>
  <c r="I77" i="9" s="1"/>
  <c r="K77" i="9" s="1"/>
  <c r="F74" i="9"/>
  <c r="G74" i="9" s="1"/>
  <c r="C75" i="9" s="1"/>
  <c r="E75" i="9" s="1"/>
  <c r="F74" i="7"/>
  <c r="G74" i="7" s="1"/>
  <c r="C75" i="7" s="1"/>
  <c r="E75" i="7" s="1"/>
  <c r="L75" i="7"/>
  <c r="M75" i="7" s="1"/>
  <c r="I76" i="7" s="1"/>
  <c r="K76" i="7" s="1"/>
  <c r="I74" i="6"/>
  <c r="E75" i="6" s="1"/>
  <c r="G75" i="6" s="1"/>
  <c r="H75" i="6" s="1"/>
  <c r="O76" i="6"/>
  <c r="K77" i="6" s="1"/>
  <c r="M77" i="6" s="1"/>
  <c r="N77" i="6" s="1"/>
  <c r="F78" i="17" l="1"/>
  <c r="G78" i="17"/>
  <c r="C79" i="17" s="1"/>
  <c r="E79" i="17" s="1"/>
  <c r="L78" i="17"/>
  <c r="M78" i="17"/>
  <c r="I79" i="17" s="1"/>
  <c r="K79" i="17" s="1"/>
  <c r="AA75" i="6"/>
  <c r="Q76" i="6" s="1"/>
  <c r="Z76" i="6" s="1"/>
  <c r="L78" i="16"/>
  <c r="M78" i="16" s="1"/>
  <c r="I79" i="16" s="1"/>
  <c r="K79" i="16" s="1"/>
  <c r="F75" i="16"/>
  <c r="G75" i="16" s="1"/>
  <c r="C76" i="16" s="1"/>
  <c r="E76" i="16" s="1"/>
  <c r="F74" i="14"/>
  <c r="G74" i="14"/>
  <c r="C75" i="14" s="1"/>
  <c r="E75" i="14" s="1"/>
  <c r="L76" i="14"/>
  <c r="M76" i="14" s="1"/>
  <c r="I77" i="14" s="1"/>
  <c r="K77" i="14" s="1"/>
  <c r="F75" i="11"/>
  <c r="G75" i="11" s="1"/>
  <c r="C76" i="11" s="1"/>
  <c r="E76" i="11" s="1"/>
  <c r="L77" i="11"/>
  <c r="M77" i="11" s="1"/>
  <c r="I78" i="11" s="1"/>
  <c r="K78" i="11" s="1"/>
  <c r="F75" i="9"/>
  <c r="G75" i="9" s="1"/>
  <c r="C76" i="9" s="1"/>
  <c r="E76" i="9" s="1"/>
  <c r="L77" i="9"/>
  <c r="M77" i="9" s="1"/>
  <c r="I78" i="9" s="1"/>
  <c r="K78" i="9" s="1"/>
  <c r="L76" i="7"/>
  <c r="M76" i="7" s="1"/>
  <c r="I77" i="7" s="1"/>
  <c r="K77" i="7" s="1"/>
  <c r="F75" i="7"/>
  <c r="G75" i="7" s="1"/>
  <c r="C76" i="7" s="1"/>
  <c r="E76" i="7" s="1"/>
  <c r="O77" i="6"/>
  <c r="K78" i="6" s="1"/>
  <c r="M78" i="6" s="1"/>
  <c r="N78" i="6" s="1"/>
  <c r="I75" i="6"/>
  <c r="E76" i="6" s="1"/>
  <c r="G76" i="6" s="1"/>
  <c r="H76" i="6" s="1"/>
  <c r="F79" i="17" l="1"/>
  <c r="G79" i="17" s="1"/>
  <c r="C80" i="17" s="1"/>
  <c r="E80" i="17" s="1"/>
  <c r="L79" i="17"/>
  <c r="M79" i="17" s="1"/>
  <c r="I80" i="17" s="1"/>
  <c r="K80" i="17" s="1"/>
  <c r="AA76" i="6"/>
  <c r="Q77" i="6" s="1"/>
  <c r="Z77" i="6" s="1"/>
  <c r="L79" i="16"/>
  <c r="M79" i="16"/>
  <c r="I80" i="16" s="1"/>
  <c r="K80" i="16" s="1"/>
  <c r="F76" i="16"/>
  <c r="G76" i="16" s="1"/>
  <c r="C77" i="16" s="1"/>
  <c r="E77" i="16" s="1"/>
  <c r="L77" i="14"/>
  <c r="M77" i="14"/>
  <c r="I78" i="14" s="1"/>
  <c r="K78" i="14" s="1"/>
  <c r="F75" i="14"/>
  <c r="G75" i="14" s="1"/>
  <c r="C76" i="14" s="1"/>
  <c r="E76" i="14" s="1"/>
  <c r="F76" i="11"/>
  <c r="G76" i="11" s="1"/>
  <c r="C77" i="11" s="1"/>
  <c r="E77" i="11" s="1"/>
  <c r="L78" i="11"/>
  <c r="M78" i="11" s="1"/>
  <c r="I79" i="11" s="1"/>
  <c r="K79" i="11" s="1"/>
  <c r="M78" i="9"/>
  <c r="I79" i="9" s="1"/>
  <c r="K79" i="9" s="1"/>
  <c r="L78" i="9"/>
  <c r="F76" i="9"/>
  <c r="G76" i="9" s="1"/>
  <c r="C77" i="9" s="1"/>
  <c r="E77" i="9" s="1"/>
  <c r="L77" i="7"/>
  <c r="M77" i="7" s="1"/>
  <c r="I78" i="7" s="1"/>
  <c r="K78" i="7" s="1"/>
  <c r="F76" i="7"/>
  <c r="G76" i="7" s="1"/>
  <c r="C77" i="7" s="1"/>
  <c r="E77" i="7" s="1"/>
  <c r="O78" i="6"/>
  <c r="K79" i="6" s="1"/>
  <c r="M79" i="6" s="1"/>
  <c r="N79" i="6" s="1"/>
  <c r="I76" i="6"/>
  <c r="E77" i="6" s="1"/>
  <c r="G77" i="6" s="1"/>
  <c r="H77" i="6" s="1"/>
  <c r="L80" i="17" l="1"/>
  <c r="M80" i="17"/>
  <c r="I81" i="17" s="1"/>
  <c r="K81" i="17" s="1"/>
  <c r="F80" i="17"/>
  <c r="G80" i="17" s="1"/>
  <c r="C81" i="17" s="1"/>
  <c r="E81" i="17" s="1"/>
  <c r="AA77" i="6"/>
  <c r="Q78" i="6" s="1"/>
  <c r="Z78" i="6" s="1"/>
  <c r="F77" i="16"/>
  <c r="G77" i="16" s="1"/>
  <c r="C78" i="16" s="1"/>
  <c r="E78" i="16" s="1"/>
  <c r="L80" i="16"/>
  <c r="M80" i="16" s="1"/>
  <c r="I81" i="16" s="1"/>
  <c r="K81" i="16" s="1"/>
  <c r="L78" i="14"/>
  <c r="M78" i="14"/>
  <c r="I79" i="14" s="1"/>
  <c r="K79" i="14" s="1"/>
  <c r="F76" i="14"/>
  <c r="G76" i="14" s="1"/>
  <c r="C77" i="14" s="1"/>
  <c r="E77" i="14" s="1"/>
  <c r="L79" i="11"/>
  <c r="M79" i="11"/>
  <c r="I80" i="11" s="1"/>
  <c r="K80" i="11" s="1"/>
  <c r="F77" i="11"/>
  <c r="G77" i="11" s="1"/>
  <c r="C78" i="11" s="1"/>
  <c r="E78" i="11" s="1"/>
  <c r="F77" i="9"/>
  <c r="G77" i="9" s="1"/>
  <c r="C78" i="9" s="1"/>
  <c r="E78" i="9" s="1"/>
  <c r="L79" i="9"/>
  <c r="M79" i="9" s="1"/>
  <c r="I80" i="9" s="1"/>
  <c r="K80" i="9" s="1"/>
  <c r="L78" i="7"/>
  <c r="M78" i="7" s="1"/>
  <c r="I79" i="7" s="1"/>
  <c r="K79" i="7" s="1"/>
  <c r="F77" i="7"/>
  <c r="G77" i="7" s="1"/>
  <c r="C78" i="7" s="1"/>
  <c r="E78" i="7" s="1"/>
  <c r="O79" i="6"/>
  <c r="K80" i="6" s="1"/>
  <c r="M80" i="6" s="1"/>
  <c r="N80" i="6" s="1"/>
  <c r="I77" i="6"/>
  <c r="E78" i="6" s="1"/>
  <c r="G78" i="6" s="1"/>
  <c r="H78" i="6" s="1"/>
  <c r="F81" i="17" l="1"/>
  <c r="G81" i="17"/>
  <c r="C82" i="17" s="1"/>
  <c r="E82" i="17" s="1"/>
  <c r="L81" i="17"/>
  <c r="M81" i="17" s="1"/>
  <c r="I82" i="17" s="1"/>
  <c r="K82" i="17" s="1"/>
  <c r="AA78" i="6"/>
  <c r="Q79" i="6" s="1"/>
  <c r="Z79" i="6" s="1"/>
  <c r="L81" i="16"/>
  <c r="M81" i="16"/>
  <c r="I82" i="16" s="1"/>
  <c r="K82" i="16" s="1"/>
  <c r="F78" i="16"/>
  <c r="G78" i="16" s="1"/>
  <c r="C79" i="16" s="1"/>
  <c r="E79" i="16" s="1"/>
  <c r="F77" i="14"/>
  <c r="G77" i="14" s="1"/>
  <c r="C78" i="14" s="1"/>
  <c r="E78" i="14" s="1"/>
  <c r="L79" i="14"/>
  <c r="M79" i="14" s="1"/>
  <c r="I80" i="14" s="1"/>
  <c r="K80" i="14" s="1"/>
  <c r="F78" i="11"/>
  <c r="G78" i="11" s="1"/>
  <c r="C79" i="11" s="1"/>
  <c r="E79" i="11" s="1"/>
  <c r="L80" i="11"/>
  <c r="M80" i="11" s="1"/>
  <c r="I81" i="11" s="1"/>
  <c r="K81" i="11" s="1"/>
  <c r="L80" i="9"/>
  <c r="M80" i="9" s="1"/>
  <c r="I81" i="9" s="1"/>
  <c r="K81" i="9" s="1"/>
  <c r="F78" i="9"/>
  <c r="G78" i="9" s="1"/>
  <c r="C79" i="9" s="1"/>
  <c r="E79" i="9" s="1"/>
  <c r="F78" i="7"/>
  <c r="G78" i="7" s="1"/>
  <c r="C79" i="7" s="1"/>
  <c r="E79" i="7" s="1"/>
  <c r="L79" i="7"/>
  <c r="M79" i="7" s="1"/>
  <c r="I80" i="7" s="1"/>
  <c r="K80" i="7" s="1"/>
  <c r="I78" i="6"/>
  <c r="E79" i="6" s="1"/>
  <c r="G79" i="6" s="1"/>
  <c r="H79" i="6" s="1"/>
  <c r="O80" i="6"/>
  <c r="K81" i="6" s="1"/>
  <c r="M81" i="6" s="1"/>
  <c r="N81" i="6" s="1"/>
  <c r="L82" i="17" l="1"/>
  <c r="M82" i="17" s="1"/>
  <c r="I83" i="17" s="1"/>
  <c r="K83" i="17" s="1"/>
  <c r="F82" i="17"/>
  <c r="G82" i="17" s="1"/>
  <c r="C83" i="17" s="1"/>
  <c r="E83" i="17" s="1"/>
  <c r="AA79" i="6"/>
  <c r="Q80" i="6" s="1"/>
  <c r="Z80" i="6" s="1"/>
  <c r="F79" i="16"/>
  <c r="G79" i="16" s="1"/>
  <c r="C80" i="16" s="1"/>
  <c r="E80" i="16" s="1"/>
  <c r="M82" i="16"/>
  <c r="I83" i="16" s="1"/>
  <c r="K83" i="16" s="1"/>
  <c r="L82" i="16"/>
  <c r="L80" i="14"/>
  <c r="M80" i="14"/>
  <c r="I81" i="14" s="1"/>
  <c r="K81" i="14" s="1"/>
  <c r="F78" i="14"/>
  <c r="G78" i="14" s="1"/>
  <c r="C79" i="14" s="1"/>
  <c r="E79" i="14" s="1"/>
  <c r="L81" i="11"/>
  <c r="M81" i="11" s="1"/>
  <c r="I82" i="11" s="1"/>
  <c r="K82" i="11" s="1"/>
  <c r="F79" i="11"/>
  <c r="G79" i="11" s="1"/>
  <c r="C80" i="11" s="1"/>
  <c r="E80" i="11" s="1"/>
  <c r="F79" i="9"/>
  <c r="G79" i="9" s="1"/>
  <c r="C80" i="9" s="1"/>
  <c r="E80" i="9" s="1"/>
  <c r="L81" i="9"/>
  <c r="M81" i="9" s="1"/>
  <c r="I82" i="9" s="1"/>
  <c r="K82" i="9" s="1"/>
  <c r="L80" i="7"/>
  <c r="M80" i="7" s="1"/>
  <c r="I81" i="7" s="1"/>
  <c r="K81" i="7" s="1"/>
  <c r="F79" i="7"/>
  <c r="G79" i="7" s="1"/>
  <c r="C80" i="7" s="1"/>
  <c r="E80" i="7" s="1"/>
  <c r="O81" i="6"/>
  <c r="K82" i="6" s="1"/>
  <c r="M82" i="6" s="1"/>
  <c r="N82" i="6" s="1"/>
  <c r="I79" i="6"/>
  <c r="E80" i="6" s="1"/>
  <c r="G80" i="6" s="1"/>
  <c r="H80" i="6" s="1"/>
  <c r="F83" i="17" l="1"/>
  <c r="G83" i="17" s="1"/>
  <c r="C84" i="17" s="1"/>
  <c r="E84" i="17" s="1"/>
  <c r="L83" i="17"/>
  <c r="M83" i="17"/>
  <c r="I84" i="17" s="1"/>
  <c r="K84" i="17" s="1"/>
  <c r="AA80" i="6"/>
  <c r="Q81" i="6" s="1"/>
  <c r="Z81" i="6" s="1"/>
  <c r="F80" i="16"/>
  <c r="G80" i="16" s="1"/>
  <c r="C81" i="16" s="1"/>
  <c r="E81" i="16" s="1"/>
  <c r="L83" i="16"/>
  <c r="M83" i="16" s="1"/>
  <c r="I84" i="16" s="1"/>
  <c r="K84" i="16" s="1"/>
  <c r="F79" i="14"/>
  <c r="G79" i="14" s="1"/>
  <c r="C80" i="14" s="1"/>
  <c r="E80" i="14" s="1"/>
  <c r="L81" i="14"/>
  <c r="M81" i="14" s="1"/>
  <c r="I82" i="14" s="1"/>
  <c r="K82" i="14" s="1"/>
  <c r="F80" i="11"/>
  <c r="G80" i="11" s="1"/>
  <c r="C81" i="11" s="1"/>
  <c r="E81" i="11" s="1"/>
  <c r="L82" i="11"/>
  <c r="M82" i="11" s="1"/>
  <c r="I83" i="11" s="1"/>
  <c r="K83" i="11" s="1"/>
  <c r="L82" i="9"/>
  <c r="M82" i="9" s="1"/>
  <c r="I83" i="9" s="1"/>
  <c r="K83" i="9" s="1"/>
  <c r="F80" i="9"/>
  <c r="G80" i="9" s="1"/>
  <c r="C81" i="9" s="1"/>
  <c r="E81" i="9" s="1"/>
  <c r="L81" i="7"/>
  <c r="M81" i="7"/>
  <c r="I82" i="7" s="1"/>
  <c r="K82" i="7" s="1"/>
  <c r="F80" i="7"/>
  <c r="G80" i="7" s="1"/>
  <c r="C81" i="7" s="1"/>
  <c r="E81" i="7" s="1"/>
  <c r="I80" i="6"/>
  <c r="E81" i="6" s="1"/>
  <c r="G81" i="6" s="1"/>
  <c r="H81" i="6" s="1"/>
  <c r="O82" i="6"/>
  <c r="K83" i="6" s="1"/>
  <c r="M83" i="6" s="1"/>
  <c r="N83" i="6" s="1"/>
  <c r="F84" i="17" l="1"/>
  <c r="G84" i="17"/>
  <c r="C85" i="17" s="1"/>
  <c r="E85" i="17" s="1"/>
  <c r="L84" i="17"/>
  <c r="M84" i="17"/>
  <c r="I85" i="17" s="1"/>
  <c r="K85" i="17" s="1"/>
  <c r="AA81" i="6"/>
  <c r="Q82" i="6" s="1"/>
  <c r="Z82" i="6" s="1"/>
  <c r="L84" i="16"/>
  <c r="M84" i="16" s="1"/>
  <c r="I85" i="16" s="1"/>
  <c r="K85" i="16" s="1"/>
  <c r="F81" i="16"/>
  <c r="G81" i="16" s="1"/>
  <c r="C82" i="16" s="1"/>
  <c r="E82" i="16" s="1"/>
  <c r="L82" i="14"/>
  <c r="M82" i="14" s="1"/>
  <c r="I83" i="14" s="1"/>
  <c r="K83" i="14" s="1"/>
  <c r="F80" i="14"/>
  <c r="G80" i="14" s="1"/>
  <c r="C81" i="14" s="1"/>
  <c r="E81" i="14" s="1"/>
  <c r="L83" i="11"/>
  <c r="M83" i="11" s="1"/>
  <c r="I84" i="11" s="1"/>
  <c r="K84" i="11" s="1"/>
  <c r="F81" i="11"/>
  <c r="G81" i="11" s="1"/>
  <c r="C82" i="11" s="1"/>
  <c r="E82" i="11" s="1"/>
  <c r="L83" i="9"/>
  <c r="M83" i="9" s="1"/>
  <c r="I84" i="9" s="1"/>
  <c r="K84" i="9" s="1"/>
  <c r="F81" i="9"/>
  <c r="G81" i="9" s="1"/>
  <c r="C82" i="9" s="1"/>
  <c r="E82" i="9" s="1"/>
  <c r="L82" i="7"/>
  <c r="M82" i="7" s="1"/>
  <c r="I83" i="7" s="1"/>
  <c r="K83" i="7" s="1"/>
  <c r="F81" i="7"/>
  <c r="G81" i="7" s="1"/>
  <c r="C82" i="7" s="1"/>
  <c r="E82" i="7" s="1"/>
  <c r="I81" i="6"/>
  <c r="E82" i="6" s="1"/>
  <c r="G82" i="6" s="1"/>
  <c r="H82" i="6" s="1"/>
  <c r="O83" i="6"/>
  <c r="K84" i="6" s="1"/>
  <c r="M84" i="6" s="1"/>
  <c r="N84" i="6" s="1"/>
  <c r="L85" i="17" l="1"/>
  <c r="M85" i="17"/>
  <c r="I86" i="17" s="1"/>
  <c r="K86" i="17" s="1"/>
  <c r="F85" i="17"/>
  <c r="G85" i="17"/>
  <c r="C86" i="17" s="1"/>
  <c r="E86" i="17" s="1"/>
  <c r="AA82" i="6"/>
  <c r="Q83" i="6" s="1"/>
  <c r="Z83" i="6" s="1"/>
  <c r="L85" i="16"/>
  <c r="M85" i="16" s="1"/>
  <c r="I86" i="16" s="1"/>
  <c r="K86" i="16" s="1"/>
  <c r="F82" i="16"/>
  <c r="G82" i="16" s="1"/>
  <c r="C83" i="16" s="1"/>
  <c r="E83" i="16" s="1"/>
  <c r="L83" i="14"/>
  <c r="M83" i="14" s="1"/>
  <c r="I84" i="14" s="1"/>
  <c r="K84" i="14" s="1"/>
  <c r="F81" i="14"/>
  <c r="G81" i="14" s="1"/>
  <c r="C82" i="14" s="1"/>
  <c r="E82" i="14" s="1"/>
  <c r="F82" i="11"/>
  <c r="G82" i="11" s="1"/>
  <c r="C83" i="11" s="1"/>
  <c r="E83" i="11" s="1"/>
  <c r="L84" i="11"/>
  <c r="M84" i="11" s="1"/>
  <c r="I85" i="11" s="1"/>
  <c r="K85" i="11" s="1"/>
  <c r="F82" i="9"/>
  <c r="G82" i="9" s="1"/>
  <c r="C83" i="9" s="1"/>
  <c r="E83" i="9" s="1"/>
  <c r="L84" i="9"/>
  <c r="M84" i="9" s="1"/>
  <c r="I85" i="9" s="1"/>
  <c r="K85" i="9" s="1"/>
  <c r="F82" i="7"/>
  <c r="G82" i="7" s="1"/>
  <c r="C83" i="7" s="1"/>
  <c r="E83" i="7" s="1"/>
  <c r="L83" i="7"/>
  <c r="M83" i="7" s="1"/>
  <c r="I84" i="7" s="1"/>
  <c r="K84" i="7" s="1"/>
  <c r="O84" i="6"/>
  <c r="K85" i="6" s="1"/>
  <c r="M85" i="6" s="1"/>
  <c r="N85" i="6" s="1"/>
  <c r="I82" i="6"/>
  <c r="E83" i="6" s="1"/>
  <c r="G83" i="6" s="1"/>
  <c r="H83" i="6" s="1"/>
  <c r="L86" i="17" l="1"/>
  <c r="M86" i="17" s="1"/>
  <c r="I87" i="17" s="1"/>
  <c r="K87" i="17" s="1"/>
  <c r="F86" i="17"/>
  <c r="G86" i="17" s="1"/>
  <c r="C87" i="17" s="1"/>
  <c r="E87" i="17" s="1"/>
  <c r="AA83" i="6"/>
  <c r="Q84" i="6" s="1"/>
  <c r="Z84" i="6" s="1"/>
  <c r="L86" i="16"/>
  <c r="M86" i="16" s="1"/>
  <c r="I87" i="16" s="1"/>
  <c r="K87" i="16" s="1"/>
  <c r="F83" i="16"/>
  <c r="G83" i="16" s="1"/>
  <c r="C84" i="16" s="1"/>
  <c r="E84" i="16" s="1"/>
  <c r="L84" i="14"/>
  <c r="M84" i="14" s="1"/>
  <c r="I85" i="14" s="1"/>
  <c r="K85" i="14" s="1"/>
  <c r="G82" i="14"/>
  <c r="C83" i="14" s="1"/>
  <c r="E83" i="14" s="1"/>
  <c r="F82" i="14"/>
  <c r="F83" i="11"/>
  <c r="G83" i="11" s="1"/>
  <c r="C84" i="11" s="1"/>
  <c r="E84" i="11" s="1"/>
  <c r="L85" i="11"/>
  <c r="M85" i="11" s="1"/>
  <c r="I86" i="11" s="1"/>
  <c r="K86" i="11" s="1"/>
  <c r="F83" i="9"/>
  <c r="G83" i="9" s="1"/>
  <c r="C84" i="9" s="1"/>
  <c r="E84" i="9" s="1"/>
  <c r="L85" i="9"/>
  <c r="M85" i="9" s="1"/>
  <c r="I86" i="9" s="1"/>
  <c r="K86" i="9" s="1"/>
  <c r="L84" i="7"/>
  <c r="M84" i="7" s="1"/>
  <c r="I85" i="7" s="1"/>
  <c r="K85" i="7" s="1"/>
  <c r="F83" i="7"/>
  <c r="G83" i="7" s="1"/>
  <c r="C84" i="7" s="1"/>
  <c r="E84" i="7" s="1"/>
  <c r="I83" i="6"/>
  <c r="E84" i="6" s="1"/>
  <c r="G84" i="6" s="1"/>
  <c r="H84" i="6" s="1"/>
  <c r="O85" i="6"/>
  <c r="K86" i="6" s="1"/>
  <c r="M86" i="6" s="1"/>
  <c r="N86" i="6" s="1"/>
  <c r="M87" i="17" l="1"/>
  <c r="I88" i="17" s="1"/>
  <c r="K88" i="17" s="1"/>
  <c r="L87" i="17"/>
  <c r="F87" i="17"/>
  <c r="G87" i="17"/>
  <c r="C88" i="17" s="1"/>
  <c r="E88" i="17" s="1"/>
  <c r="AA84" i="6"/>
  <c r="Q85" i="6" s="1"/>
  <c r="Z85" i="6" s="1"/>
  <c r="L87" i="16"/>
  <c r="M87" i="16" s="1"/>
  <c r="I88" i="16" s="1"/>
  <c r="K88" i="16" s="1"/>
  <c r="F84" i="16"/>
  <c r="G84" i="16" s="1"/>
  <c r="C85" i="16" s="1"/>
  <c r="E85" i="16" s="1"/>
  <c r="L85" i="14"/>
  <c r="M85" i="14" s="1"/>
  <c r="I86" i="14" s="1"/>
  <c r="K86" i="14" s="1"/>
  <c r="F83" i="14"/>
  <c r="G83" i="14" s="1"/>
  <c r="C84" i="14" s="1"/>
  <c r="E84" i="14" s="1"/>
  <c r="L86" i="11"/>
  <c r="M86" i="11" s="1"/>
  <c r="I87" i="11" s="1"/>
  <c r="K87" i="11" s="1"/>
  <c r="F84" i="11"/>
  <c r="G84" i="11" s="1"/>
  <c r="C85" i="11" s="1"/>
  <c r="E85" i="11" s="1"/>
  <c r="L86" i="9"/>
  <c r="M86" i="9" s="1"/>
  <c r="I87" i="9" s="1"/>
  <c r="K87" i="9" s="1"/>
  <c r="G84" i="9"/>
  <c r="C85" i="9" s="1"/>
  <c r="E85" i="9" s="1"/>
  <c r="F84" i="9"/>
  <c r="F84" i="7"/>
  <c r="G84" i="7" s="1"/>
  <c r="C85" i="7" s="1"/>
  <c r="E85" i="7" s="1"/>
  <c r="L85" i="7"/>
  <c r="M85" i="7" s="1"/>
  <c r="I86" i="7" s="1"/>
  <c r="K86" i="7" s="1"/>
  <c r="O86" i="6"/>
  <c r="K87" i="6" s="1"/>
  <c r="M87" i="6" s="1"/>
  <c r="N87" i="6" s="1"/>
  <c r="I84" i="6"/>
  <c r="E85" i="6" s="1"/>
  <c r="G85" i="6" s="1"/>
  <c r="H85" i="6" s="1"/>
  <c r="L88" i="17" l="1"/>
  <c r="M88" i="17" s="1"/>
  <c r="I89" i="17" s="1"/>
  <c r="K89" i="17" s="1"/>
  <c r="F88" i="17"/>
  <c r="G88" i="17"/>
  <c r="C89" i="17" s="1"/>
  <c r="E89" i="17" s="1"/>
  <c r="AA85" i="6"/>
  <c r="Q86" i="6" s="1"/>
  <c r="Z86" i="6" s="1"/>
  <c r="L88" i="16"/>
  <c r="M88" i="16" s="1"/>
  <c r="I89" i="16" s="1"/>
  <c r="K89" i="16" s="1"/>
  <c r="F85" i="16"/>
  <c r="G85" i="16" s="1"/>
  <c r="C86" i="16" s="1"/>
  <c r="E86" i="16" s="1"/>
  <c r="L86" i="14"/>
  <c r="M86" i="14"/>
  <c r="I87" i="14" s="1"/>
  <c r="K87" i="14" s="1"/>
  <c r="F84" i="14"/>
  <c r="G84" i="14" s="1"/>
  <c r="C85" i="14" s="1"/>
  <c r="E85" i="14" s="1"/>
  <c r="F85" i="11"/>
  <c r="G85" i="11" s="1"/>
  <c r="C86" i="11" s="1"/>
  <c r="E86" i="11" s="1"/>
  <c r="L87" i="11"/>
  <c r="M87" i="11" s="1"/>
  <c r="I88" i="11" s="1"/>
  <c r="K88" i="11" s="1"/>
  <c r="L87" i="9"/>
  <c r="M87" i="9" s="1"/>
  <c r="I88" i="9" s="1"/>
  <c r="K88" i="9" s="1"/>
  <c r="F85" i="9"/>
  <c r="G85" i="9" s="1"/>
  <c r="C86" i="9" s="1"/>
  <c r="E86" i="9" s="1"/>
  <c r="F85" i="7"/>
  <c r="G85" i="7" s="1"/>
  <c r="C86" i="7" s="1"/>
  <c r="E86" i="7" s="1"/>
  <c r="L86" i="7"/>
  <c r="M86" i="7" s="1"/>
  <c r="I87" i="7" s="1"/>
  <c r="K87" i="7" s="1"/>
  <c r="I85" i="6"/>
  <c r="E86" i="6" s="1"/>
  <c r="G86" i="6" s="1"/>
  <c r="H86" i="6" s="1"/>
  <c r="O87" i="6"/>
  <c r="K88" i="6" s="1"/>
  <c r="M88" i="6" s="1"/>
  <c r="N88" i="6" s="1"/>
  <c r="L89" i="17" l="1"/>
  <c r="M89" i="17" s="1"/>
  <c r="I90" i="17" s="1"/>
  <c r="K90" i="17" s="1"/>
  <c r="F89" i="17"/>
  <c r="G89" i="17" s="1"/>
  <c r="C90" i="17" s="1"/>
  <c r="E90" i="17" s="1"/>
  <c r="AA86" i="6"/>
  <c r="Q87" i="6" s="1"/>
  <c r="Z87" i="6" s="1"/>
  <c r="L89" i="16"/>
  <c r="M89" i="16" s="1"/>
  <c r="I90" i="16" s="1"/>
  <c r="K90" i="16" s="1"/>
  <c r="F86" i="16"/>
  <c r="G86" i="16" s="1"/>
  <c r="C87" i="16" s="1"/>
  <c r="E87" i="16" s="1"/>
  <c r="F85" i="14"/>
  <c r="G85" i="14" s="1"/>
  <c r="C86" i="14" s="1"/>
  <c r="E86" i="14" s="1"/>
  <c r="M87" i="14"/>
  <c r="I88" i="14" s="1"/>
  <c r="K88" i="14" s="1"/>
  <c r="L87" i="14"/>
  <c r="F86" i="11"/>
  <c r="G86" i="11" s="1"/>
  <c r="C87" i="11" s="1"/>
  <c r="E87" i="11" s="1"/>
  <c r="L88" i="11"/>
  <c r="M88" i="11"/>
  <c r="I89" i="11" s="1"/>
  <c r="K89" i="11" s="1"/>
  <c r="L88" i="9"/>
  <c r="M88" i="9" s="1"/>
  <c r="I89" i="9" s="1"/>
  <c r="K89" i="9" s="1"/>
  <c r="G86" i="9"/>
  <c r="C87" i="9" s="1"/>
  <c r="E87" i="9" s="1"/>
  <c r="F86" i="9"/>
  <c r="L87" i="7"/>
  <c r="M87" i="7" s="1"/>
  <c r="I88" i="7" s="1"/>
  <c r="K88" i="7" s="1"/>
  <c r="F86" i="7"/>
  <c r="G86" i="7" s="1"/>
  <c r="C87" i="7" s="1"/>
  <c r="E87" i="7" s="1"/>
  <c r="I86" i="6"/>
  <c r="E87" i="6" s="1"/>
  <c r="G87" i="6" s="1"/>
  <c r="H87" i="6" s="1"/>
  <c r="O88" i="6"/>
  <c r="K89" i="6" s="1"/>
  <c r="M89" i="6" s="1"/>
  <c r="N89" i="6" s="1"/>
  <c r="F90" i="17" l="1"/>
  <c r="G90" i="17" s="1"/>
  <c r="C91" i="17" s="1"/>
  <c r="E91" i="17" s="1"/>
  <c r="L90" i="17"/>
  <c r="M90" i="17"/>
  <c r="I91" i="17" s="1"/>
  <c r="K91" i="17" s="1"/>
  <c r="AA87" i="6"/>
  <c r="Q88" i="6" s="1"/>
  <c r="Z88" i="6" s="1"/>
  <c r="L90" i="16"/>
  <c r="M90" i="16" s="1"/>
  <c r="I91" i="16" s="1"/>
  <c r="K91" i="16" s="1"/>
  <c r="F87" i="16"/>
  <c r="G87" i="16" s="1"/>
  <c r="C88" i="16" s="1"/>
  <c r="E88" i="16" s="1"/>
  <c r="F86" i="14"/>
  <c r="G86" i="14" s="1"/>
  <c r="C87" i="14" s="1"/>
  <c r="E87" i="14" s="1"/>
  <c r="L88" i="14"/>
  <c r="M88" i="14" s="1"/>
  <c r="I89" i="14" s="1"/>
  <c r="K89" i="14" s="1"/>
  <c r="F87" i="11"/>
  <c r="G87" i="11"/>
  <c r="C88" i="11" s="1"/>
  <c r="E88" i="11" s="1"/>
  <c r="L89" i="11"/>
  <c r="M89" i="11" s="1"/>
  <c r="I90" i="11" s="1"/>
  <c r="K90" i="11" s="1"/>
  <c r="F87" i="9"/>
  <c r="G87" i="9"/>
  <c r="C88" i="9" s="1"/>
  <c r="E88" i="9" s="1"/>
  <c r="M89" i="9"/>
  <c r="I90" i="9" s="1"/>
  <c r="K90" i="9" s="1"/>
  <c r="L89" i="9"/>
  <c r="F87" i="7"/>
  <c r="G87" i="7" s="1"/>
  <c r="C88" i="7" s="1"/>
  <c r="E88" i="7" s="1"/>
  <c r="L88" i="7"/>
  <c r="M88" i="7" s="1"/>
  <c r="I89" i="7" s="1"/>
  <c r="K89" i="7" s="1"/>
  <c r="I87" i="6"/>
  <c r="E88" i="6" s="1"/>
  <c r="G88" i="6" s="1"/>
  <c r="H88" i="6" s="1"/>
  <c r="O89" i="6"/>
  <c r="K90" i="6" s="1"/>
  <c r="M90" i="6" s="1"/>
  <c r="N90" i="6" s="1"/>
  <c r="F91" i="17" l="1"/>
  <c r="G91" i="17"/>
  <c r="C92" i="17" s="1"/>
  <c r="E92" i="17" s="1"/>
  <c r="M91" i="17"/>
  <c r="I92" i="17" s="1"/>
  <c r="K92" i="17" s="1"/>
  <c r="L91" i="17"/>
  <c r="AA88" i="6"/>
  <c r="Q89" i="6" s="1"/>
  <c r="Z89" i="6" s="1"/>
  <c r="L91" i="16"/>
  <c r="M91" i="16" s="1"/>
  <c r="I92" i="16" s="1"/>
  <c r="K92" i="16" s="1"/>
  <c r="F88" i="16"/>
  <c r="G88" i="16" s="1"/>
  <c r="C89" i="16" s="1"/>
  <c r="E89" i="16" s="1"/>
  <c r="L89" i="14"/>
  <c r="M89" i="14" s="1"/>
  <c r="I90" i="14" s="1"/>
  <c r="K90" i="14" s="1"/>
  <c r="F87" i="14"/>
  <c r="G87" i="14" s="1"/>
  <c r="C88" i="14" s="1"/>
  <c r="E88" i="14" s="1"/>
  <c r="L90" i="11"/>
  <c r="M90" i="11"/>
  <c r="I91" i="11" s="1"/>
  <c r="K91" i="11" s="1"/>
  <c r="F88" i="11"/>
  <c r="G88" i="11" s="1"/>
  <c r="C89" i="11" s="1"/>
  <c r="E89" i="11" s="1"/>
  <c r="L90" i="9"/>
  <c r="M90" i="9" s="1"/>
  <c r="I91" i="9" s="1"/>
  <c r="K91" i="9" s="1"/>
  <c r="F88" i="9"/>
  <c r="G88" i="9" s="1"/>
  <c r="C89" i="9" s="1"/>
  <c r="E89" i="9" s="1"/>
  <c r="L89" i="7"/>
  <c r="M89" i="7" s="1"/>
  <c r="I90" i="7" s="1"/>
  <c r="K90" i="7" s="1"/>
  <c r="F88" i="7"/>
  <c r="G88" i="7" s="1"/>
  <c r="C89" i="7" s="1"/>
  <c r="E89" i="7" s="1"/>
  <c r="I88" i="6"/>
  <c r="E89" i="6" s="1"/>
  <c r="G89" i="6" s="1"/>
  <c r="H89" i="6" s="1"/>
  <c r="O90" i="6"/>
  <c r="K91" i="6" s="1"/>
  <c r="M91" i="6" s="1"/>
  <c r="N91" i="6" s="1"/>
  <c r="L92" i="17" l="1"/>
  <c r="M92" i="17" s="1"/>
  <c r="I93" i="17" s="1"/>
  <c r="K93" i="17" s="1"/>
  <c r="F92" i="17"/>
  <c r="G92" i="17"/>
  <c r="C93" i="17" s="1"/>
  <c r="E93" i="17" s="1"/>
  <c r="AA89" i="6"/>
  <c r="Q90" i="6" s="1"/>
  <c r="Z90" i="6" s="1"/>
  <c r="F89" i="16"/>
  <c r="G89" i="16" s="1"/>
  <c r="C90" i="16" s="1"/>
  <c r="E90" i="16" s="1"/>
  <c r="L92" i="16"/>
  <c r="M92" i="16" s="1"/>
  <c r="I93" i="16" s="1"/>
  <c r="K93" i="16" s="1"/>
  <c r="F88" i="14"/>
  <c r="G88" i="14" s="1"/>
  <c r="C89" i="14" s="1"/>
  <c r="E89" i="14" s="1"/>
  <c r="L90" i="14"/>
  <c r="M90" i="14" s="1"/>
  <c r="I91" i="14" s="1"/>
  <c r="K91" i="14" s="1"/>
  <c r="F89" i="11"/>
  <c r="G89" i="11" s="1"/>
  <c r="C90" i="11" s="1"/>
  <c r="E90" i="11" s="1"/>
  <c r="L91" i="11"/>
  <c r="M91" i="11" s="1"/>
  <c r="I92" i="11" s="1"/>
  <c r="K92" i="11" s="1"/>
  <c r="L91" i="9"/>
  <c r="M91" i="9" s="1"/>
  <c r="I92" i="9" s="1"/>
  <c r="K92" i="9" s="1"/>
  <c r="F89" i="9"/>
  <c r="G89" i="9" s="1"/>
  <c r="C90" i="9" s="1"/>
  <c r="E90" i="9" s="1"/>
  <c r="F89" i="7"/>
  <c r="G89" i="7" s="1"/>
  <c r="C90" i="7" s="1"/>
  <c r="E90" i="7" s="1"/>
  <c r="L90" i="7"/>
  <c r="M90" i="7" s="1"/>
  <c r="I91" i="7" s="1"/>
  <c r="K91" i="7" s="1"/>
  <c r="I89" i="6"/>
  <c r="E90" i="6" s="1"/>
  <c r="G90" i="6" s="1"/>
  <c r="H90" i="6" s="1"/>
  <c r="O91" i="6"/>
  <c r="K92" i="6" s="1"/>
  <c r="M92" i="6" s="1"/>
  <c r="N92" i="6" s="1"/>
  <c r="L93" i="17" l="1"/>
  <c r="M93" i="17" s="1"/>
  <c r="I94" i="17" s="1"/>
  <c r="K94" i="17" s="1"/>
  <c r="F93" i="17"/>
  <c r="G93" i="17"/>
  <c r="C94" i="17" s="1"/>
  <c r="E94" i="17" s="1"/>
  <c r="AA90" i="6"/>
  <c r="Q91" i="6" s="1"/>
  <c r="Z91" i="6" s="1"/>
  <c r="F90" i="16"/>
  <c r="G90" i="16" s="1"/>
  <c r="C91" i="16" s="1"/>
  <c r="E91" i="16" s="1"/>
  <c r="L93" i="16"/>
  <c r="M93" i="16" s="1"/>
  <c r="I94" i="16" s="1"/>
  <c r="K94" i="16" s="1"/>
  <c r="F89" i="14"/>
  <c r="G89" i="14"/>
  <c r="C90" i="14" s="1"/>
  <c r="E90" i="14" s="1"/>
  <c r="L91" i="14"/>
  <c r="M91" i="14" s="1"/>
  <c r="I92" i="14" s="1"/>
  <c r="K92" i="14" s="1"/>
  <c r="L92" i="11"/>
  <c r="M92" i="11"/>
  <c r="I93" i="11" s="1"/>
  <c r="K93" i="11" s="1"/>
  <c r="F90" i="11"/>
  <c r="G90" i="11" s="1"/>
  <c r="C91" i="11" s="1"/>
  <c r="E91" i="11" s="1"/>
  <c r="M92" i="9"/>
  <c r="I93" i="9" s="1"/>
  <c r="K93" i="9" s="1"/>
  <c r="L92" i="9"/>
  <c r="F90" i="9"/>
  <c r="G90" i="9" s="1"/>
  <c r="C91" i="9" s="1"/>
  <c r="E91" i="9" s="1"/>
  <c r="L91" i="7"/>
  <c r="M91" i="7" s="1"/>
  <c r="I92" i="7" s="1"/>
  <c r="K92" i="7" s="1"/>
  <c r="F90" i="7"/>
  <c r="G90" i="7" s="1"/>
  <c r="C91" i="7" s="1"/>
  <c r="E91" i="7" s="1"/>
  <c r="I90" i="6"/>
  <c r="E91" i="6" s="1"/>
  <c r="G91" i="6" s="1"/>
  <c r="H91" i="6" s="1"/>
  <c r="O92" i="6"/>
  <c r="K93" i="6" s="1"/>
  <c r="M93" i="6" s="1"/>
  <c r="N93" i="6" s="1"/>
  <c r="L94" i="17" l="1"/>
  <c r="M94" i="17"/>
  <c r="I95" i="17" s="1"/>
  <c r="K95" i="17" s="1"/>
  <c r="F94" i="17"/>
  <c r="G94" i="17" s="1"/>
  <c r="C95" i="17" s="1"/>
  <c r="E95" i="17" s="1"/>
  <c r="AA91" i="6"/>
  <c r="Q92" i="6" s="1"/>
  <c r="Z92" i="6" s="1"/>
  <c r="M94" i="16"/>
  <c r="I95" i="16" s="1"/>
  <c r="K95" i="16" s="1"/>
  <c r="L94" i="16"/>
  <c r="F91" i="16"/>
  <c r="G91" i="16" s="1"/>
  <c r="C92" i="16" s="1"/>
  <c r="E92" i="16" s="1"/>
  <c r="L92" i="14"/>
  <c r="M92" i="14" s="1"/>
  <c r="I93" i="14" s="1"/>
  <c r="K93" i="14" s="1"/>
  <c r="F90" i="14"/>
  <c r="G90" i="14" s="1"/>
  <c r="C91" i="14" s="1"/>
  <c r="E91" i="14" s="1"/>
  <c r="F91" i="11"/>
  <c r="G91" i="11" s="1"/>
  <c r="C92" i="11" s="1"/>
  <c r="E92" i="11" s="1"/>
  <c r="L93" i="11"/>
  <c r="M93" i="11" s="1"/>
  <c r="I94" i="11" s="1"/>
  <c r="K94" i="11" s="1"/>
  <c r="F91" i="9"/>
  <c r="G91" i="9"/>
  <c r="C92" i="9" s="1"/>
  <c r="E92" i="9" s="1"/>
  <c r="L93" i="9"/>
  <c r="M93" i="9" s="1"/>
  <c r="I94" i="9" s="1"/>
  <c r="K94" i="9" s="1"/>
  <c r="L92" i="7"/>
  <c r="M92" i="7" s="1"/>
  <c r="I93" i="7" s="1"/>
  <c r="K93" i="7" s="1"/>
  <c r="F91" i="7"/>
  <c r="G91" i="7" s="1"/>
  <c r="C92" i="7" s="1"/>
  <c r="E92" i="7" s="1"/>
  <c r="O93" i="6"/>
  <c r="K94" i="6" s="1"/>
  <c r="M94" i="6" s="1"/>
  <c r="N94" i="6" s="1"/>
  <c r="I91" i="6"/>
  <c r="E92" i="6" s="1"/>
  <c r="G92" i="6" s="1"/>
  <c r="H92" i="6" s="1"/>
  <c r="F95" i="17" l="1"/>
  <c r="G95" i="17" s="1"/>
  <c r="C96" i="17" s="1"/>
  <c r="E96" i="17" s="1"/>
  <c r="L95" i="17"/>
  <c r="M95" i="17"/>
  <c r="I96" i="17" s="1"/>
  <c r="K96" i="17" s="1"/>
  <c r="AA92" i="6"/>
  <c r="Q93" i="6" s="1"/>
  <c r="Z93" i="6" s="1"/>
  <c r="F92" i="16"/>
  <c r="G92" i="16" s="1"/>
  <c r="C93" i="16" s="1"/>
  <c r="E93" i="16" s="1"/>
  <c r="L95" i="16"/>
  <c r="M95" i="16" s="1"/>
  <c r="I96" i="16" s="1"/>
  <c r="K96" i="16" s="1"/>
  <c r="F91" i="14"/>
  <c r="G91" i="14" s="1"/>
  <c r="C92" i="14" s="1"/>
  <c r="E92" i="14" s="1"/>
  <c r="L93" i="14"/>
  <c r="M93" i="14" s="1"/>
  <c r="I94" i="14" s="1"/>
  <c r="K94" i="14" s="1"/>
  <c r="L94" i="11"/>
  <c r="M94" i="11" s="1"/>
  <c r="I95" i="11" s="1"/>
  <c r="K95" i="11" s="1"/>
  <c r="F92" i="11"/>
  <c r="G92" i="11" s="1"/>
  <c r="C93" i="11" s="1"/>
  <c r="E93" i="11" s="1"/>
  <c r="F92" i="9"/>
  <c r="G92" i="9" s="1"/>
  <c r="C93" i="9" s="1"/>
  <c r="E93" i="9" s="1"/>
  <c r="M94" i="9"/>
  <c r="I95" i="9" s="1"/>
  <c r="K95" i="9" s="1"/>
  <c r="L94" i="9"/>
  <c r="L93" i="7"/>
  <c r="M93" i="7" s="1"/>
  <c r="I94" i="7" s="1"/>
  <c r="K94" i="7" s="1"/>
  <c r="F92" i="7"/>
  <c r="G92" i="7" s="1"/>
  <c r="C93" i="7" s="1"/>
  <c r="E93" i="7" s="1"/>
  <c r="O94" i="6"/>
  <c r="K95" i="6" s="1"/>
  <c r="M95" i="6" s="1"/>
  <c r="N95" i="6" s="1"/>
  <c r="I92" i="6"/>
  <c r="E93" i="6" s="1"/>
  <c r="G93" i="6" s="1"/>
  <c r="H93" i="6" s="1"/>
  <c r="F96" i="17" l="1"/>
  <c r="G96" i="17"/>
  <c r="C97" i="17" s="1"/>
  <c r="E97" i="17" s="1"/>
  <c r="L96" i="17"/>
  <c r="M96" i="17" s="1"/>
  <c r="I97" i="17" s="1"/>
  <c r="K97" i="17" s="1"/>
  <c r="AA93" i="6"/>
  <c r="Q94" i="6" s="1"/>
  <c r="Z94" i="6" s="1"/>
  <c r="L96" i="16"/>
  <c r="M96" i="16" s="1"/>
  <c r="I97" i="16" s="1"/>
  <c r="K97" i="16" s="1"/>
  <c r="F93" i="16"/>
  <c r="G93" i="16" s="1"/>
  <c r="C94" i="16" s="1"/>
  <c r="E94" i="16" s="1"/>
  <c r="L94" i="14"/>
  <c r="M94" i="14" s="1"/>
  <c r="I95" i="14" s="1"/>
  <c r="K95" i="14" s="1"/>
  <c r="F92" i="14"/>
  <c r="G92" i="14" s="1"/>
  <c r="C93" i="14" s="1"/>
  <c r="E93" i="14" s="1"/>
  <c r="F93" i="11"/>
  <c r="G93" i="11" s="1"/>
  <c r="C94" i="11" s="1"/>
  <c r="E94" i="11" s="1"/>
  <c r="L95" i="11"/>
  <c r="M95" i="11" s="1"/>
  <c r="I96" i="11" s="1"/>
  <c r="K96" i="11" s="1"/>
  <c r="F93" i="9"/>
  <c r="G93" i="9"/>
  <c r="C94" i="9" s="1"/>
  <c r="E94" i="9" s="1"/>
  <c r="L95" i="9"/>
  <c r="M95" i="9" s="1"/>
  <c r="I96" i="9" s="1"/>
  <c r="K96" i="9" s="1"/>
  <c r="L94" i="7"/>
  <c r="M94" i="7" s="1"/>
  <c r="I95" i="7" s="1"/>
  <c r="K95" i="7" s="1"/>
  <c r="F93" i="7"/>
  <c r="G93" i="7" s="1"/>
  <c r="C94" i="7" s="1"/>
  <c r="E94" i="7" s="1"/>
  <c r="I93" i="6"/>
  <c r="E94" i="6" s="1"/>
  <c r="G94" i="6" s="1"/>
  <c r="H94" i="6" s="1"/>
  <c r="O95" i="6"/>
  <c r="K96" i="6" s="1"/>
  <c r="M96" i="6" s="1"/>
  <c r="N96" i="6" s="1"/>
  <c r="L97" i="17" l="1"/>
  <c r="M97" i="17"/>
  <c r="I98" i="17" s="1"/>
  <c r="K98" i="17" s="1"/>
  <c r="F97" i="17"/>
  <c r="G97" i="17" s="1"/>
  <c r="C98" i="17" s="1"/>
  <c r="E98" i="17" s="1"/>
  <c r="AA94" i="6"/>
  <c r="Q95" i="6" s="1"/>
  <c r="Z95" i="6" s="1"/>
  <c r="L97" i="16"/>
  <c r="M97" i="16" s="1"/>
  <c r="I98" i="16" s="1"/>
  <c r="K98" i="16" s="1"/>
  <c r="F94" i="16"/>
  <c r="G94" i="16" s="1"/>
  <c r="C95" i="16" s="1"/>
  <c r="E95" i="16" s="1"/>
  <c r="L95" i="14"/>
  <c r="M95" i="14" s="1"/>
  <c r="I96" i="14" s="1"/>
  <c r="K96" i="14" s="1"/>
  <c r="F93" i="14"/>
  <c r="G93" i="14" s="1"/>
  <c r="C94" i="14" s="1"/>
  <c r="E94" i="14" s="1"/>
  <c r="L96" i="11"/>
  <c r="M96" i="11"/>
  <c r="I97" i="11" s="1"/>
  <c r="K97" i="11" s="1"/>
  <c r="F94" i="11"/>
  <c r="G94" i="11" s="1"/>
  <c r="C95" i="11" s="1"/>
  <c r="E95" i="11" s="1"/>
  <c r="L96" i="9"/>
  <c r="M96" i="9" s="1"/>
  <c r="I97" i="9" s="1"/>
  <c r="K97" i="9" s="1"/>
  <c r="F94" i="9"/>
  <c r="G94" i="9" s="1"/>
  <c r="C95" i="9" s="1"/>
  <c r="E95" i="9" s="1"/>
  <c r="F94" i="7"/>
  <c r="G94" i="7" s="1"/>
  <c r="C95" i="7" s="1"/>
  <c r="E95" i="7" s="1"/>
  <c r="L95" i="7"/>
  <c r="M95" i="7" s="1"/>
  <c r="I96" i="7" s="1"/>
  <c r="K96" i="7" s="1"/>
  <c r="O96" i="6"/>
  <c r="K97" i="6" s="1"/>
  <c r="M97" i="6" s="1"/>
  <c r="N97" i="6" s="1"/>
  <c r="I94" i="6"/>
  <c r="E95" i="6" s="1"/>
  <c r="G95" i="6" s="1"/>
  <c r="H95" i="6" s="1"/>
  <c r="F98" i="17" l="1"/>
  <c r="G98" i="17"/>
  <c r="C99" i="17" s="1"/>
  <c r="E99" i="17" s="1"/>
  <c r="L98" i="17"/>
  <c r="M98" i="17" s="1"/>
  <c r="I99" i="17" s="1"/>
  <c r="K99" i="17" s="1"/>
  <c r="AA95" i="6"/>
  <c r="Q96" i="6" s="1"/>
  <c r="Z96" i="6" s="1"/>
  <c r="L98" i="16"/>
  <c r="M98" i="16" s="1"/>
  <c r="I99" i="16" s="1"/>
  <c r="K99" i="16" s="1"/>
  <c r="F95" i="16"/>
  <c r="G95" i="16" s="1"/>
  <c r="C96" i="16" s="1"/>
  <c r="E96" i="16" s="1"/>
  <c r="F94" i="14"/>
  <c r="G94" i="14" s="1"/>
  <c r="C95" i="14" s="1"/>
  <c r="E95" i="14" s="1"/>
  <c r="L96" i="14"/>
  <c r="M96" i="14" s="1"/>
  <c r="I97" i="14" s="1"/>
  <c r="K97" i="14" s="1"/>
  <c r="F95" i="11"/>
  <c r="G95" i="11" s="1"/>
  <c r="C96" i="11" s="1"/>
  <c r="E96" i="11" s="1"/>
  <c r="L97" i="11"/>
  <c r="M97" i="11" s="1"/>
  <c r="I98" i="11" s="1"/>
  <c r="K98" i="11" s="1"/>
  <c r="L97" i="9"/>
  <c r="M97" i="9" s="1"/>
  <c r="I98" i="9" s="1"/>
  <c r="K98" i="9" s="1"/>
  <c r="F95" i="9"/>
  <c r="G95" i="9" s="1"/>
  <c r="C96" i="9" s="1"/>
  <c r="E96" i="9" s="1"/>
  <c r="F95" i="7"/>
  <c r="G95" i="7" s="1"/>
  <c r="C96" i="7" s="1"/>
  <c r="E96" i="7" s="1"/>
  <c r="L96" i="7"/>
  <c r="M96" i="7" s="1"/>
  <c r="I97" i="7" s="1"/>
  <c r="K97" i="7" s="1"/>
  <c r="O97" i="6"/>
  <c r="K98" i="6" s="1"/>
  <c r="M98" i="6" s="1"/>
  <c r="N98" i="6" s="1"/>
  <c r="I95" i="6"/>
  <c r="E96" i="6" s="1"/>
  <c r="G96" i="6" s="1"/>
  <c r="H96" i="6" s="1"/>
  <c r="L99" i="17" l="1"/>
  <c r="M99" i="17" s="1"/>
  <c r="C51" i="17" s="1"/>
  <c r="F99" i="17"/>
  <c r="G99" i="17" s="1"/>
  <c r="C50" i="17" s="1"/>
  <c r="AA96" i="6"/>
  <c r="Q97" i="6" s="1"/>
  <c r="Z97" i="6" s="1"/>
  <c r="M99" i="16"/>
  <c r="C51" i="16" s="1"/>
  <c r="L99" i="16"/>
  <c r="F96" i="16"/>
  <c r="G96" i="16" s="1"/>
  <c r="C97" i="16" s="1"/>
  <c r="E97" i="16" s="1"/>
  <c r="L97" i="14"/>
  <c r="M97" i="14" s="1"/>
  <c r="I98" i="14" s="1"/>
  <c r="K98" i="14" s="1"/>
  <c r="F95" i="14"/>
  <c r="G95" i="14" s="1"/>
  <c r="C96" i="14" s="1"/>
  <c r="E96" i="14" s="1"/>
  <c r="L98" i="11"/>
  <c r="M98" i="11" s="1"/>
  <c r="I99" i="11" s="1"/>
  <c r="K99" i="11" s="1"/>
  <c r="F96" i="11"/>
  <c r="G96" i="11" s="1"/>
  <c r="C97" i="11" s="1"/>
  <c r="E97" i="11" s="1"/>
  <c r="F96" i="9"/>
  <c r="G96" i="9" s="1"/>
  <c r="C97" i="9" s="1"/>
  <c r="E97" i="9" s="1"/>
  <c r="L98" i="9"/>
  <c r="M98" i="9" s="1"/>
  <c r="I99" i="9" s="1"/>
  <c r="K99" i="9" s="1"/>
  <c r="L97" i="7"/>
  <c r="M97" i="7" s="1"/>
  <c r="I98" i="7" s="1"/>
  <c r="K98" i="7" s="1"/>
  <c r="F96" i="7"/>
  <c r="G96" i="7" s="1"/>
  <c r="C97" i="7" s="1"/>
  <c r="E97" i="7" s="1"/>
  <c r="I96" i="6"/>
  <c r="E97" i="6" s="1"/>
  <c r="G97" i="6" s="1"/>
  <c r="H97" i="6" s="1"/>
  <c r="O98" i="6"/>
  <c r="K99" i="6" s="1"/>
  <c r="M99" i="6" s="1"/>
  <c r="N99" i="6" s="1"/>
  <c r="B52" i="17" l="1"/>
  <c r="C52" i="17"/>
  <c r="C39" i="17" s="1"/>
  <c r="C40" i="17" s="1"/>
  <c r="AA97" i="6"/>
  <c r="Q98" i="6" s="1"/>
  <c r="Z98" i="6" s="1"/>
  <c r="F97" i="16"/>
  <c r="G97" i="16" s="1"/>
  <c r="C98" i="16" s="1"/>
  <c r="E98" i="16" s="1"/>
  <c r="F96" i="14"/>
  <c r="G96" i="14" s="1"/>
  <c r="C97" i="14" s="1"/>
  <c r="E97" i="14" s="1"/>
  <c r="L98" i="14"/>
  <c r="M98" i="14" s="1"/>
  <c r="I99" i="14" s="1"/>
  <c r="K99" i="14" s="1"/>
  <c r="F97" i="11"/>
  <c r="G97" i="11" s="1"/>
  <c r="C98" i="11" s="1"/>
  <c r="E98" i="11" s="1"/>
  <c r="L99" i="11"/>
  <c r="M99" i="11" s="1"/>
  <c r="C51" i="11" s="1"/>
  <c r="L99" i="9"/>
  <c r="M99" i="9" s="1"/>
  <c r="C51" i="9" s="1"/>
  <c r="F97" i="9"/>
  <c r="G97" i="9" s="1"/>
  <c r="C98" i="9" s="1"/>
  <c r="E98" i="9" s="1"/>
  <c r="L98" i="7"/>
  <c r="M98" i="7" s="1"/>
  <c r="I99" i="7" s="1"/>
  <c r="K99" i="7" s="1"/>
  <c r="F97" i="7"/>
  <c r="G97" i="7" s="1"/>
  <c r="C98" i="7" s="1"/>
  <c r="E98" i="7" s="1"/>
  <c r="O99" i="6"/>
  <c r="C51" i="6" s="1"/>
  <c r="I97" i="6"/>
  <c r="E98" i="6" s="1"/>
  <c r="G98" i="6" s="1"/>
  <c r="H98" i="6" s="1"/>
  <c r="AA98" i="6" l="1"/>
  <c r="Q99" i="6" s="1"/>
  <c r="Z99" i="6" s="1"/>
  <c r="F98" i="16"/>
  <c r="G98" i="16" s="1"/>
  <c r="C99" i="16" s="1"/>
  <c r="E99" i="16" s="1"/>
  <c r="F97" i="14"/>
  <c r="G97" i="14" s="1"/>
  <c r="C98" i="14" s="1"/>
  <c r="E98" i="14" s="1"/>
  <c r="L99" i="14"/>
  <c r="M99" i="14" s="1"/>
  <c r="C51" i="14" s="1"/>
  <c r="F98" i="11"/>
  <c r="G98" i="11" s="1"/>
  <c r="C99" i="11" s="1"/>
  <c r="E99" i="11" s="1"/>
  <c r="F98" i="9"/>
  <c r="G98" i="9" s="1"/>
  <c r="C99" i="9" s="1"/>
  <c r="E99" i="9" s="1"/>
  <c r="L99" i="7"/>
  <c r="M99" i="7" s="1"/>
  <c r="C51" i="7" s="1"/>
  <c r="F98" i="7"/>
  <c r="G98" i="7" s="1"/>
  <c r="C99" i="7" s="1"/>
  <c r="E99" i="7" s="1"/>
  <c r="I98" i="6"/>
  <c r="E99" i="6" s="1"/>
  <c r="G99" i="6" s="1"/>
  <c r="H99" i="6" s="1"/>
  <c r="AA99" i="6" l="1"/>
  <c r="C49" i="6" s="1"/>
  <c r="C45" i="6" s="1"/>
  <c r="C43" i="6" s="1"/>
  <c r="F99" i="16"/>
  <c r="G99" i="16" s="1"/>
  <c r="C50" i="16" s="1"/>
  <c r="F98" i="14"/>
  <c r="G98" i="14" s="1"/>
  <c r="C99" i="14" s="1"/>
  <c r="E99" i="14" s="1"/>
  <c r="F99" i="11"/>
  <c r="G99" i="11" s="1"/>
  <c r="C50" i="11" s="1"/>
  <c r="F99" i="9"/>
  <c r="G99" i="9" s="1"/>
  <c r="C50" i="9" s="1"/>
  <c r="F99" i="7"/>
  <c r="G99" i="7" s="1"/>
  <c r="C50" i="7" s="1"/>
  <c r="I99" i="6"/>
  <c r="C50" i="6" s="1"/>
  <c r="C38" i="6"/>
  <c r="B52" i="16" l="1"/>
  <c r="C52" i="16"/>
  <c r="F99" i="14"/>
  <c r="G99" i="14" s="1"/>
  <c r="C50" i="14" s="1"/>
  <c r="B52" i="11"/>
  <c r="C52" i="11"/>
  <c r="C39" i="11" s="1"/>
  <c r="C40" i="11" s="1"/>
  <c r="B52" i="9"/>
  <c r="C52" i="9"/>
  <c r="C39" i="9" s="1"/>
  <c r="C40" i="9" s="1"/>
  <c r="B52" i="7"/>
  <c r="C52" i="7"/>
  <c r="C39" i="7" s="1"/>
  <c r="C40" i="7" s="1"/>
  <c r="B52" i="6"/>
  <c r="C52" i="6"/>
  <c r="C39" i="6" s="1"/>
  <c r="C40" i="6" s="1"/>
  <c r="B52" i="14" l="1"/>
  <c r="C52" i="14"/>
  <c r="C39" i="14" s="1"/>
  <c r="C40" i="14" s="1"/>
  <c r="C39" i="16"/>
  <c r="C40" i="16" l="1"/>
  <c r="X102" i="5"/>
  <c r="W99" i="5"/>
  <c r="S99" i="5"/>
  <c r="P99" i="5"/>
  <c r="J99" i="5"/>
  <c r="W98" i="5"/>
  <c r="S98" i="5"/>
  <c r="P98" i="5"/>
  <c r="J98" i="5"/>
  <c r="W97" i="5"/>
  <c r="S97" i="5"/>
  <c r="P97" i="5"/>
  <c r="J97" i="5"/>
  <c r="W96" i="5"/>
  <c r="S96" i="5"/>
  <c r="P96" i="5"/>
  <c r="J96" i="5"/>
  <c r="W95" i="5"/>
  <c r="U95" i="5"/>
  <c r="S95" i="5"/>
  <c r="P95" i="5"/>
  <c r="J95" i="5"/>
  <c r="W94" i="5"/>
  <c r="U94" i="5"/>
  <c r="S94" i="5"/>
  <c r="P94" i="5"/>
  <c r="J94" i="5"/>
  <c r="W93" i="5"/>
  <c r="U93" i="5"/>
  <c r="S93" i="5"/>
  <c r="P93" i="5"/>
  <c r="J93" i="5"/>
  <c r="W92" i="5"/>
  <c r="U92" i="5"/>
  <c r="S92" i="5"/>
  <c r="P92" i="5"/>
  <c r="J92" i="5"/>
  <c r="W91" i="5"/>
  <c r="U91" i="5"/>
  <c r="S91" i="5"/>
  <c r="P91" i="5"/>
  <c r="J91" i="5"/>
  <c r="W90" i="5"/>
  <c r="U90" i="5"/>
  <c r="S90" i="5"/>
  <c r="P90" i="5"/>
  <c r="J90" i="5"/>
  <c r="W89" i="5"/>
  <c r="U89" i="5"/>
  <c r="S89" i="5"/>
  <c r="P89" i="5"/>
  <c r="J89" i="5"/>
  <c r="W88" i="5"/>
  <c r="U88" i="5"/>
  <c r="S88" i="5"/>
  <c r="R88" i="5"/>
  <c r="P88" i="5"/>
  <c r="J88" i="5"/>
  <c r="W87" i="5"/>
  <c r="S87" i="5"/>
  <c r="P87" i="5"/>
  <c r="J87" i="5"/>
  <c r="W86" i="5"/>
  <c r="S86" i="5"/>
  <c r="P86" i="5"/>
  <c r="J86" i="5"/>
  <c r="W85" i="5"/>
  <c r="S85" i="5"/>
  <c r="P85" i="5"/>
  <c r="J85" i="5"/>
  <c r="W84" i="5"/>
  <c r="S84" i="5"/>
  <c r="P84" i="5"/>
  <c r="J84" i="5"/>
  <c r="W83" i="5"/>
  <c r="U83" i="5"/>
  <c r="S83" i="5"/>
  <c r="P83" i="5"/>
  <c r="J83" i="5"/>
  <c r="W82" i="5"/>
  <c r="U82" i="5"/>
  <c r="S82" i="5"/>
  <c r="P82" i="5"/>
  <c r="J82" i="5"/>
  <c r="W81" i="5"/>
  <c r="U81" i="5"/>
  <c r="S81" i="5"/>
  <c r="P81" i="5"/>
  <c r="J81" i="5"/>
  <c r="W80" i="5"/>
  <c r="U80" i="5"/>
  <c r="S80" i="5"/>
  <c r="P80" i="5"/>
  <c r="J80" i="5"/>
  <c r="W79" i="5"/>
  <c r="U79" i="5"/>
  <c r="S79" i="5"/>
  <c r="P79" i="5"/>
  <c r="J79" i="5"/>
  <c r="W78" i="5"/>
  <c r="U78" i="5"/>
  <c r="S78" i="5"/>
  <c r="P78" i="5"/>
  <c r="J78" i="5"/>
  <c r="W77" i="5"/>
  <c r="U77" i="5"/>
  <c r="S77" i="5"/>
  <c r="P77" i="5"/>
  <c r="J77" i="5"/>
  <c r="W76" i="5"/>
  <c r="U76" i="5"/>
  <c r="S76" i="5"/>
  <c r="R76" i="5"/>
  <c r="P76" i="5"/>
  <c r="J76" i="5"/>
  <c r="W75" i="5"/>
  <c r="S75" i="5"/>
  <c r="Q75" i="5"/>
  <c r="P75" i="5"/>
  <c r="J75" i="5"/>
  <c r="W74" i="5"/>
  <c r="S74" i="5"/>
  <c r="Q74" i="5"/>
  <c r="P74" i="5"/>
  <c r="J74" i="5"/>
  <c r="W73" i="5"/>
  <c r="S73" i="5"/>
  <c r="Q73" i="5"/>
  <c r="P73" i="5"/>
  <c r="J73" i="5"/>
  <c r="W72" i="5"/>
  <c r="S72" i="5"/>
  <c r="Q72" i="5"/>
  <c r="P72" i="5"/>
  <c r="J72" i="5"/>
  <c r="W71" i="5"/>
  <c r="U71" i="5"/>
  <c r="S71" i="5"/>
  <c r="Q71" i="5"/>
  <c r="P71" i="5"/>
  <c r="J71" i="5"/>
  <c r="W70" i="5"/>
  <c r="U70" i="5"/>
  <c r="S70" i="5"/>
  <c r="Q70" i="5"/>
  <c r="P70" i="5"/>
  <c r="J70" i="5"/>
  <c r="W69" i="5"/>
  <c r="U69" i="5"/>
  <c r="S69" i="5"/>
  <c r="Q69" i="5"/>
  <c r="P69" i="5"/>
  <c r="J69" i="5"/>
  <c r="W68" i="5"/>
  <c r="U68" i="5"/>
  <c r="S68" i="5"/>
  <c r="Q68" i="5"/>
  <c r="P68" i="5"/>
  <c r="J68" i="5"/>
  <c r="W67" i="5"/>
  <c r="U67" i="5"/>
  <c r="S67" i="5"/>
  <c r="Q67" i="5"/>
  <c r="P67" i="5"/>
  <c r="J67" i="5"/>
  <c r="W66" i="5"/>
  <c r="U66" i="5"/>
  <c r="S66" i="5"/>
  <c r="Q66" i="5"/>
  <c r="P66" i="5"/>
  <c r="J66" i="5"/>
  <c r="W65" i="5"/>
  <c r="U65" i="5"/>
  <c r="S65" i="5"/>
  <c r="Q65" i="5"/>
  <c r="P65" i="5"/>
  <c r="J65" i="5"/>
  <c r="W64" i="5"/>
  <c r="U64" i="5"/>
  <c r="S64" i="5"/>
  <c r="R64" i="5"/>
  <c r="Q64" i="5"/>
  <c r="P64" i="5"/>
  <c r="O64" i="5"/>
  <c r="J64" i="5"/>
  <c r="I64" i="5"/>
  <c r="K64" i="5" s="1"/>
  <c r="C64" i="5"/>
  <c r="L57" i="5"/>
  <c r="I57" i="5"/>
  <c r="F57" i="5"/>
  <c r="C57" i="5"/>
  <c r="L56" i="5"/>
  <c r="K56" i="5"/>
  <c r="F56" i="5"/>
  <c r="E56" i="5"/>
  <c r="L55" i="5"/>
  <c r="K55" i="5"/>
  <c r="K58" i="5" s="1"/>
  <c r="K59" i="5" s="1"/>
  <c r="F55" i="5"/>
  <c r="F58" i="5" s="1"/>
  <c r="F59" i="5" s="1"/>
  <c r="E55" i="5"/>
  <c r="E58" i="5" s="1"/>
  <c r="E59" i="5" s="1"/>
  <c r="C44" i="5"/>
  <c r="E35" i="5"/>
  <c r="E34" i="5"/>
  <c r="G27" i="5"/>
  <c r="J55" i="5" s="1"/>
  <c r="E27" i="5"/>
  <c r="N55" i="5" s="1"/>
  <c r="G26" i="5"/>
  <c r="J56" i="5" s="1"/>
  <c r="E26" i="5"/>
  <c r="N56" i="5" s="1"/>
  <c r="F17" i="5"/>
  <c r="D17" i="5"/>
  <c r="E17" i="5"/>
  <c r="J58" i="5" l="1"/>
  <c r="J59" i="5" s="1"/>
  <c r="D83" i="5" s="1"/>
  <c r="C47" i="5"/>
  <c r="L58" i="5"/>
  <c r="L59" i="5" s="1"/>
  <c r="N58" i="5"/>
  <c r="N59" i="5" s="1"/>
  <c r="T75" i="5" s="1"/>
  <c r="V75" i="5" s="1"/>
  <c r="Q96" i="5"/>
  <c r="Q95" i="5"/>
  <c r="Q94" i="5"/>
  <c r="Q93" i="5"/>
  <c r="Q92" i="5"/>
  <c r="Q91" i="5"/>
  <c r="Q90" i="5"/>
  <c r="Q89" i="5"/>
  <c r="Q87" i="5"/>
  <c r="Q99" i="5"/>
  <c r="Q86" i="5"/>
  <c r="Q98" i="5"/>
  <c r="Q85" i="5"/>
  <c r="V85" i="5" s="1"/>
  <c r="Q76" i="5"/>
  <c r="Q97" i="5"/>
  <c r="Q88" i="5"/>
  <c r="Q84" i="5"/>
  <c r="Q83" i="5"/>
  <c r="Q82" i="5"/>
  <c r="Q81" i="5"/>
  <c r="Q80" i="5"/>
  <c r="Q79" i="5"/>
  <c r="Q78" i="5"/>
  <c r="Q77" i="5"/>
  <c r="D84" i="5"/>
  <c r="T72" i="5"/>
  <c r="V72" i="5" s="1"/>
  <c r="D96" i="5"/>
  <c r="T84" i="5"/>
  <c r="T96" i="5"/>
  <c r="V96" i="5" s="1"/>
  <c r="D72" i="5"/>
  <c r="D79" i="5"/>
  <c r="T67" i="5"/>
  <c r="D91" i="5"/>
  <c r="T79" i="5"/>
  <c r="T91" i="5"/>
  <c r="D67" i="5"/>
  <c r="L64" i="5"/>
  <c r="M64" i="5" s="1"/>
  <c r="I65" i="5" s="1"/>
  <c r="K65" i="5" s="1"/>
  <c r="T95" i="5"/>
  <c r="V95" i="5" s="1"/>
  <c r="D78" i="5"/>
  <c r="T66" i="5"/>
  <c r="V66" i="5" s="1"/>
  <c r="D90" i="5"/>
  <c r="T78" i="5"/>
  <c r="T90" i="5"/>
  <c r="D66" i="5"/>
  <c r="V67" i="5"/>
  <c r="V78" i="5"/>
  <c r="D75" i="5"/>
  <c r="D87" i="5"/>
  <c r="D99" i="5"/>
  <c r="T99" i="5"/>
  <c r="D97" i="5"/>
  <c r="T85" i="5"/>
  <c r="T97" i="5"/>
  <c r="D73" i="5"/>
  <c r="D85" i="5"/>
  <c r="T73" i="5"/>
  <c r="V73" i="5" s="1"/>
  <c r="V99" i="5"/>
  <c r="I55" i="5"/>
  <c r="M55" i="5"/>
  <c r="I56" i="5"/>
  <c r="M56" i="5"/>
  <c r="D55" i="5"/>
  <c r="H55" i="5"/>
  <c r="D56" i="5"/>
  <c r="H56" i="5"/>
  <c r="C55" i="5"/>
  <c r="G55" i="5"/>
  <c r="C56" i="5"/>
  <c r="G56" i="5"/>
  <c r="D71" i="5" l="1"/>
  <c r="T87" i="5"/>
  <c r="V87" i="5" s="1"/>
  <c r="T83" i="5"/>
  <c r="V83" i="5" s="1"/>
  <c r="V84" i="5"/>
  <c r="T71" i="5"/>
  <c r="V71" i="5" s="1"/>
  <c r="D95" i="5"/>
  <c r="V79" i="5"/>
  <c r="V91" i="5"/>
  <c r="D58" i="5"/>
  <c r="D59" i="5" s="1"/>
  <c r="C58" i="5"/>
  <c r="C59" i="5" s="1"/>
  <c r="D88" i="5" s="1"/>
  <c r="I58" i="5"/>
  <c r="I59" i="5" s="1"/>
  <c r="D82" i="5" s="1"/>
  <c r="V97" i="5"/>
  <c r="V90" i="5"/>
  <c r="L65" i="5"/>
  <c r="M65" i="5"/>
  <c r="I66" i="5" s="1"/>
  <c r="K66" i="5" s="1"/>
  <c r="T76" i="5"/>
  <c r="V76" i="5" s="1"/>
  <c r="G58" i="5"/>
  <c r="G59" i="5" s="1"/>
  <c r="H58" i="5"/>
  <c r="H59" i="5" s="1"/>
  <c r="M58" i="5"/>
  <c r="M59" i="5" s="1"/>
  <c r="D77" i="5"/>
  <c r="T65" i="5"/>
  <c r="V65" i="5" s="1"/>
  <c r="D89" i="5"/>
  <c r="T77" i="5"/>
  <c r="V77" i="5" s="1"/>
  <c r="T89" i="5"/>
  <c r="V89" i="5" s="1"/>
  <c r="D65" i="5"/>
  <c r="X101" i="5"/>
  <c r="C48" i="5"/>
  <c r="C46" i="5" s="1"/>
  <c r="D94" i="5"/>
  <c r="T82" i="5"/>
  <c r="V82" i="5" s="1"/>
  <c r="S99" i="1"/>
  <c r="J99" i="1"/>
  <c r="S98" i="1"/>
  <c r="J98" i="1"/>
  <c r="S97" i="1"/>
  <c r="J97" i="1"/>
  <c r="S96" i="1"/>
  <c r="J96" i="1"/>
  <c r="U95" i="1"/>
  <c r="S95" i="1"/>
  <c r="J95" i="1"/>
  <c r="U94" i="1"/>
  <c r="S94" i="1"/>
  <c r="J94" i="1"/>
  <c r="U93" i="1"/>
  <c r="S93" i="1"/>
  <c r="J93" i="1"/>
  <c r="U92" i="1"/>
  <c r="S92" i="1"/>
  <c r="J92" i="1"/>
  <c r="U91" i="1"/>
  <c r="S91" i="1"/>
  <c r="J91" i="1"/>
  <c r="U90" i="1"/>
  <c r="S90" i="1"/>
  <c r="J90" i="1"/>
  <c r="U89" i="1"/>
  <c r="S89" i="1"/>
  <c r="J89" i="1"/>
  <c r="U88" i="1"/>
  <c r="S88" i="1"/>
  <c r="R88" i="1"/>
  <c r="J88" i="1"/>
  <c r="S87" i="1"/>
  <c r="J87" i="1"/>
  <c r="S86" i="1"/>
  <c r="J86" i="1"/>
  <c r="S85" i="1"/>
  <c r="J85" i="1"/>
  <c r="S84" i="1"/>
  <c r="J84" i="1"/>
  <c r="U83" i="1"/>
  <c r="S83" i="1"/>
  <c r="J83" i="1"/>
  <c r="U82" i="1"/>
  <c r="S82" i="1"/>
  <c r="J82" i="1"/>
  <c r="U81" i="1"/>
  <c r="S81" i="1"/>
  <c r="J81" i="1"/>
  <c r="U80" i="1"/>
  <c r="S80" i="1"/>
  <c r="J80" i="1"/>
  <c r="U79" i="1"/>
  <c r="S79" i="1"/>
  <c r="J79" i="1"/>
  <c r="U78" i="1"/>
  <c r="S78" i="1"/>
  <c r="J78" i="1"/>
  <c r="U77" i="1"/>
  <c r="S77" i="1"/>
  <c r="J77" i="1"/>
  <c r="U76" i="1"/>
  <c r="S76" i="1"/>
  <c r="R76" i="1"/>
  <c r="J76" i="1"/>
  <c r="S75" i="1"/>
  <c r="J75" i="1"/>
  <c r="S74" i="1"/>
  <c r="J74" i="1"/>
  <c r="S73" i="1"/>
  <c r="J73" i="1"/>
  <c r="S72" i="1"/>
  <c r="J72" i="1"/>
  <c r="U71" i="1"/>
  <c r="S71" i="1"/>
  <c r="J71" i="1"/>
  <c r="U70" i="1"/>
  <c r="S70" i="1"/>
  <c r="J70" i="1"/>
  <c r="U69" i="1"/>
  <c r="S69" i="1"/>
  <c r="J69" i="1"/>
  <c r="U68" i="1"/>
  <c r="S68" i="1"/>
  <c r="J68" i="1"/>
  <c r="U67" i="1"/>
  <c r="S67" i="1"/>
  <c r="J67" i="1"/>
  <c r="U66" i="1"/>
  <c r="S66" i="1"/>
  <c r="J66" i="1"/>
  <c r="U65" i="1"/>
  <c r="S65" i="1"/>
  <c r="J65" i="1"/>
  <c r="U64" i="1"/>
  <c r="S64" i="1"/>
  <c r="R64" i="1"/>
  <c r="J64" i="1"/>
  <c r="L57" i="1"/>
  <c r="I57" i="1"/>
  <c r="F57" i="1"/>
  <c r="C57" i="1"/>
  <c r="L56" i="1"/>
  <c r="K56" i="1"/>
  <c r="F56" i="1"/>
  <c r="E56" i="1"/>
  <c r="N55" i="1"/>
  <c r="L55" i="1"/>
  <c r="L58" i="1" s="1"/>
  <c r="L59" i="1" s="1"/>
  <c r="K55" i="1"/>
  <c r="F55" i="1"/>
  <c r="E55" i="1"/>
  <c r="E35" i="1"/>
  <c r="E34" i="1"/>
  <c r="G27" i="1"/>
  <c r="J55" i="1" s="1"/>
  <c r="E27" i="1"/>
  <c r="D55" i="1" s="1"/>
  <c r="G26" i="1"/>
  <c r="H56" i="1" s="1"/>
  <c r="E26" i="1"/>
  <c r="N56" i="1" s="1"/>
  <c r="D76" i="5" l="1"/>
  <c r="J56" i="1"/>
  <c r="D64" i="5"/>
  <c r="E64" i="5" s="1"/>
  <c r="F58" i="1"/>
  <c r="F59" i="1" s="1"/>
  <c r="T88" i="5"/>
  <c r="V88" i="5" s="1"/>
  <c r="G55" i="1"/>
  <c r="G58" i="1" s="1"/>
  <c r="G59" i="1" s="1"/>
  <c r="T64" i="5"/>
  <c r="V64" i="5" s="1"/>
  <c r="X64" i="5" s="1"/>
  <c r="Y64" i="5" s="1"/>
  <c r="O65" i="5" s="1"/>
  <c r="X65" i="5" s="1"/>
  <c r="Y65" i="5" s="1"/>
  <c r="O66" i="5" s="1"/>
  <c r="X66" i="5" s="1"/>
  <c r="Y66" i="5" s="1"/>
  <c r="O67" i="5" s="1"/>
  <c r="X67" i="5" s="1"/>
  <c r="Y67" i="5" s="1"/>
  <c r="O68" i="5" s="1"/>
  <c r="X68" i="5" s="1"/>
  <c r="Y68" i="5" s="1"/>
  <c r="O69" i="5" s="1"/>
  <c r="K58" i="1"/>
  <c r="K59" i="1" s="1"/>
  <c r="D70" i="5"/>
  <c r="J58" i="1"/>
  <c r="J59" i="1" s="1"/>
  <c r="T83" i="1" s="1"/>
  <c r="T94" i="5"/>
  <c r="V94" i="5" s="1"/>
  <c r="C55" i="1"/>
  <c r="T70" i="5"/>
  <c r="V70" i="5" s="1"/>
  <c r="N58" i="1"/>
  <c r="N59" i="1" s="1"/>
  <c r="D75" i="1" s="1"/>
  <c r="E58" i="1"/>
  <c r="E59" i="1" s="1"/>
  <c r="G56" i="1"/>
  <c r="X103" i="5"/>
  <c r="D80" i="5"/>
  <c r="T68" i="5"/>
  <c r="V68" i="5" s="1"/>
  <c r="D92" i="5"/>
  <c r="T80" i="5"/>
  <c r="V80" i="5" s="1"/>
  <c r="T92" i="5"/>
  <c r="V92" i="5" s="1"/>
  <c r="D68" i="5"/>
  <c r="D81" i="5"/>
  <c r="T69" i="5"/>
  <c r="V69" i="5" s="1"/>
  <c r="D93" i="5"/>
  <c r="T81" i="5"/>
  <c r="V81" i="5" s="1"/>
  <c r="T93" i="5"/>
  <c r="V93" i="5" s="1"/>
  <c r="D69" i="5"/>
  <c r="T98" i="5"/>
  <c r="V98" i="5" s="1"/>
  <c r="D74" i="5"/>
  <c r="D86" i="5"/>
  <c r="T74" i="5"/>
  <c r="V74" i="5" s="1"/>
  <c r="D98" i="5"/>
  <c r="T86" i="5"/>
  <c r="V86" i="5" s="1"/>
  <c r="F64" i="5"/>
  <c r="G64" i="5" s="1"/>
  <c r="C65" i="5" s="1"/>
  <c r="E65" i="5" s="1"/>
  <c r="L66" i="5"/>
  <c r="M66" i="5" s="1"/>
  <c r="I67" i="5" s="1"/>
  <c r="K67" i="5" s="1"/>
  <c r="P96" i="1"/>
  <c r="P94" i="1"/>
  <c r="P92" i="1"/>
  <c r="P90" i="1"/>
  <c r="P85" i="1"/>
  <c r="P74" i="1"/>
  <c r="P71" i="1"/>
  <c r="P69" i="1"/>
  <c r="P67" i="1"/>
  <c r="P65" i="1"/>
  <c r="P97" i="1"/>
  <c r="P86" i="1"/>
  <c r="P83" i="1"/>
  <c r="P81" i="1"/>
  <c r="P79" i="1"/>
  <c r="P77" i="1"/>
  <c r="P75" i="1"/>
  <c r="P64" i="1"/>
  <c r="P98" i="1"/>
  <c r="P95" i="1"/>
  <c r="P93" i="1"/>
  <c r="P91" i="1"/>
  <c r="P89" i="1"/>
  <c r="P87" i="1"/>
  <c r="P76" i="1"/>
  <c r="P72" i="1"/>
  <c r="P70" i="1"/>
  <c r="P68" i="1"/>
  <c r="P66" i="1"/>
  <c r="P99" i="1"/>
  <c r="P88" i="1"/>
  <c r="P84" i="1"/>
  <c r="P82" i="1"/>
  <c r="P80" i="1"/>
  <c r="P78" i="1"/>
  <c r="P73" i="1"/>
  <c r="Q99" i="1"/>
  <c r="Q88" i="1"/>
  <c r="Q84" i="1"/>
  <c r="Q82" i="1"/>
  <c r="Q80" i="1"/>
  <c r="Q78" i="1"/>
  <c r="Q73" i="1"/>
  <c r="Q96" i="1"/>
  <c r="Q94" i="1"/>
  <c r="Q92" i="1"/>
  <c r="Q90" i="1"/>
  <c r="Q85" i="1"/>
  <c r="Q74" i="1"/>
  <c r="Q71" i="1"/>
  <c r="Q69" i="1"/>
  <c r="Q67" i="1"/>
  <c r="Q65" i="1"/>
  <c r="C47" i="1"/>
  <c r="X101" i="1" s="1"/>
  <c r="Q97" i="1"/>
  <c r="Q86" i="1"/>
  <c r="Q83" i="1"/>
  <c r="Q81" i="1"/>
  <c r="Q79" i="1"/>
  <c r="Q77" i="1"/>
  <c r="Q75" i="1"/>
  <c r="Q64" i="1"/>
  <c r="Q98" i="1"/>
  <c r="Q95" i="1"/>
  <c r="Q93" i="1"/>
  <c r="Q91" i="1"/>
  <c r="Q89" i="1"/>
  <c r="Q87" i="1"/>
  <c r="Q76" i="1"/>
  <c r="Q72" i="1"/>
  <c r="Q70" i="1"/>
  <c r="Q68" i="1"/>
  <c r="Q66" i="1"/>
  <c r="O64" i="1"/>
  <c r="C44" i="1"/>
  <c r="C64" i="1"/>
  <c r="I64" i="1" s="1"/>
  <c r="K64" i="1" s="1"/>
  <c r="L64" i="1" s="1"/>
  <c r="M64" i="1" s="1"/>
  <c r="I65" i="1" s="1"/>
  <c r="K65" i="1" s="1"/>
  <c r="X102" i="1"/>
  <c r="W97" i="1"/>
  <c r="W94" i="1"/>
  <c r="W92" i="1"/>
  <c r="W90" i="1"/>
  <c r="W88" i="1"/>
  <c r="W86" i="1"/>
  <c r="W75" i="1"/>
  <c r="W71" i="1"/>
  <c r="W69" i="1"/>
  <c r="W67" i="1"/>
  <c r="W65" i="1"/>
  <c r="W98" i="1"/>
  <c r="W87" i="1"/>
  <c r="W83" i="1"/>
  <c r="W81" i="1"/>
  <c r="W79" i="1"/>
  <c r="W77" i="1"/>
  <c r="W72" i="1"/>
  <c r="W99" i="1"/>
  <c r="W95" i="1"/>
  <c r="W93" i="1"/>
  <c r="W91" i="1"/>
  <c r="W89" i="1"/>
  <c r="W84" i="1"/>
  <c r="W73" i="1"/>
  <c r="W70" i="1"/>
  <c r="W68" i="1"/>
  <c r="W66" i="1"/>
  <c r="W64" i="1"/>
  <c r="W96" i="1"/>
  <c r="W85" i="1"/>
  <c r="W82" i="1"/>
  <c r="W80" i="1"/>
  <c r="W78" i="1"/>
  <c r="W76" i="1"/>
  <c r="W74" i="1"/>
  <c r="D91" i="1"/>
  <c r="T79" i="1"/>
  <c r="T91" i="1"/>
  <c r="T67" i="1"/>
  <c r="D67" i="1"/>
  <c r="D79" i="1"/>
  <c r="D97" i="1"/>
  <c r="T97" i="1"/>
  <c r="D73" i="1"/>
  <c r="T85" i="1"/>
  <c r="D85" i="1"/>
  <c r="T73" i="1"/>
  <c r="D84" i="1"/>
  <c r="D96" i="1"/>
  <c r="T84" i="1"/>
  <c r="T96" i="1"/>
  <c r="T72" i="1"/>
  <c r="D72" i="1"/>
  <c r="T87" i="1"/>
  <c r="T66" i="1"/>
  <c r="V66" i="1" s="1"/>
  <c r="D90" i="1"/>
  <c r="T78" i="1"/>
  <c r="T90" i="1"/>
  <c r="D78" i="1"/>
  <c r="D66" i="1"/>
  <c r="D95" i="1"/>
  <c r="D83" i="1"/>
  <c r="D71" i="1"/>
  <c r="I55" i="1"/>
  <c r="M55" i="1"/>
  <c r="I56" i="1"/>
  <c r="M56" i="1"/>
  <c r="H55" i="1"/>
  <c r="H58" i="1" s="1"/>
  <c r="H59" i="1" s="1"/>
  <c r="D56" i="1"/>
  <c r="D58" i="1" s="1"/>
  <c r="D59" i="1" s="1"/>
  <c r="C56" i="1"/>
  <c r="C58" i="1" s="1"/>
  <c r="C59" i="1" s="1"/>
  <c r="D68" i="1" l="1"/>
  <c r="T68" i="1"/>
  <c r="D92" i="1"/>
  <c r="D80" i="1"/>
  <c r="T80" i="1"/>
  <c r="T92" i="1"/>
  <c r="V96" i="1"/>
  <c r="M58" i="1"/>
  <c r="M59" i="1" s="1"/>
  <c r="D86" i="1" s="1"/>
  <c r="T71" i="1"/>
  <c r="V71" i="1" s="1"/>
  <c r="D87" i="1"/>
  <c r="D99" i="1"/>
  <c r="T75" i="1"/>
  <c r="V75" i="1" s="1"/>
  <c r="V67" i="1"/>
  <c r="V72" i="1"/>
  <c r="T95" i="1"/>
  <c r="V95" i="1" s="1"/>
  <c r="T99" i="1"/>
  <c r="V99" i="1" s="1"/>
  <c r="V85" i="1"/>
  <c r="F65" i="5"/>
  <c r="G65" i="5" s="1"/>
  <c r="C66" i="5" s="1"/>
  <c r="E66" i="5" s="1"/>
  <c r="X69" i="5"/>
  <c r="Y69" i="5" s="1"/>
  <c r="O70" i="5" s="1"/>
  <c r="X70" i="5" s="1"/>
  <c r="Y70" i="5" s="1"/>
  <c r="O71" i="5" s="1"/>
  <c r="X71" i="5" s="1"/>
  <c r="Y71" i="5" s="1"/>
  <c r="O72" i="5" s="1"/>
  <c r="X72" i="5" s="1"/>
  <c r="Y72" i="5" s="1"/>
  <c r="O73" i="5" s="1"/>
  <c r="X73" i="5" s="1"/>
  <c r="Y73" i="5" s="1"/>
  <c r="O74" i="5" s="1"/>
  <c r="X74" i="5" s="1"/>
  <c r="Y74" i="5" s="1"/>
  <c r="O75" i="5" s="1"/>
  <c r="X75" i="5" s="1"/>
  <c r="Y75" i="5" s="1"/>
  <c r="O76" i="5" s="1"/>
  <c r="X76" i="5" s="1"/>
  <c r="Y76" i="5" s="1"/>
  <c r="O77" i="5" s="1"/>
  <c r="X77" i="5" s="1"/>
  <c r="Y77" i="5" s="1"/>
  <c r="O78" i="5" s="1"/>
  <c r="X78" i="5" s="1"/>
  <c r="Y78" i="5" s="1"/>
  <c r="O79" i="5" s="1"/>
  <c r="X79" i="5" s="1"/>
  <c r="Y79" i="5" s="1"/>
  <c r="O80" i="5" s="1"/>
  <c r="X80" i="5" s="1"/>
  <c r="Y80" i="5" s="1"/>
  <c r="O81" i="5" s="1"/>
  <c r="X81" i="5" s="1"/>
  <c r="Y81" i="5" s="1"/>
  <c r="O82" i="5" s="1"/>
  <c r="X82" i="5" s="1"/>
  <c r="Y82" i="5" s="1"/>
  <c r="O83" i="5" s="1"/>
  <c r="X83" i="5" s="1"/>
  <c r="Y83" i="5" s="1"/>
  <c r="O84" i="5" s="1"/>
  <c r="X84" i="5" s="1"/>
  <c r="Y84" i="5" s="1"/>
  <c r="O85" i="5" s="1"/>
  <c r="X85" i="5" s="1"/>
  <c r="Y85" i="5" s="1"/>
  <c r="O86" i="5" s="1"/>
  <c r="X86" i="5" s="1"/>
  <c r="Y86" i="5" s="1"/>
  <c r="O87" i="5" s="1"/>
  <c r="X87" i="5" s="1"/>
  <c r="Y87" i="5" s="1"/>
  <c r="O88" i="5" s="1"/>
  <c r="X88" i="5" s="1"/>
  <c r="Y88" i="5" s="1"/>
  <c r="O89" i="5" s="1"/>
  <c r="X89" i="5" s="1"/>
  <c r="Y89" i="5" s="1"/>
  <c r="O90" i="5" s="1"/>
  <c r="X90" i="5" s="1"/>
  <c r="Y90" i="5" s="1"/>
  <c r="O91" i="5" s="1"/>
  <c r="X91" i="5" s="1"/>
  <c r="Y91" i="5" s="1"/>
  <c r="O92" i="5" s="1"/>
  <c r="X92" i="5" s="1"/>
  <c r="Y92" i="5" s="1"/>
  <c r="O93" i="5" s="1"/>
  <c r="X93" i="5" s="1"/>
  <c r="Y93" i="5" s="1"/>
  <c r="O94" i="5" s="1"/>
  <c r="X94" i="5" s="1"/>
  <c r="Y94" i="5" s="1"/>
  <c r="O95" i="5" s="1"/>
  <c r="X95" i="5" s="1"/>
  <c r="Y95" i="5" s="1"/>
  <c r="O96" i="5" s="1"/>
  <c r="X96" i="5" s="1"/>
  <c r="Y96" i="5" s="1"/>
  <c r="O97" i="5" s="1"/>
  <c r="X97" i="5" s="1"/>
  <c r="Y97" i="5" s="1"/>
  <c r="O98" i="5" s="1"/>
  <c r="X98" i="5" s="1"/>
  <c r="Y98" i="5" s="1"/>
  <c r="O99" i="5" s="1"/>
  <c r="X99" i="5" s="1"/>
  <c r="Y99" i="5" s="1"/>
  <c r="L67" i="5"/>
  <c r="M67" i="5" s="1"/>
  <c r="I68" i="5" s="1"/>
  <c r="K68" i="5" s="1"/>
  <c r="V79" i="1"/>
  <c r="V97" i="1"/>
  <c r="V73" i="1"/>
  <c r="V68" i="1"/>
  <c r="V78" i="1"/>
  <c r="V90" i="1"/>
  <c r="V80" i="1"/>
  <c r="V91" i="1"/>
  <c r="V92" i="1"/>
  <c r="V83" i="1"/>
  <c r="V84" i="1"/>
  <c r="C48" i="1"/>
  <c r="C46" i="1" s="1"/>
  <c r="V87" i="1"/>
  <c r="T64" i="1"/>
  <c r="V64" i="1" s="1"/>
  <c r="T76" i="1"/>
  <c r="V76" i="1" s="1"/>
  <c r="T88" i="1"/>
  <c r="V88" i="1" s="1"/>
  <c r="D64" i="1"/>
  <c r="E64" i="1" s="1"/>
  <c r="D88" i="1"/>
  <c r="D76" i="1"/>
  <c r="D77" i="1"/>
  <c r="D89" i="1"/>
  <c r="T89" i="1"/>
  <c r="V89" i="1" s="1"/>
  <c r="T77" i="1"/>
  <c r="V77" i="1" s="1"/>
  <c r="D65" i="1"/>
  <c r="T65" i="1"/>
  <c r="V65" i="1" s="1"/>
  <c r="L65" i="1"/>
  <c r="M65" i="1" s="1"/>
  <c r="I66" i="1" s="1"/>
  <c r="K66" i="1" s="1"/>
  <c r="D81" i="1"/>
  <c r="D93" i="1"/>
  <c r="T81" i="1"/>
  <c r="V81" i="1" s="1"/>
  <c r="T93" i="1"/>
  <c r="V93" i="1" s="1"/>
  <c r="D69" i="1"/>
  <c r="T69" i="1"/>
  <c r="V69" i="1" s="1"/>
  <c r="D74" i="1"/>
  <c r="I58" i="1"/>
  <c r="I59" i="1" s="1"/>
  <c r="T98" i="1" l="1"/>
  <c r="V98" i="1" s="1"/>
  <c r="D98" i="1"/>
  <c r="T74" i="1"/>
  <c r="V74" i="1" s="1"/>
  <c r="T86" i="1"/>
  <c r="V86" i="1" s="1"/>
  <c r="F66" i="5"/>
  <c r="G66" i="5" s="1"/>
  <c r="C67" i="5" s="1"/>
  <c r="E67" i="5" s="1"/>
  <c r="L68" i="5"/>
  <c r="M68" i="5" s="1"/>
  <c r="I69" i="5" s="1"/>
  <c r="K69" i="5" s="1"/>
  <c r="C49" i="5"/>
  <c r="C45" i="5" s="1"/>
  <c r="C43" i="5" s="1"/>
  <c r="X104" i="5"/>
  <c r="X64" i="1"/>
  <c r="Y64" i="1" s="1"/>
  <c r="O65" i="1" s="1"/>
  <c r="X65" i="1" s="1"/>
  <c r="Y65" i="1" s="1"/>
  <c r="O66" i="1" s="1"/>
  <c r="X66" i="1" s="1"/>
  <c r="Y66" i="1" s="1"/>
  <c r="O67" i="1" s="1"/>
  <c r="X67" i="1" s="1"/>
  <c r="Y67" i="1" s="1"/>
  <c r="O68" i="1" s="1"/>
  <c r="X68" i="1" s="1"/>
  <c r="Y68" i="1" s="1"/>
  <c r="O69" i="1" s="1"/>
  <c r="X69" i="1" s="1"/>
  <c r="Y69" i="1" s="1"/>
  <c r="O70" i="1" s="1"/>
  <c r="X103" i="1"/>
  <c r="L66" i="1"/>
  <c r="M66" i="1" s="1"/>
  <c r="I67" i="1" s="1"/>
  <c r="K67" i="1" s="1"/>
  <c r="T70" i="1"/>
  <c r="V70" i="1" s="1"/>
  <c r="D94" i="1"/>
  <c r="T82" i="1"/>
  <c r="V82" i="1" s="1"/>
  <c r="T94" i="1"/>
  <c r="V94" i="1" s="1"/>
  <c r="D82" i="1"/>
  <c r="D70" i="1"/>
  <c r="F64" i="1"/>
  <c r="G64" i="1" s="1"/>
  <c r="C65" i="1" s="1"/>
  <c r="E65" i="1" s="1"/>
  <c r="C38" i="5"/>
  <c r="F67" i="5" l="1"/>
  <c r="G67" i="5" s="1"/>
  <c r="C68" i="5" s="1"/>
  <c r="E68" i="5" s="1"/>
  <c r="L69" i="5"/>
  <c r="M69" i="5" s="1"/>
  <c r="I70" i="5" s="1"/>
  <c r="K70" i="5" s="1"/>
  <c r="X70" i="1"/>
  <c r="Y70" i="1" s="1"/>
  <c r="O71" i="1" s="1"/>
  <c r="X71" i="1" s="1"/>
  <c r="Y71" i="1" s="1"/>
  <c r="O72" i="1" s="1"/>
  <c r="X72" i="1" s="1"/>
  <c r="Y72" i="1" s="1"/>
  <c r="O73" i="1" s="1"/>
  <c r="X73" i="1" s="1"/>
  <c r="Y73" i="1" s="1"/>
  <c r="O74" i="1" s="1"/>
  <c r="X74" i="1" s="1"/>
  <c r="Y74" i="1" s="1"/>
  <c r="O75" i="1" s="1"/>
  <c r="X75" i="1" s="1"/>
  <c r="Y75" i="1" s="1"/>
  <c r="O76" i="1" s="1"/>
  <c r="X76" i="1" s="1"/>
  <c r="Y76" i="1" s="1"/>
  <c r="O77" i="1" s="1"/>
  <c r="X77" i="1" s="1"/>
  <c r="Y77" i="1" s="1"/>
  <c r="O78" i="1" s="1"/>
  <c r="X78" i="1" s="1"/>
  <c r="Y78" i="1" s="1"/>
  <c r="O79" i="1" s="1"/>
  <c r="X79" i="1" s="1"/>
  <c r="Y79" i="1" s="1"/>
  <c r="O80" i="1" s="1"/>
  <c r="X80" i="1" s="1"/>
  <c r="Y80" i="1" s="1"/>
  <c r="O81" i="1" s="1"/>
  <c r="X81" i="1" s="1"/>
  <c r="Y81" i="1" s="1"/>
  <c r="O82" i="1" s="1"/>
  <c r="X82" i="1" s="1"/>
  <c r="Y82" i="1" s="1"/>
  <c r="O83" i="1" s="1"/>
  <c r="X83" i="1" s="1"/>
  <c r="Y83" i="1" s="1"/>
  <c r="O84" i="1" s="1"/>
  <c r="X84" i="1" s="1"/>
  <c r="Y84" i="1" s="1"/>
  <c r="O85" i="1" s="1"/>
  <c r="X85" i="1" s="1"/>
  <c r="Y85" i="1" s="1"/>
  <c r="O86" i="1" s="1"/>
  <c r="X86" i="1" s="1"/>
  <c r="Y86" i="1" s="1"/>
  <c r="O87" i="1" s="1"/>
  <c r="X87" i="1" s="1"/>
  <c r="Y87" i="1" s="1"/>
  <c r="O88" i="1" s="1"/>
  <c r="X88" i="1" s="1"/>
  <c r="Y88" i="1" s="1"/>
  <c r="O89" i="1" s="1"/>
  <c r="X89" i="1" s="1"/>
  <c r="Y89" i="1" s="1"/>
  <c r="O90" i="1" s="1"/>
  <c r="X90" i="1" s="1"/>
  <c r="Y90" i="1" s="1"/>
  <c r="O91" i="1" s="1"/>
  <c r="X91" i="1" s="1"/>
  <c r="Y91" i="1" s="1"/>
  <c r="O92" i="1" s="1"/>
  <c r="X92" i="1" s="1"/>
  <c r="Y92" i="1" s="1"/>
  <c r="O93" i="1" s="1"/>
  <c r="X93" i="1" s="1"/>
  <c r="Y93" i="1" s="1"/>
  <c r="O94" i="1" s="1"/>
  <c r="X94" i="1" s="1"/>
  <c r="Y94" i="1" s="1"/>
  <c r="O95" i="1" s="1"/>
  <c r="X95" i="1" s="1"/>
  <c r="Y95" i="1" s="1"/>
  <c r="O96" i="1" s="1"/>
  <c r="X96" i="1" s="1"/>
  <c r="Y96" i="1" s="1"/>
  <c r="O97" i="1" s="1"/>
  <c r="X97" i="1" s="1"/>
  <c r="Y97" i="1" s="1"/>
  <c r="O98" i="1" s="1"/>
  <c r="X98" i="1" s="1"/>
  <c r="Y98" i="1" s="1"/>
  <c r="O99" i="1" s="1"/>
  <c r="X99" i="1" s="1"/>
  <c r="Y99" i="1" s="1"/>
  <c r="X104" i="1" s="1"/>
  <c r="L67" i="1"/>
  <c r="M67" i="1" s="1"/>
  <c r="I68" i="1" s="1"/>
  <c r="K68" i="1" s="1"/>
  <c r="F65" i="1"/>
  <c r="G65" i="1" s="1"/>
  <c r="C66" i="1" s="1"/>
  <c r="E66" i="1" s="1"/>
  <c r="F68" i="5" l="1"/>
  <c r="G68" i="5" s="1"/>
  <c r="C69" i="5" s="1"/>
  <c r="E69" i="5" s="1"/>
  <c r="L70" i="5"/>
  <c r="M70" i="5" s="1"/>
  <c r="I71" i="5" s="1"/>
  <c r="K71" i="5" s="1"/>
  <c r="C49" i="1"/>
  <c r="C45" i="1" s="1"/>
  <c r="C43" i="1" s="1"/>
  <c r="C38" i="1" s="1"/>
  <c r="L68" i="1"/>
  <c r="M68" i="1" s="1"/>
  <c r="I69" i="1" s="1"/>
  <c r="K69" i="1" s="1"/>
  <c r="F66" i="1"/>
  <c r="G66" i="1" s="1"/>
  <c r="C67" i="1" s="1"/>
  <c r="E67" i="1" s="1"/>
  <c r="F69" i="5" l="1"/>
  <c r="G69" i="5" s="1"/>
  <c r="C70" i="5" s="1"/>
  <c r="E70" i="5" s="1"/>
  <c r="L71" i="5"/>
  <c r="M71" i="5" s="1"/>
  <c r="I72" i="5" s="1"/>
  <c r="K72" i="5" s="1"/>
  <c r="L69" i="1"/>
  <c r="M69" i="1" s="1"/>
  <c r="I70" i="1" s="1"/>
  <c r="K70" i="1" s="1"/>
  <c r="F67" i="1"/>
  <c r="G67" i="1" s="1"/>
  <c r="C68" i="1" s="1"/>
  <c r="E68" i="1" s="1"/>
  <c r="F70" i="5" l="1"/>
  <c r="G70" i="5" s="1"/>
  <c r="C71" i="5" s="1"/>
  <c r="E71" i="5" s="1"/>
  <c r="L72" i="5"/>
  <c r="M72" i="5" s="1"/>
  <c r="I73" i="5" s="1"/>
  <c r="K73" i="5" s="1"/>
  <c r="L70" i="1"/>
  <c r="M70" i="1" s="1"/>
  <c r="I71" i="1" s="1"/>
  <c r="K71" i="1" s="1"/>
  <c r="F68" i="1"/>
  <c r="G68" i="1" s="1"/>
  <c r="C69" i="1" s="1"/>
  <c r="E69" i="1" s="1"/>
  <c r="F71" i="5" l="1"/>
  <c r="G71" i="5" s="1"/>
  <c r="C72" i="5" s="1"/>
  <c r="E72" i="5" s="1"/>
  <c r="L73" i="5"/>
  <c r="M73" i="5" s="1"/>
  <c r="I74" i="5" s="1"/>
  <c r="K74" i="5" s="1"/>
  <c r="L71" i="1"/>
  <c r="M71" i="1" s="1"/>
  <c r="I72" i="1" s="1"/>
  <c r="K72" i="1" s="1"/>
  <c r="F69" i="1"/>
  <c r="G69" i="1" s="1"/>
  <c r="C70" i="1" s="1"/>
  <c r="E70" i="1" s="1"/>
  <c r="F72" i="5" l="1"/>
  <c r="G72" i="5" s="1"/>
  <c r="C73" i="5" s="1"/>
  <c r="E73" i="5" s="1"/>
  <c r="L74" i="5"/>
  <c r="M74" i="5" s="1"/>
  <c r="I75" i="5" s="1"/>
  <c r="K75" i="5" s="1"/>
  <c r="L72" i="1"/>
  <c r="M72" i="1" s="1"/>
  <c r="I73" i="1" s="1"/>
  <c r="K73" i="1" s="1"/>
  <c r="F70" i="1"/>
  <c r="G70" i="1" s="1"/>
  <c r="C71" i="1" s="1"/>
  <c r="E71" i="1" s="1"/>
  <c r="F73" i="5" l="1"/>
  <c r="G73" i="5" s="1"/>
  <c r="C74" i="5" s="1"/>
  <c r="E74" i="5" s="1"/>
  <c r="L75" i="5"/>
  <c r="M75" i="5" s="1"/>
  <c r="I76" i="5" s="1"/>
  <c r="K76" i="5" s="1"/>
  <c r="L73" i="1"/>
  <c r="M73" i="1" s="1"/>
  <c r="I74" i="1" s="1"/>
  <c r="K74" i="1" s="1"/>
  <c r="F71" i="1"/>
  <c r="G71" i="1" s="1"/>
  <c r="C72" i="1" s="1"/>
  <c r="E72" i="1" s="1"/>
  <c r="F74" i="5" l="1"/>
  <c r="G74" i="5" s="1"/>
  <c r="C75" i="5" s="1"/>
  <c r="E75" i="5" s="1"/>
  <c r="L76" i="5"/>
  <c r="M76" i="5" s="1"/>
  <c r="I77" i="5" s="1"/>
  <c r="K77" i="5" s="1"/>
  <c r="L74" i="1"/>
  <c r="M74" i="1" s="1"/>
  <c r="I75" i="1" s="1"/>
  <c r="K75" i="1" s="1"/>
  <c r="F72" i="1"/>
  <c r="G72" i="1" s="1"/>
  <c r="C73" i="1" s="1"/>
  <c r="E73" i="1" s="1"/>
  <c r="M77" i="5" l="1"/>
  <c r="I78" i="5" s="1"/>
  <c r="K78" i="5" s="1"/>
  <c r="L77" i="5"/>
  <c r="F75" i="5"/>
  <c r="G75" i="5" s="1"/>
  <c r="C76" i="5" s="1"/>
  <c r="E76" i="5" s="1"/>
  <c r="F73" i="1"/>
  <c r="G73" i="1" s="1"/>
  <c r="C74" i="1" s="1"/>
  <c r="E74" i="1" s="1"/>
  <c r="L75" i="1"/>
  <c r="M75" i="1" s="1"/>
  <c r="I76" i="1" s="1"/>
  <c r="K76" i="1" s="1"/>
  <c r="F76" i="5" l="1"/>
  <c r="G76" i="5" s="1"/>
  <c r="C77" i="5" s="1"/>
  <c r="E77" i="5" s="1"/>
  <c r="L78" i="5"/>
  <c r="M78" i="5" s="1"/>
  <c r="I79" i="5" s="1"/>
  <c r="K79" i="5" s="1"/>
  <c r="F74" i="1"/>
  <c r="G74" i="1" s="1"/>
  <c r="C75" i="1" s="1"/>
  <c r="E75" i="1" s="1"/>
  <c r="L76" i="1"/>
  <c r="M76" i="1" s="1"/>
  <c r="I77" i="1" s="1"/>
  <c r="K77" i="1" s="1"/>
  <c r="F77" i="5" l="1"/>
  <c r="G77" i="5" s="1"/>
  <c r="C78" i="5" s="1"/>
  <c r="E78" i="5" s="1"/>
  <c r="L79" i="5"/>
  <c r="M79" i="5" s="1"/>
  <c r="I80" i="5" s="1"/>
  <c r="K80" i="5" s="1"/>
  <c r="L77" i="1"/>
  <c r="M77" i="1" s="1"/>
  <c r="I78" i="1" s="1"/>
  <c r="K78" i="1" s="1"/>
  <c r="F75" i="1"/>
  <c r="G75" i="1" s="1"/>
  <c r="C76" i="1" s="1"/>
  <c r="E76" i="1" s="1"/>
  <c r="F78" i="5" l="1"/>
  <c r="G78" i="5" s="1"/>
  <c r="C79" i="5" s="1"/>
  <c r="E79" i="5" s="1"/>
  <c r="L80" i="5"/>
  <c r="M80" i="5" s="1"/>
  <c r="I81" i="5" s="1"/>
  <c r="K81" i="5" s="1"/>
  <c r="F76" i="1"/>
  <c r="G76" i="1" s="1"/>
  <c r="C77" i="1" s="1"/>
  <c r="E77" i="1" s="1"/>
  <c r="L78" i="1"/>
  <c r="M78" i="1" s="1"/>
  <c r="I79" i="1" s="1"/>
  <c r="K79" i="1" s="1"/>
  <c r="F79" i="5" l="1"/>
  <c r="G79" i="5" s="1"/>
  <c r="C80" i="5" s="1"/>
  <c r="E80" i="5" s="1"/>
  <c r="L81" i="5"/>
  <c r="M81" i="5" s="1"/>
  <c r="I82" i="5" s="1"/>
  <c r="K82" i="5" s="1"/>
  <c r="F77" i="1"/>
  <c r="G77" i="1" s="1"/>
  <c r="C78" i="1" s="1"/>
  <c r="E78" i="1" s="1"/>
  <c r="L79" i="1"/>
  <c r="M79" i="1" s="1"/>
  <c r="I80" i="1" s="1"/>
  <c r="K80" i="1" s="1"/>
  <c r="F80" i="5" l="1"/>
  <c r="G80" i="5" s="1"/>
  <c r="C81" i="5" s="1"/>
  <c r="E81" i="5" s="1"/>
  <c r="L82" i="5"/>
  <c r="M82" i="5" s="1"/>
  <c r="I83" i="5" s="1"/>
  <c r="K83" i="5" s="1"/>
  <c r="F78" i="1"/>
  <c r="G78" i="1" s="1"/>
  <c r="C79" i="1" s="1"/>
  <c r="E79" i="1" s="1"/>
  <c r="L80" i="1"/>
  <c r="M80" i="1" s="1"/>
  <c r="I81" i="1" s="1"/>
  <c r="K81" i="1" s="1"/>
  <c r="F81" i="5" l="1"/>
  <c r="G81" i="5" s="1"/>
  <c r="C82" i="5" s="1"/>
  <c r="E82" i="5" s="1"/>
  <c r="L83" i="5"/>
  <c r="M83" i="5" s="1"/>
  <c r="I84" i="5" s="1"/>
  <c r="K84" i="5" s="1"/>
  <c r="F79" i="1"/>
  <c r="G79" i="1" s="1"/>
  <c r="C80" i="1" s="1"/>
  <c r="E80" i="1" s="1"/>
  <c r="L81" i="1"/>
  <c r="M81" i="1" s="1"/>
  <c r="I82" i="1" s="1"/>
  <c r="K82" i="1" s="1"/>
  <c r="F82" i="5" l="1"/>
  <c r="G82" i="5" s="1"/>
  <c r="C83" i="5" s="1"/>
  <c r="E83" i="5" s="1"/>
  <c r="L84" i="5"/>
  <c r="M84" i="5" s="1"/>
  <c r="I85" i="5" s="1"/>
  <c r="K85" i="5" s="1"/>
  <c r="F80" i="1"/>
  <c r="G80" i="1" s="1"/>
  <c r="C81" i="1" s="1"/>
  <c r="E81" i="1" s="1"/>
  <c r="L82" i="1"/>
  <c r="M82" i="1" s="1"/>
  <c r="I83" i="1" s="1"/>
  <c r="K83" i="1" s="1"/>
  <c r="F83" i="5" l="1"/>
  <c r="G83" i="5" s="1"/>
  <c r="C84" i="5" s="1"/>
  <c r="E84" i="5" s="1"/>
  <c r="L85" i="5"/>
  <c r="M85" i="5" s="1"/>
  <c r="I86" i="5" s="1"/>
  <c r="K86" i="5" s="1"/>
  <c r="F81" i="1"/>
  <c r="G81" i="1" s="1"/>
  <c r="C82" i="1" s="1"/>
  <c r="E82" i="1" s="1"/>
  <c r="L83" i="1"/>
  <c r="M83" i="1" s="1"/>
  <c r="I84" i="1" s="1"/>
  <c r="K84" i="1" s="1"/>
  <c r="F84" i="5" l="1"/>
  <c r="G84" i="5" s="1"/>
  <c r="C85" i="5" s="1"/>
  <c r="E85" i="5" s="1"/>
  <c r="L86" i="5"/>
  <c r="M86" i="5"/>
  <c r="I87" i="5" s="1"/>
  <c r="K87" i="5" s="1"/>
  <c r="F82" i="1"/>
  <c r="G82" i="1" s="1"/>
  <c r="C83" i="1" s="1"/>
  <c r="E83" i="1" s="1"/>
  <c r="L84" i="1"/>
  <c r="M84" i="1" s="1"/>
  <c r="I85" i="1" s="1"/>
  <c r="K85" i="1" s="1"/>
  <c r="F85" i="5" l="1"/>
  <c r="G85" i="5" s="1"/>
  <c r="C86" i="5" s="1"/>
  <c r="E86" i="5" s="1"/>
  <c r="L87" i="5"/>
  <c r="M87" i="5" s="1"/>
  <c r="I88" i="5" s="1"/>
  <c r="K88" i="5" s="1"/>
  <c r="F83" i="1"/>
  <c r="G83" i="1" s="1"/>
  <c r="C84" i="1" s="1"/>
  <c r="E84" i="1" s="1"/>
  <c r="L85" i="1"/>
  <c r="M85" i="1" s="1"/>
  <c r="I86" i="1" s="1"/>
  <c r="K86" i="1" s="1"/>
  <c r="F86" i="5" l="1"/>
  <c r="G86" i="5" s="1"/>
  <c r="C87" i="5" s="1"/>
  <c r="E87" i="5" s="1"/>
  <c r="L88" i="5"/>
  <c r="M88" i="5" s="1"/>
  <c r="I89" i="5" s="1"/>
  <c r="K89" i="5" s="1"/>
  <c r="F84" i="1"/>
  <c r="G84" i="1" s="1"/>
  <c r="C85" i="1" s="1"/>
  <c r="E85" i="1" s="1"/>
  <c r="L86" i="1"/>
  <c r="M86" i="1" s="1"/>
  <c r="I87" i="1" s="1"/>
  <c r="K87" i="1" s="1"/>
  <c r="F87" i="5" l="1"/>
  <c r="G87" i="5" s="1"/>
  <c r="C88" i="5" s="1"/>
  <c r="E88" i="5" s="1"/>
  <c r="L89" i="5"/>
  <c r="M89" i="5" s="1"/>
  <c r="I90" i="5" s="1"/>
  <c r="K90" i="5" s="1"/>
  <c r="F85" i="1"/>
  <c r="G85" i="1" s="1"/>
  <c r="C86" i="1" s="1"/>
  <c r="E86" i="1" s="1"/>
  <c r="L87" i="1"/>
  <c r="M87" i="1" s="1"/>
  <c r="I88" i="1" s="1"/>
  <c r="K88" i="1" s="1"/>
  <c r="L90" i="5" l="1"/>
  <c r="M90" i="5" s="1"/>
  <c r="I91" i="5" s="1"/>
  <c r="K91" i="5" s="1"/>
  <c r="F88" i="5"/>
  <c r="G88" i="5"/>
  <c r="C89" i="5" s="1"/>
  <c r="E89" i="5" s="1"/>
  <c r="F86" i="1"/>
  <c r="G86" i="1" s="1"/>
  <c r="C87" i="1" s="1"/>
  <c r="E87" i="1" s="1"/>
  <c r="L88" i="1"/>
  <c r="M88" i="1" s="1"/>
  <c r="I89" i="1" s="1"/>
  <c r="K89" i="1" s="1"/>
  <c r="L91" i="5" l="1"/>
  <c r="M91" i="5" s="1"/>
  <c r="I92" i="5" s="1"/>
  <c r="K92" i="5" s="1"/>
  <c r="F89" i="5"/>
  <c r="G89" i="5" s="1"/>
  <c r="C90" i="5" s="1"/>
  <c r="E90" i="5" s="1"/>
  <c r="F87" i="1"/>
  <c r="G87" i="1" s="1"/>
  <c r="C88" i="1" s="1"/>
  <c r="E88" i="1" s="1"/>
  <c r="L89" i="1"/>
  <c r="M89" i="1" s="1"/>
  <c r="I90" i="1" s="1"/>
  <c r="K90" i="1" s="1"/>
  <c r="L92" i="5" l="1"/>
  <c r="M92" i="5" s="1"/>
  <c r="I93" i="5" s="1"/>
  <c r="K93" i="5" s="1"/>
  <c r="F90" i="5"/>
  <c r="G90" i="5" s="1"/>
  <c r="C91" i="5" s="1"/>
  <c r="E91" i="5" s="1"/>
  <c r="F88" i="1"/>
  <c r="G88" i="1" s="1"/>
  <c r="C89" i="1" s="1"/>
  <c r="E89" i="1" s="1"/>
  <c r="L90" i="1"/>
  <c r="M90" i="1" s="1"/>
  <c r="I91" i="1" s="1"/>
  <c r="K91" i="1" s="1"/>
  <c r="L93" i="5" l="1"/>
  <c r="M93" i="5" s="1"/>
  <c r="I94" i="5" s="1"/>
  <c r="K94" i="5" s="1"/>
  <c r="F91" i="5"/>
  <c r="G91" i="5" s="1"/>
  <c r="C92" i="5" s="1"/>
  <c r="E92" i="5" s="1"/>
  <c r="F89" i="1"/>
  <c r="G89" i="1" s="1"/>
  <c r="C90" i="1" s="1"/>
  <c r="E90" i="1" s="1"/>
  <c r="L91" i="1"/>
  <c r="M91" i="1" s="1"/>
  <c r="I92" i="1" s="1"/>
  <c r="K92" i="1" s="1"/>
  <c r="L94" i="5" l="1"/>
  <c r="M94" i="5" s="1"/>
  <c r="I95" i="5" s="1"/>
  <c r="K95" i="5" s="1"/>
  <c r="F92" i="5"/>
  <c r="G92" i="5" s="1"/>
  <c r="C93" i="5" s="1"/>
  <c r="E93" i="5" s="1"/>
  <c r="L92" i="1"/>
  <c r="M92" i="1" s="1"/>
  <c r="I93" i="1" s="1"/>
  <c r="K93" i="1" s="1"/>
  <c r="F90" i="1"/>
  <c r="G90" i="1" s="1"/>
  <c r="C91" i="1" s="1"/>
  <c r="E91" i="1" s="1"/>
  <c r="L95" i="5" l="1"/>
  <c r="M95" i="5" s="1"/>
  <c r="I96" i="5" s="1"/>
  <c r="K96" i="5" s="1"/>
  <c r="F93" i="5"/>
  <c r="G93" i="5" s="1"/>
  <c r="C94" i="5" s="1"/>
  <c r="E94" i="5" s="1"/>
  <c r="L93" i="1"/>
  <c r="M93" i="1" s="1"/>
  <c r="I94" i="1" s="1"/>
  <c r="K94" i="1" s="1"/>
  <c r="F91" i="1"/>
  <c r="G91" i="1" s="1"/>
  <c r="C92" i="1" s="1"/>
  <c r="E92" i="1" s="1"/>
  <c r="L96" i="5" l="1"/>
  <c r="M96" i="5" s="1"/>
  <c r="I97" i="5" s="1"/>
  <c r="K97" i="5" s="1"/>
  <c r="F94" i="5"/>
  <c r="G94" i="5" s="1"/>
  <c r="C95" i="5" s="1"/>
  <c r="E95" i="5" s="1"/>
  <c r="L94" i="1"/>
  <c r="M94" i="1" s="1"/>
  <c r="I95" i="1" s="1"/>
  <c r="K95" i="1" s="1"/>
  <c r="F92" i="1"/>
  <c r="G92" i="1" s="1"/>
  <c r="C93" i="1" s="1"/>
  <c r="E93" i="1" s="1"/>
  <c r="L97" i="5" l="1"/>
  <c r="M97" i="5" s="1"/>
  <c r="I98" i="5" s="1"/>
  <c r="K98" i="5" s="1"/>
  <c r="F95" i="5"/>
  <c r="G95" i="5" s="1"/>
  <c r="C96" i="5" s="1"/>
  <c r="E96" i="5" s="1"/>
  <c r="L95" i="1"/>
  <c r="M95" i="1" s="1"/>
  <c r="I96" i="1" s="1"/>
  <c r="K96" i="1" s="1"/>
  <c r="F93" i="1"/>
  <c r="G93" i="1" s="1"/>
  <c r="C94" i="1" s="1"/>
  <c r="E94" i="1" s="1"/>
  <c r="F96" i="5" l="1"/>
  <c r="G96" i="5" s="1"/>
  <c r="C97" i="5" s="1"/>
  <c r="E97" i="5" s="1"/>
  <c r="L98" i="5"/>
  <c r="M98" i="5" s="1"/>
  <c r="I99" i="5" s="1"/>
  <c r="K99" i="5" s="1"/>
  <c r="L96" i="1"/>
  <c r="M96" i="1" s="1"/>
  <c r="I97" i="1" s="1"/>
  <c r="K97" i="1" s="1"/>
  <c r="F94" i="1"/>
  <c r="G94" i="1" s="1"/>
  <c r="C95" i="1" s="1"/>
  <c r="E95" i="1" s="1"/>
  <c r="L99" i="5" l="1"/>
  <c r="M99" i="5" s="1"/>
  <c r="C51" i="5" s="1"/>
  <c r="F97" i="5"/>
  <c r="G97" i="5" s="1"/>
  <c r="C98" i="5" s="1"/>
  <c r="E98" i="5" s="1"/>
  <c r="L97" i="1"/>
  <c r="M97" i="1" s="1"/>
  <c r="I98" i="1" s="1"/>
  <c r="K98" i="1" s="1"/>
  <c r="F95" i="1"/>
  <c r="G95" i="1" s="1"/>
  <c r="C96" i="1" s="1"/>
  <c r="E96" i="1" s="1"/>
  <c r="F98" i="5" l="1"/>
  <c r="G98" i="5" s="1"/>
  <c r="C99" i="5" s="1"/>
  <c r="E99" i="5" s="1"/>
  <c r="L98" i="1"/>
  <c r="M98" i="1" s="1"/>
  <c r="I99" i="1" s="1"/>
  <c r="K99" i="1" s="1"/>
  <c r="F96" i="1"/>
  <c r="G96" i="1" s="1"/>
  <c r="C97" i="1" s="1"/>
  <c r="E97" i="1" s="1"/>
  <c r="F99" i="5" l="1"/>
  <c r="G99" i="5" s="1"/>
  <c r="C50" i="5" s="1"/>
  <c r="L99" i="1"/>
  <c r="M99" i="1" s="1"/>
  <c r="C51" i="1" s="1"/>
  <c r="F97" i="1"/>
  <c r="G97" i="1" s="1"/>
  <c r="C98" i="1" s="1"/>
  <c r="E98" i="1" s="1"/>
  <c r="C52" i="5" l="1"/>
  <c r="C39" i="5" s="1"/>
  <c r="C40" i="5" s="1"/>
  <c r="B52" i="5"/>
  <c r="F98" i="1"/>
  <c r="G98" i="1" s="1"/>
  <c r="C99" i="1" s="1"/>
  <c r="E99" i="1" s="1"/>
  <c r="F99" i="1" l="1"/>
  <c r="G99" i="1" s="1"/>
  <c r="C50" i="1" s="1"/>
  <c r="C52" i="1" l="1"/>
  <c r="C39" i="1" s="1"/>
  <c r="C40" i="1" s="1"/>
  <c r="B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/sTZDligTzSd/kaGtclnjfzkHm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640BF307-29E5-4EB2-84CA-2E9F81D1D893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109D24B8-5F91-4827-B841-AEB3E8FF0755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2C3B00B7-028C-44C3-9A42-1F9D3DA470A1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DA17A2DC-93BC-451F-9F74-3FBE49077480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00000000-0006-0000-0300-000001000000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556ED4CA-1678-4D75-BF81-6B76DFDF2AF8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4" authorId="0" shapeId="0" xr:uid="{216DD643-9793-4B03-B0BC-426C20EA6EAC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64" authorId="0" shapeId="0" xr:uid="{640BF307-29E5-4EB2-84CA-2E9F81D1D893}">
      <text>
        <r>
          <rPr>
            <sz val="11"/>
            <color theme="1"/>
            <rFont val="Arial"/>
            <family val="2"/>
          </rPr>
          <t>======
ID#AAAADu--tpw
Ziyi Zhao    (2019-11-04 19:49:37)
The insuracne is paid annually.</t>
        </r>
      </text>
    </comment>
  </commentList>
</comments>
</file>

<file path=xl/sharedStrings.xml><?xml version="1.0" encoding="utf-8"?>
<sst xmlns="http://schemas.openxmlformats.org/spreadsheetml/2006/main" count="1390" uniqueCount="160">
  <si>
    <t>Rent or Buy?</t>
  </si>
  <si>
    <t>Group 8</t>
  </si>
  <si>
    <t>Parameters</t>
  </si>
  <si>
    <t>Base Money</t>
  </si>
  <si>
    <t xml:space="preserve">    Base Money of Scott   </t>
  </si>
  <si>
    <t xml:space="preserve">    Money from Parent</t>
  </si>
  <si>
    <t xml:space="preserve">Roommates </t>
  </si>
  <si>
    <t xml:space="preserve">    Number of Roommates </t>
  </si>
  <si>
    <t>Bank</t>
  </si>
  <si>
    <t xml:space="preserve">    Annual Bank Interest Rate</t>
  </si>
  <si>
    <t>Buying</t>
  </si>
  <si>
    <t xml:space="preserve">House Selling </t>
  </si>
  <si>
    <t xml:space="preserve">    Original Principal</t>
  </si>
  <si>
    <t xml:space="preserve">    Remained Mortgage </t>
  </si>
  <si>
    <t xml:space="preserve">    Original House Value</t>
  </si>
  <si>
    <t xml:space="preserve">    House Price Increase Rate</t>
  </si>
  <si>
    <t xml:space="preserve">    Annual Property Tax Rate</t>
  </si>
  <si>
    <t xml:space="preserve">    Commission Rate</t>
  </si>
  <si>
    <t xml:space="preserve">    Monthly Mortgage Payment</t>
  </si>
  <si>
    <t>Utilities</t>
  </si>
  <si>
    <t xml:space="preserve">    Total maintenance for 3 years</t>
  </si>
  <si>
    <t xml:space="preserve">    Annual Insurance (paid at the start of 12 month period)</t>
  </si>
  <si>
    <t xml:space="preserve">    Internet &amp;TV monthly payment for 8 months </t>
  </si>
  <si>
    <t xml:space="preserve">    Water Heater per every 3 months</t>
  </si>
  <si>
    <t xml:space="preserve">    Monthly Gas per month(Mar, Apr, Sep, Oct)</t>
  </si>
  <si>
    <t xml:space="preserve">November to February </t>
  </si>
  <si>
    <t>May to August</t>
  </si>
  <si>
    <t xml:space="preserve">    Monthly Hydro per month  (Mar, Apr, Sep, Oct)</t>
  </si>
  <si>
    <t xml:space="preserve">    Increase in utilities in inclusive deal</t>
  </si>
  <si>
    <t>Renting</t>
  </si>
  <si>
    <t xml:space="preserve">Rent Payment </t>
  </si>
  <si>
    <t xml:space="preserve">    Non-Inclusive </t>
  </si>
  <si>
    <t xml:space="preserve">    Inclusive</t>
  </si>
  <si>
    <t xml:space="preserve">Decisions </t>
  </si>
  <si>
    <t>Rent Charge</t>
  </si>
  <si>
    <t>Non-Inclusive</t>
  </si>
  <si>
    <t>&lt;=</t>
  </si>
  <si>
    <t>Inclusive</t>
  </si>
  <si>
    <t>Output</t>
  </si>
  <si>
    <t>Balance for buying</t>
  </si>
  <si>
    <t>Balance for renting</t>
  </si>
  <si>
    <t>Calculation</t>
  </si>
  <si>
    <t>Total money left of buying</t>
  </si>
  <si>
    <t xml:space="preserve"> Total base money</t>
  </si>
  <si>
    <t xml:space="preserve"> Final balance</t>
  </si>
  <si>
    <t xml:space="preserve">  Housing selling profit</t>
  </si>
  <si>
    <t xml:space="preserve">   Final value of the house</t>
  </si>
  <si>
    <t xml:space="preserve">   Commission</t>
  </si>
  <si>
    <t xml:space="preserve">  Final bank balance</t>
  </si>
  <si>
    <t>Final balance for renting non-inclusive one</t>
  </si>
  <si>
    <t>Final balance for renting Inclusive one</t>
  </si>
  <si>
    <t>Jan</t>
  </si>
  <si>
    <t>Feb</t>
  </si>
  <si>
    <t xml:space="preserve">March </t>
  </si>
  <si>
    <t xml:space="preserve">April </t>
  </si>
  <si>
    <t>May</t>
  </si>
  <si>
    <t>June</t>
  </si>
  <si>
    <t>July</t>
  </si>
  <si>
    <t>Aug</t>
  </si>
  <si>
    <t>Sep</t>
  </si>
  <si>
    <t>Oct</t>
  </si>
  <si>
    <t>Nov</t>
  </si>
  <si>
    <t>Dec</t>
  </si>
  <si>
    <t>Hydro</t>
  </si>
  <si>
    <t>Gas</t>
  </si>
  <si>
    <t>Water Heater</t>
  </si>
  <si>
    <t>SUM</t>
  </si>
  <si>
    <t>SUM/PERSON</t>
  </si>
  <si>
    <t xml:space="preserve">Buying </t>
  </si>
  <si>
    <t>Expenses</t>
  </si>
  <si>
    <t>Revenue</t>
  </si>
  <si>
    <t>Account Base</t>
  </si>
  <si>
    <t>Monthly Fee</t>
  </si>
  <si>
    <t>Beginning of month Balance</t>
  </si>
  <si>
    <t>interest</t>
  </si>
  <si>
    <t>End-of-month Balance</t>
  </si>
  <si>
    <t>total</t>
  </si>
  <si>
    <t>Mortgage</t>
  </si>
  <si>
    <t>tax</t>
  </si>
  <si>
    <t>insurance</t>
  </si>
  <si>
    <t>maintenance</t>
  </si>
  <si>
    <t>Utility per person</t>
  </si>
  <si>
    <t>internet&amp;TV per person</t>
  </si>
  <si>
    <t>Total Expense</t>
  </si>
  <si>
    <t>Rent Revenue for 4 person</t>
  </si>
  <si>
    <t>balance</t>
  </si>
  <si>
    <t>after interest balance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</si>
  <si>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</si>
  <si>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</si>
  <si>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</si>
  <si>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</si>
  <si>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</si>
  <si>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</si>
  <si>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</si>
  <si>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</si>
  <si>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</si>
  <si>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</si>
  <si>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</si>
  <si>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</si>
  <si>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</si>
  <si>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</si>
  <si>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</si>
  <si>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</si>
  <si>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</si>
  <si>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</si>
  <si>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</si>
  <si>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</si>
  <si>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</si>
  <si>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</si>
  <si>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</si>
  <si>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</si>
  <si>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</si>
  <si>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</si>
  <si>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</si>
  <si>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</si>
  <si>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</si>
  <si>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</si>
  <si>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</si>
  <si>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</si>
  <si>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</si>
  <si>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</si>
  <si>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</si>
  <si>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</si>
  <si>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sell price of house</t>
  </si>
  <si>
    <t>Assumptions:</t>
  </si>
  <si>
    <t>remained mortgage</t>
  </si>
  <si>
    <t xml:space="preserve">Assume the rent or buy begins on January 2012, just after the end of Scott's first semester. </t>
  </si>
  <si>
    <t>sell profit</t>
  </si>
  <si>
    <t xml:space="preserve">Assume the utilities of Non-inclusive Rent also fluctuate by season, and keep the fluctuation same as the Buying case. </t>
  </si>
  <si>
    <t xml:space="preserve">Final Balance </t>
  </si>
  <si>
    <t>It is assumed that Scott's friends would choose a place to rent based on the rent price; compares the rent price offered by Scott and other options to pick the one that costs them the least</t>
  </si>
  <si>
    <t>Total balance</t>
    <phoneticPr fontId="11" type="noConversion"/>
  </si>
  <si>
    <t>Decisions</t>
    <phoneticPr fontId="11" type="noConversion"/>
  </si>
  <si>
    <t>Inclusive indicator</t>
    <phoneticPr fontId="11" type="noConversion"/>
  </si>
  <si>
    <t>Non-inclusive</t>
    <phoneticPr fontId="11" type="noConversion"/>
  </si>
  <si>
    <t>$C$17</t>
  </si>
  <si>
    <t>$C$38</t>
  </si>
  <si>
    <t>House Price Increase rate - Pessimistic</t>
  </si>
  <si>
    <t>House Price Increase Rate - Optimistic</t>
  </si>
  <si>
    <t>Created by Iggy Zhao on 12/3/2019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</si>
  <si>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</si>
  <si>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</si>
  <si>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</si>
  <si>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</si>
  <si>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</si>
  <si>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</si>
  <si>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</si>
  <si>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
Modified by Iggy Zhao on 12/3/2019</t>
  </si>
  <si>
    <t>Created by Iggy Zhao on 12/3/2019
Modified by Iggy Zhao on 12/3/2019</t>
  </si>
  <si>
    <t>$C$18</t>
  </si>
  <si>
    <t xml:space="preserve">Property Tax - Pessmistic </t>
  </si>
  <si>
    <t>Property Tax - Optimistic</t>
  </si>
  <si>
    <t xml:space="preserve">Assume that 1% is earned in Scotts bank account anually </t>
  </si>
  <si>
    <t xml:space="preserve">Assume that Scott will pay back her parents after 3 years, therefore deduct $25,000 from her final back account balance </t>
  </si>
  <si>
    <t>1 Roomate Dropout</t>
  </si>
  <si>
    <t>Simulation</t>
  </si>
  <si>
    <t>Number of Roomates</t>
  </si>
  <si>
    <t>Annual interest rate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</si>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</sst>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&quot;$&quot;#,##0.00"/>
    <numFmt numFmtId="166" formatCode="0.0000%"/>
    <numFmt numFmtId="167" formatCode="0.0%"/>
  </numFmts>
  <fonts count="19">
    <font>
      <sz val="11"/>
      <color theme="1"/>
      <name val="Arial"/>
    </font>
    <font>
      <b/>
      <sz val="11"/>
      <color theme="1"/>
      <name val="Arial"/>
      <family val="2"/>
    </font>
    <font>
      <sz val="11"/>
      <color rgb="FF000000"/>
      <name val="等线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b/>
      <sz val="11"/>
      <color indexed="18"/>
      <name val="Arial"/>
      <family val="2"/>
    </font>
    <font>
      <sz val="11"/>
      <color indexed="9"/>
      <name val="Arial"/>
      <family val="2"/>
    </font>
    <font>
      <sz val="10"/>
      <color theme="1"/>
      <name val="Arial"/>
      <family val="2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152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5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right" vertical="center"/>
    </xf>
    <xf numFmtId="166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165" fontId="0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5" fontId="3" fillId="0" borderId="5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165" fontId="4" fillId="0" borderId="7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4" xfId="0" applyNumberFormat="1" applyFont="1" applyBorder="1" applyAlignment="1">
      <alignment horizontal="right" vertical="center"/>
    </xf>
    <xf numFmtId="165" fontId="0" fillId="0" borderId="4" xfId="0" applyNumberFormat="1" applyFont="1" applyBorder="1" applyAlignment="1">
      <alignment vertical="center"/>
    </xf>
    <xf numFmtId="165" fontId="0" fillId="0" borderId="5" xfId="0" applyNumberFormat="1" applyFont="1" applyBorder="1" applyAlignment="1">
      <alignment vertical="center"/>
    </xf>
    <xf numFmtId="165" fontId="2" fillId="0" borderId="4" xfId="0" applyNumberFormat="1" applyFont="1" applyBorder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5" fontId="2" fillId="2" borderId="0" xfId="0" applyNumberFormat="1" applyFont="1" applyFill="1" applyAlignment="1">
      <alignment horizontal="center" vertical="center"/>
    </xf>
    <xf numFmtId="165" fontId="2" fillId="0" borderId="5" xfId="0" applyNumberFormat="1" applyFont="1" applyBorder="1" applyAlignment="1">
      <alignment horizontal="right" vertical="center"/>
    </xf>
    <xf numFmtId="165" fontId="3" fillId="0" borderId="6" xfId="0" applyNumberFormat="1" applyFont="1" applyBorder="1" applyAlignment="1">
      <alignment horizontal="right" vertical="center"/>
    </xf>
    <xf numFmtId="165" fontId="3" fillId="0" borderId="7" xfId="0" applyNumberFormat="1" applyFont="1" applyBorder="1" applyAlignment="1">
      <alignment horizontal="right" vertical="center"/>
    </xf>
    <xf numFmtId="165" fontId="3" fillId="4" borderId="8" xfId="0" applyNumberFormat="1" applyFont="1" applyFill="1" applyBorder="1" applyAlignment="1">
      <alignment horizontal="right" vertical="center"/>
    </xf>
    <xf numFmtId="0" fontId="0" fillId="0" borderId="7" xfId="0" applyFont="1" applyBorder="1" applyAlignment="1">
      <alignment vertical="center"/>
    </xf>
    <xf numFmtId="165" fontId="0" fillId="0" borderId="6" xfId="0" applyNumberFormat="1" applyFont="1" applyBorder="1" applyAlignment="1">
      <alignment vertical="center"/>
    </xf>
    <xf numFmtId="165" fontId="0" fillId="0" borderId="7" xfId="0" applyNumberFormat="1" applyFont="1" applyBorder="1" applyAlignment="1">
      <alignment vertical="center"/>
    </xf>
    <xf numFmtId="165" fontId="0" fillId="0" borderId="7" xfId="0" applyNumberFormat="1" applyFont="1" applyBorder="1" applyAlignment="1">
      <alignment vertical="center"/>
    </xf>
    <xf numFmtId="165" fontId="0" fillId="4" borderId="8" xfId="0" applyNumberFormat="1" applyFont="1" applyFill="1" applyBorder="1" applyAlignment="1">
      <alignment vertical="center"/>
    </xf>
    <xf numFmtId="165" fontId="2" fillId="0" borderId="6" xfId="0" applyNumberFormat="1" applyFont="1" applyBorder="1" applyAlignment="1">
      <alignment horizontal="right" vertical="center"/>
    </xf>
    <xf numFmtId="165" fontId="2" fillId="0" borderId="7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65" fontId="8" fillId="0" borderId="7" xfId="0" applyNumberFormat="1" applyFont="1" applyBorder="1" applyAlignment="1">
      <alignment horizontal="right" vertical="center"/>
    </xf>
    <xf numFmtId="165" fontId="2" fillId="2" borderId="7" xfId="0" applyNumberFormat="1" applyFont="1" applyFill="1" applyBorder="1" applyAlignment="1">
      <alignment horizontal="center" vertical="center"/>
    </xf>
    <xf numFmtId="165" fontId="2" fillId="4" borderId="8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165" fontId="0" fillId="4" borderId="0" xfId="0" applyNumberFormat="1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65" fontId="0" fillId="0" borderId="16" xfId="0" applyNumberFormat="1" applyFill="1" applyBorder="1" applyAlignment="1">
      <alignment vertical="center"/>
    </xf>
    <xf numFmtId="165" fontId="0" fillId="0" borderId="17" xfId="0" applyNumberFormat="1" applyFill="1" applyBorder="1" applyAlignment="1">
      <alignment vertical="center"/>
    </xf>
    <xf numFmtId="0" fontId="12" fillId="0" borderId="15" xfId="0" applyFont="1" applyFill="1" applyBorder="1" applyAlignment="1">
      <alignment horizontal="left" vertical="center"/>
    </xf>
    <xf numFmtId="167" fontId="0" fillId="0" borderId="16" xfId="0" applyNumberFormat="1" applyFill="1" applyBorder="1" applyAlignment="1">
      <alignment vertical="center"/>
    </xf>
    <xf numFmtId="167" fontId="0" fillId="0" borderId="17" xfId="0" applyNumberForma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165" fontId="0" fillId="0" borderId="19" xfId="0" applyNumberFormat="1" applyFill="1" applyBorder="1" applyAlignment="1">
      <alignment vertical="center"/>
    </xf>
    <xf numFmtId="0" fontId="13" fillId="5" borderId="13" xfId="0" applyFont="1" applyFill="1" applyBorder="1" applyAlignment="1">
      <alignment horizontal="left" vertical="center"/>
    </xf>
    <xf numFmtId="0" fontId="13" fillId="5" borderId="18" xfId="0" applyFont="1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4" fillId="6" borderId="0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6" fillId="5" borderId="18" xfId="0" applyFont="1" applyFill="1" applyBorder="1" applyAlignment="1">
      <alignment horizontal="right" vertical="center"/>
    </xf>
    <xf numFmtId="0" fontId="16" fillId="5" borderId="13" xfId="0" applyFont="1" applyFill="1" applyBorder="1" applyAlignment="1">
      <alignment horizontal="right" vertical="center"/>
    </xf>
    <xf numFmtId="9" fontId="0" fillId="7" borderId="0" xfId="0" applyNumberFormat="1" applyFill="1" applyBorder="1" applyAlignment="1">
      <alignment vertical="center"/>
    </xf>
    <xf numFmtId="0" fontId="17" fillId="0" borderId="0" xfId="0" applyFont="1" applyFill="1" applyBorder="1" applyAlignment="1">
      <alignment vertical="top" wrapText="1"/>
    </xf>
    <xf numFmtId="166" fontId="0" fillId="0" borderId="0" xfId="0" applyNumberFormat="1" applyFill="1" applyBorder="1" applyAlignment="1">
      <alignment vertical="center"/>
    </xf>
    <xf numFmtId="166" fontId="0" fillId="7" borderId="0" xfId="0" applyNumberFormat="1" applyFill="1" applyBorder="1" applyAlignment="1">
      <alignment vertical="center"/>
    </xf>
    <xf numFmtId="165" fontId="3" fillId="8" borderId="0" xfId="0" applyNumberFormat="1" applyFont="1" applyFill="1" applyAlignment="1">
      <alignment horizontal="right" vertical="center"/>
    </xf>
    <xf numFmtId="165" fontId="3" fillId="8" borderId="5" xfId="0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167" fontId="0" fillId="0" borderId="0" xfId="0" applyNumberFormat="1" applyFont="1" applyAlignment="1">
      <alignment vertical="center"/>
    </xf>
    <xf numFmtId="167" fontId="0" fillId="0" borderId="0" xfId="1" applyNumberFormat="1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4" borderId="0" xfId="0" applyNumberFormat="1" applyFill="1" applyAlignment="1">
      <alignment vertical="center"/>
    </xf>
    <xf numFmtId="165" fontId="0" fillId="4" borderId="8" xfId="0" applyNumberFormat="1" applyFill="1" applyBorder="1" applyAlignment="1">
      <alignment vertical="center"/>
    </xf>
    <xf numFmtId="165" fontId="0" fillId="0" borderId="7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165" fontId="0" fillId="0" borderId="5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9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95250</xdr:colOff>
      <xdr:row>20</xdr:row>
      <xdr:rowOff>42863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10050" cy="3471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4762</xdr:rowOff>
    </xdr:from>
    <xdr:to>
      <xdr:col>11</xdr:col>
      <xdr:colOff>323850</xdr:colOff>
      <xdr:row>21</xdr:row>
      <xdr:rowOff>14287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9788" y="4762"/>
          <a:ext cx="5810250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681037</xdr:colOff>
      <xdr:row>21</xdr:row>
      <xdr:rowOff>14287</xdr:rowOff>
    </xdr:from>
    <xdr:to>
      <xdr:col>11</xdr:col>
      <xdr:colOff>319087</xdr:colOff>
      <xdr:row>42</xdr:row>
      <xdr:rowOff>33337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05025" y="3624262"/>
          <a:ext cx="5810250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314326</xdr:colOff>
      <xdr:row>36</xdr:row>
      <xdr:rowOff>79375</xdr:rowOff>
    </xdr:from>
    <xdr:to>
      <xdr:col>10</xdr:col>
      <xdr:colOff>442914</xdr:colOff>
      <xdr:row>52</xdr:row>
      <xdr:rowOff>22225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29389" y="6365875"/>
          <a:ext cx="5549900" cy="273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866774</xdr:colOff>
      <xdr:row>28</xdr:row>
      <xdr:rowOff>118477</xdr:rowOff>
    </xdr:from>
    <xdr:to>
      <xdr:col>13</xdr:col>
      <xdr:colOff>351008</xdr:colOff>
      <xdr:row>49</xdr:row>
      <xdr:rowOff>27910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91C75E-F96A-4630-AB3C-3E7E21FA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4919077"/>
          <a:ext cx="7485234" cy="3509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5534"/>
  <sheetViews>
    <sheetView tabSelected="1" zoomScale="90" zoomScaleNormal="90" workbookViewId="0"/>
  </sheetViews>
  <sheetFormatPr defaultColWidth="12.58203125" defaultRowHeight="15" customHeight="1"/>
  <cols>
    <col min="1" max="1" width="12.9140625" customWidth="1"/>
    <col min="2" max="2" width="48" customWidth="1"/>
    <col min="3" max="3" width="18.5" customWidth="1"/>
    <col min="4" max="4" width="18.6640625" customWidth="1"/>
    <col min="5" max="5" width="18.1640625" customWidth="1"/>
    <col min="6" max="6" width="14.1640625" customWidth="1"/>
    <col min="7" max="7" width="12.4140625" customWidth="1"/>
    <col min="8" max="8" width="8.58203125" customWidth="1"/>
    <col min="9" max="10" width="13.58203125" customWidth="1"/>
    <col min="11" max="11" width="13.08203125" customWidth="1"/>
    <col min="12" max="12" width="18" customWidth="1"/>
    <col min="13" max="13" width="11.4140625" customWidth="1"/>
    <col min="14" max="14" width="8.58203125" customWidth="1"/>
    <col min="15" max="15" width="14.1640625" customWidth="1"/>
    <col min="16" max="16" width="8.58203125" customWidth="1"/>
    <col min="17" max="17" width="9.58203125" customWidth="1"/>
    <col min="18" max="18" width="8.58203125" customWidth="1"/>
    <col min="19" max="19" width="11" customWidth="1"/>
    <col min="20" max="20" width="17.58203125" customWidth="1"/>
    <col min="21" max="21" width="20.08203125" customWidth="1"/>
    <col min="22" max="22" width="14.5" customWidth="1"/>
    <col min="23" max="23" width="22.1640625" customWidth="1"/>
    <col min="24" max="24" width="13.58203125" customWidth="1"/>
    <col min="25" max="25" width="17.6640625" customWidth="1"/>
  </cols>
  <sheetData>
    <row r="1" spans="1:25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customHeight="1">
      <c r="A2" s="4">
        <v>43773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5" customHeight="1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3.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.5" customHeight="1">
      <c r="A5" s="1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5" customHeight="1">
      <c r="A6" s="5"/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5" customHeight="1">
      <c r="A7" s="5"/>
      <c r="B7" s="2" t="s">
        <v>4</v>
      </c>
      <c r="C7" s="7">
        <v>25000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3.5" customHeight="1">
      <c r="A8" s="5"/>
      <c r="B8" s="2" t="s">
        <v>5</v>
      </c>
      <c r="C8" s="7">
        <v>25000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3.5" customHeight="1">
      <c r="A9" s="5"/>
      <c r="B9" s="6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.5" customHeight="1">
      <c r="A10" s="5"/>
      <c r="B10" s="2" t="s">
        <v>7</v>
      </c>
      <c r="C10" s="2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.5" customHeight="1">
      <c r="A11" s="5"/>
      <c r="B11" s="6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.5" customHeight="1">
      <c r="A12" s="5"/>
      <c r="B12" s="2" t="s">
        <v>9</v>
      </c>
      <c r="C12" s="8">
        <v>0.01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.5" customHeight="1">
      <c r="A13" s="130" t="s">
        <v>10</v>
      </c>
      <c r="B13" s="6" t="s">
        <v>11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3.5" customHeight="1">
      <c r="A14" s="131"/>
      <c r="B14" s="11" t="s">
        <v>12</v>
      </c>
      <c r="C14" s="12">
        <v>47800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3.5" customHeight="1">
      <c r="A15" s="131"/>
      <c r="B15" s="2" t="s">
        <v>13</v>
      </c>
      <c r="C15" s="7">
        <v>176908.31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3.5" customHeight="1">
      <c r="A16" s="131"/>
      <c r="B16" s="2" t="s">
        <v>14</v>
      </c>
      <c r="C16" s="7">
        <v>239000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3.5" customHeight="1">
      <c r="A17" s="131"/>
      <c r="B17" s="2" t="s">
        <v>15</v>
      </c>
      <c r="C17" s="8">
        <v>0.02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.5" customHeight="1">
      <c r="A18" s="131"/>
      <c r="B18" s="2" t="s">
        <v>16</v>
      </c>
      <c r="C18" s="13">
        <v>1.4427000000000001E-2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3.5" customHeight="1">
      <c r="A19" s="131"/>
      <c r="B19" s="2" t="s">
        <v>17</v>
      </c>
      <c r="C19" s="8">
        <v>0.05</v>
      </c>
      <c r="D19" s="3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.5" customHeight="1">
      <c r="A20" s="131"/>
      <c r="B20" s="2" t="s">
        <v>18</v>
      </c>
      <c r="C20" s="7">
        <v>1003.95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.5" customHeight="1">
      <c r="A21" s="131"/>
      <c r="B21" s="6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3.5" customHeight="1">
      <c r="A22" s="131"/>
      <c r="B22" s="2" t="s">
        <v>20</v>
      </c>
      <c r="C22" s="7">
        <v>6000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.5" customHeight="1">
      <c r="A23" s="131"/>
      <c r="B23" s="2" t="s">
        <v>21</v>
      </c>
      <c r="C23" s="7">
        <v>1200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.5" customHeight="1">
      <c r="A24" s="131"/>
      <c r="B24" s="2" t="s">
        <v>22</v>
      </c>
      <c r="C24" s="7">
        <v>70</v>
      </c>
      <c r="D24" s="3"/>
      <c r="E24" s="3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.5" customHeight="1">
      <c r="A25" s="131"/>
      <c r="B25" s="2" t="s">
        <v>23</v>
      </c>
      <c r="C25" s="7">
        <v>120</v>
      </c>
      <c r="D25" s="3"/>
      <c r="E25" s="3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.5" customHeight="1">
      <c r="A26" s="131"/>
      <c r="B26" s="2" t="s">
        <v>24</v>
      </c>
      <c r="C26" s="7">
        <v>30</v>
      </c>
      <c r="D26" s="2" t="s">
        <v>25</v>
      </c>
      <c r="E26" s="7">
        <f t="shared" ref="E26:E27" si="0">C26*(1+50%)</f>
        <v>45</v>
      </c>
      <c r="F26" s="2" t="s">
        <v>26</v>
      </c>
      <c r="G26" s="7">
        <f t="shared" ref="G26:G27" si="1">C26*(1-50%)</f>
        <v>15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5" customHeight="1">
      <c r="A27" s="131"/>
      <c r="B27" s="2" t="s">
        <v>27</v>
      </c>
      <c r="C27" s="7">
        <v>100</v>
      </c>
      <c r="D27" s="2" t="s">
        <v>25</v>
      </c>
      <c r="E27" s="7">
        <f t="shared" si="0"/>
        <v>150</v>
      </c>
      <c r="F27" s="2" t="s">
        <v>26</v>
      </c>
      <c r="G27" s="7">
        <f t="shared" si="1"/>
        <v>50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.5" customHeight="1">
      <c r="A28" s="131"/>
      <c r="B28" s="2" t="s">
        <v>28</v>
      </c>
      <c r="C28" s="8">
        <v>0.2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5" customHeight="1">
      <c r="A29" s="130" t="s">
        <v>29</v>
      </c>
      <c r="B29" s="6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.5" customHeight="1">
      <c r="A30" s="131"/>
      <c r="B30" s="2" t="s">
        <v>31</v>
      </c>
      <c r="C30" s="2">
        <v>435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.5" customHeight="1">
      <c r="A31" s="131"/>
      <c r="B31" s="2" t="s">
        <v>32</v>
      </c>
      <c r="C31" s="2">
        <v>510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5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.5" customHeight="1">
      <c r="A33" s="15" t="s">
        <v>33</v>
      </c>
      <c r="B33" s="6" t="s">
        <v>34</v>
      </c>
      <c r="C33" s="3"/>
      <c r="D33" s="3"/>
      <c r="E33" s="1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5" customHeight="1">
      <c r="B34" s="2" t="s">
        <v>35</v>
      </c>
      <c r="C34" s="16">
        <v>12.556346206719217</v>
      </c>
      <c r="D34" s="9" t="s">
        <v>36</v>
      </c>
      <c r="E34" s="2">
        <f t="shared" ref="E34:E35" si="2">C30</f>
        <v>435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5" customHeight="1">
      <c r="A35" s="5"/>
      <c r="B35" s="2" t="s">
        <v>37</v>
      </c>
      <c r="C35" s="16">
        <v>509.78051071510674</v>
      </c>
      <c r="D35" s="9" t="s">
        <v>36</v>
      </c>
      <c r="E35" s="2">
        <f t="shared" si="2"/>
        <v>510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5" customHeight="1">
      <c r="A36" s="5"/>
      <c r="B36" s="71" t="s">
        <v>133</v>
      </c>
      <c r="C36" s="16">
        <v>1</v>
      </c>
      <c r="D36" s="9" t="s">
        <v>36</v>
      </c>
      <c r="E36" s="2">
        <v>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5" customHeight="1">
      <c r="A38" s="15" t="s">
        <v>38</v>
      </c>
      <c r="B38" s="2" t="s">
        <v>39</v>
      </c>
      <c r="C38" s="17">
        <f>C43</f>
        <v>49501.978866114805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5" customHeight="1">
      <c r="A39" s="5"/>
      <c r="B39" s="2" t="s">
        <v>40</v>
      </c>
      <c r="C39" s="17">
        <f>C52</f>
        <v>8613.9528546630499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5" customHeight="1">
      <c r="A40" s="5"/>
      <c r="B40" s="71" t="s">
        <v>132</v>
      </c>
      <c r="C40" s="70" t="str">
        <f>IF(C38&gt;C39,"Buy it",B52)</f>
        <v>Buy it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5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5" customHeight="1">
      <c r="A42" s="15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5" customHeight="1">
      <c r="A43" s="130" t="s">
        <v>10</v>
      </c>
      <c r="B43" s="6" t="s">
        <v>42</v>
      </c>
      <c r="C43" s="18">
        <f>C45-C8</f>
        <v>49501.978866114805</v>
      </c>
      <c r="D43" s="3"/>
      <c r="E43" s="11"/>
      <c r="F43" s="1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5" customHeight="1">
      <c r="A44" s="131"/>
      <c r="B44" s="2" t="s">
        <v>43</v>
      </c>
      <c r="C44" s="18">
        <f>C7+C8</f>
        <v>50000</v>
      </c>
      <c r="D44" s="3"/>
      <c r="E44" s="11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5" customHeight="1">
      <c r="A45" s="131"/>
      <c r="B45" s="2" t="s">
        <v>44</v>
      </c>
      <c r="C45" s="18">
        <f>C46+C49</f>
        <v>74501.978866114805</v>
      </c>
      <c r="D45" s="3"/>
      <c r="E45" s="11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5" customHeight="1">
      <c r="A46" s="131"/>
      <c r="B46" s="2" t="s">
        <v>45</v>
      </c>
      <c r="C46" s="18">
        <f>C47-C48-C15</f>
        <v>64038.966399999976</v>
      </c>
      <c r="D46" s="3"/>
      <c r="E46" s="11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5" customHeight="1">
      <c r="A47" s="131"/>
      <c r="B47" s="2" t="s">
        <v>46</v>
      </c>
      <c r="C47" s="18">
        <f>C16*(1+C17)^3</f>
        <v>253628.71199999997</v>
      </c>
      <c r="D47" s="3"/>
      <c r="E47" s="11"/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5" customHeight="1">
      <c r="A48" s="131"/>
      <c r="B48" s="2" t="s">
        <v>47</v>
      </c>
      <c r="C48" s="18">
        <f>C47*C19</f>
        <v>12681.435599999999</v>
      </c>
      <c r="D48" s="3"/>
      <c r="E48" s="11"/>
      <c r="F48" s="1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5" customHeight="1">
      <c r="A49" s="131"/>
      <c r="B49" s="2" t="s">
        <v>48</v>
      </c>
      <c r="C49" s="18">
        <f>Y99</f>
        <v>10463.012466114829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5" customHeight="1">
      <c r="A50" s="130" t="s">
        <v>29</v>
      </c>
      <c r="B50" s="2" t="s">
        <v>49</v>
      </c>
      <c r="C50" s="18">
        <f>G99</f>
        <v>8613.9528546630499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5" customHeight="1">
      <c r="A51" s="131"/>
      <c r="B51" s="2" t="s">
        <v>50</v>
      </c>
      <c r="C51" s="18">
        <f>M99</f>
        <v>7115.2200374584099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 customHeight="1">
      <c r="A52" s="131"/>
      <c r="B52" s="20" t="str">
        <f>IF(C50&gt;C51,"Rent non-inclusive one","Rent inclusive one")</f>
        <v>Rent non-inclusive one</v>
      </c>
      <c r="C52" s="18">
        <f>MAX(C50,C51)</f>
        <v>8613.9528546630499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 customHeight="1">
      <c r="A54" s="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 customHeight="1">
      <c r="A55" s="5"/>
      <c r="B55" s="25" t="s">
        <v>63</v>
      </c>
      <c r="C55" s="26">
        <f t="shared" ref="C55:D55" si="3">$E$27</f>
        <v>150</v>
      </c>
      <c r="D55" s="26">
        <f t="shared" si="3"/>
        <v>150</v>
      </c>
      <c r="E55" s="26">
        <f t="shared" ref="E55:F55" si="4">$C$27</f>
        <v>100</v>
      </c>
      <c r="F55" s="26">
        <f t="shared" si="4"/>
        <v>100</v>
      </c>
      <c r="G55" s="26">
        <f t="shared" ref="G55:J55" si="5">$G$27</f>
        <v>50</v>
      </c>
      <c r="H55" s="26">
        <f t="shared" si="5"/>
        <v>50</v>
      </c>
      <c r="I55" s="26">
        <f t="shared" si="5"/>
        <v>50</v>
      </c>
      <c r="J55" s="26">
        <f t="shared" si="5"/>
        <v>50</v>
      </c>
      <c r="K55" s="26">
        <f t="shared" ref="K55:L55" si="6">$C$27</f>
        <v>100</v>
      </c>
      <c r="L55" s="26">
        <f t="shared" si="6"/>
        <v>100</v>
      </c>
      <c r="M55" s="26">
        <f t="shared" ref="M55:N55" si="7">$E$27</f>
        <v>150</v>
      </c>
      <c r="N55" s="27">
        <f t="shared" si="7"/>
        <v>150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5" customHeight="1">
      <c r="A56" s="5"/>
      <c r="B56" s="25" t="s">
        <v>64</v>
      </c>
      <c r="C56" s="26">
        <f t="shared" ref="C56:D56" si="8">$E$26</f>
        <v>45</v>
      </c>
      <c r="D56" s="26">
        <f t="shared" si="8"/>
        <v>45</v>
      </c>
      <c r="E56" s="26">
        <f t="shared" ref="E56:F56" si="9">$C$26</f>
        <v>30</v>
      </c>
      <c r="F56" s="26">
        <f t="shared" si="9"/>
        <v>30</v>
      </c>
      <c r="G56" s="26">
        <f t="shared" ref="G56:J56" si="10">$G$26</f>
        <v>15</v>
      </c>
      <c r="H56" s="26">
        <f t="shared" si="10"/>
        <v>15</v>
      </c>
      <c r="I56" s="26">
        <f t="shared" si="10"/>
        <v>15</v>
      </c>
      <c r="J56" s="26">
        <f t="shared" si="10"/>
        <v>15</v>
      </c>
      <c r="K56" s="26">
        <f t="shared" ref="K56:L56" si="11">$C$26</f>
        <v>30</v>
      </c>
      <c r="L56" s="26">
        <f t="shared" si="11"/>
        <v>30</v>
      </c>
      <c r="M56" s="26">
        <f t="shared" ref="M56:N56" si="12">$E$26</f>
        <v>45</v>
      </c>
      <c r="N56" s="27">
        <f t="shared" si="12"/>
        <v>45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5" customHeight="1">
      <c r="A57" s="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5" customHeight="1">
      <c r="A58" s="5"/>
      <c r="B58" s="25" t="s">
        <v>66</v>
      </c>
      <c r="C58" s="26">
        <f t="shared" ref="C58:N58" si="13">SUM(C55:C57)</f>
        <v>315</v>
      </c>
      <c r="D58" s="26">
        <f t="shared" si="13"/>
        <v>195</v>
      </c>
      <c r="E58" s="26">
        <f t="shared" si="13"/>
        <v>130</v>
      </c>
      <c r="F58" s="26">
        <f t="shared" si="13"/>
        <v>250</v>
      </c>
      <c r="G58" s="26">
        <f t="shared" si="13"/>
        <v>65</v>
      </c>
      <c r="H58" s="26">
        <f t="shared" si="13"/>
        <v>65</v>
      </c>
      <c r="I58" s="26">
        <f t="shared" si="13"/>
        <v>185</v>
      </c>
      <c r="J58" s="26">
        <f t="shared" si="13"/>
        <v>65</v>
      </c>
      <c r="K58" s="26">
        <f t="shared" si="13"/>
        <v>130</v>
      </c>
      <c r="L58" s="26">
        <f t="shared" si="13"/>
        <v>250</v>
      </c>
      <c r="M58" s="26">
        <f t="shared" si="13"/>
        <v>195</v>
      </c>
      <c r="N58" s="27">
        <f t="shared" si="13"/>
        <v>195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5" customHeight="1">
      <c r="A59" s="5"/>
      <c r="B59" s="31" t="s">
        <v>67</v>
      </c>
      <c r="C59" s="32">
        <f>C58/($C10+1)</f>
        <v>63</v>
      </c>
      <c r="D59" s="32">
        <f t="shared" ref="D59:N59" si="14">D58/($C10+1)</f>
        <v>39</v>
      </c>
      <c r="E59" s="32">
        <f t="shared" si="14"/>
        <v>26</v>
      </c>
      <c r="F59" s="32">
        <f t="shared" si="14"/>
        <v>50</v>
      </c>
      <c r="G59" s="32">
        <f t="shared" si="14"/>
        <v>13</v>
      </c>
      <c r="H59" s="32">
        <f t="shared" si="14"/>
        <v>13</v>
      </c>
      <c r="I59" s="32">
        <f t="shared" si="14"/>
        <v>37</v>
      </c>
      <c r="J59" s="32">
        <f t="shared" si="14"/>
        <v>13</v>
      </c>
      <c r="K59" s="32">
        <f t="shared" si="14"/>
        <v>26</v>
      </c>
      <c r="L59" s="32">
        <f t="shared" si="14"/>
        <v>50</v>
      </c>
      <c r="M59" s="32">
        <f t="shared" si="14"/>
        <v>39</v>
      </c>
      <c r="N59" s="32">
        <f t="shared" si="14"/>
        <v>39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5" customHeight="1">
      <c r="A60" s="5"/>
      <c r="B60" s="3"/>
      <c r="C60" s="3"/>
      <c r="D60" s="3"/>
      <c r="E60" s="3"/>
      <c r="F60" s="3"/>
      <c r="G60" s="3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5" customHeight="1">
      <c r="A61" s="5"/>
      <c r="B61" s="3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N61" s="3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</row>
    <row r="62" spans="1:25" ht="13.5" customHeight="1">
      <c r="A62" s="5"/>
      <c r="B62" s="3"/>
      <c r="C62" s="134" t="s">
        <v>134</v>
      </c>
      <c r="D62" s="135"/>
      <c r="E62" s="135"/>
      <c r="F62" s="135"/>
      <c r="G62" s="136"/>
      <c r="H62" s="3"/>
      <c r="I62" s="125" t="s">
        <v>37</v>
      </c>
      <c r="J62" s="126"/>
      <c r="K62" s="126"/>
      <c r="L62" s="126"/>
      <c r="M62" s="127"/>
      <c r="N62" s="3"/>
      <c r="O62" s="33"/>
      <c r="P62" s="128" t="s">
        <v>69</v>
      </c>
      <c r="Q62" s="129"/>
      <c r="R62" s="129"/>
      <c r="S62" s="129"/>
      <c r="T62" s="129"/>
      <c r="U62" s="129"/>
      <c r="V62" s="129"/>
      <c r="W62" s="34" t="s">
        <v>70</v>
      </c>
      <c r="X62" s="35"/>
      <c r="Y62" s="36"/>
    </row>
    <row r="63" spans="1:25" ht="13.5" customHeight="1">
      <c r="A63" s="5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H63" s="3"/>
      <c r="I63" s="39" t="s">
        <v>71</v>
      </c>
      <c r="J63" s="2" t="s">
        <v>72</v>
      </c>
      <c r="K63" s="2" t="s">
        <v>75</v>
      </c>
      <c r="L63" s="2" t="s">
        <v>74</v>
      </c>
      <c r="M63" s="40" t="s">
        <v>76</v>
      </c>
      <c r="N63" s="3"/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</row>
    <row r="64" spans="1:25" ht="13.5" customHeight="1">
      <c r="A64" s="5"/>
      <c r="B64" s="46" t="s">
        <v>87</v>
      </c>
      <c r="C64" s="47">
        <f>C7</f>
        <v>25000</v>
      </c>
      <c r="D64" s="26">
        <f>$C$30+$C$59</f>
        <v>498</v>
      </c>
      <c r="E64" s="26">
        <f t="shared" ref="E64:E99" si="15">C64-D64</f>
        <v>24502</v>
      </c>
      <c r="F64" s="26">
        <f t="shared" ref="F64:F99" si="16">E64*$C$12/12</f>
        <v>20.418333333333333</v>
      </c>
      <c r="G64" s="27">
        <f t="shared" ref="G64:G99" si="17">E64+F64</f>
        <v>24522.418333333335</v>
      </c>
      <c r="H64" s="3"/>
      <c r="I64" s="48">
        <f>C64</f>
        <v>25000</v>
      </c>
      <c r="J64" s="7">
        <f t="shared" ref="J64:J99" si="18">$C$31</f>
        <v>510</v>
      </c>
      <c r="K64" s="18">
        <f t="shared" ref="K64:K99" si="19">I64-J64</f>
        <v>24490</v>
      </c>
      <c r="L64" s="7">
        <f t="shared" ref="L64:L99" si="20">K64*$C$12/12</f>
        <v>20.408333333333335</v>
      </c>
      <c r="M64" s="49">
        <f t="shared" ref="M64:M99" si="21">K64+L64</f>
        <v>24510.408333333333</v>
      </c>
      <c r="N64" s="3"/>
      <c r="O64" s="50">
        <f>C7+C8-C14</f>
        <v>2200</v>
      </c>
      <c r="P64" s="12">
        <f t="shared" ref="P64:P99" si="22">$C$20</f>
        <v>1003.95</v>
      </c>
      <c r="Q64" s="12">
        <f t="shared" ref="Q64:Q75" si="23">$C$16*$C$18/12</f>
        <v>287.33775000000003</v>
      </c>
      <c r="R64" s="12">
        <f>$C$23</f>
        <v>1200</v>
      </c>
      <c r="S64" s="12">
        <f t="shared" ref="S64:S99" si="24">$C$22/36</f>
        <v>166.66666666666666</v>
      </c>
      <c r="T64" s="26">
        <f>$C$59</f>
        <v>63</v>
      </c>
      <c r="U64" s="12">
        <f t="shared" ref="U64:U71" si="25">$C$24</f>
        <v>70</v>
      </c>
      <c r="V64" s="51">
        <f>IF($C$36=1,SUM(P64:S64,U64)+T64*(1+$C$10)*(1+$C$28), SUM(P64:U64))</f>
        <v>3105.9544166666665</v>
      </c>
      <c r="W64" s="52">
        <f t="shared" ref="W64:W99" si="26">IF($C$36=1,$C$10*$C$35,$C$34*$C$10)</f>
        <v>2039.122042860427</v>
      </c>
      <c r="X64" s="12">
        <f t="shared" ref="X64:X99" si="27">O64-V64+W64</f>
        <v>1133.1676261937605</v>
      </c>
      <c r="Y64" s="53">
        <f t="shared" ref="Y64:Y99" si="28">X64*(1+$C$12/12)</f>
        <v>1134.1119325489219</v>
      </c>
    </row>
    <row r="65" spans="1:25" ht="13.5" customHeight="1">
      <c r="A65" s="5"/>
      <c r="B65" s="46" t="s">
        <v>88</v>
      </c>
      <c r="C65" s="47">
        <f t="shared" ref="C65:C99" si="29">G64</f>
        <v>24522.418333333335</v>
      </c>
      <c r="D65" s="26">
        <f>$C$30+$D$59</f>
        <v>474</v>
      </c>
      <c r="E65" s="26">
        <f t="shared" si="15"/>
        <v>24048.418333333335</v>
      </c>
      <c r="F65" s="26">
        <f t="shared" si="16"/>
        <v>20.040348611111114</v>
      </c>
      <c r="G65" s="27">
        <f t="shared" si="17"/>
        <v>24068.458681944445</v>
      </c>
      <c r="H65" s="3"/>
      <c r="I65" s="48">
        <f t="shared" ref="I65:I99" si="30">M64</f>
        <v>24510.408333333333</v>
      </c>
      <c r="J65" s="7">
        <f t="shared" si="18"/>
        <v>510</v>
      </c>
      <c r="K65" s="18">
        <f t="shared" si="19"/>
        <v>24000.408333333333</v>
      </c>
      <c r="L65" s="7">
        <f t="shared" si="20"/>
        <v>20.000340277777777</v>
      </c>
      <c r="M65" s="49">
        <f t="shared" si="21"/>
        <v>24020.408673611109</v>
      </c>
      <c r="N65" s="3"/>
      <c r="O65" s="50">
        <f t="shared" ref="O65:O99" si="31">Y64</f>
        <v>1134.1119325489219</v>
      </c>
      <c r="P65" s="12">
        <f t="shared" si="22"/>
        <v>1003.95</v>
      </c>
      <c r="Q65" s="12">
        <f t="shared" si="23"/>
        <v>287.33775000000003</v>
      </c>
      <c r="R65" s="19">
        <v>0</v>
      </c>
      <c r="S65" s="12">
        <f t="shared" si="24"/>
        <v>166.66666666666666</v>
      </c>
      <c r="T65" s="26">
        <f>$D$59</f>
        <v>39</v>
      </c>
      <c r="U65" s="12">
        <f t="shared" si="25"/>
        <v>70</v>
      </c>
      <c r="V65" s="51">
        <f t="shared" ref="V65:V99" si="32">IF($C$36=1,SUM(P65:S65,U65)+T65*(1+$C$10)*(1+$C$28), SUM(P65:U65))</f>
        <v>1761.9544166666667</v>
      </c>
      <c r="W65" s="52">
        <f t="shared" si="26"/>
        <v>2039.122042860427</v>
      </c>
      <c r="X65" s="12">
        <f t="shared" si="27"/>
        <v>1411.2795587426822</v>
      </c>
      <c r="Y65" s="53">
        <f t="shared" si="28"/>
        <v>1412.4556250416342</v>
      </c>
    </row>
    <row r="66" spans="1:25" ht="13.5" customHeight="1">
      <c r="A66" s="5"/>
      <c r="B66" s="46" t="s">
        <v>89</v>
      </c>
      <c r="C66" s="47">
        <f t="shared" si="29"/>
        <v>24068.458681944445</v>
      </c>
      <c r="D66" s="26">
        <f>$C$30+$E$59</f>
        <v>461</v>
      </c>
      <c r="E66" s="26">
        <f t="shared" si="15"/>
        <v>23607.458681944445</v>
      </c>
      <c r="F66" s="26">
        <f t="shared" si="16"/>
        <v>19.672882234953704</v>
      </c>
      <c r="G66" s="27">
        <f t="shared" si="17"/>
        <v>23627.131564179399</v>
      </c>
      <c r="H66" s="3"/>
      <c r="I66" s="48">
        <f t="shared" si="30"/>
        <v>24020.408673611109</v>
      </c>
      <c r="J66" s="7">
        <f t="shared" si="18"/>
        <v>510</v>
      </c>
      <c r="K66" s="18">
        <f t="shared" si="19"/>
        <v>23510.408673611109</v>
      </c>
      <c r="L66" s="7">
        <f t="shared" si="20"/>
        <v>19.592007228009258</v>
      </c>
      <c r="M66" s="49">
        <f t="shared" si="21"/>
        <v>23530.000680839119</v>
      </c>
      <c r="N66" s="3"/>
      <c r="O66" s="50">
        <f t="shared" si="31"/>
        <v>1412.4556250416342</v>
      </c>
      <c r="P66" s="12">
        <f t="shared" si="22"/>
        <v>1003.95</v>
      </c>
      <c r="Q66" s="12">
        <f t="shared" si="23"/>
        <v>287.33775000000003</v>
      </c>
      <c r="R66" s="19">
        <v>0</v>
      </c>
      <c r="S66" s="12">
        <f t="shared" si="24"/>
        <v>166.66666666666666</v>
      </c>
      <c r="T66" s="26">
        <f>$E$59</f>
        <v>26</v>
      </c>
      <c r="U66" s="12">
        <f t="shared" si="25"/>
        <v>70</v>
      </c>
      <c r="V66" s="51">
        <f t="shared" si="32"/>
        <v>1683.9544166666667</v>
      </c>
      <c r="W66" s="52">
        <f t="shared" si="26"/>
        <v>2039.122042860427</v>
      </c>
      <c r="X66" s="12">
        <f t="shared" si="27"/>
        <v>1767.6232512353945</v>
      </c>
      <c r="Y66" s="53">
        <f t="shared" si="28"/>
        <v>1769.0962706114237</v>
      </c>
    </row>
    <row r="67" spans="1:25" ht="13.5" customHeight="1">
      <c r="A67" s="5"/>
      <c r="B67" s="46" t="s">
        <v>90</v>
      </c>
      <c r="C67" s="47">
        <f t="shared" si="29"/>
        <v>23627.131564179399</v>
      </c>
      <c r="D67" s="26">
        <f>$C$30+$F$59</f>
        <v>485</v>
      </c>
      <c r="E67" s="26">
        <f t="shared" si="15"/>
        <v>23142.131564179399</v>
      </c>
      <c r="F67" s="26">
        <f t="shared" si="16"/>
        <v>19.285109636816166</v>
      </c>
      <c r="G67" s="27">
        <f t="shared" si="17"/>
        <v>23161.416673816217</v>
      </c>
      <c r="H67" s="3"/>
      <c r="I67" s="48">
        <f t="shared" si="30"/>
        <v>23530.000680839119</v>
      </c>
      <c r="J67" s="7">
        <f t="shared" si="18"/>
        <v>510</v>
      </c>
      <c r="K67" s="18">
        <f t="shared" si="19"/>
        <v>23020.000680839119</v>
      </c>
      <c r="L67" s="7">
        <f t="shared" si="20"/>
        <v>19.183333900699267</v>
      </c>
      <c r="M67" s="49">
        <f t="shared" si="21"/>
        <v>23039.184014739818</v>
      </c>
      <c r="N67" s="3"/>
      <c r="O67" s="50">
        <f t="shared" si="31"/>
        <v>1769.0962706114237</v>
      </c>
      <c r="P67" s="12">
        <f t="shared" si="22"/>
        <v>1003.95</v>
      </c>
      <c r="Q67" s="12">
        <f t="shared" si="23"/>
        <v>287.33775000000003</v>
      </c>
      <c r="R67" s="19">
        <v>0</v>
      </c>
      <c r="S67" s="12">
        <f t="shared" si="24"/>
        <v>166.66666666666666</v>
      </c>
      <c r="T67" s="26">
        <f>$F$59</f>
        <v>50</v>
      </c>
      <c r="U67" s="12">
        <f t="shared" si="25"/>
        <v>70</v>
      </c>
      <c r="V67" s="51">
        <f t="shared" si="32"/>
        <v>1827.9544166666667</v>
      </c>
      <c r="W67" s="52">
        <f t="shared" si="26"/>
        <v>2039.122042860427</v>
      </c>
      <c r="X67" s="12">
        <f t="shared" si="27"/>
        <v>1980.263896805184</v>
      </c>
      <c r="Y67" s="53">
        <f t="shared" si="28"/>
        <v>1981.9141167191881</v>
      </c>
    </row>
    <row r="68" spans="1:25" ht="13.5" customHeight="1">
      <c r="A68" s="5"/>
      <c r="B68" s="46" t="s">
        <v>91</v>
      </c>
      <c r="C68" s="47">
        <f t="shared" si="29"/>
        <v>23161.416673816217</v>
      </c>
      <c r="D68" s="26">
        <f>$C$30+$G$59</f>
        <v>448</v>
      </c>
      <c r="E68" s="26">
        <f t="shared" si="15"/>
        <v>22713.416673816217</v>
      </c>
      <c r="F68" s="26">
        <f t="shared" si="16"/>
        <v>18.92784722818018</v>
      </c>
      <c r="G68" s="27">
        <f t="shared" si="17"/>
        <v>22732.344521044397</v>
      </c>
      <c r="H68" s="3"/>
      <c r="I68" s="48">
        <f t="shared" si="30"/>
        <v>23039.184014739818</v>
      </c>
      <c r="J68" s="7">
        <f t="shared" si="18"/>
        <v>510</v>
      </c>
      <c r="K68" s="18">
        <f t="shared" si="19"/>
        <v>22529.184014739818</v>
      </c>
      <c r="L68" s="7">
        <f t="shared" si="20"/>
        <v>18.77432001228318</v>
      </c>
      <c r="M68" s="49">
        <f t="shared" si="21"/>
        <v>22547.9583347521</v>
      </c>
      <c r="N68" s="3"/>
      <c r="O68" s="50">
        <f t="shared" si="31"/>
        <v>1981.9141167191881</v>
      </c>
      <c r="P68" s="12">
        <f t="shared" si="22"/>
        <v>1003.95</v>
      </c>
      <c r="Q68" s="12">
        <f t="shared" si="23"/>
        <v>287.33775000000003</v>
      </c>
      <c r="R68" s="19">
        <v>0</v>
      </c>
      <c r="S68" s="12">
        <f t="shared" si="24"/>
        <v>166.66666666666666</v>
      </c>
      <c r="T68" s="26">
        <f>$G$59</f>
        <v>13</v>
      </c>
      <c r="U68" s="12">
        <f t="shared" si="25"/>
        <v>70</v>
      </c>
      <c r="V68" s="51">
        <f t="shared" si="32"/>
        <v>1605.9544166666667</v>
      </c>
      <c r="W68" s="52">
        <f t="shared" si="26"/>
        <v>2039.122042860427</v>
      </c>
      <c r="X68" s="12">
        <f t="shared" si="27"/>
        <v>2415.0817429129484</v>
      </c>
      <c r="Y68" s="53">
        <f t="shared" si="28"/>
        <v>2417.0943110320422</v>
      </c>
    </row>
    <row r="69" spans="1:25" ht="13.5" customHeight="1">
      <c r="A69" s="5"/>
      <c r="B69" s="46" t="s">
        <v>92</v>
      </c>
      <c r="C69" s="47">
        <f t="shared" si="29"/>
        <v>22732.344521044397</v>
      </c>
      <c r="D69" s="26">
        <f>$C$30+$H$59</f>
        <v>448</v>
      </c>
      <c r="E69" s="26">
        <f t="shared" si="15"/>
        <v>22284.344521044397</v>
      </c>
      <c r="F69" s="26">
        <f t="shared" si="16"/>
        <v>18.570287100870331</v>
      </c>
      <c r="G69" s="27">
        <f t="shared" si="17"/>
        <v>22302.914808145266</v>
      </c>
      <c r="H69" s="3"/>
      <c r="I69" s="48">
        <f t="shared" si="30"/>
        <v>22547.9583347521</v>
      </c>
      <c r="J69" s="7">
        <f t="shared" si="18"/>
        <v>510</v>
      </c>
      <c r="K69" s="18">
        <f t="shared" si="19"/>
        <v>22037.9583347521</v>
      </c>
      <c r="L69" s="7">
        <f t="shared" si="20"/>
        <v>18.364965278960085</v>
      </c>
      <c r="M69" s="49">
        <f t="shared" si="21"/>
        <v>22056.323300031061</v>
      </c>
      <c r="N69" s="3"/>
      <c r="O69" s="50">
        <f t="shared" si="31"/>
        <v>2417.0943110320422</v>
      </c>
      <c r="P69" s="12">
        <f t="shared" si="22"/>
        <v>1003.95</v>
      </c>
      <c r="Q69" s="12">
        <f t="shared" si="23"/>
        <v>287.33775000000003</v>
      </c>
      <c r="R69" s="19">
        <v>0</v>
      </c>
      <c r="S69" s="12">
        <f t="shared" si="24"/>
        <v>166.66666666666666</v>
      </c>
      <c r="T69" s="26">
        <f>$H$59</f>
        <v>13</v>
      </c>
      <c r="U69" s="12">
        <f t="shared" si="25"/>
        <v>70</v>
      </c>
      <c r="V69" s="51">
        <f t="shared" si="32"/>
        <v>1605.9544166666667</v>
      </c>
      <c r="W69" s="52">
        <f t="shared" si="26"/>
        <v>2039.122042860427</v>
      </c>
      <c r="X69" s="12">
        <f t="shared" si="27"/>
        <v>2850.2619372258023</v>
      </c>
      <c r="Y69" s="53">
        <f t="shared" si="28"/>
        <v>2852.6371555068235</v>
      </c>
    </row>
    <row r="70" spans="1:25" ht="13.5" customHeight="1">
      <c r="A70" s="5"/>
      <c r="B70" s="46" t="s">
        <v>93</v>
      </c>
      <c r="C70" s="47">
        <f t="shared" si="29"/>
        <v>22302.914808145266</v>
      </c>
      <c r="D70" s="26">
        <f>$C$30+$I$59</f>
        <v>472</v>
      </c>
      <c r="E70" s="26">
        <f t="shared" si="15"/>
        <v>21830.914808145266</v>
      </c>
      <c r="F70" s="26">
        <f t="shared" si="16"/>
        <v>18.192429006787723</v>
      </c>
      <c r="G70" s="27">
        <f t="shared" si="17"/>
        <v>21849.107237152053</v>
      </c>
      <c r="H70" s="3"/>
      <c r="I70" s="48">
        <f t="shared" si="30"/>
        <v>22056.323300031061</v>
      </c>
      <c r="J70" s="7">
        <f t="shared" si="18"/>
        <v>510</v>
      </c>
      <c r="K70" s="18">
        <f t="shared" si="19"/>
        <v>21546.323300031061</v>
      </c>
      <c r="L70" s="7">
        <f t="shared" si="20"/>
        <v>17.955269416692552</v>
      </c>
      <c r="M70" s="49">
        <f t="shared" si="21"/>
        <v>21564.278569447753</v>
      </c>
      <c r="N70" s="3"/>
      <c r="O70" s="50">
        <f t="shared" si="31"/>
        <v>2852.6371555068235</v>
      </c>
      <c r="P70" s="12">
        <f t="shared" si="22"/>
        <v>1003.95</v>
      </c>
      <c r="Q70" s="12">
        <f t="shared" si="23"/>
        <v>287.33775000000003</v>
      </c>
      <c r="R70" s="19">
        <v>0</v>
      </c>
      <c r="S70" s="12">
        <f t="shared" si="24"/>
        <v>166.66666666666666</v>
      </c>
      <c r="T70" s="26">
        <f>$I$59</f>
        <v>37</v>
      </c>
      <c r="U70" s="12">
        <f t="shared" si="25"/>
        <v>70</v>
      </c>
      <c r="V70" s="51">
        <f t="shared" si="32"/>
        <v>1749.9544166666667</v>
      </c>
      <c r="W70" s="52">
        <f t="shared" si="26"/>
        <v>2039.122042860427</v>
      </c>
      <c r="X70" s="12">
        <f t="shared" si="27"/>
        <v>3141.8047817005836</v>
      </c>
      <c r="Y70" s="53">
        <f t="shared" si="28"/>
        <v>3144.4229523520003</v>
      </c>
    </row>
    <row r="71" spans="1:25" ht="13.5" customHeight="1">
      <c r="A71" s="5"/>
      <c r="B71" s="46" t="s">
        <v>94</v>
      </c>
      <c r="C71" s="47">
        <f t="shared" si="29"/>
        <v>21849.107237152053</v>
      </c>
      <c r="D71" s="26">
        <f>$C$30+$J$59</f>
        <v>448</v>
      </c>
      <c r="E71" s="26">
        <f t="shared" si="15"/>
        <v>21401.107237152053</v>
      </c>
      <c r="F71" s="26">
        <f t="shared" si="16"/>
        <v>17.834256030960045</v>
      </c>
      <c r="G71" s="27">
        <f t="shared" si="17"/>
        <v>21418.941493183014</v>
      </c>
      <c r="H71" s="3"/>
      <c r="I71" s="48">
        <f t="shared" si="30"/>
        <v>21564.278569447753</v>
      </c>
      <c r="J71" s="7">
        <f t="shared" si="18"/>
        <v>510</v>
      </c>
      <c r="K71" s="18">
        <f t="shared" si="19"/>
        <v>21054.278569447753</v>
      </c>
      <c r="L71" s="7">
        <f t="shared" si="20"/>
        <v>17.545232141206462</v>
      </c>
      <c r="M71" s="49">
        <f t="shared" si="21"/>
        <v>21071.823801588958</v>
      </c>
      <c r="N71" s="3"/>
      <c r="O71" s="50">
        <f t="shared" si="31"/>
        <v>3144.4229523520003</v>
      </c>
      <c r="P71" s="12">
        <f t="shared" si="22"/>
        <v>1003.95</v>
      </c>
      <c r="Q71" s="12">
        <f t="shared" si="23"/>
        <v>287.33775000000003</v>
      </c>
      <c r="R71" s="19">
        <v>0</v>
      </c>
      <c r="S71" s="12">
        <f t="shared" si="24"/>
        <v>166.66666666666666</v>
      </c>
      <c r="T71" s="26">
        <f>$J$59</f>
        <v>13</v>
      </c>
      <c r="U71" s="12">
        <f t="shared" si="25"/>
        <v>70</v>
      </c>
      <c r="V71" s="51">
        <f t="shared" si="32"/>
        <v>1605.9544166666667</v>
      </c>
      <c r="W71" s="52">
        <f t="shared" si="26"/>
        <v>2039.122042860427</v>
      </c>
      <c r="X71" s="12">
        <f t="shared" si="27"/>
        <v>3577.5905785457608</v>
      </c>
      <c r="Y71" s="53">
        <f t="shared" si="28"/>
        <v>3580.5719040278818</v>
      </c>
    </row>
    <row r="72" spans="1:25" ht="13.5" customHeight="1">
      <c r="A72" s="5"/>
      <c r="B72" s="46" t="s">
        <v>95</v>
      </c>
      <c r="C72" s="47">
        <f t="shared" si="29"/>
        <v>21418.941493183014</v>
      </c>
      <c r="D72" s="26">
        <f>$C$30+$K$59</f>
        <v>461</v>
      </c>
      <c r="E72" s="26">
        <f t="shared" si="15"/>
        <v>20957.941493183014</v>
      </c>
      <c r="F72" s="26">
        <f t="shared" si="16"/>
        <v>17.464951244319177</v>
      </c>
      <c r="G72" s="27">
        <f t="shared" si="17"/>
        <v>20975.406444427332</v>
      </c>
      <c r="H72" s="3"/>
      <c r="I72" s="48">
        <f t="shared" si="30"/>
        <v>21071.823801588958</v>
      </c>
      <c r="J72" s="7">
        <f t="shared" si="18"/>
        <v>510</v>
      </c>
      <c r="K72" s="18">
        <f t="shared" si="19"/>
        <v>20561.823801588958</v>
      </c>
      <c r="L72" s="7">
        <f t="shared" si="20"/>
        <v>17.134853167990798</v>
      </c>
      <c r="M72" s="49">
        <f t="shared" si="21"/>
        <v>20578.958654756949</v>
      </c>
      <c r="N72" s="3"/>
      <c r="O72" s="50">
        <f t="shared" si="31"/>
        <v>3580.5719040278818</v>
      </c>
      <c r="P72" s="12">
        <f t="shared" si="22"/>
        <v>1003.95</v>
      </c>
      <c r="Q72" s="12">
        <f t="shared" si="23"/>
        <v>287.33775000000003</v>
      </c>
      <c r="R72" s="19">
        <v>0</v>
      </c>
      <c r="S72" s="12">
        <f t="shared" si="24"/>
        <v>166.66666666666666</v>
      </c>
      <c r="T72" s="26">
        <f>$K$59</f>
        <v>26</v>
      </c>
      <c r="U72" s="19">
        <v>0</v>
      </c>
      <c r="V72" s="51">
        <f t="shared" si="32"/>
        <v>1613.9544166666667</v>
      </c>
      <c r="W72" s="52">
        <f t="shared" si="26"/>
        <v>2039.122042860427</v>
      </c>
      <c r="X72" s="12">
        <f t="shared" si="27"/>
        <v>4005.7395302216419</v>
      </c>
      <c r="Y72" s="53">
        <f t="shared" si="28"/>
        <v>4009.0776464968262</v>
      </c>
    </row>
    <row r="73" spans="1:25" ht="13.5" customHeight="1">
      <c r="A73" s="5"/>
      <c r="B73" s="46" t="s">
        <v>96</v>
      </c>
      <c r="C73" s="47">
        <f t="shared" si="29"/>
        <v>20975.406444427332</v>
      </c>
      <c r="D73" s="26">
        <f>$C$30+$L$59</f>
        <v>485</v>
      </c>
      <c r="E73" s="26">
        <f t="shared" si="15"/>
        <v>20490.406444427332</v>
      </c>
      <c r="F73" s="26">
        <f t="shared" si="16"/>
        <v>17.075338703689443</v>
      </c>
      <c r="G73" s="27">
        <f t="shared" si="17"/>
        <v>20507.481783131021</v>
      </c>
      <c r="H73" s="3"/>
      <c r="I73" s="48">
        <f t="shared" si="30"/>
        <v>20578.958654756949</v>
      </c>
      <c r="J73" s="7">
        <f t="shared" si="18"/>
        <v>510</v>
      </c>
      <c r="K73" s="18">
        <f t="shared" si="19"/>
        <v>20068.958654756949</v>
      </c>
      <c r="L73" s="7">
        <f t="shared" si="20"/>
        <v>16.724132212297459</v>
      </c>
      <c r="M73" s="49">
        <f t="shared" si="21"/>
        <v>20085.682786969246</v>
      </c>
      <c r="N73" s="3"/>
      <c r="O73" s="50">
        <f t="shared" si="31"/>
        <v>4009.0776464968262</v>
      </c>
      <c r="P73" s="12">
        <f t="shared" si="22"/>
        <v>1003.95</v>
      </c>
      <c r="Q73" s="12">
        <f t="shared" si="23"/>
        <v>287.33775000000003</v>
      </c>
      <c r="R73" s="19">
        <v>0</v>
      </c>
      <c r="S73" s="12">
        <f t="shared" si="24"/>
        <v>166.66666666666666</v>
      </c>
      <c r="T73" s="26">
        <f>$L$59</f>
        <v>50</v>
      </c>
      <c r="U73" s="19">
        <v>0</v>
      </c>
      <c r="V73" s="51">
        <f t="shared" si="32"/>
        <v>1757.9544166666667</v>
      </c>
      <c r="W73" s="52">
        <f t="shared" si="26"/>
        <v>2039.122042860427</v>
      </c>
      <c r="X73" s="12">
        <f t="shared" si="27"/>
        <v>4290.2452726905867</v>
      </c>
      <c r="Y73" s="53">
        <f t="shared" si="28"/>
        <v>4293.820477084495</v>
      </c>
    </row>
    <row r="74" spans="1:25" ht="13.5" customHeight="1">
      <c r="A74" s="5"/>
      <c r="B74" s="46" t="s">
        <v>97</v>
      </c>
      <c r="C74" s="47">
        <f t="shared" si="29"/>
        <v>20507.481783131021</v>
      </c>
      <c r="D74" s="26">
        <f>$C$30+$M$59</f>
        <v>474</v>
      </c>
      <c r="E74" s="26">
        <f t="shared" si="15"/>
        <v>20033.481783131021</v>
      </c>
      <c r="F74" s="26">
        <f t="shared" si="16"/>
        <v>16.694568152609182</v>
      </c>
      <c r="G74" s="27">
        <f t="shared" si="17"/>
        <v>20050.17635128363</v>
      </c>
      <c r="H74" s="3"/>
      <c r="I74" s="48">
        <f t="shared" si="30"/>
        <v>20085.682786969246</v>
      </c>
      <c r="J74" s="7">
        <f t="shared" si="18"/>
        <v>510</v>
      </c>
      <c r="K74" s="18">
        <f t="shared" si="19"/>
        <v>19575.682786969246</v>
      </c>
      <c r="L74" s="7">
        <f t="shared" si="20"/>
        <v>16.313068989141041</v>
      </c>
      <c r="M74" s="49">
        <f t="shared" si="21"/>
        <v>19591.995855958387</v>
      </c>
      <c r="N74" s="3"/>
      <c r="O74" s="50">
        <f t="shared" si="31"/>
        <v>4293.820477084495</v>
      </c>
      <c r="P74" s="12">
        <f t="shared" si="22"/>
        <v>1003.95</v>
      </c>
      <c r="Q74" s="12">
        <f t="shared" si="23"/>
        <v>287.33775000000003</v>
      </c>
      <c r="R74" s="19">
        <v>0</v>
      </c>
      <c r="S74" s="12">
        <f t="shared" si="24"/>
        <v>166.66666666666666</v>
      </c>
      <c r="T74" s="26">
        <f>$M$59</f>
        <v>39</v>
      </c>
      <c r="U74" s="19">
        <v>0</v>
      </c>
      <c r="V74" s="51">
        <f t="shared" si="32"/>
        <v>1691.9544166666667</v>
      </c>
      <c r="W74" s="52">
        <f t="shared" si="26"/>
        <v>2039.122042860427</v>
      </c>
      <c r="X74" s="12">
        <f t="shared" si="27"/>
        <v>4640.9881032782559</v>
      </c>
      <c r="Y74" s="53">
        <f t="shared" si="28"/>
        <v>4644.8555933643211</v>
      </c>
    </row>
    <row r="75" spans="1:25" ht="13.5" customHeight="1">
      <c r="A75" s="5"/>
      <c r="B75" s="46" t="s">
        <v>98</v>
      </c>
      <c r="C75" s="47">
        <f t="shared" si="29"/>
        <v>20050.17635128363</v>
      </c>
      <c r="D75" s="26">
        <f>$C$30+$N$59</f>
        <v>474</v>
      </c>
      <c r="E75" s="26">
        <f t="shared" si="15"/>
        <v>19576.17635128363</v>
      </c>
      <c r="F75" s="26">
        <f t="shared" si="16"/>
        <v>16.313480292736358</v>
      </c>
      <c r="G75" s="27">
        <f t="shared" si="17"/>
        <v>19592.489831576368</v>
      </c>
      <c r="H75" s="3"/>
      <c r="I75" s="48">
        <f t="shared" si="30"/>
        <v>19591.995855958387</v>
      </c>
      <c r="J75" s="7">
        <f t="shared" si="18"/>
        <v>510</v>
      </c>
      <c r="K75" s="18">
        <f t="shared" si="19"/>
        <v>19081.995855958387</v>
      </c>
      <c r="L75" s="7">
        <f t="shared" si="20"/>
        <v>15.901663213298656</v>
      </c>
      <c r="M75" s="49">
        <f t="shared" si="21"/>
        <v>19097.897519171685</v>
      </c>
      <c r="N75" s="3"/>
      <c r="O75" s="50">
        <f t="shared" si="31"/>
        <v>4644.8555933643211</v>
      </c>
      <c r="P75" s="12">
        <f t="shared" si="22"/>
        <v>1003.95</v>
      </c>
      <c r="Q75" s="12">
        <f t="shared" si="23"/>
        <v>287.33775000000003</v>
      </c>
      <c r="R75" s="19">
        <v>0</v>
      </c>
      <c r="S75" s="12">
        <f t="shared" si="24"/>
        <v>166.66666666666666</v>
      </c>
      <c r="T75" s="26">
        <f>$N$59</f>
        <v>39</v>
      </c>
      <c r="U75" s="19">
        <v>0</v>
      </c>
      <c r="V75" s="51">
        <f t="shared" si="32"/>
        <v>1691.9544166666667</v>
      </c>
      <c r="W75" s="52">
        <f t="shared" si="26"/>
        <v>2039.122042860427</v>
      </c>
      <c r="X75" s="12">
        <f t="shared" si="27"/>
        <v>4992.0232195580811</v>
      </c>
      <c r="Y75" s="53">
        <f t="shared" si="28"/>
        <v>4996.1832389077126</v>
      </c>
    </row>
    <row r="76" spans="1:25" ht="13.5" customHeight="1">
      <c r="A76" s="5"/>
      <c r="B76" s="46" t="s">
        <v>99</v>
      </c>
      <c r="C76" s="47">
        <f t="shared" si="29"/>
        <v>19592.489831576368</v>
      </c>
      <c r="D76" s="26">
        <f>$C$30+$C$59</f>
        <v>498</v>
      </c>
      <c r="E76" s="26">
        <f t="shared" si="15"/>
        <v>19094.489831576368</v>
      </c>
      <c r="F76" s="26">
        <f t="shared" si="16"/>
        <v>15.912074859646973</v>
      </c>
      <c r="G76" s="27">
        <f t="shared" si="17"/>
        <v>19110.401906436015</v>
      </c>
      <c r="H76" s="3"/>
      <c r="I76" s="48">
        <f t="shared" si="30"/>
        <v>19097.897519171685</v>
      </c>
      <c r="J76" s="7">
        <f t="shared" si="18"/>
        <v>510</v>
      </c>
      <c r="K76" s="18">
        <f t="shared" si="19"/>
        <v>18587.897519171685</v>
      </c>
      <c r="L76" s="7">
        <f t="shared" si="20"/>
        <v>15.489914599309737</v>
      </c>
      <c r="M76" s="49">
        <f t="shared" si="21"/>
        <v>18603.387433770997</v>
      </c>
      <c r="N76" s="3"/>
      <c r="O76" s="50">
        <f t="shared" si="31"/>
        <v>4996.1832389077126</v>
      </c>
      <c r="P76" s="12">
        <f t="shared" si="22"/>
        <v>1003.95</v>
      </c>
      <c r="Q76" s="12">
        <f t="shared" ref="Q76:Q87" si="33">$C$16*(1+$C$17)*$C$18/12</f>
        <v>293.08450499999998</v>
      </c>
      <c r="R76" s="12">
        <f>$C$23</f>
        <v>1200</v>
      </c>
      <c r="S76" s="12">
        <f t="shared" si="24"/>
        <v>166.66666666666666</v>
      </c>
      <c r="T76" s="26">
        <f>$C$59</f>
        <v>63</v>
      </c>
      <c r="U76" s="12">
        <f t="shared" ref="U76:U83" si="34">$C$24</f>
        <v>70</v>
      </c>
      <c r="V76" s="51">
        <f t="shared" si="32"/>
        <v>3111.7011716666666</v>
      </c>
      <c r="W76" s="52">
        <f t="shared" si="26"/>
        <v>2039.122042860427</v>
      </c>
      <c r="X76" s="12">
        <f t="shared" si="27"/>
        <v>3923.604110101473</v>
      </c>
      <c r="Y76" s="53">
        <f t="shared" si="28"/>
        <v>3926.8737801932239</v>
      </c>
    </row>
    <row r="77" spans="1:25" ht="13.5" customHeight="1">
      <c r="A77" s="5"/>
      <c r="B77" s="46" t="s">
        <v>100</v>
      </c>
      <c r="C77" s="47">
        <f t="shared" si="29"/>
        <v>19110.401906436015</v>
      </c>
      <c r="D77" s="26">
        <f>$C$30+$D$59</f>
        <v>474</v>
      </c>
      <c r="E77" s="26">
        <f t="shared" si="15"/>
        <v>18636.401906436015</v>
      </c>
      <c r="F77" s="26">
        <f t="shared" si="16"/>
        <v>15.530334922030013</v>
      </c>
      <c r="G77" s="27">
        <f t="shared" si="17"/>
        <v>18651.932241358045</v>
      </c>
      <c r="H77" s="3"/>
      <c r="I77" s="48">
        <f t="shared" si="30"/>
        <v>18603.387433770997</v>
      </c>
      <c r="J77" s="7">
        <f t="shared" si="18"/>
        <v>510</v>
      </c>
      <c r="K77" s="18">
        <f t="shared" si="19"/>
        <v>18093.387433770997</v>
      </c>
      <c r="L77" s="7">
        <f t="shared" si="20"/>
        <v>15.077822861475831</v>
      </c>
      <c r="M77" s="49">
        <f t="shared" si="21"/>
        <v>18108.465256632473</v>
      </c>
      <c r="N77" s="3"/>
      <c r="O77" s="50">
        <f t="shared" si="31"/>
        <v>3926.8737801932239</v>
      </c>
      <c r="P77" s="12">
        <f t="shared" si="22"/>
        <v>1003.95</v>
      </c>
      <c r="Q77" s="12">
        <f t="shared" si="33"/>
        <v>293.08450499999998</v>
      </c>
      <c r="R77" s="19">
        <v>0</v>
      </c>
      <c r="S77" s="12">
        <f t="shared" si="24"/>
        <v>166.66666666666666</v>
      </c>
      <c r="T77" s="26">
        <f>$D$59</f>
        <v>39</v>
      </c>
      <c r="U77" s="12">
        <f t="shared" si="34"/>
        <v>70</v>
      </c>
      <c r="V77" s="51">
        <f t="shared" si="32"/>
        <v>1767.7011716666668</v>
      </c>
      <c r="W77" s="52">
        <f t="shared" si="26"/>
        <v>2039.122042860427</v>
      </c>
      <c r="X77" s="12">
        <f t="shared" si="27"/>
        <v>4198.2946513869847</v>
      </c>
      <c r="Y77" s="53">
        <f t="shared" si="28"/>
        <v>4201.7932302631398</v>
      </c>
    </row>
    <row r="78" spans="1:25" ht="13.5" customHeight="1">
      <c r="A78" s="5"/>
      <c r="B78" s="46" t="s">
        <v>101</v>
      </c>
      <c r="C78" s="47">
        <f t="shared" si="29"/>
        <v>18651.932241358045</v>
      </c>
      <c r="D78" s="26">
        <f>$C$30+$E$59</f>
        <v>461</v>
      </c>
      <c r="E78" s="26">
        <f t="shared" si="15"/>
        <v>18190.932241358045</v>
      </c>
      <c r="F78" s="26">
        <f t="shared" si="16"/>
        <v>15.159110201131703</v>
      </c>
      <c r="G78" s="27">
        <f t="shared" si="17"/>
        <v>18206.091351559178</v>
      </c>
      <c r="H78" s="3"/>
      <c r="I78" s="48">
        <f t="shared" si="30"/>
        <v>18108.465256632473</v>
      </c>
      <c r="J78" s="7">
        <f t="shared" si="18"/>
        <v>510</v>
      </c>
      <c r="K78" s="18">
        <f t="shared" si="19"/>
        <v>17598.465256632473</v>
      </c>
      <c r="L78" s="7">
        <f t="shared" si="20"/>
        <v>14.665387713860396</v>
      </c>
      <c r="M78" s="49">
        <f t="shared" si="21"/>
        <v>17613.130644346333</v>
      </c>
      <c r="N78" s="3"/>
      <c r="O78" s="50">
        <f t="shared" si="31"/>
        <v>4201.7932302631398</v>
      </c>
      <c r="P78" s="12">
        <f t="shared" si="22"/>
        <v>1003.95</v>
      </c>
      <c r="Q78" s="12">
        <f t="shared" si="33"/>
        <v>293.08450499999998</v>
      </c>
      <c r="R78" s="19">
        <v>0</v>
      </c>
      <c r="S78" s="12">
        <f t="shared" si="24"/>
        <v>166.66666666666666</v>
      </c>
      <c r="T78" s="26">
        <f>$E$59</f>
        <v>26</v>
      </c>
      <c r="U78" s="12">
        <f t="shared" si="34"/>
        <v>70</v>
      </c>
      <c r="V78" s="51">
        <f t="shared" si="32"/>
        <v>1689.7011716666668</v>
      </c>
      <c r="W78" s="52">
        <f t="shared" si="26"/>
        <v>2039.122042860427</v>
      </c>
      <c r="X78" s="12">
        <f t="shared" si="27"/>
        <v>4551.2141014569006</v>
      </c>
      <c r="Y78" s="53">
        <f t="shared" si="28"/>
        <v>4555.0067798747814</v>
      </c>
    </row>
    <row r="79" spans="1:25" ht="13.5" customHeight="1">
      <c r="A79" s="5"/>
      <c r="B79" s="46" t="s">
        <v>102</v>
      </c>
      <c r="C79" s="47">
        <f t="shared" si="29"/>
        <v>18206.091351559178</v>
      </c>
      <c r="D79" s="26">
        <f>$C$30+$F$59</f>
        <v>485</v>
      </c>
      <c r="E79" s="26">
        <f t="shared" si="15"/>
        <v>17721.091351559178</v>
      </c>
      <c r="F79" s="26">
        <f t="shared" si="16"/>
        <v>14.767576126299316</v>
      </c>
      <c r="G79" s="27">
        <f t="shared" si="17"/>
        <v>17735.858927685476</v>
      </c>
      <c r="H79" s="3"/>
      <c r="I79" s="48">
        <f t="shared" si="30"/>
        <v>17613.130644346333</v>
      </c>
      <c r="J79" s="7">
        <f t="shared" si="18"/>
        <v>510</v>
      </c>
      <c r="K79" s="18">
        <f t="shared" si="19"/>
        <v>17103.130644346333</v>
      </c>
      <c r="L79" s="7">
        <f t="shared" si="20"/>
        <v>14.252608870288611</v>
      </c>
      <c r="M79" s="49">
        <f t="shared" si="21"/>
        <v>17117.38325321662</v>
      </c>
      <c r="N79" s="3"/>
      <c r="O79" s="50">
        <f t="shared" si="31"/>
        <v>4555.0067798747814</v>
      </c>
      <c r="P79" s="12">
        <f t="shared" si="22"/>
        <v>1003.95</v>
      </c>
      <c r="Q79" s="12">
        <f t="shared" si="33"/>
        <v>293.08450499999998</v>
      </c>
      <c r="R79" s="19">
        <v>0</v>
      </c>
      <c r="S79" s="12">
        <f t="shared" si="24"/>
        <v>166.66666666666666</v>
      </c>
      <c r="T79" s="26">
        <f>$F$59</f>
        <v>50</v>
      </c>
      <c r="U79" s="12">
        <f t="shared" si="34"/>
        <v>70</v>
      </c>
      <c r="V79" s="51">
        <f t="shared" si="32"/>
        <v>1833.7011716666668</v>
      </c>
      <c r="W79" s="52">
        <f t="shared" si="26"/>
        <v>2039.122042860427</v>
      </c>
      <c r="X79" s="12">
        <f t="shared" si="27"/>
        <v>4760.4276510685413</v>
      </c>
      <c r="Y79" s="53">
        <f t="shared" si="28"/>
        <v>4764.3946741110976</v>
      </c>
    </row>
    <row r="80" spans="1:25" ht="13.5" customHeight="1">
      <c r="A80" s="5"/>
      <c r="B80" s="46" t="s">
        <v>103</v>
      </c>
      <c r="C80" s="47">
        <f t="shared" si="29"/>
        <v>17735.858927685476</v>
      </c>
      <c r="D80" s="26">
        <f>$C$30+$G$59</f>
        <v>448</v>
      </c>
      <c r="E80" s="26">
        <f t="shared" si="15"/>
        <v>17287.858927685476</v>
      </c>
      <c r="F80" s="26">
        <f t="shared" si="16"/>
        <v>14.406549106404563</v>
      </c>
      <c r="G80" s="27">
        <f t="shared" si="17"/>
        <v>17302.265476791879</v>
      </c>
      <c r="H80" s="3"/>
      <c r="I80" s="48">
        <f t="shared" si="30"/>
        <v>17117.38325321662</v>
      </c>
      <c r="J80" s="7">
        <f t="shared" si="18"/>
        <v>510</v>
      </c>
      <c r="K80" s="18">
        <f t="shared" si="19"/>
        <v>16607.38325321662</v>
      </c>
      <c r="L80" s="7">
        <f t="shared" si="20"/>
        <v>13.839486044347183</v>
      </c>
      <c r="M80" s="49">
        <f t="shared" si="21"/>
        <v>16621.222739260968</v>
      </c>
      <c r="N80" s="3"/>
      <c r="O80" s="50">
        <f t="shared" si="31"/>
        <v>4764.3946741110976</v>
      </c>
      <c r="P80" s="12">
        <f t="shared" si="22"/>
        <v>1003.95</v>
      </c>
      <c r="Q80" s="12">
        <f t="shared" si="33"/>
        <v>293.08450499999998</v>
      </c>
      <c r="R80" s="19">
        <v>0</v>
      </c>
      <c r="S80" s="12">
        <f t="shared" si="24"/>
        <v>166.66666666666666</v>
      </c>
      <c r="T80" s="26">
        <f>$G$59</f>
        <v>13</v>
      </c>
      <c r="U80" s="12">
        <f t="shared" si="34"/>
        <v>70</v>
      </c>
      <c r="V80" s="51">
        <f t="shared" si="32"/>
        <v>1611.7011716666668</v>
      </c>
      <c r="W80" s="52">
        <f t="shared" si="26"/>
        <v>2039.122042860427</v>
      </c>
      <c r="X80" s="12">
        <f t="shared" si="27"/>
        <v>5191.8155453048585</v>
      </c>
      <c r="Y80" s="53">
        <f t="shared" si="28"/>
        <v>5196.1420582592791</v>
      </c>
    </row>
    <row r="81" spans="1:25" ht="13.5" customHeight="1">
      <c r="A81" s="5"/>
      <c r="B81" s="46" t="s">
        <v>104</v>
      </c>
      <c r="C81" s="47">
        <f t="shared" si="29"/>
        <v>17302.265476791879</v>
      </c>
      <c r="D81" s="26">
        <f>$C$30+$H$59</f>
        <v>448</v>
      </c>
      <c r="E81" s="26">
        <f t="shared" si="15"/>
        <v>16854.265476791879</v>
      </c>
      <c r="F81" s="26">
        <f t="shared" si="16"/>
        <v>14.0452212306599</v>
      </c>
      <c r="G81" s="27">
        <f t="shared" si="17"/>
        <v>16868.310698022538</v>
      </c>
      <c r="H81" s="3"/>
      <c r="I81" s="48">
        <f t="shared" si="30"/>
        <v>16621.222739260968</v>
      </c>
      <c r="J81" s="7">
        <f t="shared" si="18"/>
        <v>510</v>
      </c>
      <c r="K81" s="18">
        <f t="shared" si="19"/>
        <v>16111.222739260968</v>
      </c>
      <c r="L81" s="7">
        <f t="shared" si="20"/>
        <v>13.426018949384138</v>
      </c>
      <c r="M81" s="49">
        <f t="shared" si="21"/>
        <v>16124.648758210351</v>
      </c>
      <c r="N81" s="3"/>
      <c r="O81" s="50">
        <f t="shared" si="31"/>
        <v>5196.1420582592791</v>
      </c>
      <c r="P81" s="12">
        <f t="shared" si="22"/>
        <v>1003.95</v>
      </c>
      <c r="Q81" s="12">
        <f t="shared" si="33"/>
        <v>293.08450499999998</v>
      </c>
      <c r="R81" s="19">
        <v>0</v>
      </c>
      <c r="S81" s="12">
        <f t="shared" si="24"/>
        <v>166.66666666666666</v>
      </c>
      <c r="T81" s="26">
        <f>$H$59</f>
        <v>13</v>
      </c>
      <c r="U81" s="12">
        <f t="shared" si="34"/>
        <v>70</v>
      </c>
      <c r="V81" s="51">
        <f t="shared" si="32"/>
        <v>1611.7011716666668</v>
      </c>
      <c r="W81" s="52">
        <f t="shared" si="26"/>
        <v>2039.122042860427</v>
      </c>
      <c r="X81" s="12">
        <f t="shared" si="27"/>
        <v>5623.562929453039</v>
      </c>
      <c r="Y81" s="53">
        <f t="shared" si="28"/>
        <v>5628.2492318942495</v>
      </c>
    </row>
    <row r="82" spans="1:25" ht="13.5" customHeight="1">
      <c r="A82" s="5"/>
      <c r="B82" s="46" t="s">
        <v>105</v>
      </c>
      <c r="C82" s="47">
        <f t="shared" si="29"/>
        <v>16868.310698022538</v>
      </c>
      <c r="D82" s="26">
        <f>$C$30+$I$59</f>
        <v>472</v>
      </c>
      <c r="E82" s="26">
        <f t="shared" si="15"/>
        <v>16396.310698022538</v>
      </c>
      <c r="F82" s="26">
        <f t="shared" si="16"/>
        <v>13.663592248352115</v>
      </c>
      <c r="G82" s="27">
        <f t="shared" si="17"/>
        <v>16409.974290270889</v>
      </c>
      <c r="H82" s="3"/>
      <c r="I82" s="48">
        <f t="shared" si="30"/>
        <v>16124.648758210351</v>
      </c>
      <c r="J82" s="7">
        <f t="shared" si="18"/>
        <v>510</v>
      </c>
      <c r="K82" s="18">
        <f t="shared" si="19"/>
        <v>15614.648758210351</v>
      </c>
      <c r="L82" s="7">
        <f t="shared" si="20"/>
        <v>13.012207298508626</v>
      </c>
      <c r="M82" s="49">
        <f t="shared" si="21"/>
        <v>15627.66096550886</v>
      </c>
      <c r="N82" s="3"/>
      <c r="O82" s="50">
        <f t="shared" si="31"/>
        <v>5628.2492318942495</v>
      </c>
      <c r="P82" s="12">
        <f t="shared" si="22"/>
        <v>1003.95</v>
      </c>
      <c r="Q82" s="12">
        <f t="shared" si="33"/>
        <v>293.08450499999998</v>
      </c>
      <c r="R82" s="19">
        <v>0</v>
      </c>
      <c r="S82" s="12">
        <f t="shared" si="24"/>
        <v>166.66666666666666</v>
      </c>
      <c r="T82" s="26">
        <f>$I$59</f>
        <v>37</v>
      </c>
      <c r="U82" s="12">
        <f t="shared" si="34"/>
        <v>70</v>
      </c>
      <c r="V82" s="51">
        <f t="shared" si="32"/>
        <v>1755.7011716666668</v>
      </c>
      <c r="W82" s="52">
        <f t="shared" si="26"/>
        <v>2039.122042860427</v>
      </c>
      <c r="X82" s="12">
        <f t="shared" si="27"/>
        <v>5911.6701030880104</v>
      </c>
      <c r="Y82" s="53">
        <f t="shared" si="28"/>
        <v>5916.5964948405835</v>
      </c>
    </row>
    <row r="83" spans="1:25" ht="13.5" customHeight="1">
      <c r="A83" s="5"/>
      <c r="B83" s="46" t="s">
        <v>106</v>
      </c>
      <c r="C83" s="47">
        <f t="shared" si="29"/>
        <v>16409.974290270889</v>
      </c>
      <c r="D83" s="26">
        <f>$C$30+$J$59</f>
        <v>448</v>
      </c>
      <c r="E83" s="26">
        <f t="shared" si="15"/>
        <v>15961.974290270889</v>
      </c>
      <c r="F83" s="26">
        <f t="shared" si="16"/>
        <v>13.301645241892409</v>
      </c>
      <c r="G83" s="27">
        <f t="shared" si="17"/>
        <v>15975.275935512782</v>
      </c>
      <c r="H83" s="3"/>
      <c r="I83" s="48">
        <f t="shared" si="30"/>
        <v>15627.66096550886</v>
      </c>
      <c r="J83" s="7">
        <f t="shared" si="18"/>
        <v>510</v>
      </c>
      <c r="K83" s="18">
        <f t="shared" si="19"/>
        <v>15117.66096550886</v>
      </c>
      <c r="L83" s="7">
        <f t="shared" si="20"/>
        <v>12.598050804590718</v>
      </c>
      <c r="M83" s="49">
        <f t="shared" si="21"/>
        <v>15130.25901631345</v>
      </c>
      <c r="N83" s="3"/>
      <c r="O83" s="50">
        <f t="shared" si="31"/>
        <v>5916.5964948405835</v>
      </c>
      <c r="P83" s="12">
        <f t="shared" si="22"/>
        <v>1003.95</v>
      </c>
      <c r="Q83" s="12">
        <f t="shared" si="33"/>
        <v>293.08450499999998</v>
      </c>
      <c r="R83" s="19">
        <v>0</v>
      </c>
      <c r="S83" s="12">
        <f t="shared" si="24"/>
        <v>166.66666666666666</v>
      </c>
      <c r="T83" s="26">
        <f>$J$59</f>
        <v>13</v>
      </c>
      <c r="U83" s="12">
        <f t="shared" si="34"/>
        <v>70</v>
      </c>
      <c r="V83" s="51">
        <f t="shared" si="32"/>
        <v>1611.7011716666668</v>
      </c>
      <c r="W83" s="52">
        <f t="shared" si="26"/>
        <v>2039.122042860427</v>
      </c>
      <c r="X83" s="12">
        <f t="shared" si="27"/>
        <v>6344.0173660343444</v>
      </c>
      <c r="Y83" s="53">
        <f t="shared" si="28"/>
        <v>6349.3040471727054</v>
      </c>
    </row>
    <row r="84" spans="1:25" ht="13.5" customHeight="1">
      <c r="A84" s="5"/>
      <c r="B84" s="46" t="s">
        <v>107</v>
      </c>
      <c r="C84" s="47">
        <f t="shared" si="29"/>
        <v>15975.275935512782</v>
      </c>
      <c r="D84" s="26">
        <f>$C$30+$K$59</f>
        <v>461</v>
      </c>
      <c r="E84" s="26">
        <f t="shared" si="15"/>
        <v>15514.275935512782</v>
      </c>
      <c r="F84" s="26">
        <f t="shared" si="16"/>
        <v>12.928563279593986</v>
      </c>
      <c r="G84" s="27">
        <f t="shared" si="17"/>
        <v>15527.204498792376</v>
      </c>
      <c r="H84" s="3"/>
      <c r="I84" s="48">
        <f t="shared" si="30"/>
        <v>15130.25901631345</v>
      </c>
      <c r="J84" s="7">
        <f t="shared" si="18"/>
        <v>510</v>
      </c>
      <c r="K84" s="18">
        <f t="shared" si="19"/>
        <v>14620.25901631345</v>
      </c>
      <c r="L84" s="7">
        <f t="shared" si="20"/>
        <v>12.18354918026121</v>
      </c>
      <c r="M84" s="49">
        <f t="shared" si="21"/>
        <v>14632.442565493711</v>
      </c>
      <c r="N84" s="3"/>
      <c r="O84" s="50">
        <f t="shared" si="31"/>
        <v>6349.3040471727054</v>
      </c>
      <c r="P84" s="12">
        <f t="shared" si="22"/>
        <v>1003.95</v>
      </c>
      <c r="Q84" s="12">
        <f t="shared" si="33"/>
        <v>293.08450499999998</v>
      </c>
      <c r="R84" s="19">
        <v>0</v>
      </c>
      <c r="S84" s="12">
        <f t="shared" si="24"/>
        <v>166.66666666666666</v>
      </c>
      <c r="T84" s="26">
        <f>$K$59</f>
        <v>26</v>
      </c>
      <c r="U84" s="19">
        <v>0</v>
      </c>
      <c r="V84" s="51">
        <f t="shared" si="32"/>
        <v>1619.7011716666668</v>
      </c>
      <c r="W84" s="52">
        <f t="shared" si="26"/>
        <v>2039.122042860427</v>
      </c>
      <c r="X84" s="12">
        <f t="shared" si="27"/>
        <v>6768.7249183664662</v>
      </c>
      <c r="Y84" s="53">
        <f t="shared" si="28"/>
        <v>6774.3655224651047</v>
      </c>
    </row>
    <row r="85" spans="1:25" ht="13.5" customHeight="1">
      <c r="A85" s="5"/>
      <c r="B85" s="46" t="s">
        <v>108</v>
      </c>
      <c r="C85" s="47">
        <f t="shared" si="29"/>
        <v>15527.204498792376</v>
      </c>
      <c r="D85" s="26">
        <f>$C$30+$L$59</f>
        <v>485</v>
      </c>
      <c r="E85" s="26">
        <f t="shared" si="15"/>
        <v>15042.204498792376</v>
      </c>
      <c r="F85" s="26">
        <f t="shared" si="16"/>
        <v>12.535170415660312</v>
      </c>
      <c r="G85" s="27">
        <f t="shared" si="17"/>
        <v>15054.739669208037</v>
      </c>
      <c r="H85" s="3"/>
      <c r="I85" s="48">
        <f t="shared" si="30"/>
        <v>14632.442565493711</v>
      </c>
      <c r="J85" s="7">
        <f t="shared" si="18"/>
        <v>510</v>
      </c>
      <c r="K85" s="18">
        <f t="shared" si="19"/>
        <v>14122.442565493711</v>
      </c>
      <c r="L85" s="7">
        <f t="shared" si="20"/>
        <v>11.768702137911426</v>
      </c>
      <c r="M85" s="49">
        <f t="shared" si="21"/>
        <v>14134.211267631623</v>
      </c>
      <c r="N85" s="3"/>
      <c r="O85" s="50">
        <f t="shared" si="31"/>
        <v>6774.3655224651047</v>
      </c>
      <c r="P85" s="12">
        <f t="shared" si="22"/>
        <v>1003.95</v>
      </c>
      <c r="Q85" s="12">
        <f t="shared" si="33"/>
        <v>293.08450499999998</v>
      </c>
      <c r="R85" s="19">
        <v>0</v>
      </c>
      <c r="S85" s="12">
        <f t="shared" si="24"/>
        <v>166.66666666666666</v>
      </c>
      <c r="T85" s="26">
        <f>$L$59</f>
        <v>50</v>
      </c>
      <c r="U85" s="19">
        <v>0</v>
      </c>
      <c r="V85" s="51">
        <f t="shared" si="32"/>
        <v>1763.7011716666668</v>
      </c>
      <c r="W85" s="52">
        <f t="shared" si="26"/>
        <v>2039.122042860427</v>
      </c>
      <c r="X85" s="12">
        <f t="shared" si="27"/>
        <v>7049.7863936588656</v>
      </c>
      <c r="Y85" s="53">
        <f t="shared" si="28"/>
        <v>7055.6612156535803</v>
      </c>
    </row>
    <row r="86" spans="1:25" ht="13.5" customHeight="1">
      <c r="A86" s="5"/>
      <c r="B86" s="46" t="s">
        <v>109</v>
      </c>
      <c r="C86" s="47">
        <f t="shared" si="29"/>
        <v>15054.739669208037</v>
      </c>
      <c r="D86" s="26">
        <f>$C$30+$M$59</f>
        <v>474</v>
      </c>
      <c r="E86" s="26">
        <f t="shared" si="15"/>
        <v>14580.739669208037</v>
      </c>
      <c r="F86" s="26">
        <f t="shared" si="16"/>
        <v>12.150616391006698</v>
      </c>
      <c r="G86" s="27">
        <f t="shared" si="17"/>
        <v>14592.890285599044</v>
      </c>
      <c r="H86" s="3"/>
      <c r="I86" s="48">
        <f t="shared" si="30"/>
        <v>14134.211267631623</v>
      </c>
      <c r="J86" s="7">
        <f t="shared" si="18"/>
        <v>510</v>
      </c>
      <c r="K86" s="18">
        <f t="shared" si="19"/>
        <v>13624.211267631623</v>
      </c>
      <c r="L86" s="7">
        <f t="shared" si="20"/>
        <v>11.353509389693018</v>
      </c>
      <c r="M86" s="49">
        <f t="shared" si="21"/>
        <v>13635.564777021316</v>
      </c>
      <c r="N86" s="3"/>
      <c r="O86" s="50">
        <f t="shared" si="31"/>
        <v>7055.6612156535803</v>
      </c>
      <c r="P86" s="12">
        <f t="shared" si="22"/>
        <v>1003.95</v>
      </c>
      <c r="Q86" s="12">
        <f t="shared" si="33"/>
        <v>293.08450499999998</v>
      </c>
      <c r="R86" s="19">
        <v>0</v>
      </c>
      <c r="S86" s="12">
        <f t="shared" si="24"/>
        <v>166.66666666666666</v>
      </c>
      <c r="T86" s="26">
        <f>$M$59</f>
        <v>39</v>
      </c>
      <c r="U86" s="19">
        <v>0</v>
      </c>
      <c r="V86" s="51">
        <f t="shared" si="32"/>
        <v>1697.7011716666668</v>
      </c>
      <c r="W86" s="52">
        <f t="shared" si="26"/>
        <v>2039.122042860427</v>
      </c>
      <c r="X86" s="12">
        <f t="shared" si="27"/>
        <v>7397.0820868473402</v>
      </c>
      <c r="Y86" s="53">
        <f t="shared" si="28"/>
        <v>7403.2463219197125</v>
      </c>
    </row>
    <row r="87" spans="1:25" ht="13.5" customHeight="1">
      <c r="A87" s="5"/>
      <c r="B87" s="46" t="s">
        <v>110</v>
      </c>
      <c r="C87" s="47">
        <f t="shared" si="29"/>
        <v>14592.890285599044</v>
      </c>
      <c r="D87" s="26">
        <f>$C$30+$N$59</f>
        <v>474</v>
      </c>
      <c r="E87" s="26">
        <f t="shared" si="15"/>
        <v>14118.890285599044</v>
      </c>
      <c r="F87" s="26">
        <f t="shared" si="16"/>
        <v>11.765741904665871</v>
      </c>
      <c r="G87" s="27">
        <f t="shared" si="17"/>
        <v>14130.65602750371</v>
      </c>
      <c r="H87" s="3"/>
      <c r="I87" s="48">
        <f t="shared" si="30"/>
        <v>13635.564777021316</v>
      </c>
      <c r="J87" s="7">
        <f t="shared" si="18"/>
        <v>510</v>
      </c>
      <c r="K87" s="18">
        <f t="shared" si="19"/>
        <v>13125.564777021316</v>
      </c>
      <c r="L87" s="7">
        <f t="shared" si="20"/>
        <v>10.937970647517764</v>
      </c>
      <c r="M87" s="49">
        <f t="shared" si="21"/>
        <v>13136.502747668834</v>
      </c>
      <c r="N87" s="3"/>
      <c r="O87" s="50">
        <f t="shared" si="31"/>
        <v>7403.2463219197125</v>
      </c>
      <c r="P87" s="12">
        <f t="shared" si="22"/>
        <v>1003.95</v>
      </c>
      <c r="Q87" s="12">
        <f t="shared" si="33"/>
        <v>293.08450499999998</v>
      </c>
      <c r="R87" s="19">
        <v>0</v>
      </c>
      <c r="S87" s="12">
        <f t="shared" si="24"/>
        <v>166.66666666666666</v>
      </c>
      <c r="T87" s="26">
        <f>$N$59</f>
        <v>39</v>
      </c>
      <c r="U87" s="19">
        <v>0</v>
      </c>
      <c r="V87" s="51">
        <f t="shared" si="32"/>
        <v>1697.7011716666668</v>
      </c>
      <c r="W87" s="52">
        <f t="shared" si="26"/>
        <v>2039.122042860427</v>
      </c>
      <c r="X87" s="12">
        <f t="shared" si="27"/>
        <v>7744.6671931134733</v>
      </c>
      <c r="Y87" s="53">
        <f t="shared" si="28"/>
        <v>7751.1210824410673</v>
      </c>
    </row>
    <row r="88" spans="1:25" ht="13.5" customHeight="1">
      <c r="A88" s="5"/>
      <c r="B88" s="46" t="s">
        <v>111</v>
      </c>
      <c r="C88" s="47">
        <f t="shared" si="29"/>
        <v>14130.65602750371</v>
      </c>
      <c r="D88" s="26">
        <f>$C$30+$C$59</f>
        <v>498</v>
      </c>
      <c r="E88" s="26">
        <f t="shared" si="15"/>
        <v>13632.65602750371</v>
      </c>
      <c r="F88" s="26">
        <f t="shared" si="16"/>
        <v>11.360546689586426</v>
      </c>
      <c r="G88" s="27">
        <f t="shared" si="17"/>
        <v>13644.016574193296</v>
      </c>
      <c r="H88" s="3"/>
      <c r="I88" s="48">
        <f t="shared" si="30"/>
        <v>13136.502747668834</v>
      </c>
      <c r="J88" s="7">
        <f t="shared" si="18"/>
        <v>510</v>
      </c>
      <c r="K88" s="18">
        <f t="shared" si="19"/>
        <v>12626.502747668834</v>
      </c>
      <c r="L88" s="7">
        <f t="shared" si="20"/>
        <v>10.522085623057363</v>
      </c>
      <c r="M88" s="49">
        <f t="shared" si="21"/>
        <v>12637.024833291891</v>
      </c>
      <c r="N88" s="3"/>
      <c r="O88" s="50">
        <f t="shared" si="31"/>
        <v>7751.1210824410673</v>
      </c>
      <c r="P88" s="12">
        <f t="shared" si="22"/>
        <v>1003.95</v>
      </c>
      <c r="Q88" s="12">
        <f t="shared" ref="Q88:Q99" si="35">$C$16*(1+$C$17)^2*$C$18/12</f>
        <v>298.94619510000001</v>
      </c>
      <c r="R88" s="12">
        <f>$C$23</f>
        <v>1200</v>
      </c>
      <c r="S88" s="12">
        <f t="shared" si="24"/>
        <v>166.66666666666666</v>
      </c>
      <c r="T88" s="26">
        <f>$C$59</f>
        <v>63</v>
      </c>
      <c r="U88" s="12">
        <f t="shared" ref="U88:U95" si="36">$C$24</f>
        <v>70</v>
      </c>
      <c r="V88" s="51">
        <f t="shared" si="32"/>
        <v>3117.5628617666666</v>
      </c>
      <c r="W88" s="52">
        <f t="shared" si="26"/>
        <v>2039.122042860427</v>
      </c>
      <c r="X88" s="12">
        <f t="shared" si="27"/>
        <v>6672.6802635348267</v>
      </c>
      <c r="Y88" s="53">
        <f t="shared" si="28"/>
        <v>6678.2408304211049</v>
      </c>
    </row>
    <row r="89" spans="1:25" ht="13.5" customHeight="1">
      <c r="A89" s="5"/>
      <c r="B89" s="46" t="s">
        <v>112</v>
      </c>
      <c r="C89" s="47">
        <f t="shared" si="29"/>
        <v>13644.016574193296</v>
      </c>
      <c r="D89" s="26">
        <f>$C$30+$D$59</f>
        <v>474</v>
      </c>
      <c r="E89" s="26">
        <f t="shared" si="15"/>
        <v>13170.016574193296</v>
      </c>
      <c r="F89" s="26">
        <f t="shared" si="16"/>
        <v>10.975013811827745</v>
      </c>
      <c r="G89" s="27">
        <f t="shared" si="17"/>
        <v>13180.991588005123</v>
      </c>
      <c r="H89" s="3"/>
      <c r="I89" s="48">
        <f t="shared" si="30"/>
        <v>12637.024833291891</v>
      </c>
      <c r="J89" s="7">
        <f t="shared" si="18"/>
        <v>510</v>
      </c>
      <c r="K89" s="18">
        <f t="shared" si="19"/>
        <v>12127.024833291891</v>
      </c>
      <c r="L89" s="7">
        <f t="shared" si="20"/>
        <v>10.105854027743243</v>
      </c>
      <c r="M89" s="49">
        <f t="shared" si="21"/>
        <v>12137.130687319634</v>
      </c>
      <c r="N89" s="3"/>
      <c r="O89" s="50">
        <f t="shared" si="31"/>
        <v>6678.2408304211049</v>
      </c>
      <c r="P89" s="12">
        <f t="shared" si="22"/>
        <v>1003.95</v>
      </c>
      <c r="Q89" s="12">
        <f t="shared" si="35"/>
        <v>298.94619510000001</v>
      </c>
      <c r="R89" s="19">
        <v>0</v>
      </c>
      <c r="S89" s="12">
        <f t="shared" si="24"/>
        <v>166.66666666666666</v>
      </c>
      <c r="T89" s="26">
        <f>$D$59</f>
        <v>39</v>
      </c>
      <c r="U89" s="12">
        <f t="shared" si="36"/>
        <v>70</v>
      </c>
      <c r="V89" s="51">
        <f t="shared" si="32"/>
        <v>1773.5628617666669</v>
      </c>
      <c r="W89" s="52">
        <f t="shared" si="26"/>
        <v>2039.122042860427</v>
      </c>
      <c r="X89" s="12">
        <f t="shared" si="27"/>
        <v>6943.8000115148643</v>
      </c>
      <c r="Y89" s="53">
        <f t="shared" si="28"/>
        <v>6949.5865115244596</v>
      </c>
    </row>
    <row r="90" spans="1:25" ht="13.5" customHeight="1">
      <c r="A90" s="5"/>
      <c r="B90" s="46" t="s">
        <v>113</v>
      </c>
      <c r="C90" s="47">
        <f t="shared" si="29"/>
        <v>13180.991588005123</v>
      </c>
      <c r="D90" s="26">
        <f>$C$30+$E$59</f>
        <v>461</v>
      </c>
      <c r="E90" s="26">
        <f t="shared" si="15"/>
        <v>12719.991588005123</v>
      </c>
      <c r="F90" s="26">
        <f t="shared" si="16"/>
        <v>10.599992990004269</v>
      </c>
      <c r="G90" s="27">
        <f t="shared" si="17"/>
        <v>12730.591580995128</v>
      </c>
      <c r="H90" s="3"/>
      <c r="I90" s="48">
        <f t="shared" si="30"/>
        <v>12137.130687319634</v>
      </c>
      <c r="J90" s="7">
        <f t="shared" si="18"/>
        <v>510</v>
      </c>
      <c r="K90" s="18">
        <f t="shared" si="19"/>
        <v>11627.130687319634</v>
      </c>
      <c r="L90" s="7">
        <f t="shared" si="20"/>
        <v>9.6892755727663609</v>
      </c>
      <c r="M90" s="49">
        <f t="shared" si="21"/>
        <v>11636.819962892399</v>
      </c>
      <c r="N90" s="3"/>
      <c r="O90" s="50">
        <f t="shared" si="31"/>
        <v>6949.5865115244596</v>
      </c>
      <c r="P90" s="12">
        <f t="shared" si="22"/>
        <v>1003.95</v>
      </c>
      <c r="Q90" s="12">
        <f t="shared" si="35"/>
        <v>298.94619510000001</v>
      </c>
      <c r="R90" s="19">
        <v>0</v>
      </c>
      <c r="S90" s="12">
        <f t="shared" si="24"/>
        <v>166.66666666666666</v>
      </c>
      <c r="T90" s="26">
        <f>$E$59</f>
        <v>26</v>
      </c>
      <c r="U90" s="12">
        <f t="shared" si="36"/>
        <v>70</v>
      </c>
      <c r="V90" s="51">
        <f t="shared" si="32"/>
        <v>1695.5628617666669</v>
      </c>
      <c r="W90" s="52">
        <f t="shared" si="26"/>
        <v>2039.122042860427</v>
      </c>
      <c r="X90" s="12">
        <f t="shared" si="27"/>
        <v>7293.14569261822</v>
      </c>
      <c r="Y90" s="53">
        <f t="shared" si="28"/>
        <v>7299.2233140287344</v>
      </c>
    </row>
    <row r="91" spans="1:25" ht="13.5" customHeight="1">
      <c r="A91" s="5"/>
      <c r="B91" s="46" t="s">
        <v>114</v>
      </c>
      <c r="C91" s="47">
        <f t="shared" si="29"/>
        <v>12730.591580995128</v>
      </c>
      <c r="D91" s="26">
        <f>$C$30+$F$59</f>
        <v>485</v>
      </c>
      <c r="E91" s="26">
        <f t="shared" si="15"/>
        <v>12245.591580995128</v>
      </c>
      <c r="F91" s="26">
        <f t="shared" si="16"/>
        <v>10.204659650829273</v>
      </c>
      <c r="G91" s="27">
        <f t="shared" si="17"/>
        <v>12255.796240645957</v>
      </c>
      <c r="H91" s="3"/>
      <c r="I91" s="48">
        <f t="shared" si="30"/>
        <v>11636.819962892399</v>
      </c>
      <c r="J91" s="7">
        <f t="shared" si="18"/>
        <v>510</v>
      </c>
      <c r="K91" s="18">
        <f t="shared" si="19"/>
        <v>11126.819962892399</v>
      </c>
      <c r="L91" s="7">
        <f t="shared" si="20"/>
        <v>9.2723499690770002</v>
      </c>
      <c r="M91" s="49">
        <f t="shared" si="21"/>
        <v>11136.092312861476</v>
      </c>
      <c r="N91" s="3"/>
      <c r="O91" s="50">
        <f t="shared" si="31"/>
        <v>7299.2233140287344</v>
      </c>
      <c r="P91" s="12">
        <f t="shared" si="22"/>
        <v>1003.95</v>
      </c>
      <c r="Q91" s="12">
        <f t="shared" si="35"/>
        <v>298.94619510000001</v>
      </c>
      <c r="R91" s="19">
        <v>0</v>
      </c>
      <c r="S91" s="12">
        <f t="shared" si="24"/>
        <v>166.66666666666666</v>
      </c>
      <c r="T91" s="26">
        <f>$F$59</f>
        <v>50</v>
      </c>
      <c r="U91" s="12">
        <f t="shared" si="36"/>
        <v>70</v>
      </c>
      <c r="V91" s="51">
        <f t="shared" si="32"/>
        <v>1839.5628617666669</v>
      </c>
      <c r="W91" s="52">
        <f t="shared" si="26"/>
        <v>2039.122042860427</v>
      </c>
      <c r="X91" s="12">
        <f t="shared" si="27"/>
        <v>7498.7824951224939</v>
      </c>
      <c r="Y91" s="53">
        <f t="shared" si="28"/>
        <v>7505.0314805350954</v>
      </c>
    </row>
    <row r="92" spans="1:25" ht="13.5" customHeight="1">
      <c r="A92" s="5"/>
      <c r="B92" s="46" t="s">
        <v>115</v>
      </c>
      <c r="C92" s="47">
        <f t="shared" si="29"/>
        <v>12255.796240645957</v>
      </c>
      <c r="D92" s="26">
        <f>$C$30+$G$59</f>
        <v>448</v>
      </c>
      <c r="E92" s="26">
        <f t="shared" si="15"/>
        <v>11807.796240645957</v>
      </c>
      <c r="F92" s="26">
        <f t="shared" si="16"/>
        <v>9.839830200538298</v>
      </c>
      <c r="G92" s="27">
        <f t="shared" si="17"/>
        <v>11817.636070846496</v>
      </c>
      <c r="H92" s="3"/>
      <c r="I92" s="48">
        <f t="shared" si="30"/>
        <v>11136.092312861476</v>
      </c>
      <c r="J92" s="7">
        <f t="shared" si="18"/>
        <v>510</v>
      </c>
      <c r="K92" s="18">
        <f t="shared" si="19"/>
        <v>10626.092312861476</v>
      </c>
      <c r="L92" s="7">
        <f t="shared" si="20"/>
        <v>8.8550769273845642</v>
      </c>
      <c r="M92" s="49">
        <f t="shared" si="21"/>
        <v>10634.94738978886</v>
      </c>
      <c r="N92" s="3"/>
      <c r="O92" s="50">
        <f t="shared" si="31"/>
        <v>7505.0314805350954</v>
      </c>
      <c r="P92" s="12">
        <f t="shared" si="22"/>
        <v>1003.95</v>
      </c>
      <c r="Q92" s="12">
        <f t="shared" si="35"/>
        <v>298.94619510000001</v>
      </c>
      <c r="R92" s="19">
        <v>0</v>
      </c>
      <c r="S92" s="12">
        <f t="shared" si="24"/>
        <v>166.66666666666666</v>
      </c>
      <c r="T92" s="26">
        <f>$G$59</f>
        <v>13</v>
      </c>
      <c r="U92" s="12">
        <f t="shared" si="36"/>
        <v>70</v>
      </c>
      <c r="V92" s="51">
        <f t="shared" si="32"/>
        <v>1617.5628617666669</v>
      </c>
      <c r="W92" s="52">
        <f t="shared" si="26"/>
        <v>2039.122042860427</v>
      </c>
      <c r="X92" s="12">
        <f t="shared" si="27"/>
        <v>7926.5906616288557</v>
      </c>
      <c r="Y92" s="53">
        <f t="shared" si="28"/>
        <v>7933.1961538468795</v>
      </c>
    </row>
    <row r="93" spans="1:25" ht="13.5" customHeight="1">
      <c r="A93" s="5"/>
      <c r="B93" s="46" t="s">
        <v>116</v>
      </c>
      <c r="C93" s="47">
        <f t="shared" si="29"/>
        <v>11817.636070846496</v>
      </c>
      <c r="D93" s="26">
        <f>$C$30+$H$59</f>
        <v>448</v>
      </c>
      <c r="E93" s="26">
        <f t="shared" si="15"/>
        <v>11369.636070846496</v>
      </c>
      <c r="F93" s="26">
        <f t="shared" si="16"/>
        <v>9.4746967257054138</v>
      </c>
      <c r="G93" s="27">
        <f t="shared" si="17"/>
        <v>11379.110767572201</v>
      </c>
      <c r="H93" s="3"/>
      <c r="I93" s="48">
        <f t="shared" si="30"/>
        <v>10634.94738978886</v>
      </c>
      <c r="J93" s="7">
        <f t="shared" si="18"/>
        <v>510</v>
      </c>
      <c r="K93" s="18">
        <f t="shared" si="19"/>
        <v>10124.94738978886</v>
      </c>
      <c r="L93" s="7">
        <f t="shared" si="20"/>
        <v>8.4374561581573833</v>
      </c>
      <c r="M93" s="49">
        <f t="shared" si="21"/>
        <v>10133.384845947017</v>
      </c>
      <c r="N93" s="3"/>
      <c r="O93" s="50">
        <f t="shared" si="31"/>
        <v>7933.1961538468795</v>
      </c>
      <c r="P93" s="12">
        <f t="shared" si="22"/>
        <v>1003.95</v>
      </c>
      <c r="Q93" s="12">
        <f t="shared" si="35"/>
        <v>298.94619510000001</v>
      </c>
      <c r="R93" s="19">
        <v>0</v>
      </c>
      <c r="S93" s="12">
        <f t="shared" si="24"/>
        <v>166.66666666666666</v>
      </c>
      <c r="T93" s="26">
        <f>$H$59</f>
        <v>13</v>
      </c>
      <c r="U93" s="12">
        <f t="shared" si="36"/>
        <v>70</v>
      </c>
      <c r="V93" s="51">
        <f t="shared" si="32"/>
        <v>1617.5628617666669</v>
      </c>
      <c r="W93" s="52">
        <f t="shared" si="26"/>
        <v>2039.122042860427</v>
      </c>
      <c r="X93" s="12">
        <f t="shared" si="27"/>
        <v>8354.7553349406389</v>
      </c>
      <c r="Y93" s="53">
        <f t="shared" si="28"/>
        <v>8361.7176310530886</v>
      </c>
    </row>
    <row r="94" spans="1:25" ht="13.5" customHeight="1">
      <c r="A94" s="5"/>
      <c r="B94" s="46" t="s">
        <v>117</v>
      </c>
      <c r="C94" s="47">
        <f t="shared" si="29"/>
        <v>11379.110767572201</v>
      </c>
      <c r="D94" s="26">
        <f>$C$30+$I$59</f>
        <v>472</v>
      </c>
      <c r="E94" s="26">
        <f t="shared" si="15"/>
        <v>10907.110767572201</v>
      </c>
      <c r="F94" s="26">
        <f t="shared" si="16"/>
        <v>9.0892589729768343</v>
      </c>
      <c r="G94" s="27">
        <f t="shared" si="17"/>
        <v>10916.200026545179</v>
      </c>
      <c r="H94" s="3"/>
      <c r="I94" s="48">
        <f t="shared" si="30"/>
        <v>10133.384845947017</v>
      </c>
      <c r="J94" s="7">
        <f t="shared" si="18"/>
        <v>510</v>
      </c>
      <c r="K94" s="18">
        <f t="shared" si="19"/>
        <v>9623.3848459470173</v>
      </c>
      <c r="L94" s="7">
        <f t="shared" si="20"/>
        <v>8.0194873716225157</v>
      </c>
      <c r="M94" s="49">
        <f t="shared" si="21"/>
        <v>9631.4043333186401</v>
      </c>
      <c r="N94" s="3"/>
      <c r="O94" s="50">
        <f t="shared" si="31"/>
        <v>8361.7176310530886</v>
      </c>
      <c r="P94" s="12">
        <f t="shared" si="22"/>
        <v>1003.95</v>
      </c>
      <c r="Q94" s="12">
        <f t="shared" si="35"/>
        <v>298.94619510000001</v>
      </c>
      <c r="R94" s="19">
        <v>0</v>
      </c>
      <c r="S94" s="12">
        <f t="shared" si="24"/>
        <v>166.66666666666666</v>
      </c>
      <c r="T94" s="26">
        <f>$I$59</f>
        <v>37</v>
      </c>
      <c r="U94" s="12">
        <f t="shared" si="36"/>
        <v>70</v>
      </c>
      <c r="V94" s="51">
        <f t="shared" si="32"/>
        <v>1761.5628617666669</v>
      </c>
      <c r="W94" s="52">
        <f t="shared" si="26"/>
        <v>2039.122042860427</v>
      </c>
      <c r="X94" s="12">
        <f t="shared" si="27"/>
        <v>8639.2768121468489</v>
      </c>
      <c r="Y94" s="53">
        <f t="shared" si="28"/>
        <v>8646.4762094903035</v>
      </c>
    </row>
    <row r="95" spans="1:25" ht="13.5" customHeight="1">
      <c r="A95" s="5"/>
      <c r="B95" s="46" t="s">
        <v>118</v>
      </c>
      <c r="C95" s="47">
        <f t="shared" si="29"/>
        <v>10916.200026545179</v>
      </c>
      <c r="D95" s="26">
        <f>$C$30+$J$59</f>
        <v>448</v>
      </c>
      <c r="E95" s="26">
        <f t="shared" si="15"/>
        <v>10468.200026545179</v>
      </c>
      <c r="F95" s="26">
        <f t="shared" si="16"/>
        <v>8.723500022120982</v>
      </c>
      <c r="G95" s="27">
        <f t="shared" si="17"/>
        <v>10476.9235265673</v>
      </c>
      <c r="H95" s="3"/>
      <c r="I95" s="48">
        <f t="shared" si="30"/>
        <v>9631.4043333186401</v>
      </c>
      <c r="J95" s="7">
        <f t="shared" si="18"/>
        <v>510</v>
      </c>
      <c r="K95" s="18">
        <f t="shared" si="19"/>
        <v>9121.4043333186401</v>
      </c>
      <c r="L95" s="7">
        <f t="shared" si="20"/>
        <v>7.601170277765533</v>
      </c>
      <c r="M95" s="49">
        <f t="shared" si="21"/>
        <v>9129.0055035964051</v>
      </c>
      <c r="N95" s="3"/>
      <c r="O95" s="50">
        <f t="shared" si="31"/>
        <v>8646.4762094903035</v>
      </c>
      <c r="P95" s="12">
        <f t="shared" si="22"/>
        <v>1003.95</v>
      </c>
      <c r="Q95" s="12">
        <f t="shared" si="35"/>
        <v>298.94619510000001</v>
      </c>
      <c r="R95" s="19">
        <v>0</v>
      </c>
      <c r="S95" s="12">
        <f t="shared" si="24"/>
        <v>166.66666666666666</v>
      </c>
      <c r="T95" s="26">
        <f>$J$59</f>
        <v>13</v>
      </c>
      <c r="U95" s="12">
        <f t="shared" si="36"/>
        <v>70</v>
      </c>
      <c r="V95" s="51">
        <f t="shared" si="32"/>
        <v>1617.5628617666669</v>
      </c>
      <c r="W95" s="52">
        <f t="shared" si="26"/>
        <v>2039.122042860427</v>
      </c>
      <c r="X95" s="12">
        <f t="shared" si="27"/>
        <v>9068.0353905840639</v>
      </c>
      <c r="Y95" s="53">
        <f t="shared" si="28"/>
        <v>9075.5920867428831</v>
      </c>
    </row>
    <row r="96" spans="1:25" ht="13.5" customHeight="1">
      <c r="A96" s="5"/>
      <c r="B96" s="46" t="s">
        <v>119</v>
      </c>
      <c r="C96" s="47">
        <f t="shared" si="29"/>
        <v>10476.9235265673</v>
      </c>
      <c r="D96" s="26">
        <f>$C$30+$K$59</f>
        <v>461</v>
      </c>
      <c r="E96" s="26">
        <f t="shared" si="15"/>
        <v>10015.9235265673</v>
      </c>
      <c r="F96" s="26">
        <f t="shared" si="16"/>
        <v>8.3466029388060843</v>
      </c>
      <c r="G96" s="27">
        <f t="shared" si="17"/>
        <v>10024.270129506105</v>
      </c>
      <c r="H96" s="3"/>
      <c r="I96" s="48">
        <f t="shared" si="30"/>
        <v>9129.0055035964051</v>
      </c>
      <c r="J96" s="7">
        <f t="shared" si="18"/>
        <v>510</v>
      </c>
      <c r="K96" s="18">
        <f t="shared" si="19"/>
        <v>8619.0055035964051</v>
      </c>
      <c r="L96" s="7">
        <f t="shared" si="20"/>
        <v>7.1825045863303378</v>
      </c>
      <c r="M96" s="49">
        <f t="shared" si="21"/>
        <v>8626.1880081827348</v>
      </c>
      <c r="N96" s="3"/>
      <c r="O96" s="50">
        <f t="shared" si="31"/>
        <v>9075.5920867428831</v>
      </c>
      <c r="P96" s="12">
        <f t="shared" si="22"/>
        <v>1003.95</v>
      </c>
      <c r="Q96" s="12">
        <f t="shared" si="35"/>
        <v>298.94619510000001</v>
      </c>
      <c r="R96" s="19">
        <v>0</v>
      </c>
      <c r="S96" s="12">
        <f t="shared" si="24"/>
        <v>166.66666666666666</v>
      </c>
      <c r="T96" s="26">
        <f>$K$59</f>
        <v>26</v>
      </c>
      <c r="U96" s="19">
        <v>0</v>
      </c>
      <c r="V96" s="51">
        <f t="shared" si="32"/>
        <v>1625.5628617666669</v>
      </c>
      <c r="W96" s="52">
        <f t="shared" si="26"/>
        <v>2039.122042860427</v>
      </c>
      <c r="X96" s="12">
        <f t="shared" si="27"/>
        <v>9489.1512678366435</v>
      </c>
      <c r="Y96" s="53">
        <f t="shared" si="28"/>
        <v>9497.0588938931724</v>
      </c>
    </row>
    <row r="97" spans="1:25" ht="13.5" customHeight="1">
      <c r="A97" s="5"/>
      <c r="B97" s="46" t="s">
        <v>120</v>
      </c>
      <c r="C97" s="47">
        <f t="shared" si="29"/>
        <v>10024.270129506105</v>
      </c>
      <c r="D97" s="26">
        <f>$C$30+$L$59</f>
        <v>485</v>
      </c>
      <c r="E97" s="26">
        <f t="shared" si="15"/>
        <v>9539.2701295061051</v>
      </c>
      <c r="F97" s="26">
        <f t="shared" si="16"/>
        <v>7.9493917745884213</v>
      </c>
      <c r="G97" s="27">
        <f t="shared" si="17"/>
        <v>9547.2195212806928</v>
      </c>
      <c r="H97" s="3"/>
      <c r="I97" s="48">
        <f t="shared" si="30"/>
        <v>8626.1880081827348</v>
      </c>
      <c r="J97" s="7">
        <f t="shared" si="18"/>
        <v>510</v>
      </c>
      <c r="K97" s="18">
        <f t="shared" si="19"/>
        <v>8116.1880081827348</v>
      </c>
      <c r="L97" s="7">
        <f t="shared" si="20"/>
        <v>6.7634900068189454</v>
      </c>
      <c r="M97" s="49">
        <f t="shared" si="21"/>
        <v>8122.9514981895536</v>
      </c>
      <c r="N97" s="3"/>
      <c r="O97" s="50">
        <f t="shared" si="31"/>
        <v>9497.0588938931724</v>
      </c>
      <c r="P97" s="12">
        <f t="shared" si="22"/>
        <v>1003.95</v>
      </c>
      <c r="Q97" s="12">
        <f t="shared" si="35"/>
        <v>298.94619510000001</v>
      </c>
      <c r="R97" s="19">
        <v>0</v>
      </c>
      <c r="S97" s="12">
        <f t="shared" si="24"/>
        <v>166.66666666666666</v>
      </c>
      <c r="T97" s="26">
        <f>$L$59</f>
        <v>50</v>
      </c>
      <c r="U97" s="19">
        <v>0</v>
      </c>
      <c r="V97" s="51">
        <f t="shared" si="32"/>
        <v>1769.5628617666669</v>
      </c>
      <c r="W97" s="52">
        <f t="shared" si="26"/>
        <v>2039.122042860427</v>
      </c>
      <c r="X97" s="12">
        <f t="shared" si="27"/>
        <v>9766.6180749869327</v>
      </c>
      <c r="Y97" s="53">
        <f t="shared" si="28"/>
        <v>9774.7569233827544</v>
      </c>
    </row>
    <row r="98" spans="1:25" ht="13.5" customHeight="1">
      <c r="A98" s="5"/>
      <c r="B98" s="46" t="s">
        <v>121</v>
      </c>
      <c r="C98" s="47">
        <f t="shared" si="29"/>
        <v>9547.2195212806928</v>
      </c>
      <c r="D98" s="26">
        <f>$C$30+$M$59</f>
        <v>474</v>
      </c>
      <c r="E98" s="26">
        <f t="shared" si="15"/>
        <v>9073.2195212806928</v>
      </c>
      <c r="F98" s="26">
        <f t="shared" si="16"/>
        <v>7.561016267733911</v>
      </c>
      <c r="G98" s="27">
        <f t="shared" si="17"/>
        <v>9080.7805375484259</v>
      </c>
      <c r="H98" s="3"/>
      <c r="I98" s="48">
        <f t="shared" si="30"/>
        <v>8122.9514981895536</v>
      </c>
      <c r="J98" s="7">
        <f t="shared" si="18"/>
        <v>510</v>
      </c>
      <c r="K98" s="18">
        <f t="shared" si="19"/>
        <v>7612.9514981895536</v>
      </c>
      <c r="L98" s="7">
        <f t="shared" si="20"/>
        <v>6.3441262484912953</v>
      </c>
      <c r="M98" s="49">
        <f t="shared" si="21"/>
        <v>7619.2956244380448</v>
      </c>
      <c r="N98" s="3"/>
      <c r="O98" s="50">
        <f t="shared" si="31"/>
        <v>9774.7569233827544</v>
      </c>
      <c r="P98" s="12">
        <f t="shared" si="22"/>
        <v>1003.95</v>
      </c>
      <c r="Q98" s="12">
        <f t="shared" si="35"/>
        <v>298.94619510000001</v>
      </c>
      <c r="R98" s="19">
        <v>0</v>
      </c>
      <c r="S98" s="12">
        <f t="shared" si="24"/>
        <v>166.66666666666666</v>
      </c>
      <c r="T98" s="26">
        <f>$M$59</f>
        <v>39</v>
      </c>
      <c r="U98" s="19">
        <v>0</v>
      </c>
      <c r="V98" s="51">
        <f t="shared" si="32"/>
        <v>1703.5628617666669</v>
      </c>
      <c r="W98" s="52">
        <f t="shared" si="26"/>
        <v>2039.122042860427</v>
      </c>
      <c r="X98" s="12">
        <f t="shared" si="27"/>
        <v>10110.316104476515</v>
      </c>
      <c r="Y98" s="53">
        <f t="shared" si="28"/>
        <v>10118.741367896911</v>
      </c>
    </row>
    <row r="99" spans="1:25" ht="13.5" customHeight="1">
      <c r="A99" s="5"/>
      <c r="B99" s="46" t="s">
        <v>122</v>
      </c>
      <c r="C99" s="54">
        <f t="shared" si="29"/>
        <v>9080.7805375484259</v>
      </c>
      <c r="D99" s="55">
        <f>$C$30+$N$59</f>
        <v>474</v>
      </c>
      <c r="E99" s="55">
        <f t="shared" si="15"/>
        <v>8606.7805375484259</v>
      </c>
      <c r="F99" s="55">
        <f t="shared" si="16"/>
        <v>7.1723171146236879</v>
      </c>
      <c r="G99" s="56">
        <f t="shared" si="17"/>
        <v>8613.9528546630499</v>
      </c>
      <c r="H99" s="57"/>
      <c r="I99" s="58">
        <f t="shared" si="30"/>
        <v>7619.2956244380448</v>
      </c>
      <c r="J99" s="59">
        <f t="shared" si="18"/>
        <v>510</v>
      </c>
      <c r="K99" s="60">
        <f t="shared" si="19"/>
        <v>7109.2956244380448</v>
      </c>
      <c r="L99" s="59">
        <f t="shared" si="20"/>
        <v>5.9244130203650371</v>
      </c>
      <c r="M99" s="61">
        <f t="shared" si="21"/>
        <v>7115.2200374584099</v>
      </c>
      <c r="N99" s="3"/>
      <c r="O99" s="62">
        <f t="shared" si="31"/>
        <v>10118.741367896911</v>
      </c>
      <c r="P99" s="63">
        <f t="shared" si="22"/>
        <v>1003.95</v>
      </c>
      <c r="Q99" s="63">
        <f t="shared" si="35"/>
        <v>298.94619510000001</v>
      </c>
      <c r="R99" s="64">
        <v>0</v>
      </c>
      <c r="S99" s="63">
        <f t="shared" si="24"/>
        <v>166.66666666666666</v>
      </c>
      <c r="T99" s="55">
        <f>$N$59</f>
        <v>39</v>
      </c>
      <c r="U99" s="64">
        <v>0</v>
      </c>
      <c r="V99" s="65">
        <f t="shared" si="32"/>
        <v>1703.5628617666669</v>
      </c>
      <c r="W99" s="66">
        <f t="shared" si="26"/>
        <v>2039.122042860427</v>
      </c>
      <c r="X99" s="63">
        <f t="shared" si="27"/>
        <v>10454.300548990672</v>
      </c>
      <c r="Y99" s="67">
        <f t="shared" si="28"/>
        <v>10463.012466114829</v>
      </c>
    </row>
    <row r="100" spans="1:25" ht="13.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1" t="s">
        <v>123</v>
      </c>
      <c r="X101" s="12">
        <f>C47</f>
        <v>253628.71199999997</v>
      </c>
      <c r="Y101" s="3"/>
    </row>
    <row r="102" spans="1:25" ht="13.5" customHeight="1">
      <c r="A102" s="6" t="s">
        <v>124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1" t="s">
        <v>125</v>
      </c>
      <c r="X102" s="12">
        <f>C15</f>
        <v>176908.31</v>
      </c>
      <c r="Y102" s="3"/>
    </row>
    <row r="103" spans="1:25" ht="13.5" customHeight="1">
      <c r="A103" s="5"/>
      <c r="B103" s="2" t="s">
        <v>126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68" t="s">
        <v>127</v>
      </c>
      <c r="X103" s="51">
        <f>X101-C48-X102</f>
        <v>64038.966399999976</v>
      </c>
      <c r="Y103" s="3"/>
    </row>
    <row r="104" spans="1:25" ht="13.5" customHeight="1">
      <c r="A104" s="5"/>
      <c r="B104" s="2" t="s">
        <v>128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2" t="s">
        <v>129</v>
      </c>
      <c r="X104" s="69">
        <f>X103+Y99-C8</f>
        <v>49501.978866114805</v>
      </c>
      <c r="Y104" s="3"/>
    </row>
    <row r="105" spans="1:25" ht="13.5" customHeight="1">
      <c r="A105" s="5"/>
      <c r="B105" s="2" t="s">
        <v>130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5" customHeight="1">
      <c r="A106" s="5"/>
      <c r="B106" s="82" t="s">
        <v>152</v>
      </c>
      <c r="C106" s="82"/>
      <c r="D106" s="82"/>
      <c r="E106" s="8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5" customHeight="1">
      <c r="A107" s="5"/>
      <c r="B107" s="82" t="s">
        <v>153</v>
      </c>
      <c r="C107" s="82"/>
      <c r="D107" s="82"/>
      <c r="E107" s="8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.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.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.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.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.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.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.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.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.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.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.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.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.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.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.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.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.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.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.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.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.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.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.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.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3.5" customHeight="1">
      <c r="A1001" s="5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3.5" customHeight="1">
      <c r="A1002" s="5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3.5" customHeight="1">
      <c r="A1003" s="5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3.5" customHeight="1">
      <c r="A1004" s="5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3.5" customHeight="1">
      <c r="A1005" s="5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3.5" customHeight="1">
      <c r="A1006" s="5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3.5" customHeight="1">
      <c r="A1007" s="5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3.5" customHeight="1">
      <c r="A1008" s="5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3.5" customHeight="1">
      <c r="A1009" s="5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3.5" customHeight="1">
      <c r="A1010" s="5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3.5" customHeight="1">
      <c r="A1011" s="5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3.5" customHeight="1">
      <c r="A1012" s="5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3.5" customHeight="1">
      <c r="A1013" s="5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3.5" customHeight="1">
      <c r="A1014" s="5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65534" spans="255:255" ht="15" customHeight="1">
      <c r="IU65534">
        <v>0</v>
      </c>
    </row>
  </sheetData>
  <scenarios current="0">
    <scenario name="1" locked="1" count="3" user="intel" comment="创建者 intel 日期 2019/11/18">
      <inputCells r="C34" val="500"/>
      <inputCells r="C35" val="500"/>
      <inputCells r="C36" val="0"/>
    </scenario>
  </scenarios>
  <mergeCells count="9">
    <mergeCell ref="I62:M62"/>
    <mergeCell ref="P62:V62"/>
    <mergeCell ref="A29:A31"/>
    <mergeCell ref="A13:A28"/>
    <mergeCell ref="O61:Y61"/>
    <mergeCell ref="A43:A49"/>
    <mergeCell ref="A50:A52"/>
    <mergeCell ref="C62:G62"/>
    <mergeCell ref="C61:M61"/>
  </mergeCells>
  <phoneticPr fontId="11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7" sqref="C37"/>
    </sheetView>
  </sheetViews>
  <sheetFormatPr defaultRowHeight="14"/>
  <sheetData/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>
      <selection activeCell="C11" sqref="C11"/>
    </sheetView>
  </sheetViews>
  <sheetFormatPr defaultRowHeight="14"/>
  <cols>
    <col min="1" max="1" width="8.6640625" customWidth="1"/>
    <col min="2" max="2" width="10" bestFit="1" customWidth="1"/>
  </cols>
  <sheetData>
    <row r="1" spans="1:2" ht="14.5" thickBot="1">
      <c r="A1" s="77" t="s">
        <v>135</v>
      </c>
      <c r="B1" s="77" t="s">
        <v>136</v>
      </c>
    </row>
    <row r="2" spans="1:2">
      <c r="A2" s="78">
        <v>-0.01</v>
      </c>
      <c r="B2" s="75">
        <v>29175.186111214141</v>
      </c>
    </row>
    <row r="3" spans="1:2">
      <c r="A3" s="78">
        <v>-9.0000000000000011E-3</v>
      </c>
      <c r="B3" s="75">
        <v>29863.745280931529</v>
      </c>
    </row>
    <row r="4" spans="1:2">
      <c r="A4" s="78">
        <v>-8.0000000000000002E-3</v>
      </c>
      <c r="B4" s="75">
        <v>30522.988747531024</v>
      </c>
    </row>
    <row r="5" spans="1:2">
      <c r="A5" s="78">
        <v>-7.0000000000000001E-3</v>
      </c>
      <c r="B5" s="75">
        <v>31183.57668215625</v>
      </c>
    </row>
    <row r="6" spans="1:2">
      <c r="A6" s="78">
        <v>-6.0000000000000001E-3</v>
      </c>
      <c r="B6" s="75">
        <v>31845.510447107212</v>
      </c>
    </row>
    <row r="7" spans="1:2">
      <c r="A7" s="78">
        <v>-5.0000000000000001E-3</v>
      </c>
      <c r="B7" s="75">
        <v>32508.7914046839</v>
      </c>
    </row>
    <row r="8" spans="1:2">
      <c r="A8" s="78">
        <v>-4.0000000000000001E-3</v>
      </c>
      <c r="B8" s="75">
        <v>33173.420917186224</v>
      </c>
    </row>
    <row r="9" spans="1:2">
      <c r="A9" s="78">
        <v>-3.0000000000000001E-3</v>
      </c>
      <c r="B9" s="75">
        <v>33839.400346914328</v>
      </c>
    </row>
    <row r="10" spans="1:2">
      <c r="A10" s="78">
        <v>-2E-3</v>
      </c>
      <c r="B10" s="75">
        <v>34506.731056168181</v>
      </c>
    </row>
    <row r="11" spans="1:2">
      <c r="A11" s="78">
        <v>-1E-3</v>
      </c>
      <c r="B11" s="75">
        <v>35175.414407247663</v>
      </c>
    </row>
    <row r="12" spans="1:2">
      <c r="A12" s="78">
        <v>0</v>
      </c>
      <c r="B12" s="75">
        <v>35845.451762452925</v>
      </c>
    </row>
    <row r="13" spans="1:2">
      <c r="A13" s="78">
        <v>1E-3</v>
      </c>
      <c r="B13" s="75">
        <v>36516.844484083762</v>
      </c>
    </row>
    <row r="14" spans="1:2">
      <c r="A14" s="78">
        <v>2E-3</v>
      </c>
      <c r="B14" s="75">
        <v>37189.593934440541</v>
      </c>
    </row>
    <row r="15" spans="1:2">
      <c r="A15" s="78">
        <v>3.0000000000000001E-3</v>
      </c>
      <c r="B15" s="75">
        <v>37863.701475822898</v>
      </c>
    </row>
    <row r="16" spans="1:2">
      <c r="A16" s="78">
        <v>4.0000000000000001E-3</v>
      </c>
      <c r="B16" s="75">
        <v>38539.168470531069</v>
      </c>
    </row>
    <row r="17" spans="1:2">
      <c r="A17" s="78">
        <v>5.0000000000000001E-3</v>
      </c>
      <c r="B17" s="75">
        <v>39215.99628086482</v>
      </c>
    </row>
    <row r="18" spans="1:2">
      <c r="A18" s="78">
        <v>6.0000000000000001E-3</v>
      </c>
      <c r="B18" s="75">
        <v>39894.18626912441</v>
      </c>
    </row>
    <row r="19" spans="1:2">
      <c r="A19" s="78">
        <v>7.0000000000000001E-3</v>
      </c>
      <c r="B19" s="75">
        <v>40573.739797609596</v>
      </c>
    </row>
    <row r="20" spans="1:2">
      <c r="A20" s="78">
        <v>8.0000000000000002E-3</v>
      </c>
      <c r="B20" s="75">
        <v>41254.658228620741</v>
      </c>
    </row>
    <row r="21" spans="1:2">
      <c r="A21" s="78">
        <v>9.0000000000000011E-3</v>
      </c>
      <c r="B21" s="75">
        <v>41936.942924457311</v>
      </c>
    </row>
    <row r="22" spans="1:2">
      <c r="A22" s="78">
        <v>1.0000000000000002E-2</v>
      </c>
      <c r="B22" s="75">
        <v>42620.595247419784</v>
      </c>
    </row>
    <row r="23" spans="1:2">
      <c r="A23" s="78">
        <v>1.1000000000000003E-2</v>
      </c>
      <c r="B23" s="75">
        <v>43305.616559807881</v>
      </c>
    </row>
    <row r="24" spans="1:2">
      <c r="A24" s="78">
        <v>1.2000000000000004E-2</v>
      </c>
      <c r="B24" s="75">
        <v>43992.008223921788</v>
      </c>
    </row>
    <row r="25" spans="1:2">
      <c r="A25" s="78">
        <v>1.3000000000000005E-2</v>
      </c>
      <c r="B25" s="75">
        <v>44679.771602061315</v>
      </c>
    </row>
    <row r="26" spans="1:2">
      <c r="A26" s="78">
        <v>1.4000000000000005E-2</v>
      </c>
      <c r="B26" s="75">
        <v>45368.908056526692</v>
      </c>
    </row>
    <row r="27" spans="1:2">
      <c r="A27" s="78">
        <v>1.5000000000000006E-2</v>
      </c>
      <c r="B27" s="75">
        <v>46059.418949617553</v>
      </c>
    </row>
    <row r="28" spans="1:2">
      <c r="A28" s="78">
        <v>1.6000000000000007E-2</v>
      </c>
      <c r="B28" s="75">
        <v>46751.305643634376</v>
      </c>
    </row>
    <row r="29" spans="1:2">
      <c r="A29" s="78">
        <v>1.7000000000000008E-2</v>
      </c>
      <c r="B29" s="75">
        <v>47444.569500876736</v>
      </c>
    </row>
    <row r="30" spans="1:2">
      <c r="A30" s="78">
        <v>1.8000000000000009E-2</v>
      </c>
      <c r="B30" s="75">
        <v>48139.211883644995</v>
      </c>
    </row>
    <row r="31" spans="1:2">
      <c r="A31" s="78">
        <v>1.900000000000001E-2</v>
      </c>
      <c r="B31" s="75">
        <v>48835.234154238802</v>
      </c>
    </row>
    <row r="32" spans="1:2">
      <c r="A32" s="78">
        <v>2.0000000000000011E-2</v>
      </c>
      <c r="B32" s="75">
        <v>49532.637674958401</v>
      </c>
    </row>
    <row r="33" spans="1:2">
      <c r="A33" s="78">
        <v>2.1000000000000012E-2</v>
      </c>
      <c r="B33" s="75">
        <v>50231.423808103675</v>
      </c>
    </row>
    <row r="34" spans="1:2">
      <c r="A34" s="78">
        <v>2.2000000000000013E-2</v>
      </c>
      <c r="B34" s="75">
        <v>50931.59391597475</v>
      </c>
    </row>
    <row r="35" spans="1:2">
      <c r="A35" s="78">
        <v>2.3000000000000013E-2</v>
      </c>
      <c r="B35" s="75">
        <v>51633.149360871437</v>
      </c>
    </row>
    <row r="36" spans="1:2">
      <c r="A36" s="78">
        <v>2.4000000000000014E-2</v>
      </c>
      <c r="B36" s="75">
        <v>52336.091505093995</v>
      </c>
    </row>
    <row r="37" spans="1:2">
      <c r="A37" s="78">
        <v>2.5000000000000015E-2</v>
      </c>
      <c r="B37" s="75">
        <v>53040.42171094213</v>
      </c>
    </row>
    <row r="38" spans="1:2">
      <c r="A38" s="78">
        <v>2.6000000000000016E-2</v>
      </c>
      <c r="B38" s="75">
        <v>53746.141340716043</v>
      </c>
    </row>
    <row r="39" spans="1:2">
      <c r="A39" s="78">
        <v>2.7000000000000017E-2</v>
      </c>
      <c r="B39" s="75">
        <v>54453.251756715588</v>
      </c>
    </row>
    <row r="40" spans="1:2">
      <c r="A40" s="78">
        <v>2.8000000000000018E-2</v>
      </c>
      <c r="B40" s="75">
        <v>55161.75432124098</v>
      </c>
    </row>
    <row r="41" spans="1:2">
      <c r="A41" s="78">
        <v>2.9000000000000019E-2</v>
      </c>
      <c r="B41" s="75">
        <v>55871.650396592013</v>
      </c>
    </row>
    <row r="42" spans="1:2">
      <c r="A42" s="78">
        <v>3.000000000000002E-2</v>
      </c>
      <c r="B42" s="75">
        <v>56582.941345068801</v>
      </c>
    </row>
    <row r="43" spans="1:2">
      <c r="A43" s="78">
        <v>3.1000000000000021E-2</v>
      </c>
      <c r="B43" s="75">
        <v>57295.628528971225</v>
      </c>
    </row>
    <row r="44" spans="1:2">
      <c r="A44" s="78">
        <v>3.2000000000000021E-2</v>
      </c>
      <c r="B44" s="75">
        <v>58009.713310599487</v>
      </c>
    </row>
    <row r="45" spans="1:2">
      <c r="A45" s="78">
        <v>3.3000000000000022E-2</v>
      </c>
      <c r="B45" s="75">
        <v>58725.197052253323</v>
      </c>
    </row>
    <row r="46" spans="1:2">
      <c r="A46" s="78">
        <v>3.4000000000000023E-2</v>
      </c>
      <c r="B46" s="75">
        <v>59442.081116233079</v>
      </c>
    </row>
    <row r="47" spans="1:2">
      <c r="A47" s="78">
        <v>3.5000000000000024E-2</v>
      </c>
      <c r="B47" s="75">
        <v>60160.366864838332</v>
      </c>
    </row>
    <row r="48" spans="1:2">
      <c r="A48" s="78">
        <v>3.6000000000000025E-2</v>
      </c>
      <c r="B48" s="75">
        <v>60880.055660369486</v>
      </c>
    </row>
    <row r="49" spans="1:2">
      <c r="A49" s="78">
        <v>3.7000000000000026E-2</v>
      </c>
      <c r="B49" s="75">
        <v>61601.14886512619</v>
      </c>
    </row>
    <row r="50" spans="1:2">
      <c r="A50" s="78">
        <v>3.8000000000000027E-2</v>
      </c>
      <c r="B50" s="75">
        <v>62323.647841408761</v>
      </c>
    </row>
    <row r="51" spans="1:2">
      <c r="A51" s="78">
        <v>3.9000000000000028E-2</v>
      </c>
      <c r="B51" s="75">
        <v>63047.553951516878</v>
      </c>
    </row>
    <row r="52" spans="1:2" ht="14.5" thickBot="1">
      <c r="A52" s="79">
        <v>4.0000000000000029E-2</v>
      </c>
      <c r="B52" s="76">
        <v>63772.86855775096</v>
      </c>
    </row>
  </sheetData>
  <phoneticPr fontId="1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29DE-192F-4CF8-AE2A-355DCE470B0B}">
  <sheetPr>
    <outlinePr summaryBelow="0"/>
  </sheetPr>
  <dimension ref="B1:F11"/>
  <sheetViews>
    <sheetView showGridLines="0" zoomScale="50" zoomScaleNormal="50" workbookViewId="0">
      <selection activeCell="D45" sqref="D45"/>
    </sheetView>
  </sheetViews>
  <sheetFormatPr defaultRowHeight="14" outlineLevelRow="1" outlineLevelCol="1"/>
  <cols>
    <col min="3" max="3" width="6.33203125" bestFit="1" customWidth="1"/>
    <col min="4" max="6" width="34.1640625" bestFit="1" customWidth="1" outlineLevel="1"/>
  </cols>
  <sheetData>
    <row r="1" spans="2:6" ht="14.5" thickBot="1"/>
    <row r="2" spans="2:6">
      <c r="B2" s="90" t="s">
        <v>140</v>
      </c>
      <c r="C2" s="90"/>
      <c r="D2" s="95"/>
      <c r="E2" s="95"/>
      <c r="F2" s="95"/>
    </row>
    <row r="3" spans="2:6" collapsed="1">
      <c r="B3" s="89"/>
      <c r="C3" s="89"/>
      <c r="D3" s="96" t="s">
        <v>142</v>
      </c>
      <c r="E3" s="96" t="s">
        <v>137</v>
      </c>
      <c r="F3" s="96" t="s">
        <v>138</v>
      </c>
    </row>
    <row r="4" spans="2:6" hidden="1" outlineLevel="1">
      <c r="B4" s="92"/>
      <c r="C4" s="92"/>
      <c r="D4" s="86"/>
      <c r="E4" s="98"/>
      <c r="F4" s="98" t="s">
        <v>139</v>
      </c>
    </row>
    <row r="5" spans="2:6">
      <c r="B5" s="93" t="s">
        <v>141</v>
      </c>
      <c r="C5" s="93"/>
      <c r="D5" s="91"/>
      <c r="E5" s="91"/>
      <c r="F5" s="91"/>
    </row>
    <row r="6" spans="2:6" outlineLevel="1">
      <c r="B6" s="92"/>
      <c r="C6" s="92" t="s">
        <v>135</v>
      </c>
      <c r="D6" s="87">
        <v>0.02</v>
      </c>
      <c r="E6" s="97">
        <v>-0.02</v>
      </c>
      <c r="F6" s="97">
        <v>0.1</v>
      </c>
    </row>
    <row r="7" spans="2:6">
      <c r="B7" s="93" t="s">
        <v>143</v>
      </c>
      <c r="C7" s="93"/>
      <c r="D7" s="91"/>
      <c r="E7" s="91"/>
      <c r="F7" s="91"/>
    </row>
    <row r="8" spans="2:6" ht="14.5" outlineLevel="1" thickBot="1">
      <c r="B8" s="94"/>
      <c r="C8" s="94" t="s">
        <v>136</v>
      </c>
      <c r="D8" s="88">
        <v>49534.0773604036</v>
      </c>
      <c r="E8" s="88">
        <v>22701.852105679602</v>
      </c>
      <c r="F8" s="88">
        <v>109922.254713295</v>
      </c>
    </row>
    <row r="9" spans="2:6">
      <c r="B9" t="s">
        <v>144</v>
      </c>
    </row>
    <row r="10" spans="2:6">
      <c r="B10" t="s">
        <v>145</v>
      </c>
    </row>
    <row r="11" spans="2:6">
      <c r="B11" t="s">
        <v>146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E2AE-2F3C-4BC5-B2C5-F651B0D41493}">
  <dimension ref="A1:IU65534"/>
  <sheetViews>
    <sheetView zoomScale="60" zoomScaleNormal="60" workbookViewId="0">
      <selection activeCell="C40" sqref="C40"/>
    </sheetView>
  </sheetViews>
  <sheetFormatPr defaultColWidth="12.58203125" defaultRowHeight="15" customHeight="1"/>
  <cols>
    <col min="1" max="1" width="12.9140625" style="108" customWidth="1"/>
    <col min="2" max="2" width="48" style="108" customWidth="1"/>
    <col min="3" max="3" width="18.5" style="108" customWidth="1"/>
    <col min="4" max="4" width="18.6640625" style="108" customWidth="1"/>
    <col min="5" max="5" width="18.1640625" style="108" customWidth="1"/>
    <col min="6" max="6" width="14.1640625" style="108" customWidth="1"/>
    <col min="7" max="7" width="12.4140625" style="108" customWidth="1"/>
    <col min="8" max="8" width="8.58203125" style="108" customWidth="1"/>
    <col min="9" max="10" width="13.58203125" style="108" customWidth="1"/>
    <col min="11" max="11" width="13.08203125" style="108" customWidth="1"/>
    <col min="12" max="12" width="18" style="108" customWidth="1"/>
    <col min="13" max="13" width="11.4140625" style="108" customWidth="1"/>
    <col min="14" max="14" width="8.58203125" style="108" customWidth="1"/>
    <col min="15" max="15" width="14.1640625" style="108" customWidth="1"/>
    <col min="16" max="16" width="8.58203125" style="108" customWidth="1"/>
    <col min="17" max="17" width="9.58203125" style="108" customWidth="1"/>
    <col min="18" max="18" width="8.58203125" style="108" customWidth="1"/>
    <col min="19" max="19" width="11" style="108" customWidth="1"/>
    <col min="20" max="20" width="17.58203125" style="108" customWidth="1"/>
    <col min="21" max="21" width="20.08203125" style="108" customWidth="1"/>
    <col min="22" max="22" width="14.5" style="108" customWidth="1"/>
    <col min="23" max="23" width="22.1640625" style="108" customWidth="1"/>
    <col min="24" max="24" width="13.58203125" style="108" customWidth="1"/>
    <col min="25" max="25" width="17.6640625" style="108" customWidth="1"/>
    <col min="26" max="16384" width="12.58203125" style="108"/>
  </cols>
  <sheetData>
    <row r="1" spans="1:3" ht="13.5" customHeight="1">
      <c r="A1" s="1" t="s">
        <v>0</v>
      </c>
    </row>
    <row r="2" spans="1:3" ht="13.5" customHeight="1">
      <c r="A2" s="4">
        <v>43773</v>
      </c>
    </row>
    <row r="3" spans="1:3" ht="13.5" customHeight="1">
      <c r="A3" s="1" t="s">
        <v>1</v>
      </c>
    </row>
    <row r="4" spans="1:3" ht="13.5" customHeight="1">
      <c r="A4" s="109"/>
    </row>
    <row r="5" spans="1:3" ht="13.5" customHeight="1">
      <c r="A5" s="1" t="s">
        <v>2</v>
      </c>
    </row>
    <row r="6" spans="1:3" ht="13.5" customHeight="1">
      <c r="A6" s="109"/>
      <c r="B6" s="20" t="s">
        <v>3</v>
      </c>
    </row>
    <row r="7" spans="1:3" ht="13.5" customHeight="1">
      <c r="A7" s="109"/>
      <c r="B7" s="108" t="s">
        <v>4</v>
      </c>
      <c r="C7" s="116">
        <v>25000</v>
      </c>
    </row>
    <row r="8" spans="1:3" ht="13.5" customHeight="1">
      <c r="A8" s="109"/>
      <c r="B8" s="108" t="s">
        <v>5</v>
      </c>
      <c r="C8" s="116">
        <v>25000</v>
      </c>
    </row>
    <row r="9" spans="1:3" ht="13.5" customHeight="1">
      <c r="A9" s="109"/>
      <c r="B9" s="20" t="s">
        <v>6</v>
      </c>
    </row>
    <row r="10" spans="1:3" ht="13.5" customHeight="1">
      <c r="A10" s="109"/>
      <c r="B10" s="108" t="s">
        <v>7</v>
      </c>
      <c r="C10" s="108">
        <v>4</v>
      </c>
    </row>
    <row r="11" spans="1:3" ht="13.5" customHeight="1">
      <c r="A11" s="109"/>
      <c r="B11" s="20" t="s">
        <v>8</v>
      </c>
    </row>
    <row r="12" spans="1:3" ht="13.5" customHeight="1">
      <c r="A12" s="109"/>
      <c r="B12" s="108" t="s">
        <v>9</v>
      </c>
      <c r="C12" s="122">
        <v>0.01</v>
      </c>
    </row>
    <row r="13" spans="1:3" ht="13.5" customHeight="1">
      <c r="A13" s="141" t="s">
        <v>10</v>
      </c>
      <c r="B13" s="20" t="s">
        <v>11</v>
      </c>
      <c r="C13" s="124"/>
    </row>
    <row r="14" spans="1:3" ht="13.5" customHeight="1">
      <c r="A14" s="142"/>
      <c r="B14" s="11" t="s">
        <v>12</v>
      </c>
      <c r="C14" s="12">
        <v>47800</v>
      </c>
    </row>
    <row r="15" spans="1:3" ht="13.5" customHeight="1">
      <c r="A15" s="142"/>
      <c r="B15" s="108" t="s">
        <v>13</v>
      </c>
      <c r="C15" s="116">
        <v>176908.31</v>
      </c>
    </row>
    <row r="16" spans="1:3" ht="13.5" customHeight="1">
      <c r="A16" s="142"/>
      <c r="B16" s="108" t="s">
        <v>14</v>
      </c>
      <c r="C16" s="116">
        <v>239000</v>
      </c>
    </row>
    <row r="17" spans="1:7" ht="13.5" customHeight="1">
      <c r="A17" s="142"/>
      <c r="B17" s="108" t="s">
        <v>15</v>
      </c>
      <c r="C17" s="122">
        <v>0.02</v>
      </c>
    </row>
    <row r="18" spans="1:7" ht="13.5" customHeight="1">
      <c r="A18" s="142"/>
      <c r="B18" s="108" t="s">
        <v>16</v>
      </c>
      <c r="C18" s="123">
        <v>1.4427000000000001E-2</v>
      </c>
    </row>
    <row r="19" spans="1:7" ht="13.5" customHeight="1">
      <c r="A19" s="142"/>
      <c r="B19" s="108" t="s">
        <v>17</v>
      </c>
      <c r="C19" s="122">
        <v>0.05</v>
      </c>
      <c r="E19" s="46"/>
    </row>
    <row r="20" spans="1:7" ht="13.5" customHeight="1">
      <c r="A20" s="142"/>
      <c r="B20" s="108" t="s">
        <v>18</v>
      </c>
      <c r="C20" s="116">
        <v>1003.95</v>
      </c>
    </row>
    <row r="21" spans="1:7" ht="13.5" customHeight="1">
      <c r="A21" s="142"/>
      <c r="B21" s="20" t="s">
        <v>19</v>
      </c>
    </row>
    <row r="22" spans="1:7" ht="13.5" customHeight="1">
      <c r="A22" s="142"/>
      <c r="B22" s="108" t="s">
        <v>20</v>
      </c>
      <c r="C22" s="116">
        <v>6000</v>
      </c>
    </row>
    <row r="23" spans="1:7" ht="13.5" customHeight="1">
      <c r="A23" s="142"/>
      <c r="B23" s="108" t="s">
        <v>21</v>
      </c>
      <c r="C23" s="116">
        <v>1200</v>
      </c>
    </row>
    <row r="24" spans="1:7" ht="13.5" customHeight="1">
      <c r="A24" s="142"/>
      <c r="B24" s="108" t="s">
        <v>22</v>
      </c>
      <c r="C24" s="116">
        <v>70</v>
      </c>
      <c r="F24" s="46"/>
    </row>
    <row r="25" spans="1:7" ht="13.5" customHeight="1">
      <c r="A25" s="142"/>
      <c r="B25" s="108" t="s">
        <v>23</v>
      </c>
      <c r="C25" s="116">
        <v>120</v>
      </c>
      <c r="F25" s="46"/>
    </row>
    <row r="26" spans="1:7" ht="13.5" customHeight="1">
      <c r="A26" s="142"/>
      <c r="B26" s="108" t="s">
        <v>24</v>
      </c>
      <c r="C26" s="116">
        <v>30</v>
      </c>
      <c r="D26" s="108" t="s">
        <v>25</v>
      </c>
      <c r="E26" s="116">
        <f>C26*(1+50%)</f>
        <v>45</v>
      </c>
      <c r="F26" s="108" t="s">
        <v>26</v>
      </c>
      <c r="G26" s="116">
        <f>C26*(1-50%)</f>
        <v>15</v>
      </c>
    </row>
    <row r="27" spans="1:7" ht="13.5" customHeight="1">
      <c r="A27" s="142"/>
      <c r="B27" s="108" t="s">
        <v>27</v>
      </c>
      <c r="C27" s="116">
        <v>100</v>
      </c>
      <c r="D27" s="108" t="s">
        <v>25</v>
      </c>
      <c r="E27" s="116">
        <f>C27*(1+50%)</f>
        <v>150</v>
      </c>
      <c r="F27" s="108" t="s">
        <v>26</v>
      </c>
      <c r="G27" s="116">
        <f>C27*(1-50%)</f>
        <v>50</v>
      </c>
    </row>
    <row r="28" spans="1:7" ht="13.5" customHeight="1">
      <c r="A28" s="142"/>
      <c r="B28" s="108" t="s">
        <v>28</v>
      </c>
      <c r="C28" s="122">
        <v>0.2</v>
      </c>
    </row>
    <row r="29" spans="1:7" ht="13.5" customHeight="1">
      <c r="A29" s="141" t="s">
        <v>29</v>
      </c>
      <c r="B29" s="20" t="s">
        <v>30</v>
      </c>
    </row>
    <row r="30" spans="1:7" ht="13.5" customHeight="1">
      <c r="A30" s="142"/>
      <c r="B30" s="108" t="s">
        <v>31</v>
      </c>
      <c r="C30" s="108">
        <v>435</v>
      </c>
    </row>
    <row r="31" spans="1:7" ht="13.5" customHeight="1">
      <c r="A31" s="142"/>
      <c r="B31" s="108" t="s">
        <v>32</v>
      </c>
      <c r="C31" s="108">
        <v>510</v>
      </c>
    </row>
    <row r="32" spans="1:7" ht="13.5" customHeight="1">
      <c r="A32" s="109"/>
    </row>
    <row r="33" spans="1:6" ht="13.5" customHeight="1">
      <c r="A33" s="109" t="s">
        <v>33</v>
      </c>
      <c r="B33" s="20" t="s">
        <v>34</v>
      </c>
      <c r="E33" s="46"/>
    </row>
    <row r="34" spans="1:6" ht="13.5" customHeight="1">
      <c r="B34" s="108" t="s">
        <v>35</v>
      </c>
      <c r="C34" s="121">
        <v>0</v>
      </c>
      <c r="D34" s="120" t="s">
        <v>36</v>
      </c>
      <c r="E34" s="108">
        <f>C30</f>
        <v>435</v>
      </c>
    </row>
    <row r="35" spans="1:6" ht="13.5" customHeight="1">
      <c r="A35" s="109"/>
      <c r="B35" s="108" t="s">
        <v>37</v>
      </c>
      <c r="C35" s="121">
        <v>510</v>
      </c>
      <c r="D35" s="120" t="s">
        <v>36</v>
      </c>
      <c r="E35" s="108">
        <f>C31</f>
        <v>510</v>
      </c>
    </row>
    <row r="36" spans="1:6" ht="13.5" customHeight="1">
      <c r="A36" s="109"/>
      <c r="B36" s="71" t="s">
        <v>133</v>
      </c>
      <c r="C36" s="121">
        <v>1</v>
      </c>
      <c r="D36" s="120" t="s">
        <v>36</v>
      </c>
      <c r="E36" s="108">
        <v>1</v>
      </c>
    </row>
    <row r="37" spans="1:6" ht="13.5" customHeight="1">
      <c r="A37" s="109"/>
    </row>
    <row r="38" spans="1:6" ht="13.5" customHeight="1">
      <c r="A38" s="109" t="s">
        <v>38</v>
      </c>
      <c r="B38" s="108" t="s">
        <v>39</v>
      </c>
      <c r="C38" s="17">
        <f>C43</f>
        <v>49534.077360403622</v>
      </c>
    </row>
    <row r="39" spans="1:6" ht="13.5" customHeight="1">
      <c r="A39" s="109"/>
      <c r="B39" s="108" t="s">
        <v>40</v>
      </c>
      <c r="C39" s="17">
        <f>C52</f>
        <v>8613.9528546630499</v>
      </c>
    </row>
    <row r="40" spans="1:6" ht="13.5" customHeight="1">
      <c r="A40" s="109"/>
      <c r="B40" s="71" t="s">
        <v>132</v>
      </c>
      <c r="C40" s="70" t="str">
        <f>IF(C38&gt;C39,"Buy it",B52)</f>
        <v>Buy it</v>
      </c>
      <c r="D40" s="46"/>
    </row>
    <row r="41" spans="1:6" ht="13.5" customHeight="1">
      <c r="A41" s="109"/>
    </row>
    <row r="42" spans="1:6" ht="13.5" customHeight="1">
      <c r="A42" s="109" t="s">
        <v>41</v>
      </c>
    </row>
    <row r="43" spans="1:6" ht="13.5" customHeight="1">
      <c r="A43" s="141" t="s">
        <v>10</v>
      </c>
      <c r="B43" s="20" t="s">
        <v>42</v>
      </c>
      <c r="C43" s="116">
        <f>C45-C8</f>
        <v>49534.077360403622</v>
      </c>
      <c r="E43" s="11"/>
      <c r="F43" s="19"/>
    </row>
    <row r="44" spans="1:6" ht="13.5" customHeight="1">
      <c r="A44" s="142"/>
      <c r="B44" s="108" t="s">
        <v>43</v>
      </c>
      <c r="C44" s="116">
        <f>C7+C8</f>
        <v>50000</v>
      </c>
      <c r="E44" s="11"/>
      <c r="F44" s="19"/>
    </row>
    <row r="45" spans="1:6" ht="13.5" customHeight="1">
      <c r="A45" s="142"/>
      <c r="B45" s="108" t="s">
        <v>44</v>
      </c>
      <c r="C45" s="116">
        <f>C46+C49</f>
        <v>74534.077360403622</v>
      </c>
      <c r="E45" s="11"/>
      <c r="F45" s="19"/>
    </row>
    <row r="46" spans="1:6" ht="13.5" customHeight="1">
      <c r="A46" s="142"/>
      <c r="B46" s="108" t="s">
        <v>45</v>
      </c>
      <c r="C46" s="116">
        <f>C47-C48-C15</f>
        <v>64038.966399999976</v>
      </c>
      <c r="E46" s="11"/>
      <c r="F46" s="19"/>
    </row>
    <row r="47" spans="1:6" ht="13.5" customHeight="1">
      <c r="A47" s="142"/>
      <c r="B47" s="108" t="s">
        <v>46</v>
      </c>
      <c r="C47" s="116">
        <f>C16*(1+C17)^3</f>
        <v>253628.71199999997</v>
      </c>
      <c r="E47" s="11"/>
      <c r="F47" s="19"/>
    </row>
    <row r="48" spans="1:6" ht="13.5" customHeight="1">
      <c r="A48" s="142"/>
      <c r="B48" s="108" t="s">
        <v>47</v>
      </c>
      <c r="C48" s="116">
        <f>C47*C19</f>
        <v>12681.435599999999</v>
      </c>
      <c r="E48" s="11"/>
      <c r="F48" s="19"/>
    </row>
    <row r="49" spans="1:25" ht="13.5" customHeight="1">
      <c r="A49" s="142"/>
      <c r="B49" s="108" t="s">
        <v>48</v>
      </c>
      <c r="C49" s="116">
        <f>Y99</f>
        <v>10495.110960403645</v>
      </c>
    </row>
    <row r="50" spans="1:25" ht="13.5" customHeight="1">
      <c r="A50" s="141" t="s">
        <v>29</v>
      </c>
      <c r="B50" s="108" t="s">
        <v>49</v>
      </c>
      <c r="C50" s="116">
        <f>G99</f>
        <v>8613.9528546630499</v>
      </c>
    </row>
    <row r="51" spans="1:25" ht="13.5" customHeight="1">
      <c r="A51" s="142"/>
      <c r="B51" s="108" t="s">
        <v>50</v>
      </c>
      <c r="C51" s="116">
        <f>M99</f>
        <v>7115.2200374584099</v>
      </c>
    </row>
    <row r="52" spans="1:25" ht="13.5" customHeight="1">
      <c r="A52" s="142"/>
      <c r="B52" s="20" t="str">
        <f>IF(C50&gt;C51,"Rent non-inclusive one","Rent inclusive one")</f>
        <v>Rent non-inclusive one</v>
      </c>
      <c r="C52" s="116">
        <f>MAX(C50,C51)</f>
        <v>8613.9528546630499</v>
      </c>
    </row>
    <row r="53" spans="1:25" ht="13.5" customHeight="1">
      <c r="A53" s="109"/>
    </row>
    <row r="54" spans="1:25" ht="13.5" customHeight="1">
      <c r="A54" s="109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</row>
    <row r="55" spans="1:25" ht="13.5" customHeight="1">
      <c r="A55" s="109"/>
      <c r="B55" s="25" t="s">
        <v>63</v>
      </c>
      <c r="C55" s="26">
        <f>$E$27</f>
        <v>150</v>
      </c>
      <c r="D55" s="26">
        <f>$E$27</f>
        <v>150</v>
      </c>
      <c r="E55" s="26">
        <f>$C$27</f>
        <v>100</v>
      </c>
      <c r="F55" s="26">
        <f>$C$27</f>
        <v>100</v>
      </c>
      <c r="G55" s="26">
        <f>$G$27</f>
        <v>50</v>
      </c>
      <c r="H55" s="26">
        <f>$G$27</f>
        <v>50</v>
      </c>
      <c r="I55" s="26">
        <f>$G$27</f>
        <v>50</v>
      </c>
      <c r="J55" s="26">
        <f>$G$27</f>
        <v>50</v>
      </c>
      <c r="K55" s="26">
        <f>$C$27</f>
        <v>100</v>
      </c>
      <c r="L55" s="26">
        <f>$C$27</f>
        <v>100</v>
      </c>
      <c r="M55" s="26">
        <f>$E$27</f>
        <v>150</v>
      </c>
      <c r="N55" s="27">
        <f>$E$27</f>
        <v>150</v>
      </c>
    </row>
    <row r="56" spans="1:25" ht="13.5" customHeight="1">
      <c r="A56" s="109"/>
      <c r="B56" s="25" t="s">
        <v>64</v>
      </c>
      <c r="C56" s="26">
        <f>$E$26</f>
        <v>45</v>
      </c>
      <c r="D56" s="26">
        <f>$E$26</f>
        <v>45</v>
      </c>
      <c r="E56" s="26">
        <f>$C$26</f>
        <v>30</v>
      </c>
      <c r="F56" s="26">
        <f>$C$26</f>
        <v>30</v>
      </c>
      <c r="G56" s="26">
        <f>$G$26</f>
        <v>15</v>
      </c>
      <c r="H56" s="26">
        <f>$G$26</f>
        <v>15</v>
      </c>
      <c r="I56" s="26">
        <f>$G$26</f>
        <v>15</v>
      </c>
      <c r="J56" s="26">
        <f>$G$26</f>
        <v>15</v>
      </c>
      <c r="K56" s="26">
        <f>$C$26</f>
        <v>30</v>
      </c>
      <c r="L56" s="26">
        <f>$C$26</f>
        <v>30</v>
      </c>
      <c r="M56" s="26">
        <f>$E$26</f>
        <v>45</v>
      </c>
      <c r="N56" s="27">
        <f>$E$26</f>
        <v>45</v>
      </c>
    </row>
    <row r="57" spans="1:25" ht="13.5" customHeight="1">
      <c r="A57" s="109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</row>
    <row r="58" spans="1:25" ht="13.5" customHeight="1">
      <c r="A58" s="109"/>
      <c r="B58" s="25" t="s">
        <v>66</v>
      </c>
      <c r="C58" s="26">
        <f t="shared" ref="C58:N58" si="0">SUM(C55:C57)</f>
        <v>315</v>
      </c>
      <c r="D58" s="26">
        <f t="shared" si="0"/>
        <v>195</v>
      </c>
      <c r="E58" s="26">
        <f t="shared" si="0"/>
        <v>130</v>
      </c>
      <c r="F58" s="26">
        <f t="shared" si="0"/>
        <v>250</v>
      </c>
      <c r="G58" s="26">
        <f t="shared" si="0"/>
        <v>65</v>
      </c>
      <c r="H58" s="26">
        <f t="shared" si="0"/>
        <v>65</v>
      </c>
      <c r="I58" s="26">
        <f t="shared" si="0"/>
        <v>185</v>
      </c>
      <c r="J58" s="26">
        <f t="shared" si="0"/>
        <v>65</v>
      </c>
      <c r="K58" s="26">
        <f t="shared" si="0"/>
        <v>130</v>
      </c>
      <c r="L58" s="26">
        <f t="shared" si="0"/>
        <v>250</v>
      </c>
      <c r="M58" s="26">
        <f t="shared" si="0"/>
        <v>195</v>
      </c>
      <c r="N58" s="27">
        <f t="shared" si="0"/>
        <v>195</v>
      </c>
    </row>
    <row r="59" spans="1:25" ht="13.5" customHeight="1">
      <c r="A59" s="109"/>
      <c r="B59" s="31" t="s">
        <v>67</v>
      </c>
      <c r="C59" s="32">
        <f t="shared" ref="C59:N59" si="1">C58/($C10+1)</f>
        <v>63</v>
      </c>
      <c r="D59" s="32">
        <f t="shared" si="1"/>
        <v>39</v>
      </c>
      <c r="E59" s="32">
        <f t="shared" si="1"/>
        <v>26</v>
      </c>
      <c r="F59" s="32">
        <f t="shared" si="1"/>
        <v>50</v>
      </c>
      <c r="G59" s="32">
        <f t="shared" si="1"/>
        <v>13</v>
      </c>
      <c r="H59" s="32">
        <f t="shared" si="1"/>
        <v>13</v>
      </c>
      <c r="I59" s="32">
        <f t="shared" si="1"/>
        <v>37</v>
      </c>
      <c r="J59" s="32">
        <f t="shared" si="1"/>
        <v>13</v>
      </c>
      <c r="K59" s="32">
        <f t="shared" si="1"/>
        <v>26</v>
      </c>
      <c r="L59" s="32">
        <f t="shared" si="1"/>
        <v>50</v>
      </c>
      <c r="M59" s="32">
        <f t="shared" si="1"/>
        <v>39</v>
      </c>
      <c r="N59" s="32">
        <f t="shared" si="1"/>
        <v>39</v>
      </c>
    </row>
    <row r="60" spans="1:25" ht="13.5" customHeight="1">
      <c r="A60" s="109"/>
      <c r="G60" s="30"/>
    </row>
    <row r="61" spans="1:25" ht="13.5" customHeight="1">
      <c r="A61" s="109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</row>
    <row r="62" spans="1:25" ht="13.5" customHeight="1">
      <c r="A62" s="109"/>
      <c r="C62" s="134" t="s">
        <v>134</v>
      </c>
      <c r="D62" s="135"/>
      <c r="E62" s="135"/>
      <c r="F62" s="135"/>
      <c r="G62" s="136"/>
      <c r="I62" s="125" t="s">
        <v>37</v>
      </c>
      <c r="J62" s="140"/>
      <c r="K62" s="140"/>
      <c r="L62" s="140"/>
      <c r="M62" s="127"/>
      <c r="O62" s="33"/>
      <c r="P62" s="128" t="s">
        <v>69</v>
      </c>
      <c r="Q62" s="129"/>
      <c r="R62" s="129"/>
      <c r="S62" s="129"/>
      <c r="T62" s="129"/>
      <c r="U62" s="129"/>
      <c r="V62" s="129"/>
      <c r="W62" s="107" t="s">
        <v>70</v>
      </c>
      <c r="X62" s="35"/>
      <c r="Y62" s="36"/>
    </row>
    <row r="63" spans="1:25" ht="13.5" customHeight="1">
      <c r="A63" s="109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I63" s="119" t="s">
        <v>71</v>
      </c>
      <c r="J63" s="108" t="s">
        <v>72</v>
      </c>
      <c r="K63" s="108" t="s">
        <v>75</v>
      </c>
      <c r="L63" s="108" t="s">
        <v>74</v>
      </c>
      <c r="M63" s="118" t="s">
        <v>76</v>
      </c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</row>
    <row r="64" spans="1:25" ht="13.5" customHeight="1">
      <c r="A64" s="109"/>
      <c r="B64" s="46" t="s">
        <v>87</v>
      </c>
      <c r="C64" s="47">
        <f>C7</f>
        <v>25000</v>
      </c>
      <c r="D64" s="26">
        <f>$C$30+$C$59</f>
        <v>498</v>
      </c>
      <c r="E64" s="26">
        <f t="shared" ref="E64:E99" si="2">C64-D64</f>
        <v>24502</v>
      </c>
      <c r="F64" s="26">
        <f t="shared" ref="F64:F99" si="3">E64*$C$12/12</f>
        <v>20.418333333333333</v>
      </c>
      <c r="G64" s="27">
        <f t="shared" ref="G64:G99" si="4">E64+F64</f>
        <v>24522.418333333335</v>
      </c>
      <c r="I64" s="117">
        <f>C64</f>
        <v>25000</v>
      </c>
      <c r="J64" s="116">
        <f t="shared" ref="J64:J99" si="5">$C$31</f>
        <v>510</v>
      </c>
      <c r="K64" s="116">
        <f t="shared" ref="K64:K99" si="6">I64-J64</f>
        <v>24490</v>
      </c>
      <c r="L64" s="116">
        <f t="shared" ref="L64:L99" si="7">K64*$C$12/12</f>
        <v>20.408333333333335</v>
      </c>
      <c r="M64" s="115">
        <f t="shared" ref="M64:M99" si="8">K64+L64</f>
        <v>24510.408333333333</v>
      </c>
      <c r="O64" s="50">
        <f>C7+C8-C14</f>
        <v>2200</v>
      </c>
      <c r="P64" s="12">
        <f t="shared" ref="P64:P99" si="9">$C$20</f>
        <v>1003.95</v>
      </c>
      <c r="Q64" s="12">
        <f t="shared" ref="Q64:Q75" si="10">$C$16*$C$18/12</f>
        <v>287.33775000000003</v>
      </c>
      <c r="R64" s="12">
        <f>$C$23</f>
        <v>1200</v>
      </c>
      <c r="S64" s="12">
        <f t="shared" ref="S64:S99" si="11">$C$22/36</f>
        <v>166.66666666666666</v>
      </c>
      <c r="T64" s="26">
        <f>$C$59</f>
        <v>63</v>
      </c>
      <c r="U64" s="12">
        <f t="shared" ref="U64:U71" si="12">$C$24</f>
        <v>70</v>
      </c>
      <c r="V64" s="51">
        <f t="shared" ref="V64:V99" si="13">IF($C$36=1,SUM(P64:S64,U64)+T64*(1+$C$10)*(1+$C$28), SUM(P64:U64))</f>
        <v>3105.9544166666665</v>
      </c>
      <c r="W64" s="52">
        <f t="shared" ref="W64:W99" si="14">IF($C$36=1,$C$10*$C$35,$C$34*$C$10)</f>
        <v>2040</v>
      </c>
      <c r="X64" s="12">
        <f t="shared" ref="X64:X99" si="15">O64-V64+W64</f>
        <v>1134.0455833333335</v>
      </c>
      <c r="Y64" s="53">
        <f t="shared" ref="Y64:Y99" si="16">X64*(1+$C$12/12)</f>
        <v>1134.9906213194445</v>
      </c>
    </row>
    <row r="65" spans="1:25" ht="13.5" customHeight="1">
      <c r="A65" s="109"/>
      <c r="B65" s="46" t="s">
        <v>88</v>
      </c>
      <c r="C65" s="47">
        <f t="shared" ref="C65:C99" si="17">G64</f>
        <v>24522.418333333335</v>
      </c>
      <c r="D65" s="26">
        <f>$C$30+$D$59</f>
        <v>474</v>
      </c>
      <c r="E65" s="26">
        <f t="shared" si="2"/>
        <v>24048.418333333335</v>
      </c>
      <c r="F65" s="26">
        <f t="shared" si="3"/>
        <v>20.040348611111114</v>
      </c>
      <c r="G65" s="27">
        <f t="shared" si="4"/>
        <v>24068.458681944445</v>
      </c>
      <c r="I65" s="117">
        <f t="shared" ref="I65:I99" si="18">M64</f>
        <v>24510.408333333333</v>
      </c>
      <c r="J65" s="116">
        <f t="shared" si="5"/>
        <v>510</v>
      </c>
      <c r="K65" s="116">
        <f t="shared" si="6"/>
        <v>24000.408333333333</v>
      </c>
      <c r="L65" s="116">
        <f t="shared" si="7"/>
        <v>20.000340277777777</v>
      </c>
      <c r="M65" s="115">
        <f t="shared" si="8"/>
        <v>24020.408673611109</v>
      </c>
      <c r="O65" s="50">
        <f t="shared" ref="O65:O99" si="19">Y64</f>
        <v>1134.9906213194445</v>
      </c>
      <c r="P65" s="12">
        <f t="shared" si="9"/>
        <v>1003.95</v>
      </c>
      <c r="Q65" s="12">
        <f t="shared" si="10"/>
        <v>287.33775000000003</v>
      </c>
      <c r="R65" s="19">
        <v>0</v>
      </c>
      <c r="S65" s="12">
        <f t="shared" si="11"/>
        <v>166.66666666666666</v>
      </c>
      <c r="T65" s="26">
        <f>$D$59</f>
        <v>39</v>
      </c>
      <c r="U65" s="12">
        <f t="shared" si="12"/>
        <v>70</v>
      </c>
      <c r="V65" s="51">
        <f t="shared" si="13"/>
        <v>1761.9544166666667</v>
      </c>
      <c r="W65" s="52">
        <f t="shared" si="14"/>
        <v>2040</v>
      </c>
      <c r="X65" s="12">
        <f t="shared" si="15"/>
        <v>1413.0362046527778</v>
      </c>
      <c r="Y65" s="53">
        <f t="shared" si="16"/>
        <v>1414.2137348233216</v>
      </c>
    </row>
    <row r="66" spans="1:25" ht="13.5" customHeight="1">
      <c r="A66" s="109"/>
      <c r="B66" s="46" t="s">
        <v>89</v>
      </c>
      <c r="C66" s="47">
        <f t="shared" si="17"/>
        <v>24068.458681944445</v>
      </c>
      <c r="D66" s="26">
        <f>$C$30+$E$59</f>
        <v>461</v>
      </c>
      <c r="E66" s="26">
        <f t="shared" si="2"/>
        <v>23607.458681944445</v>
      </c>
      <c r="F66" s="26">
        <f t="shared" si="3"/>
        <v>19.672882234953704</v>
      </c>
      <c r="G66" s="27">
        <f t="shared" si="4"/>
        <v>23627.131564179399</v>
      </c>
      <c r="I66" s="117">
        <f t="shared" si="18"/>
        <v>24020.408673611109</v>
      </c>
      <c r="J66" s="116">
        <f t="shared" si="5"/>
        <v>510</v>
      </c>
      <c r="K66" s="116">
        <f t="shared" si="6"/>
        <v>23510.408673611109</v>
      </c>
      <c r="L66" s="116">
        <f t="shared" si="7"/>
        <v>19.592007228009258</v>
      </c>
      <c r="M66" s="115">
        <f t="shared" si="8"/>
        <v>23530.000680839119</v>
      </c>
      <c r="O66" s="50">
        <f t="shared" si="19"/>
        <v>1414.2137348233216</v>
      </c>
      <c r="P66" s="12">
        <f t="shared" si="9"/>
        <v>1003.95</v>
      </c>
      <c r="Q66" s="12">
        <f t="shared" si="10"/>
        <v>287.33775000000003</v>
      </c>
      <c r="R66" s="19">
        <v>0</v>
      </c>
      <c r="S66" s="12">
        <f t="shared" si="11"/>
        <v>166.66666666666666</v>
      </c>
      <c r="T66" s="26">
        <f>$E$59</f>
        <v>26</v>
      </c>
      <c r="U66" s="12">
        <f t="shared" si="12"/>
        <v>70</v>
      </c>
      <c r="V66" s="51">
        <f t="shared" si="13"/>
        <v>1683.9544166666667</v>
      </c>
      <c r="W66" s="52">
        <f t="shared" si="14"/>
        <v>2040</v>
      </c>
      <c r="X66" s="12">
        <f t="shared" si="15"/>
        <v>1770.2593181566549</v>
      </c>
      <c r="Y66" s="53">
        <f t="shared" si="16"/>
        <v>1771.7345342551187</v>
      </c>
    </row>
    <row r="67" spans="1:25" ht="13.5" customHeight="1">
      <c r="A67" s="109"/>
      <c r="B67" s="46" t="s">
        <v>90</v>
      </c>
      <c r="C67" s="47">
        <f t="shared" si="17"/>
        <v>23627.131564179399</v>
      </c>
      <c r="D67" s="26">
        <f>$C$30+$F$59</f>
        <v>485</v>
      </c>
      <c r="E67" s="26">
        <f t="shared" si="2"/>
        <v>23142.131564179399</v>
      </c>
      <c r="F67" s="26">
        <f t="shared" si="3"/>
        <v>19.285109636816166</v>
      </c>
      <c r="G67" s="27">
        <f t="shared" si="4"/>
        <v>23161.416673816217</v>
      </c>
      <c r="I67" s="117">
        <f t="shared" si="18"/>
        <v>23530.000680839119</v>
      </c>
      <c r="J67" s="116">
        <f t="shared" si="5"/>
        <v>510</v>
      </c>
      <c r="K67" s="116">
        <f t="shared" si="6"/>
        <v>23020.000680839119</v>
      </c>
      <c r="L67" s="116">
        <f t="shared" si="7"/>
        <v>19.183333900699267</v>
      </c>
      <c r="M67" s="115">
        <f t="shared" si="8"/>
        <v>23039.184014739818</v>
      </c>
      <c r="O67" s="50">
        <f t="shared" si="19"/>
        <v>1771.7345342551187</v>
      </c>
      <c r="P67" s="12">
        <f t="shared" si="9"/>
        <v>1003.95</v>
      </c>
      <c r="Q67" s="12">
        <f t="shared" si="10"/>
        <v>287.33775000000003</v>
      </c>
      <c r="R67" s="19">
        <v>0</v>
      </c>
      <c r="S67" s="12">
        <f t="shared" si="11"/>
        <v>166.66666666666666</v>
      </c>
      <c r="T67" s="26">
        <f>$F$59</f>
        <v>50</v>
      </c>
      <c r="U67" s="12">
        <f t="shared" si="12"/>
        <v>70</v>
      </c>
      <c r="V67" s="51">
        <f t="shared" si="13"/>
        <v>1827.9544166666667</v>
      </c>
      <c r="W67" s="52">
        <f t="shared" si="14"/>
        <v>2040</v>
      </c>
      <c r="X67" s="12">
        <f t="shared" si="15"/>
        <v>1983.780117588452</v>
      </c>
      <c r="Y67" s="53">
        <f t="shared" si="16"/>
        <v>1985.4332676864422</v>
      </c>
    </row>
    <row r="68" spans="1:25" ht="13.5" customHeight="1">
      <c r="A68" s="109"/>
      <c r="B68" s="46" t="s">
        <v>91</v>
      </c>
      <c r="C68" s="47">
        <f t="shared" si="17"/>
        <v>23161.416673816217</v>
      </c>
      <c r="D68" s="26">
        <f>$C$30+$G$59</f>
        <v>448</v>
      </c>
      <c r="E68" s="26">
        <f t="shared" si="2"/>
        <v>22713.416673816217</v>
      </c>
      <c r="F68" s="26">
        <f t="shared" si="3"/>
        <v>18.92784722818018</v>
      </c>
      <c r="G68" s="27">
        <f t="shared" si="4"/>
        <v>22732.344521044397</v>
      </c>
      <c r="I68" s="117">
        <f t="shared" si="18"/>
        <v>23039.184014739818</v>
      </c>
      <c r="J68" s="116">
        <f t="shared" si="5"/>
        <v>510</v>
      </c>
      <c r="K68" s="116">
        <f t="shared" si="6"/>
        <v>22529.184014739818</v>
      </c>
      <c r="L68" s="116">
        <f t="shared" si="7"/>
        <v>18.77432001228318</v>
      </c>
      <c r="M68" s="115">
        <f t="shared" si="8"/>
        <v>22547.9583347521</v>
      </c>
      <c r="O68" s="50">
        <f t="shared" si="19"/>
        <v>1985.4332676864422</v>
      </c>
      <c r="P68" s="12">
        <f t="shared" si="9"/>
        <v>1003.95</v>
      </c>
      <c r="Q68" s="12">
        <f t="shared" si="10"/>
        <v>287.33775000000003</v>
      </c>
      <c r="R68" s="19">
        <v>0</v>
      </c>
      <c r="S68" s="12">
        <f t="shared" si="11"/>
        <v>166.66666666666666</v>
      </c>
      <c r="T68" s="26">
        <f>$G$59</f>
        <v>13</v>
      </c>
      <c r="U68" s="12">
        <f t="shared" si="12"/>
        <v>70</v>
      </c>
      <c r="V68" s="51">
        <f t="shared" si="13"/>
        <v>1605.9544166666667</v>
      </c>
      <c r="W68" s="52">
        <f t="shared" si="14"/>
        <v>2040</v>
      </c>
      <c r="X68" s="12">
        <f t="shared" si="15"/>
        <v>2419.4788510197754</v>
      </c>
      <c r="Y68" s="53">
        <f t="shared" si="16"/>
        <v>2421.495083395625</v>
      </c>
    </row>
    <row r="69" spans="1:25" ht="13.5" customHeight="1">
      <c r="A69" s="109"/>
      <c r="B69" s="46" t="s">
        <v>92</v>
      </c>
      <c r="C69" s="47">
        <f t="shared" si="17"/>
        <v>22732.344521044397</v>
      </c>
      <c r="D69" s="26">
        <f>$C$30+$H$59</f>
        <v>448</v>
      </c>
      <c r="E69" s="26">
        <f t="shared" si="2"/>
        <v>22284.344521044397</v>
      </c>
      <c r="F69" s="26">
        <f t="shared" si="3"/>
        <v>18.570287100870331</v>
      </c>
      <c r="G69" s="27">
        <f t="shared" si="4"/>
        <v>22302.914808145266</v>
      </c>
      <c r="I69" s="117">
        <f t="shared" si="18"/>
        <v>22547.9583347521</v>
      </c>
      <c r="J69" s="116">
        <f t="shared" si="5"/>
        <v>510</v>
      </c>
      <c r="K69" s="116">
        <f t="shared" si="6"/>
        <v>22037.9583347521</v>
      </c>
      <c r="L69" s="116">
        <f t="shared" si="7"/>
        <v>18.364965278960085</v>
      </c>
      <c r="M69" s="115">
        <f t="shared" si="8"/>
        <v>22056.323300031061</v>
      </c>
      <c r="O69" s="50">
        <f t="shared" si="19"/>
        <v>2421.495083395625</v>
      </c>
      <c r="P69" s="12">
        <f t="shared" si="9"/>
        <v>1003.95</v>
      </c>
      <c r="Q69" s="12">
        <f t="shared" si="10"/>
        <v>287.33775000000003</v>
      </c>
      <c r="R69" s="19">
        <v>0</v>
      </c>
      <c r="S69" s="12">
        <f t="shared" si="11"/>
        <v>166.66666666666666</v>
      </c>
      <c r="T69" s="26">
        <f>$H$59</f>
        <v>13</v>
      </c>
      <c r="U69" s="12">
        <f t="shared" si="12"/>
        <v>70</v>
      </c>
      <c r="V69" s="51">
        <f t="shared" si="13"/>
        <v>1605.9544166666667</v>
      </c>
      <c r="W69" s="52">
        <f t="shared" si="14"/>
        <v>2040</v>
      </c>
      <c r="X69" s="12">
        <f t="shared" si="15"/>
        <v>2855.5406667289581</v>
      </c>
      <c r="Y69" s="53">
        <f t="shared" si="16"/>
        <v>2857.9202839512318</v>
      </c>
    </row>
    <row r="70" spans="1:25" ht="13.5" customHeight="1">
      <c r="A70" s="109"/>
      <c r="B70" s="46" t="s">
        <v>93</v>
      </c>
      <c r="C70" s="47">
        <f t="shared" si="17"/>
        <v>22302.914808145266</v>
      </c>
      <c r="D70" s="26">
        <f>$C$30+$I$59</f>
        <v>472</v>
      </c>
      <c r="E70" s="26">
        <f t="shared" si="2"/>
        <v>21830.914808145266</v>
      </c>
      <c r="F70" s="26">
        <f t="shared" si="3"/>
        <v>18.192429006787723</v>
      </c>
      <c r="G70" s="27">
        <f t="shared" si="4"/>
        <v>21849.107237152053</v>
      </c>
      <c r="I70" s="117">
        <f t="shared" si="18"/>
        <v>22056.323300031061</v>
      </c>
      <c r="J70" s="116">
        <f t="shared" si="5"/>
        <v>510</v>
      </c>
      <c r="K70" s="116">
        <f t="shared" si="6"/>
        <v>21546.323300031061</v>
      </c>
      <c r="L70" s="116">
        <f t="shared" si="7"/>
        <v>17.955269416692552</v>
      </c>
      <c r="M70" s="115">
        <f t="shared" si="8"/>
        <v>21564.278569447753</v>
      </c>
      <c r="O70" s="50">
        <f t="shared" si="19"/>
        <v>2857.9202839512318</v>
      </c>
      <c r="P70" s="12">
        <f t="shared" si="9"/>
        <v>1003.95</v>
      </c>
      <c r="Q70" s="12">
        <f t="shared" si="10"/>
        <v>287.33775000000003</v>
      </c>
      <c r="R70" s="19">
        <v>0</v>
      </c>
      <c r="S70" s="12">
        <f t="shared" si="11"/>
        <v>166.66666666666666</v>
      </c>
      <c r="T70" s="26">
        <f>$I$59</f>
        <v>37</v>
      </c>
      <c r="U70" s="12">
        <f t="shared" si="12"/>
        <v>70</v>
      </c>
      <c r="V70" s="51">
        <f t="shared" si="13"/>
        <v>1749.9544166666667</v>
      </c>
      <c r="W70" s="52">
        <f t="shared" si="14"/>
        <v>2040</v>
      </c>
      <c r="X70" s="12">
        <f t="shared" si="15"/>
        <v>3147.9658672845653</v>
      </c>
      <c r="Y70" s="53">
        <f t="shared" si="16"/>
        <v>3150.589172173969</v>
      </c>
    </row>
    <row r="71" spans="1:25" ht="13.5" customHeight="1">
      <c r="A71" s="109"/>
      <c r="B71" s="46" t="s">
        <v>94</v>
      </c>
      <c r="C71" s="47">
        <f t="shared" si="17"/>
        <v>21849.107237152053</v>
      </c>
      <c r="D71" s="26">
        <f>$C$30+$J$59</f>
        <v>448</v>
      </c>
      <c r="E71" s="26">
        <f t="shared" si="2"/>
        <v>21401.107237152053</v>
      </c>
      <c r="F71" s="26">
        <f t="shared" si="3"/>
        <v>17.834256030960045</v>
      </c>
      <c r="G71" s="27">
        <f t="shared" si="4"/>
        <v>21418.941493183014</v>
      </c>
      <c r="I71" s="117">
        <f t="shared" si="18"/>
        <v>21564.278569447753</v>
      </c>
      <c r="J71" s="116">
        <f t="shared" si="5"/>
        <v>510</v>
      </c>
      <c r="K71" s="116">
        <f t="shared" si="6"/>
        <v>21054.278569447753</v>
      </c>
      <c r="L71" s="116">
        <f t="shared" si="7"/>
        <v>17.545232141206462</v>
      </c>
      <c r="M71" s="115">
        <f t="shared" si="8"/>
        <v>21071.823801588958</v>
      </c>
      <c r="O71" s="50">
        <f t="shared" si="19"/>
        <v>3150.589172173969</v>
      </c>
      <c r="P71" s="12">
        <f t="shared" si="9"/>
        <v>1003.95</v>
      </c>
      <c r="Q71" s="12">
        <f t="shared" si="10"/>
        <v>287.33775000000003</v>
      </c>
      <c r="R71" s="19">
        <v>0</v>
      </c>
      <c r="S71" s="12">
        <f t="shared" si="11"/>
        <v>166.66666666666666</v>
      </c>
      <c r="T71" s="26">
        <f>$J$59</f>
        <v>13</v>
      </c>
      <c r="U71" s="12">
        <f t="shared" si="12"/>
        <v>70</v>
      </c>
      <c r="V71" s="51">
        <f t="shared" si="13"/>
        <v>1605.9544166666667</v>
      </c>
      <c r="W71" s="52">
        <f t="shared" si="14"/>
        <v>2040</v>
      </c>
      <c r="X71" s="12">
        <f t="shared" si="15"/>
        <v>3584.6347555073025</v>
      </c>
      <c r="Y71" s="53">
        <f t="shared" si="16"/>
        <v>3587.6219511368918</v>
      </c>
    </row>
    <row r="72" spans="1:25" ht="13.5" customHeight="1">
      <c r="A72" s="109"/>
      <c r="B72" s="46" t="s">
        <v>95</v>
      </c>
      <c r="C72" s="47">
        <f t="shared" si="17"/>
        <v>21418.941493183014</v>
      </c>
      <c r="D72" s="26">
        <f>$C$30+$K$59</f>
        <v>461</v>
      </c>
      <c r="E72" s="26">
        <f t="shared" si="2"/>
        <v>20957.941493183014</v>
      </c>
      <c r="F72" s="26">
        <f t="shared" si="3"/>
        <v>17.464951244319177</v>
      </c>
      <c r="G72" s="27">
        <f t="shared" si="4"/>
        <v>20975.406444427332</v>
      </c>
      <c r="I72" s="117">
        <f t="shared" si="18"/>
        <v>21071.823801588958</v>
      </c>
      <c r="J72" s="116">
        <f t="shared" si="5"/>
        <v>510</v>
      </c>
      <c r="K72" s="116">
        <f t="shared" si="6"/>
        <v>20561.823801588958</v>
      </c>
      <c r="L72" s="116">
        <f t="shared" si="7"/>
        <v>17.134853167990798</v>
      </c>
      <c r="M72" s="115">
        <f t="shared" si="8"/>
        <v>20578.958654756949</v>
      </c>
      <c r="O72" s="50">
        <f t="shared" si="19"/>
        <v>3587.6219511368918</v>
      </c>
      <c r="P72" s="12">
        <f t="shared" si="9"/>
        <v>1003.95</v>
      </c>
      <c r="Q72" s="12">
        <f t="shared" si="10"/>
        <v>287.33775000000003</v>
      </c>
      <c r="R72" s="19">
        <v>0</v>
      </c>
      <c r="S72" s="12">
        <f t="shared" si="11"/>
        <v>166.66666666666666</v>
      </c>
      <c r="T72" s="26">
        <f>$K$59</f>
        <v>26</v>
      </c>
      <c r="U72" s="19">
        <v>0</v>
      </c>
      <c r="V72" s="51">
        <f t="shared" si="13"/>
        <v>1613.9544166666667</v>
      </c>
      <c r="W72" s="52">
        <f t="shared" si="14"/>
        <v>2040</v>
      </c>
      <c r="X72" s="12">
        <f t="shared" si="15"/>
        <v>4013.6675344702253</v>
      </c>
      <c r="Y72" s="53">
        <f t="shared" si="16"/>
        <v>4017.0122574156167</v>
      </c>
    </row>
    <row r="73" spans="1:25" ht="13.5" customHeight="1">
      <c r="A73" s="109"/>
      <c r="B73" s="46" t="s">
        <v>96</v>
      </c>
      <c r="C73" s="47">
        <f t="shared" si="17"/>
        <v>20975.406444427332</v>
      </c>
      <c r="D73" s="26">
        <f>$C$30+$L$59</f>
        <v>485</v>
      </c>
      <c r="E73" s="26">
        <f t="shared" si="2"/>
        <v>20490.406444427332</v>
      </c>
      <c r="F73" s="26">
        <f t="shared" si="3"/>
        <v>17.075338703689443</v>
      </c>
      <c r="G73" s="27">
        <f t="shared" si="4"/>
        <v>20507.481783131021</v>
      </c>
      <c r="I73" s="117">
        <f t="shared" si="18"/>
        <v>20578.958654756949</v>
      </c>
      <c r="J73" s="116">
        <f t="shared" si="5"/>
        <v>510</v>
      </c>
      <c r="K73" s="116">
        <f t="shared" si="6"/>
        <v>20068.958654756949</v>
      </c>
      <c r="L73" s="116">
        <f t="shared" si="7"/>
        <v>16.724132212297459</v>
      </c>
      <c r="M73" s="115">
        <f t="shared" si="8"/>
        <v>20085.682786969246</v>
      </c>
      <c r="O73" s="50">
        <f t="shared" si="19"/>
        <v>4017.0122574156167</v>
      </c>
      <c r="P73" s="12">
        <f t="shared" si="9"/>
        <v>1003.95</v>
      </c>
      <c r="Q73" s="12">
        <f t="shared" si="10"/>
        <v>287.33775000000003</v>
      </c>
      <c r="R73" s="19">
        <v>0</v>
      </c>
      <c r="S73" s="12">
        <f t="shared" si="11"/>
        <v>166.66666666666666</v>
      </c>
      <c r="T73" s="26">
        <f>$L$59</f>
        <v>50</v>
      </c>
      <c r="U73" s="19">
        <v>0</v>
      </c>
      <c r="V73" s="51">
        <f t="shared" si="13"/>
        <v>1757.9544166666667</v>
      </c>
      <c r="W73" s="52">
        <f t="shared" si="14"/>
        <v>2040</v>
      </c>
      <c r="X73" s="12">
        <f t="shared" si="15"/>
        <v>4299.0578407489502</v>
      </c>
      <c r="Y73" s="53">
        <f t="shared" si="16"/>
        <v>4302.6403889495741</v>
      </c>
    </row>
    <row r="74" spans="1:25" ht="13.5" customHeight="1">
      <c r="A74" s="109"/>
      <c r="B74" s="46" t="s">
        <v>97</v>
      </c>
      <c r="C74" s="47">
        <f t="shared" si="17"/>
        <v>20507.481783131021</v>
      </c>
      <c r="D74" s="26">
        <f>$C$30+$M$59</f>
        <v>474</v>
      </c>
      <c r="E74" s="26">
        <f t="shared" si="2"/>
        <v>20033.481783131021</v>
      </c>
      <c r="F74" s="26">
        <f t="shared" si="3"/>
        <v>16.694568152609182</v>
      </c>
      <c r="G74" s="27">
        <f t="shared" si="4"/>
        <v>20050.17635128363</v>
      </c>
      <c r="I74" s="117">
        <f t="shared" si="18"/>
        <v>20085.682786969246</v>
      </c>
      <c r="J74" s="116">
        <f t="shared" si="5"/>
        <v>510</v>
      </c>
      <c r="K74" s="116">
        <f t="shared" si="6"/>
        <v>19575.682786969246</v>
      </c>
      <c r="L74" s="116">
        <f t="shared" si="7"/>
        <v>16.313068989141041</v>
      </c>
      <c r="M74" s="115">
        <f t="shared" si="8"/>
        <v>19591.995855958387</v>
      </c>
      <c r="O74" s="50">
        <f t="shared" si="19"/>
        <v>4302.6403889495741</v>
      </c>
      <c r="P74" s="12">
        <f t="shared" si="9"/>
        <v>1003.95</v>
      </c>
      <c r="Q74" s="12">
        <f t="shared" si="10"/>
        <v>287.33775000000003</v>
      </c>
      <c r="R74" s="19">
        <v>0</v>
      </c>
      <c r="S74" s="12">
        <f t="shared" si="11"/>
        <v>166.66666666666666</v>
      </c>
      <c r="T74" s="26">
        <f>$M$59</f>
        <v>39</v>
      </c>
      <c r="U74" s="19">
        <v>0</v>
      </c>
      <c r="V74" s="51">
        <f t="shared" si="13"/>
        <v>1691.9544166666667</v>
      </c>
      <c r="W74" s="52">
        <f t="shared" si="14"/>
        <v>2040</v>
      </c>
      <c r="X74" s="12">
        <f t="shared" si="15"/>
        <v>4650.6859722829076</v>
      </c>
      <c r="Y74" s="53">
        <f t="shared" si="16"/>
        <v>4654.5615439264766</v>
      </c>
    </row>
    <row r="75" spans="1:25" ht="13.5" customHeight="1">
      <c r="A75" s="109"/>
      <c r="B75" s="46" t="s">
        <v>98</v>
      </c>
      <c r="C75" s="47">
        <f t="shared" si="17"/>
        <v>20050.17635128363</v>
      </c>
      <c r="D75" s="26">
        <f>$C$30+$N$59</f>
        <v>474</v>
      </c>
      <c r="E75" s="26">
        <f t="shared" si="2"/>
        <v>19576.17635128363</v>
      </c>
      <c r="F75" s="26">
        <f t="shared" si="3"/>
        <v>16.313480292736358</v>
      </c>
      <c r="G75" s="27">
        <f t="shared" si="4"/>
        <v>19592.489831576368</v>
      </c>
      <c r="I75" s="117">
        <f t="shared" si="18"/>
        <v>19591.995855958387</v>
      </c>
      <c r="J75" s="116">
        <f t="shared" si="5"/>
        <v>510</v>
      </c>
      <c r="K75" s="116">
        <f t="shared" si="6"/>
        <v>19081.995855958387</v>
      </c>
      <c r="L75" s="116">
        <f t="shared" si="7"/>
        <v>15.901663213298656</v>
      </c>
      <c r="M75" s="115">
        <f t="shared" si="8"/>
        <v>19097.897519171685</v>
      </c>
      <c r="O75" s="50">
        <f t="shared" si="19"/>
        <v>4654.5615439264766</v>
      </c>
      <c r="P75" s="12">
        <f t="shared" si="9"/>
        <v>1003.95</v>
      </c>
      <c r="Q75" s="12">
        <f t="shared" si="10"/>
        <v>287.33775000000003</v>
      </c>
      <c r="R75" s="19">
        <v>0</v>
      </c>
      <c r="S75" s="12">
        <f t="shared" si="11"/>
        <v>166.66666666666666</v>
      </c>
      <c r="T75" s="26">
        <f>$N$59</f>
        <v>39</v>
      </c>
      <c r="U75" s="19">
        <v>0</v>
      </c>
      <c r="V75" s="51">
        <f t="shared" si="13"/>
        <v>1691.9544166666667</v>
      </c>
      <c r="W75" s="52">
        <f t="shared" si="14"/>
        <v>2040</v>
      </c>
      <c r="X75" s="12">
        <f t="shared" si="15"/>
        <v>5002.6071272598101</v>
      </c>
      <c r="Y75" s="53">
        <f t="shared" si="16"/>
        <v>5006.7759665325266</v>
      </c>
    </row>
    <row r="76" spans="1:25" ht="13.5" customHeight="1">
      <c r="A76" s="109"/>
      <c r="B76" s="46" t="s">
        <v>99</v>
      </c>
      <c r="C76" s="47">
        <f t="shared" si="17"/>
        <v>19592.489831576368</v>
      </c>
      <c r="D76" s="26">
        <f>$C$30+$C$59</f>
        <v>498</v>
      </c>
      <c r="E76" s="26">
        <f t="shared" si="2"/>
        <v>19094.489831576368</v>
      </c>
      <c r="F76" s="26">
        <f t="shared" si="3"/>
        <v>15.912074859646973</v>
      </c>
      <c r="G76" s="27">
        <f t="shared" si="4"/>
        <v>19110.401906436015</v>
      </c>
      <c r="I76" s="117">
        <f t="shared" si="18"/>
        <v>19097.897519171685</v>
      </c>
      <c r="J76" s="116">
        <f t="shared" si="5"/>
        <v>510</v>
      </c>
      <c r="K76" s="116">
        <f t="shared" si="6"/>
        <v>18587.897519171685</v>
      </c>
      <c r="L76" s="116">
        <f t="shared" si="7"/>
        <v>15.489914599309737</v>
      </c>
      <c r="M76" s="115">
        <f t="shared" si="8"/>
        <v>18603.387433770997</v>
      </c>
      <c r="O76" s="50">
        <f t="shared" si="19"/>
        <v>5006.7759665325266</v>
      </c>
      <c r="P76" s="12">
        <f t="shared" si="9"/>
        <v>1003.95</v>
      </c>
      <c r="Q76" s="12">
        <f t="shared" ref="Q76:Q87" si="20">$C$16*(1+$C$17)*$C$18/12</f>
        <v>293.08450499999998</v>
      </c>
      <c r="R76" s="12">
        <f>$C$23</f>
        <v>1200</v>
      </c>
      <c r="S76" s="12">
        <f t="shared" si="11"/>
        <v>166.66666666666666</v>
      </c>
      <c r="T76" s="26">
        <f>$C$59</f>
        <v>63</v>
      </c>
      <c r="U76" s="12">
        <f t="shared" ref="U76:U83" si="21">$C$24</f>
        <v>70</v>
      </c>
      <c r="V76" s="51">
        <f t="shared" si="13"/>
        <v>3111.7011716666666</v>
      </c>
      <c r="W76" s="52">
        <f t="shared" si="14"/>
        <v>2040</v>
      </c>
      <c r="X76" s="12">
        <f t="shared" si="15"/>
        <v>3935.07479486586</v>
      </c>
      <c r="Y76" s="53">
        <f t="shared" si="16"/>
        <v>3938.354023861581</v>
      </c>
    </row>
    <row r="77" spans="1:25" ht="13.5" customHeight="1">
      <c r="A77" s="109"/>
      <c r="B77" s="46" t="s">
        <v>100</v>
      </c>
      <c r="C77" s="47">
        <f t="shared" si="17"/>
        <v>19110.401906436015</v>
      </c>
      <c r="D77" s="26">
        <f>$C$30+$D$59</f>
        <v>474</v>
      </c>
      <c r="E77" s="26">
        <f t="shared" si="2"/>
        <v>18636.401906436015</v>
      </c>
      <c r="F77" s="26">
        <f t="shared" si="3"/>
        <v>15.530334922030013</v>
      </c>
      <c r="G77" s="27">
        <f t="shared" si="4"/>
        <v>18651.932241358045</v>
      </c>
      <c r="I77" s="117">
        <f t="shared" si="18"/>
        <v>18603.387433770997</v>
      </c>
      <c r="J77" s="116">
        <f t="shared" si="5"/>
        <v>510</v>
      </c>
      <c r="K77" s="116">
        <f t="shared" si="6"/>
        <v>18093.387433770997</v>
      </c>
      <c r="L77" s="116">
        <f t="shared" si="7"/>
        <v>15.077822861475831</v>
      </c>
      <c r="M77" s="115">
        <f t="shared" si="8"/>
        <v>18108.465256632473</v>
      </c>
      <c r="O77" s="50">
        <f t="shared" si="19"/>
        <v>3938.354023861581</v>
      </c>
      <c r="P77" s="12">
        <f t="shared" si="9"/>
        <v>1003.95</v>
      </c>
      <c r="Q77" s="12">
        <f t="shared" si="20"/>
        <v>293.08450499999998</v>
      </c>
      <c r="R77" s="19">
        <v>0</v>
      </c>
      <c r="S77" s="12">
        <f t="shared" si="11"/>
        <v>166.66666666666666</v>
      </c>
      <c r="T77" s="26">
        <f>$D$59</f>
        <v>39</v>
      </c>
      <c r="U77" s="12">
        <f t="shared" si="21"/>
        <v>70</v>
      </c>
      <c r="V77" s="51">
        <f t="shared" si="13"/>
        <v>1767.7011716666668</v>
      </c>
      <c r="W77" s="52">
        <f t="shared" si="14"/>
        <v>2040</v>
      </c>
      <c r="X77" s="12">
        <f t="shared" si="15"/>
        <v>4210.652852194914</v>
      </c>
      <c r="Y77" s="53">
        <f t="shared" si="16"/>
        <v>4214.1617295717424</v>
      </c>
    </row>
    <row r="78" spans="1:25" ht="13.5" customHeight="1">
      <c r="A78" s="109"/>
      <c r="B78" s="46" t="s">
        <v>101</v>
      </c>
      <c r="C78" s="47">
        <f t="shared" si="17"/>
        <v>18651.932241358045</v>
      </c>
      <c r="D78" s="26">
        <f>$C$30+$E$59</f>
        <v>461</v>
      </c>
      <c r="E78" s="26">
        <f t="shared" si="2"/>
        <v>18190.932241358045</v>
      </c>
      <c r="F78" s="26">
        <f t="shared" si="3"/>
        <v>15.159110201131703</v>
      </c>
      <c r="G78" s="27">
        <f t="shared" si="4"/>
        <v>18206.091351559178</v>
      </c>
      <c r="I78" s="117">
        <f t="shared" si="18"/>
        <v>18108.465256632473</v>
      </c>
      <c r="J78" s="116">
        <f t="shared" si="5"/>
        <v>510</v>
      </c>
      <c r="K78" s="116">
        <f t="shared" si="6"/>
        <v>17598.465256632473</v>
      </c>
      <c r="L78" s="116">
        <f t="shared" si="7"/>
        <v>14.665387713860396</v>
      </c>
      <c r="M78" s="115">
        <f t="shared" si="8"/>
        <v>17613.130644346333</v>
      </c>
      <c r="O78" s="50">
        <f t="shared" si="19"/>
        <v>4214.1617295717424</v>
      </c>
      <c r="P78" s="12">
        <f t="shared" si="9"/>
        <v>1003.95</v>
      </c>
      <c r="Q78" s="12">
        <f t="shared" si="20"/>
        <v>293.08450499999998</v>
      </c>
      <c r="R78" s="19">
        <v>0</v>
      </c>
      <c r="S78" s="12">
        <f t="shared" si="11"/>
        <v>166.66666666666666</v>
      </c>
      <c r="T78" s="26">
        <f>$E$59</f>
        <v>26</v>
      </c>
      <c r="U78" s="12">
        <f t="shared" si="21"/>
        <v>70</v>
      </c>
      <c r="V78" s="51">
        <f t="shared" si="13"/>
        <v>1689.7011716666668</v>
      </c>
      <c r="W78" s="52">
        <f t="shared" si="14"/>
        <v>2040</v>
      </c>
      <c r="X78" s="12">
        <f t="shared" si="15"/>
        <v>4564.4605579050758</v>
      </c>
      <c r="Y78" s="53">
        <f t="shared" si="16"/>
        <v>4568.2642750366631</v>
      </c>
    </row>
    <row r="79" spans="1:25" ht="13.5" customHeight="1">
      <c r="A79" s="109"/>
      <c r="B79" s="46" t="s">
        <v>102</v>
      </c>
      <c r="C79" s="47">
        <f t="shared" si="17"/>
        <v>18206.091351559178</v>
      </c>
      <c r="D79" s="26">
        <f>$C$30+$F$59</f>
        <v>485</v>
      </c>
      <c r="E79" s="26">
        <f t="shared" si="2"/>
        <v>17721.091351559178</v>
      </c>
      <c r="F79" s="26">
        <f t="shared" si="3"/>
        <v>14.767576126299316</v>
      </c>
      <c r="G79" s="27">
        <f t="shared" si="4"/>
        <v>17735.858927685476</v>
      </c>
      <c r="I79" s="117">
        <f t="shared" si="18"/>
        <v>17613.130644346333</v>
      </c>
      <c r="J79" s="116">
        <f t="shared" si="5"/>
        <v>510</v>
      </c>
      <c r="K79" s="116">
        <f t="shared" si="6"/>
        <v>17103.130644346333</v>
      </c>
      <c r="L79" s="116">
        <f t="shared" si="7"/>
        <v>14.252608870288611</v>
      </c>
      <c r="M79" s="115">
        <f t="shared" si="8"/>
        <v>17117.38325321662</v>
      </c>
      <c r="O79" s="50">
        <f t="shared" si="19"/>
        <v>4568.2642750366631</v>
      </c>
      <c r="P79" s="12">
        <f t="shared" si="9"/>
        <v>1003.95</v>
      </c>
      <c r="Q79" s="12">
        <f t="shared" si="20"/>
        <v>293.08450499999998</v>
      </c>
      <c r="R79" s="19">
        <v>0</v>
      </c>
      <c r="S79" s="12">
        <f t="shared" si="11"/>
        <v>166.66666666666666</v>
      </c>
      <c r="T79" s="26">
        <f>$F$59</f>
        <v>50</v>
      </c>
      <c r="U79" s="12">
        <f t="shared" si="21"/>
        <v>70</v>
      </c>
      <c r="V79" s="51">
        <f t="shared" si="13"/>
        <v>1833.7011716666668</v>
      </c>
      <c r="W79" s="52">
        <f t="shared" si="14"/>
        <v>2040</v>
      </c>
      <c r="X79" s="12">
        <f t="shared" si="15"/>
        <v>4774.5631033699965</v>
      </c>
      <c r="Y79" s="53">
        <f t="shared" si="16"/>
        <v>4778.5419059561373</v>
      </c>
    </row>
    <row r="80" spans="1:25" ht="13.5" customHeight="1">
      <c r="A80" s="109"/>
      <c r="B80" s="46" t="s">
        <v>103</v>
      </c>
      <c r="C80" s="47">
        <f t="shared" si="17"/>
        <v>17735.858927685476</v>
      </c>
      <c r="D80" s="26">
        <f>$C$30+$G$59</f>
        <v>448</v>
      </c>
      <c r="E80" s="26">
        <f t="shared" si="2"/>
        <v>17287.858927685476</v>
      </c>
      <c r="F80" s="26">
        <f t="shared" si="3"/>
        <v>14.406549106404563</v>
      </c>
      <c r="G80" s="27">
        <f t="shared" si="4"/>
        <v>17302.265476791879</v>
      </c>
      <c r="I80" s="117">
        <f t="shared" si="18"/>
        <v>17117.38325321662</v>
      </c>
      <c r="J80" s="116">
        <f t="shared" si="5"/>
        <v>510</v>
      </c>
      <c r="K80" s="116">
        <f t="shared" si="6"/>
        <v>16607.38325321662</v>
      </c>
      <c r="L80" s="116">
        <f t="shared" si="7"/>
        <v>13.839486044347183</v>
      </c>
      <c r="M80" s="115">
        <f t="shared" si="8"/>
        <v>16621.222739260968</v>
      </c>
      <c r="O80" s="50">
        <f t="shared" si="19"/>
        <v>4778.5419059561373</v>
      </c>
      <c r="P80" s="12">
        <f t="shared" si="9"/>
        <v>1003.95</v>
      </c>
      <c r="Q80" s="12">
        <f t="shared" si="20"/>
        <v>293.08450499999998</v>
      </c>
      <c r="R80" s="19">
        <v>0</v>
      </c>
      <c r="S80" s="12">
        <f t="shared" si="11"/>
        <v>166.66666666666666</v>
      </c>
      <c r="T80" s="26">
        <f>$G$59</f>
        <v>13</v>
      </c>
      <c r="U80" s="12">
        <f t="shared" si="21"/>
        <v>70</v>
      </c>
      <c r="V80" s="51">
        <f t="shared" si="13"/>
        <v>1611.7011716666668</v>
      </c>
      <c r="W80" s="52">
        <f t="shared" si="14"/>
        <v>2040</v>
      </c>
      <c r="X80" s="12">
        <f t="shared" si="15"/>
        <v>5206.8407342894707</v>
      </c>
      <c r="Y80" s="53">
        <f t="shared" si="16"/>
        <v>5211.1797682347114</v>
      </c>
    </row>
    <row r="81" spans="1:25" ht="13.5" customHeight="1">
      <c r="A81" s="109"/>
      <c r="B81" s="46" t="s">
        <v>104</v>
      </c>
      <c r="C81" s="47">
        <f t="shared" si="17"/>
        <v>17302.265476791879</v>
      </c>
      <c r="D81" s="26">
        <f>$C$30+$H$59</f>
        <v>448</v>
      </c>
      <c r="E81" s="26">
        <f t="shared" si="2"/>
        <v>16854.265476791879</v>
      </c>
      <c r="F81" s="26">
        <f t="shared" si="3"/>
        <v>14.0452212306599</v>
      </c>
      <c r="G81" s="27">
        <f t="shared" si="4"/>
        <v>16868.310698022538</v>
      </c>
      <c r="I81" s="117">
        <f t="shared" si="18"/>
        <v>16621.222739260968</v>
      </c>
      <c r="J81" s="116">
        <f t="shared" si="5"/>
        <v>510</v>
      </c>
      <c r="K81" s="116">
        <f t="shared" si="6"/>
        <v>16111.222739260968</v>
      </c>
      <c r="L81" s="116">
        <f t="shared" si="7"/>
        <v>13.426018949384138</v>
      </c>
      <c r="M81" s="115">
        <f t="shared" si="8"/>
        <v>16124.648758210351</v>
      </c>
      <c r="O81" s="50">
        <f t="shared" si="19"/>
        <v>5211.1797682347114</v>
      </c>
      <c r="P81" s="12">
        <f t="shared" si="9"/>
        <v>1003.95</v>
      </c>
      <c r="Q81" s="12">
        <f t="shared" si="20"/>
        <v>293.08450499999998</v>
      </c>
      <c r="R81" s="19">
        <v>0</v>
      </c>
      <c r="S81" s="12">
        <f t="shared" si="11"/>
        <v>166.66666666666666</v>
      </c>
      <c r="T81" s="26">
        <f>$H$59</f>
        <v>13</v>
      </c>
      <c r="U81" s="12">
        <f t="shared" si="21"/>
        <v>70</v>
      </c>
      <c r="V81" s="51">
        <f t="shared" si="13"/>
        <v>1611.7011716666668</v>
      </c>
      <c r="W81" s="52">
        <f t="shared" si="14"/>
        <v>2040</v>
      </c>
      <c r="X81" s="12">
        <f t="shared" si="15"/>
        <v>5639.4785965680448</v>
      </c>
      <c r="Y81" s="53">
        <f t="shared" si="16"/>
        <v>5644.1781620651846</v>
      </c>
    </row>
    <row r="82" spans="1:25" ht="13.5" customHeight="1">
      <c r="A82" s="109"/>
      <c r="B82" s="46" t="s">
        <v>105</v>
      </c>
      <c r="C82" s="47">
        <f t="shared" si="17"/>
        <v>16868.310698022538</v>
      </c>
      <c r="D82" s="26">
        <f>$C$30+$I$59</f>
        <v>472</v>
      </c>
      <c r="E82" s="26">
        <f t="shared" si="2"/>
        <v>16396.310698022538</v>
      </c>
      <c r="F82" s="26">
        <f t="shared" si="3"/>
        <v>13.663592248352115</v>
      </c>
      <c r="G82" s="27">
        <f t="shared" si="4"/>
        <v>16409.974290270889</v>
      </c>
      <c r="I82" s="117">
        <f t="shared" si="18"/>
        <v>16124.648758210351</v>
      </c>
      <c r="J82" s="116">
        <f t="shared" si="5"/>
        <v>510</v>
      </c>
      <c r="K82" s="116">
        <f t="shared" si="6"/>
        <v>15614.648758210351</v>
      </c>
      <c r="L82" s="116">
        <f t="shared" si="7"/>
        <v>13.012207298508626</v>
      </c>
      <c r="M82" s="115">
        <f t="shared" si="8"/>
        <v>15627.66096550886</v>
      </c>
      <c r="O82" s="50">
        <f t="shared" si="19"/>
        <v>5644.1781620651846</v>
      </c>
      <c r="P82" s="12">
        <f t="shared" si="9"/>
        <v>1003.95</v>
      </c>
      <c r="Q82" s="12">
        <f t="shared" si="20"/>
        <v>293.08450499999998</v>
      </c>
      <c r="R82" s="19">
        <v>0</v>
      </c>
      <c r="S82" s="12">
        <f t="shared" si="11"/>
        <v>166.66666666666666</v>
      </c>
      <c r="T82" s="26">
        <f>$I$59</f>
        <v>37</v>
      </c>
      <c r="U82" s="12">
        <f t="shared" si="21"/>
        <v>70</v>
      </c>
      <c r="V82" s="51">
        <f t="shared" si="13"/>
        <v>1755.7011716666668</v>
      </c>
      <c r="W82" s="52">
        <f t="shared" si="14"/>
        <v>2040</v>
      </c>
      <c r="X82" s="12">
        <f t="shared" si="15"/>
        <v>5928.476990398518</v>
      </c>
      <c r="Y82" s="53">
        <f t="shared" si="16"/>
        <v>5933.4173878905158</v>
      </c>
    </row>
    <row r="83" spans="1:25" ht="13.5" customHeight="1">
      <c r="A83" s="109"/>
      <c r="B83" s="46" t="s">
        <v>106</v>
      </c>
      <c r="C83" s="47">
        <f t="shared" si="17"/>
        <v>16409.974290270889</v>
      </c>
      <c r="D83" s="26">
        <f>$C$30+$J$59</f>
        <v>448</v>
      </c>
      <c r="E83" s="26">
        <f t="shared" si="2"/>
        <v>15961.974290270889</v>
      </c>
      <c r="F83" s="26">
        <f t="shared" si="3"/>
        <v>13.301645241892409</v>
      </c>
      <c r="G83" s="27">
        <f t="shared" si="4"/>
        <v>15975.275935512782</v>
      </c>
      <c r="I83" s="117">
        <f t="shared" si="18"/>
        <v>15627.66096550886</v>
      </c>
      <c r="J83" s="116">
        <f t="shared" si="5"/>
        <v>510</v>
      </c>
      <c r="K83" s="116">
        <f t="shared" si="6"/>
        <v>15117.66096550886</v>
      </c>
      <c r="L83" s="116">
        <f t="shared" si="7"/>
        <v>12.598050804590718</v>
      </c>
      <c r="M83" s="115">
        <f t="shared" si="8"/>
        <v>15130.25901631345</v>
      </c>
      <c r="O83" s="50">
        <f t="shared" si="19"/>
        <v>5933.4173878905158</v>
      </c>
      <c r="P83" s="12">
        <f t="shared" si="9"/>
        <v>1003.95</v>
      </c>
      <c r="Q83" s="12">
        <f t="shared" si="20"/>
        <v>293.08450499999998</v>
      </c>
      <c r="R83" s="19">
        <v>0</v>
      </c>
      <c r="S83" s="12">
        <f t="shared" si="11"/>
        <v>166.66666666666666</v>
      </c>
      <c r="T83" s="26">
        <f>$J$59</f>
        <v>13</v>
      </c>
      <c r="U83" s="12">
        <f t="shared" si="21"/>
        <v>70</v>
      </c>
      <c r="V83" s="51">
        <f t="shared" si="13"/>
        <v>1611.7011716666668</v>
      </c>
      <c r="W83" s="52">
        <f t="shared" si="14"/>
        <v>2040</v>
      </c>
      <c r="X83" s="12">
        <f t="shared" si="15"/>
        <v>6361.7162162238492</v>
      </c>
      <c r="Y83" s="53">
        <f t="shared" si="16"/>
        <v>6367.0176464040351</v>
      </c>
    </row>
    <row r="84" spans="1:25" ht="13.5" customHeight="1">
      <c r="A84" s="109"/>
      <c r="B84" s="46" t="s">
        <v>107</v>
      </c>
      <c r="C84" s="47">
        <f t="shared" si="17"/>
        <v>15975.275935512782</v>
      </c>
      <c r="D84" s="26">
        <f>$C$30+$K$59</f>
        <v>461</v>
      </c>
      <c r="E84" s="26">
        <f t="shared" si="2"/>
        <v>15514.275935512782</v>
      </c>
      <c r="F84" s="26">
        <f t="shared" si="3"/>
        <v>12.928563279593986</v>
      </c>
      <c r="G84" s="27">
        <f t="shared" si="4"/>
        <v>15527.204498792376</v>
      </c>
      <c r="I84" s="117">
        <f t="shared" si="18"/>
        <v>15130.25901631345</v>
      </c>
      <c r="J84" s="116">
        <f t="shared" si="5"/>
        <v>510</v>
      </c>
      <c r="K84" s="116">
        <f t="shared" si="6"/>
        <v>14620.25901631345</v>
      </c>
      <c r="L84" s="116">
        <f t="shared" si="7"/>
        <v>12.18354918026121</v>
      </c>
      <c r="M84" s="115">
        <f t="shared" si="8"/>
        <v>14632.442565493711</v>
      </c>
      <c r="O84" s="50">
        <f t="shared" si="19"/>
        <v>6367.0176464040351</v>
      </c>
      <c r="P84" s="12">
        <f t="shared" si="9"/>
        <v>1003.95</v>
      </c>
      <c r="Q84" s="12">
        <f t="shared" si="20"/>
        <v>293.08450499999998</v>
      </c>
      <c r="R84" s="19">
        <v>0</v>
      </c>
      <c r="S84" s="12">
        <f t="shared" si="11"/>
        <v>166.66666666666666</v>
      </c>
      <c r="T84" s="26">
        <f>$K$59</f>
        <v>26</v>
      </c>
      <c r="U84" s="19">
        <v>0</v>
      </c>
      <c r="V84" s="51">
        <f t="shared" si="13"/>
        <v>1619.7011716666668</v>
      </c>
      <c r="W84" s="52">
        <f t="shared" si="14"/>
        <v>2040</v>
      </c>
      <c r="X84" s="12">
        <f t="shared" si="15"/>
        <v>6787.3164747373685</v>
      </c>
      <c r="Y84" s="53">
        <f t="shared" si="16"/>
        <v>6792.9725717996489</v>
      </c>
    </row>
    <row r="85" spans="1:25" ht="13.5" customHeight="1">
      <c r="A85" s="109"/>
      <c r="B85" s="46" t="s">
        <v>108</v>
      </c>
      <c r="C85" s="47">
        <f t="shared" si="17"/>
        <v>15527.204498792376</v>
      </c>
      <c r="D85" s="26">
        <f>$C$30+$L$59</f>
        <v>485</v>
      </c>
      <c r="E85" s="26">
        <f t="shared" si="2"/>
        <v>15042.204498792376</v>
      </c>
      <c r="F85" s="26">
        <f t="shared" si="3"/>
        <v>12.535170415660312</v>
      </c>
      <c r="G85" s="27">
        <f t="shared" si="4"/>
        <v>15054.739669208037</v>
      </c>
      <c r="I85" s="117">
        <f t="shared" si="18"/>
        <v>14632.442565493711</v>
      </c>
      <c r="J85" s="116">
        <f t="shared" si="5"/>
        <v>510</v>
      </c>
      <c r="K85" s="116">
        <f t="shared" si="6"/>
        <v>14122.442565493711</v>
      </c>
      <c r="L85" s="116">
        <f t="shared" si="7"/>
        <v>11.768702137911426</v>
      </c>
      <c r="M85" s="115">
        <f t="shared" si="8"/>
        <v>14134.211267631623</v>
      </c>
      <c r="O85" s="50">
        <f t="shared" si="19"/>
        <v>6792.9725717996489</v>
      </c>
      <c r="P85" s="12">
        <f t="shared" si="9"/>
        <v>1003.95</v>
      </c>
      <c r="Q85" s="12">
        <f t="shared" si="20"/>
        <v>293.08450499999998</v>
      </c>
      <c r="R85" s="19">
        <v>0</v>
      </c>
      <c r="S85" s="12">
        <f t="shared" si="11"/>
        <v>166.66666666666666</v>
      </c>
      <c r="T85" s="26">
        <f>$L$59</f>
        <v>50</v>
      </c>
      <c r="U85" s="19">
        <v>0</v>
      </c>
      <c r="V85" s="51">
        <f t="shared" si="13"/>
        <v>1763.7011716666668</v>
      </c>
      <c r="W85" s="52">
        <f t="shared" si="14"/>
        <v>2040</v>
      </c>
      <c r="X85" s="12">
        <f t="shared" si="15"/>
        <v>7069.2714001329823</v>
      </c>
      <c r="Y85" s="53">
        <f t="shared" si="16"/>
        <v>7075.1624596330921</v>
      </c>
    </row>
    <row r="86" spans="1:25" ht="13.5" customHeight="1">
      <c r="A86" s="109"/>
      <c r="B86" s="46" t="s">
        <v>109</v>
      </c>
      <c r="C86" s="47">
        <f t="shared" si="17"/>
        <v>15054.739669208037</v>
      </c>
      <c r="D86" s="26">
        <f>$C$30+$M$59</f>
        <v>474</v>
      </c>
      <c r="E86" s="26">
        <f t="shared" si="2"/>
        <v>14580.739669208037</v>
      </c>
      <c r="F86" s="26">
        <f t="shared" si="3"/>
        <v>12.150616391006698</v>
      </c>
      <c r="G86" s="27">
        <f t="shared" si="4"/>
        <v>14592.890285599044</v>
      </c>
      <c r="I86" s="117">
        <f t="shared" si="18"/>
        <v>14134.211267631623</v>
      </c>
      <c r="J86" s="116">
        <f t="shared" si="5"/>
        <v>510</v>
      </c>
      <c r="K86" s="116">
        <f t="shared" si="6"/>
        <v>13624.211267631623</v>
      </c>
      <c r="L86" s="116">
        <f t="shared" si="7"/>
        <v>11.353509389693018</v>
      </c>
      <c r="M86" s="115">
        <f t="shared" si="8"/>
        <v>13635.564777021316</v>
      </c>
      <c r="O86" s="50">
        <f t="shared" si="19"/>
        <v>7075.1624596330921</v>
      </c>
      <c r="P86" s="12">
        <f t="shared" si="9"/>
        <v>1003.95</v>
      </c>
      <c r="Q86" s="12">
        <f t="shared" si="20"/>
        <v>293.08450499999998</v>
      </c>
      <c r="R86" s="19">
        <v>0</v>
      </c>
      <c r="S86" s="12">
        <f t="shared" si="11"/>
        <v>166.66666666666666</v>
      </c>
      <c r="T86" s="26">
        <f>$M$59</f>
        <v>39</v>
      </c>
      <c r="U86" s="19">
        <v>0</v>
      </c>
      <c r="V86" s="51">
        <f t="shared" si="13"/>
        <v>1697.7011716666668</v>
      </c>
      <c r="W86" s="52">
        <f t="shared" si="14"/>
        <v>2040</v>
      </c>
      <c r="X86" s="12">
        <f t="shared" si="15"/>
        <v>7417.4612879664255</v>
      </c>
      <c r="Y86" s="53">
        <f t="shared" si="16"/>
        <v>7423.6425057063971</v>
      </c>
    </row>
    <row r="87" spans="1:25" ht="13.5" customHeight="1">
      <c r="A87" s="109"/>
      <c r="B87" s="46" t="s">
        <v>110</v>
      </c>
      <c r="C87" s="47">
        <f t="shared" si="17"/>
        <v>14592.890285599044</v>
      </c>
      <c r="D87" s="26">
        <f>$C$30+$N$59</f>
        <v>474</v>
      </c>
      <c r="E87" s="26">
        <f t="shared" si="2"/>
        <v>14118.890285599044</v>
      </c>
      <c r="F87" s="26">
        <f t="shared" si="3"/>
        <v>11.765741904665871</v>
      </c>
      <c r="G87" s="27">
        <f t="shared" si="4"/>
        <v>14130.65602750371</v>
      </c>
      <c r="I87" s="117">
        <f t="shared" si="18"/>
        <v>13635.564777021316</v>
      </c>
      <c r="J87" s="116">
        <f t="shared" si="5"/>
        <v>510</v>
      </c>
      <c r="K87" s="116">
        <f t="shared" si="6"/>
        <v>13125.564777021316</v>
      </c>
      <c r="L87" s="116">
        <f t="shared" si="7"/>
        <v>10.937970647517764</v>
      </c>
      <c r="M87" s="115">
        <f t="shared" si="8"/>
        <v>13136.502747668834</v>
      </c>
      <c r="O87" s="50">
        <f t="shared" si="19"/>
        <v>7423.6425057063971</v>
      </c>
      <c r="P87" s="12">
        <f t="shared" si="9"/>
        <v>1003.95</v>
      </c>
      <c r="Q87" s="12">
        <f t="shared" si="20"/>
        <v>293.08450499999998</v>
      </c>
      <c r="R87" s="19">
        <v>0</v>
      </c>
      <c r="S87" s="12">
        <f t="shared" si="11"/>
        <v>166.66666666666666</v>
      </c>
      <c r="T87" s="26">
        <f>$N$59</f>
        <v>39</v>
      </c>
      <c r="U87" s="19">
        <v>0</v>
      </c>
      <c r="V87" s="51">
        <f t="shared" si="13"/>
        <v>1697.7011716666668</v>
      </c>
      <c r="W87" s="52">
        <f t="shared" si="14"/>
        <v>2040</v>
      </c>
      <c r="X87" s="12">
        <f t="shared" si="15"/>
        <v>7765.9413340397305</v>
      </c>
      <c r="Y87" s="53">
        <f t="shared" si="16"/>
        <v>7772.4129518180962</v>
      </c>
    </row>
    <row r="88" spans="1:25" ht="13.5" customHeight="1">
      <c r="A88" s="109"/>
      <c r="B88" s="46" t="s">
        <v>111</v>
      </c>
      <c r="C88" s="47">
        <f t="shared" si="17"/>
        <v>14130.65602750371</v>
      </c>
      <c r="D88" s="26">
        <f>$C$30+$C$59</f>
        <v>498</v>
      </c>
      <c r="E88" s="26">
        <f t="shared" si="2"/>
        <v>13632.65602750371</v>
      </c>
      <c r="F88" s="26">
        <f t="shared" si="3"/>
        <v>11.360546689586426</v>
      </c>
      <c r="G88" s="27">
        <f t="shared" si="4"/>
        <v>13644.016574193296</v>
      </c>
      <c r="I88" s="117">
        <f t="shared" si="18"/>
        <v>13136.502747668834</v>
      </c>
      <c r="J88" s="116">
        <f t="shared" si="5"/>
        <v>510</v>
      </c>
      <c r="K88" s="116">
        <f t="shared" si="6"/>
        <v>12626.502747668834</v>
      </c>
      <c r="L88" s="116">
        <f t="shared" si="7"/>
        <v>10.522085623057363</v>
      </c>
      <c r="M88" s="115">
        <f t="shared" si="8"/>
        <v>12637.024833291891</v>
      </c>
      <c r="O88" s="50">
        <f t="shared" si="19"/>
        <v>7772.4129518180962</v>
      </c>
      <c r="P88" s="12">
        <f t="shared" si="9"/>
        <v>1003.95</v>
      </c>
      <c r="Q88" s="12">
        <f t="shared" ref="Q88:Q99" si="22">$C$16*(1+$C$17)^2*$C$18/12</f>
        <v>298.94619510000001</v>
      </c>
      <c r="R88" s="12">
        <f>$C$23</f>
        <v>1200</v>
      </c>
      <c r="S88" s="12">
        <f t="shared" si="11"/>
        <v>166.66666666666666</v>
      </c>
      <c r="T88" s="26">
        <f>$C$59</f>
        <v>63</v>
      </c>
      <c r="U88" s="12">
        <f t="shared" ref="U88:U95" si="23">$C$24</f>
        <v>70</v>
      </c>
      <c r="V88" s="51">
        <f t="shared" si="13"/>
        <v>3117.5628617666666</v>
      </c>
      <c r="W88" s="52">
        <f t="shared" si="14"/>
        <v>2040</v>
      </c>
      <c r="X88" s="12">
        <f t="shared" si="15"/>
        <v>6694.85009005143</v>
      </c>
      <c r="Y88" s="53">
        <f t="shared" si="16"/>
        <v>6700.4291317931393</v>
      </c>
    </row>
    <row r="89" spans="1:25" ht="13.5" customHeight="1">
      <c r="A89" s="109"/>
      <c r="B89" s="46" t="s">
        <v>112</v>
      </c>
      <c r="C89" s="47">
        <f t="shared" si="17"/>
        <v>13644.016574193296</v>
      </c>
      <c r="D89" s="26">
        <f>$C$30+$D$59</f>
        <v>474</v>
      </c>
      <c r="E89" s="26">
        <f t="shared" si="2"/>
        <v>13170.016574193296</v>
      </c>
      <c r="F89" s="26">
        <f t="shared" si="3"/>
        <v>10.975013811827745</v>
      </c>
      <c r="G89" s="27">
        <f t="shared" si="4"/>
        <v>13180.991588005123</v>
      </c>
      <c r="I89" s="117">
        <f t="shared" si="18"/>
        <v>12637.024833291891</v>
      </c>
      <c r="J89" s="116">
        <f t="shared" si="5"/>
        <v>510</v>
      </c>
      <c r="K89" s="116">
        <f t="shared" si="6"/>
        <v>12127.024833291891</v>
      </c>
      <c r="L89" s="116">
        <f t="shared" si="7"/>
        <v>10.105854027743243</v>
      </c>
      <c r="M89" s="115">
        <f t="shared" si="8"/>
        <v>12137.130687319634</v>
      </c>
      <c r="O89" s="50">
        <f t="shared" si="19"/>
        <v>6700.4291317931393</v>
      </c>
      <c r="P89" s="12">
        <f t="shared" si="9"/>
        <v>1003.95</v>
      </c>
      <c r="Q89" s="12">
        <f t="shared" si="22"/>
        <v>298.94619510000001</v>
      </c>
      <c r="R89" s="19">
        <v>0</v>
      </c>
      <c r="S89" s="12">
        <f t="shared" si="11"/>
        <v>166.66666666666666</v>
      </c>
      <c r="T89" s="26">
        <f>$D$59</f>
        <v>39</v>
      </c>
      <c r="U89" s="12">
        <f t="shared" si="23"/>
        <v>70</v>
      </c>
      <c r="V89" s="51">
        <f t="shared" si="13"/>
        <v>1773.5628617666669</v>
      </c>
      <c r="W89" s="52">
        <f t="shared" si="14"/>
        <v>2040</v>
      </c>
      <c r="X89" s="12">
        <f t="shared" si="15"/>
        <v>6966.8662700264722</v>
      </c>
      <c r="Y89" s="53">
        <f t="shared" si="16"/>
        <v>6972.6719919181605</v>
      </c>
    </row>
    <row r="90" spans="1:25" ht="13.5" customHeight="1">
      <c r="A90" s="109"/>
      <c r="B90" s="46" t="s">
        <v>113</v>
      </c>
      <c r="C90" s="47">
        <f t="shared" si="17"/>
        <v>13180.991588005123</v>
      </c>
      <c r="D90" s="26">
        <f>$C$30+$E$59</f>
        <v>461</v>
      </c>
      <c r="E90" s="26">
        <f t="shared" si="2"/>
        <v>12719.991588005123</v>
      </c>
      <c r="F90" s="26">
        <f t="shared" si="3"/>
        <v>10.599992990004269</v>
      </c>
      <c r="G90" s="27">
        <f t="shared" si="4"/>
        <v>12730.591580995128</v>
      </c>
      <c r="I90" s="117">
        <f t="shared" si="18"/>
        <v>12137.130687319634</v>
      </c>
      <c r="J90" s="116">
        <f t="shared" si="5"/>
        <v>510</v>
      </c>
      <c r="K90" s="116">
        <f t="shared" si="6"/>
        <v>11627.130687319634</v>
      </c>
      <c r="L90" s="116">
        <f t="shared" si="7"/>
        <v>9.6892755727663609</v>
      </c>
      <c r="M90" s="115">
        <f t="shared" si="8"/>
        <v>11636.819962892399</v>
      </c>
      <c r="O90" s="50">
        <f t="shared" si="19"/>
        <v>6972.6719919181605</v>
      </c>
      <c r="P90" s="12">
        <f t="shared" si="9"/>
        <v>1003.95</v>
      </c>
      <c r="Q90" s="12">
        <f t="shared" si="22"/>
        <v>298.94619510000001</v>
      </c>
      <c r="R90" s="19">
        <v>0</v>
      </c>
      <c r="S90" s="12">
        <f t="shared" si="11"/>
        <v>166.66666666666666</v>
      </c>
      <c r="T90" s="26">
        <f>$E$59</f>
        <v>26</v>
      </c>
      <c r="U90" s="12">
        <f t="shared" si="23"/>
        <v>70</v>
      </c>
      <c r="V90" s="51">
        <f t="shared" si="13"/>
        <v>1695.5628617666669</v>
      </c>
      <c r="W90" s="52">
        <f t="shared" si="14"/>
        <v>2040</v>
      </c>
      <c r="X90" s="12">
        <f t="shared" si="15"/>
        <v>7317.1091301514934</v>
      </c>
      <c r="Y90" s="53">
        <f t="shared" si="16"/>
        <v>7323.2067210932855</v>
      </c>
    </row>
    <row r="91" spans="1:25" ht="13.5" customHeight="1">
      <c r="A91" s="109"/>
      <c r="B91" s="46" t="s">
        <v>114</v>
      </c>
      <c r="C91" s="47">
        <f t="shared" si="17"/>
        <v>12730.591580995128</v>
      </c>
      <c r="D91" s="26">
        <f>$C$30+$F$59</f>
        <v>485</v>
      </c>
      <c r="E91" s="26">
        <f t="shared" si="2"/>
        <v>12245.591580995128</v>
      </c>
      <c r="F91" s="26">
        <f t="shared" si="3"/>
        <v>10.204659650829273</v>
      </c>
      <c r="G91" s="27">
        <f t="shared" si="4"/>
        <v>12255.796240645957</v>
      </c>
      <c r="I91" s="117">
        <f t="shared" si="18"/>
        <v>11636.819962892399</v>
      </c>
      <c r="J91" s="116">
        <f t="shared" si="5"/>
        <v>510</v>
      </c>
      <c r="K91" s="116">
        <f t="shared" si="6"/>
        <v>11126.819962892399</v>
      </c>
      <c r="L91" s="116">
        <f t="shared" si="7"/>
        <v>9.2723499690770002</v>
      </c>
      <c r="M91" s="115">
        <f t="shared" si="8"/>
        <v>11136.092312861476</v>
      </c>
      <c r="O91" s="50">
        <f t="shared" si="19"/>
        <v>7323.2067210932855</v>
      </c>
      <c r="P91" s="12">
        <f t="shared" si="9"/>
        <v>1003.95</v>
      </c>
      <c r="Q91" s="12">
        <f t="shared" si="22"/>
        <v>298.94619510000001</v>
      </c>
      <c r="R91" s="19">
        <v>0</v>
      </c>
      <c r="S91" s="12">
        <f t="shared" si="11"/>
        <v>166.66666666666666</v>
      </c>
      <c r="T91" s="26">
        <f>$F$59</f>
        <v>50</v>
      </c>
      <c r="U91" s="12">
        <f t="shared" si="23"/>
        <v>70</v>
      </c>
      <c r="V91" s="51">
        <f t="shared" si="13"/>
        <v>1839.5628617666669</v>
      </c>
      <c r="W91" s="52">
        <f t="shared" si="14"/>
        <v>2040</v>
      </c>
      <c r="X91" s="12">
        <f t="shared" si="15"/>
        <v>7523.6438593266184</v>
      </c>
      <c r="Y91" s="53">
        <f t="shared" si="16"/>
        <v>7529.9135625427234</v>
      </c>
    </row>
    <row r="92" spans="1:25" ht="13.5" customHeight="1">
      <c r="A92" s="109"/>
      <c r="B92" s="46" t="s">
        <v>115</v>
      </c>
      <c r="C92" s="47">
        <f t="shared" si="17"/>
        <v>12255.796240645957</v>
      </c>
      <c r="D92" s="26">
        <f>$C$30+$G$59</f>
        <v>448</v>
      </c>
      <c r="E92" s="26">
        <f t="shared" si="2"/>
        <v>11807.796240645957</v>
      </c>
      <c r="F92" s="26">
        <f t="shared" si="3"/>
        <v>9.839830200538298</v>
      </c>
      <c r="G92" s="27">
        <f t="shared" si="4"/>
        <v>11817.636070846496</v>
      </c>
      <c r="I92" s="117">
        <f t="shared" si="18"/>
        <v>11136.092312861476</v>
      </c>
      <c r="J92" s="116">
        <f t="shared" si="5"/>
        <v>510</v>
      </c>
      <c r="K92" s="116">
        <f t="shared" si="6"/>
        <v>10626.092312861476</v>
      </c>
      <c r="L92" s="116">
        <f t="shared" si="7"/>
        <v>8.8550769273845642</v>
      </c>
      <c r="M92" s="115">
        <f t="shared" si="8"/>
        <v>10634.94738978886</v>
      </c>
      <c r="O92" s="50">
        <f t="shared" si="19"/>
        <v>7529.9135625427234</v>
      </c>
      <c r="P92" s="12">
        <f t="shared" si="9"/>
        <v>1003.95</v>
      </c>
      <c r="Q92" s="12">
        <f t="shared" si="22"/>
        <v>298.94619510000001</v>
      </c>
      <c r="R92" s="19">
        <v>0</v>
      </c>
      <c r="S92" s="12">
        <f t="shared" si="11"/>
        <v>166.66666666666666</v>
      </c>
      <c r="T92" s="26">
        <f>$G$59</f>
        <v>13</v>
      </c>
      <c r="U92" s="12">
        <f t="shared" si="23"/>
        <v>70</v>
      </c>
      <c r="V92" s="51">
        <f t="shared" si="13"/>
        <v>1617.5628617666669</v>
      </c>
      <c r="W92" s="52">
        <f t="shared" si="14"/>
        <v>2040</v>
      </c>
      <c r="X92" s="12">
        <f t="shared" si="15"/>
        <v>7952.3507007760563</v>
      </c>
      <c r="Y92" s="53">
        <f t="shared" si="16"/>
        <v>7958.9776596933689</v>
      </c>
    </row>
    <row r="93" spans="1:25" ht="13.5" customHeight="1">
      <c r="A93" s="109"/>
      <c r="B93" s="46" t="s">
        <v>116</v>
      </c>
      <c r="C93" s="47">
        <f t="shared" si="17"/>
        <v>11817.636070846496</v>
      </c>
      <c r="D93" s="26">
        <f>$C$30+$H$59</f>
        <v>448</v>
      </c>
      <c r="E93" s="26">
        <f t="shared" si="2"/>
        <v>11369.636070846496</v>
      </c>
      <c r="F93" s="26">
        <f t="shared" si="3"/>
        <v>9.4746967257054138</v>
      </c>
      <c r="G93" s="27">
        <f t="shared" si="4"/>
        <v>11379.110767572201</v>
      </c>
      <c r="I93" s="117">
        <f t="shared" si="18"/>
        <v>10634.94738978886</v>
      </c>
      <c r="J93" s="116">
        <f t="shared" si="5"/>
        <v>510</v>
      </c>
      <c r="K93" s="116">
        <f t="shared" si="6"/>
        <v>10124.94738978886</v>
      </c>
      <c r="L93" s="116">
        <f t="shared" si="7"/>
        <v>8.4374561581573833</v>
      </c>
      <c r="M93" s="115">
        <f t="shared" si="8"/>
        <v>10133.384845947017</v>
      </c>
      <c r="O93" s="50">
        <f t="shared" si="19"/>
        <v>7958.9776596933689</v>
      </c>
      <c r="P93" s="12">
        <f t="shared" si="9"/>
        <v>1003.95</v>
      </c>
      <c r="Q93" s="12">
        <f t="shared" si="22"/>
        <v>298.94619510000001</v>
      </c>
      <c r="R93" s="19">
        <v>0</v>
      </c>
      <c r="S93" s="12">
        <f t="shared" si="11"/>
        <v>166.66666666666666</v>
      </c>
      <c r="T93" s="26">
        <f>$H$59</f>
        <v>13</v>
      </c>
      <c r="U93" s="12">
        <f t="shared" si="23"/>
        <v>70</v>
      </c>
      <c r="V93" s="51">
        <f t="shared" si="13"/>
        <v>1617.5628617666669</v>
      </c>
      <c r="W93" s="52">
        <f t="shared" si="14"/>
        <v>2040</v>
      </c>
      <c r="X93" s="12">
        <f t="shared" si="15"/>
        <v>8381.4147979267018</v>
      </c>
      <c r="Y93" s="53">
        <f t="shared" si="16"/>
        <v>8388.3993102583063</v>
      </c>
    </row>
    <row r="94" spans="1:25" ht="13.5" customHeight="1">
      <c r="A94" s="109"/>
      <c r="B94" s="46" t="s">
        <v>117</v>
      </c>
      <c r="C94" s="47">
        <f t="shared" si="17"/>
        <v>11379.110767572201</v>
      </c>
      <c r="D94" s="26">
        <f>$C$30+$I$59</f>
        <v>472</v>
      </c>
      <c r="E94" s="26">
        <f t="shared" si="2"/>
        <v>10907.110767572201</v>
      </c>
      <c r="F94" s="26">
        <f t="shared" si="3"/>
        <v>9.0892589729768343</v>
      </c>
      <c r="G94" s="27">
        <f t="shared" si="4"/>
        <v>10916.200026545179</v>
      </c>
      <c r="I94" s="117">
        <f t="shared" si="18"/>
        <v>10133.384845947017</v>
      </c>
      <c r="J94" s="116">
        <f t="shared" si="5"/>
        <v>510</v>
      </c>
      <c r="K94" s="116">
        <f t="shared" si="6"/>
        <v>9623.3848459470173</v>
      </c>
      <c r="L94" s="116">
        <f t="shared" si="7"/>
        <v>8.0194873716225157</v>
      </c>
      <c r="M94" s="115">
        <f t="shared" si="8"/>
        <v>9631.4043333186401</v>
      </c>
      <c r="O94" s="50">
        <f t="shared" si="19"/>
        <v>8388.3993102583063</v>
      </c>
      <c r="P94" s="12">
        <f t="shared" si="9"/>
        <v>1003.95</v>
      </c>
      <c r="Q94" s="12">
        <f t="shared" si="22"/>
        <v>298.94619510000001</v>
      </c>
      <c r="R94" s="19">
        <v>0</v>
      </c>
      <c r="S94" s="12">
        <f t="shared" si="11"/>
        <v>166.66666666666666</v>
      </c>
      <c r="T94" s="26">
        <f>$I$59</f>
        <v>37</v>
      </c>
      <c r="U94" s="12">
        <f t="shared" si="23"/>
        <v>70</v>
      </c>
      <c r="V94" s="51">
        <f t="shared" si="13"/>
        <v>1761.5628617666669</v>
      </c>
      <c r="W94" s="52">
        <f t="shared" si="14"/>
        <v>2040</v>
      </c>
      <c r="X94" s="12">
        <f t="shared" si="15"/>
        <v>8666.8364484916383</v>
      </c>
      <c r="Y94" s="53">
        <f t="shared" si="16"/>
        <v>8674.058812198713</v>
      </c>
    </row>
    <row r="95" spans="1:25" ht="13.5" customHeight="1">
      <c r="A95" s="109"/>
      <c r="B95" s="46" t="s">
        <v>118</v>
      </c>
      <c r="C95" s="47">
        <f t="shared" si="17"/>
        <v>10916.200026545179</v>
      </c>
      <c r="D95" s="26">
        <f>$C$30+$J$59</f>
        <v>448</v>
      </c>
      <c r="E95" s="26">
        <f t="shared" si="2"/>
        <v>10468.200026545179</v>
      </c>
      <c r="F95" s="26">
        <f t="shared" si="3"/>
        <v>8.723500022120982</v>
      </c>
      <c r="G95" s="27">
        <f t="shared" si="4"/>
        <v>10476.9235265673</v>
      </c>
      <c r="I95" s="117">
        <f t="shared" si="18"/>
        <v>9631.4043333186401</v>
      </c>
      <c r="J95" s="116">
        <f t="shared" si="5"/>
        <v>510</v>
      </c>
      <c r="K95" s="116">
        <f t="shared" si="6"/>
        <v>9121.4043333186401</v>
      </c>
      <c r="L95" s="116">
        <f t="shared" si="7"/>
        <v>7.601170277765533</v>
      </c>
      <c r="M95" s="115">
        <f t="shared" si="8"/>
        <v>9129.0055035964051</v>
      </c>
      <c r="O95" s="50">
        <f t="shared" si="19"/>
        <v>8674.058812198713</v>
      </c>
      <c r="P95" s="12">
        <f t="shared" si="9"/>
        <v>1003.95</v>
      </c>
      <c r="Q95" s="12">
        <f t="shared" si="22"/>
        <v>298.94619510000001</v>
      </c>
      <c r="R95" s="19">
        <v>0</v>
      </c>
      <c r="S95" s="12">
        <f t="shared" si="11"/>
        <v>166.66666666666666</v>
      </c>
      <c r="T95" s="26">
        <f>$J$59</f>
        <v>13</v>
      </c>
      <c r="U95" s="12">
        <f t="shared" si="23"/>
        <v>70</v>
      </c>
      <c r="V95" s="51">
        <f t="shared" si="13"/>
        <v>1617.5628617666669</v>
      </c>
      <c r="W95" s="52">
        <f t="shared" si="14"/>
        <v>2040</v>
      </c>
      <c r="X95" s="12">
        <f t="shared" si="15"/>
        <v>9096.4959504320468</v>
      </c>
      <c r="Y95" s="53">
        <f t="shared" si="16"/>
        <v>9104.0763637240725</v>
      </c>
    </row>
    <row r="96" spans="1:25" ht="13.5" customHeight="1">
      <c r="A96" s="109"/>
      <c r="B96" s="46" t="s">
        <v>119</v>
      </c>
      <c r="C96" s="47">
        <f t="shared" si="17"/>
        <v>10476.9235265673</v>
      </c>
      <c r="D96" s="26">
        <f>$C$30+$K$59</f>
        <v>461</v>
      </c>
      <c r="E96" s="26">
        <f t="shared" si="2"/>
        <v>10015.9235265673</v>
      </c>
      <c r="F96" s="26">
        <f t="shared" si="3"/>
        <v>8.3466029388060843</v>
      </c>
      <c r="G96" s="27">
        <f t="shared" si="4"/>
        <v>10024.270129506105</v>
      </c>
      <c r="I96" s="117">
        <f t="shared" si="18"/>
        <v>9129.0055035964051</v>
      </c>
      <c r="J96" s="116">
        <f t="shared" si="5"/>
        <v>510</v>
      </c>
      <c r="K96" s="116">
        <f t="shared" si="6"/>
        <v>8619.0055035964051</v>
      </c>
      <c r="L96" s="116">
        <f t="shared" si="7"/>
        <v>7.1825045863303378</v>
      </c>
      <c r="M96" s="115">
        <f t="shared" si="8"/>
        <v>8626.1880081827348</v>
      </c>
      <c r="O96" s="50">
        <f t="shared" si="19"/>
        <v>9104.0763637240725</v>
      </c>
      <c r="P96" s="12">
        <f t="shared" si="9"/>
        <v>1003.95</v>
      </c>
      <c r="Q96" s="12">
        <f t="shared" si="22"/>
        <v>298.94619510000001</v>
      </c>
      <c r="R96" s="19">
        <v>0</v>
      </c>
      <c r="S96" s="12">
        <f t="shared" si="11"/>
        <v>166.66666666666666</v>
      </c>
      <c r="T96" s="26">
        <f>$K$59</f>
        <v>26</v>
      </c>
      <c r="U96" s="19">
        <v>0</v>
      </c>
      <c r="V96" s="51">
        <f t="shared" si="13"/>
        <v>1625.5628617666669</v>
      </c>
      <c r="W96" s="52">
        <f t="shared" si="14"/>
        <v>2040</v>
      </c>
      <c r="X96" s="12">
        <f t="shared" si="15"/>
        <v>9518.5135019574045</v>
      </c>
      <c r="Y96" s="53">
        <f t="shared" si="16"/>
        <v>9526.4455965423676</v>
      </c>
    </row>
    <row r="97" spans="1:25" ht="13.5" customHeight="1">
      <c r="A97" s="109"/>
      <c r="B97" s="46" t="s">
        <v>120</v>
      </c>
      <c r="C97" s="47">
        <f t="shared" si="17"/>
        <v>10024.270129506105</v>
      </c>
      <c r="D97" s="26">
        <f>$C$30+$L$59</f>
        <v>485</v>
      </c>
      <c r="E97" s="26">
        <f t="shared" si="2"/>
        <v>9539.2701295061051</v>
      </c>
      <c r="F97" s="26">
        <f t="shared" si="3"/>
        <v>7.9493917745884213</v>
      </c>
      <c r="G97" s="27">
        <f t="shared" si="4"/>
        <v>9547.2195212806928</v>
      </c>
      <c r="I97" s="117">
        <f t="shared" si="18"/>
        <v>8626.1880081827348</v>
      </c>
      <c r="J97" s="116">
        <f t="shared" si="5"/>
        <v>510</v>
      </c>
      <c r="K97" s="116">
        <f t="shared" si="6"/>
        <v>8116.1880081827348</v>
      </c>
      <c r="L97" s="116">
        <f t="shared" si="7"/>
        <v>6.7634900068189454</v>
      </c>
      <c r="M97" s="115">
        <f t="shared" si="8"/>
        <v>8122.9514981895536</v>
      </c>
      <c r="O97" s="50">
        <f t="shared" si="19"/>
        <v>9526.4455965423676</v>
      </c>
      <c r="P97" s="12">
        <f t="shared" si="9"/>
        <v>1003.95</v>
      </c>
      <c r="Q97" s="12">
        <f t="shared" si="22"/>
        <v>298.94619510000001</v>
      </c>
      <c r="R97" s="19">
        <v>0</v>
      </c>
      <c r="S97" s="12">
        <f t="shared" si="11"/>
        <v>166.66666666666666</v>
      </c>
      <c r="T97" s="26">
        <f>$L$59</f>
        <v>50</v>
      </c>
      <c r="U97" s="19">
        <v>0</v>
      </c>
      <c r="V97" s="51">
        <f t="shared" si="13"/>
        <v>1769.5628617666669</v>
      </c>
      <c r="W97" s="52">
        <f t="shared" si="14"/>
        <v>2040</v>
      </c>
      <c r="X97" s="12">
        <f t="shared" si="15"/>
        <v>9796.8827347756996</v>
      </c>
      <c r="Y97" s="53">
        <f t="shared" si="16"/>
        <v>9805.046803721345</v>
      </c>
    </row>
    <row r="98" spans="1:25" ht="13.5" customHeight="1">
      <c r="A98" s="109"/>
      <c r="B98" s="46" t="s">
        <v>121</v>
      </c>
      <c r="C98" s="47">
        <f t="shared" si="17"/>
        <v>9547.2195212806928</v>
      </c>
      <c r="D98" s="26">
        <f>$C$30+$M$59</f>
        <v>474</v>
      </c>
      <c r="E98" s="26">
        <f t="shared" si="2"/>
        <v>9073.2195212806928</v>
      </c>
      <c r="F98" s="26">
        <f t="shared" si="3"/>
        <v>7.561016267733911</v>
      </c>
      <c r="G98" s="27">
        <f t="shared" si="4"/>
        <v>9080.7805375484259</v>
      </c>
      <c r="I98" s="117">
        <f t="shared" si="18"/>
        <v>8122.9514981895536</v>
      </c>
      <c r="J98" s="116">
        <f t="shared" si="5"/>
        <v>510</v>
      </c>
      <c r="K98" s="116">
        <f t="shared" si="6"/>
        <v>7612.9514981895536</v>
      </c>
      <c r="L98" s="116">
        <f t="shared" si="7"/>
        <v>6.3441262484912953</v>
      </c>
      <c r="M98" s="115">
        <f t="shared" si="8"/>
        <v>7619.2956244380448</v>
      </c>
      <c r="O98" s="50">
        <f t="shared" si="19"/>
        <v>9805.046803721345</v>
      </c>
      <c r="P98" s="12">
        <f t="shared" si="9"/>
        <v>1003.95</v>
      </c>
      <c r="Q98" s="12">
        <f t="shared" si="22"/>
        <v>298.94619510000001</v>
      </c>
      <c r="R98" s="19">
        <v>0</v>
      </c>
      <c r="S98" s="12">
        <f t="shared" si="11"/>
        <v>166.66666666666666</v>
      </c>
      <c r="T98" s="26">
        <f>$M$59</f>
        <v>39</v>
      </c>
      <c r="U98" s="19">
        <v>0</v>
      </c>
      <c r="V98" s="51">
        <f t="shared" si="13"/>
        <v>1703.5628617666669</v>
      </c>
      <c r="W98" s="52">
        <f t="shared" si="14"/>
        <v>2040</v>
      </c>
      <c r="X98" s="12">
        <f t="shared" si="15"/>
        <v>10141.483941954677</v>
      </c>
      <c r="Y98" s="53">
        <f t="shared" si="16"/>
        <v>10149.935178572972</v>
      </c>
    </row>
    <row r="99" spans="1:25" ht="13.5" customHeight="1">
      <c r="A99" s="109"/>
      <c r="B99" s="46" t="s">
        <v>122</v>
      </c>
      <c r="C99" s="54">
        <f t="shared" si="17"/>
        <v>9080.7805375484259</v>
      </c>
      <c r="D99" s="55">
        <f>$C$30+$N$59</f>
        <v>474</v>
      </c>
      <c r="E99" s="55">
        <f t="shared" si="2"/>
        <v>8606.7805375484259</v>
      </c>
      <c r="F99" s="55">
        <f t="shared" si="3"/>
        <v>7.1723171146236879</v>
      </c>
      <c r="G99" s="56">
        <f t="shared" si="4"/>
        <v>8613.9528546630499</v>
      </c>
      <c r="H99" s="114"/>
      <c r="I99" s="113">
        <f t="shared" si="18"/>
        <v>7619.2956244380448</v>
      </c>
      <c r="J99" s="112">
        <f t="shared" si="5"/>
        <v>510</v>
      </c>
      <c r="K99" s="112">
        <f t="shared" si="6"/>
        <v>7109.2956244380448</v>
      </c>
      <c r="L99" s="112">
        <f t="shared" si="7"/>
        <v>5.9244130203650371</v>
      </c>
      <c r="M99" s="111">
        <f t="shared" si="8"/>
        <v>7115.2200374584099</v>
      </c>
      <c r="O99" s="62">
        <f t="shared" si="19"/>
        <v>10149.935178572972</v>
      </c>
      <c r="P99" s="63">
        <f t="shared" si="9"/>
        <v>1003.95</v>
      </c>
      <c r="Q99" s="63">
        <f t="shared" si="22"/>
        <v>298.94619510000001</v>
      </c>
      <c r="R99" s="64">
        <v>0</v>
      </c>
      <c r="S99" s="63">
        <f t="shared" si="11"/>
        <v>166.66666666666666</v>
      </c>
      <c r="T99" s="55">
        <f>$N$59</f>
        <v>39</v>
      </c>
      <c r="U99" s="64">
        <v>0</v>
      </c>
      <c r="V99" s="65">
        <f t="shared" si="13"/>
        <v>1703.5628617666669</v>
      </c>
      <c r="W99" s="66">
        <f t="shared" si="14"/>
        <v>2040</v>
      </c>
      <c r="X99" s="63">
        <f t="shared" si="15"/>
        <v>10486.372316806306</v>
      </c>
      <c r="Y99" s="67">
        <f t="shared" si="16"/>
        <v>10495.110960403645</v>
      </c>
    </row>
    <row r="100" spans="1:25" ht="13.5" customHeight="1">
      <c r="A100" s="109"/>
    </row>
    <row r="101" spans="1:25" ht="13.5" customHeight="1">
      <c r="A101" s="109"/>
      <c r="W101" s="11" t="s">
        <v>123</v>
      </c>
      <c r="X101" s="12">
        <f>C47</f>
        <v>253628.71199999997</v>
      </c>
    </row>
    <row r="102" spans="1:25" ht="13.5" customHeight="1">
      <c r="A102" s="20" t="s">
        <v>124</v>
      </c>
      <c r="W102" s="11" t="s">
        <v>125</v>
      </c>
      <c r="X102" s="12">
        <f>C15</f>
        <v>176908.31</v>
      </c>
    </row>
    <row r="103" spans="1:25" ht="13.5" customHeight="1">
      <c r="A103" s="109"/>
      <c r="B103" s="108" t="s">
        <v>126</v>
      </c>
      <c r="W103" s="68" t="s">
        <v>127</v>
      </c>
      <c r="X103" s="51">
        <f>X101-C48-X102</f>
        <v>64038.966399999976</v>
      </c>
    </row>
    <row r="104" spans="1:25" ht="13.5" customHeight="1">
      <c r="A104" s="109"/>
      <c r="B104" s="108" t="s">
        <v>128</v>
      </c>
      <c r="W104" s="108" t="s">
        <v>129</v>
      </c>
      <c r="X104" s="110">
        <f>X103+Y99-C8</f>
        <v>49534.077360403622</v>
      </c>
    </row>
    <row r="105" spans="1:25" ht="13.5" customHeight="1">
      <c r="A105" s="109"/>
      <c r="B105" s="108" t="s">
        <v>130</v>
      </c>
    </row>
    <row r="106" spans="1:25" ht="13.5" customHeight="1">
      <c r="A106" s="109"/>
    </row>
    <row r="107" spans="1:25" ht="13.5" customHeight="1">
      <c r="A107" s="109"/>
    </row>
    <row r="108" spans="1:25" ht="13.5" customHeight="1">
      <c r="A108" s="109"/>
    </row>
    <row r="109" spans="1:25" ht="13.5" customHeight="1">
      <c r="A109" s="109"/>
    </row>
    <row r="110" spans="1:25" ht="13.5" customHeight="1">
      <c r="A110" s="109"/>
    </row>
    <row r="111" spans="1:25" ht="13.5" customHeight="1">
      <c r="A111" s="109"/>
    </row>
    <row r="112" spans="1:25" ht="13.5" customHeight="1">
      <c r="A112" s="109"/>
    </row>
    <row r="113" spans="1:1" ht="13.5" customHeight="1">
      <c r="A113" s="109"/>
    </row>
    <row r="114" spans="1:1" ht="13.5" customHeight="1">
      <c r="A114" s="109"/>
    </row>
    <row r="115" spans="1:1" ht="13.5" customHeight="1">
      <c r="A115" s="109"/>
    </row>
    <row r="116" spans="1:1" ht="13.5" customHeight="1">
      <c r="A116" s="109"/>
    </row>
    <row r="117" spans="1:1" ht="13.5" customHeight="1">
      <c r="A117" s="109"/>
    </row>
    <row r="118" spans="1:1" ht="13.5" customHeight="1">
      <c r="A118" s="109"/>
    </row>
    <row r="119" spans="1:1" ht="13.5" customHeight="1">
      <c r="A119" s="109"/>
    </row>
    <row r="120" spans="1:1" ht="13.5" customHeight="1">
      <c r="A120" s="109"/>
    </row>
    <row r="121" spans="1:1" ht="13.5" customHeight="1">
      <c r="A121" s="109"/>
    </row>
    <row r="122" spans="1:1" ht="13.5" customHeight="1">
      <c r="A122" s="109"/>
    </row>
    <row r="123" spans="1:1" ht="13.5" customHeight="1">
      <c r="A123" s="109"/>
    </row>
    <row r="124" spans="1:1" ht="13.5" customHeight="1">
      <c r="A124" s="109"/>
    </row>
    <row r="125" spans="1:1" ht="13.5" customHeight="1">
      <c r="A125" s="109"/>
    </row>
    <row r="126" spans="1:1" ht="13.5" customHeight="1">
      <c r="A126" s="109"/>
    </row>
    <row r="127" spans="1:1" ht="13.5" customHeight="1">
      <c r="A127" s="109"/>
    </row>
    <row r="128" spans="1:1" ht="13.5" customHeight="1">
      <c r="A128" s="109"/>
    </row>
    <row r="129" spans="1:1" ht="13.5" customHeight="1">
      <c r="A129" s="109"/>
    </row>
    <row r="130" spans="1:1" ht="13.5" customHeight="1">
      <c r="A130" s="109"/>
    </row>
    <row r="131" spans="1:1" ht="13.5" customHeight="1">
      <c r="A131" s="109"/>
    </row>
    <row r="132" spans="1:1" ht="13.5" customHeight="1">
      <c r="A132" s="109"/>
    </row>
    <row r="133" spans="1:1" ht="13.5" customHeight="1">
      <c r="A133" s="109"/>
    </row>
    <row r="134" spans="1:1" ht="13.5" customHeight="1">
      <c r="A134" s="109"/>
    </row>
    <row r="135" spans="1:1" ht="13.5" customHeight="1">
      <c r="A135" s="109"/>
    </row>
    <row r="136" spans="1:1" ht="13.5" customHeight="1">
      <c r="A136" s="109"/>
    </row>
    <row r="137" spans="1:1" ht="13.5" customHeight="1">
      <c r="A137" s="109"/>
    </row>
    <row r="138" spans="1:1" ht="13.5" customHeight="1">
      <c r="A138" s="109"/>
    </row>
    <row r="139" spans="1:1" ht="13.5" customHeight="1">
      <c r="A139" s="109"/>
    </row>
    <row r="140" spans="1:1" ht="13.5" customHeight="1">
      <c r="A140" s="109"/>
    </row>
    <row r="141" spans="1:1" ht="13.5" customHeight="1">
      <c r="A141" s="109"/>
    </row>
    <row r="142" spans="1:1" ht="13.5" customHeight="1">
      <c r="A142" s="109"/>
    </row>
    <row r="143" spans="1:1" ht="13.5" customHeight="1">
      <c r="A143" s="109"/>
    </row>
    <row r="144" spans="1:1" ht="13.5" customHeight="1">
      <c r="A144" s="109"/>
    </row>
    <row r="145" spans="1:1" ht="13.5" customHeight="1">
      <c r="A145" s="109"/>
    </row>
    <row r="146" spans="1:1" ht="13.5" customHeight="1">
      <c r="A146" s="109"/>
    </row>
    <row r="147" spans="1:1" ht="13.5" customHeight="1">
      <c r="A147" s="109"/>
    </row>
    <row r="148" spans="1:1" ht="13.5" customHeight="1">
      <c r="A148" s="109"/>
    </row>
    <row r="149" spans="1:1" ht="13.5" customHeight="1">
      <c r="A149" s="109"/>
    </row>
    <row r="150" spans="1:1" ht="13.5" customHeight="1">
      <c r="A150" s="109"/>
    </row>
    <row r="151" spans="1:1" ht="13.5" customHeight="1">
      <c r="A151" s="109"/>
    </row>
    <row r="152" spans="1:1" ht="13.5" customHeight="1">
      <c r="A152" s="109"/>
    </row>
    <row r="153" spans="1:1" ht="13.5" customHeight="1">
      <c r="A153" s="109"/>
    </row>
    <row r="154" spans="1:1" ht="13.5" customHeight="1">
      <c r="A154" s="109"/>
    </row>
    <row r="155" spans="1:1" ht="13.5" customHeight="1">
      <c r="A155" s="109"/>
    </row>
    <row r="156" spans="1:1" ht="13.5" customHeight="1">
      <c r="A156" s="109"/>
    </row>
    <row r="157" spans="1:1" ht="13.5" customHeight="1">
      <c r="A157" s="109"/>
    </row>
    <row r="158" spans="1:1" ht="13.5" customHeight="1">
      <c r="A158" s="109"/>
    </row>
    <row r="159" spans="1:1" ht="13.5" customHeight="1">
      <c r="A159" s="109"/>
    </row>
    <row r="160" spans="1:1" ht="13.5" customHeight="1">
      <c r="A160" s="109"/>
    </row>
    <row r="161" spans="1:1" ht="13.5" customHeight="1">
      <c r="A161" s="109"/>
    </row>
    <row r="162" spans="1:1" ht="13.5" customHeight="1">
      <c r="A162" s="109"/>
    </row>
    <row r="163" spans="1:1" ht="13.5" customHeight="1">
      <c r="A163" s="109"/>
    </row>
    <row r="164" spans="1:1" ht="13.5" customHeight="1">
      <c r="A164" s="109"/>
    </row>
    <row r="165" spans="1:1" ht="13.5" customHeight="1">
      <c r="A165" s="109"/>
    </row>
    <row r="166" spans="1:1" ht="13.5" customHeight="1">
      <c r="A166" s="109"/>
    </row>
    <row r="167" spans="1:1" ht="13.5" customHeight="1">
      <c r="A167" s="109"/>
    </row>
    <row r="168" spans="1:1" ht="13.5" customHeight="1">
      <c r="A168" s="109"/>
    </row>
    <row r="169" spans="1:1" ht="13.5" customHeight="1">
      <c r="A169" s="109"/>
    </row>
    <row r="170" spans="1:1" ht="13.5" customHeight="1">
      <c r="A170" s="109"/>
    </row>
    <row r="171" spans="1:1" ht="13.5" customHeight="1">
      <c r="A171" s="109"/>
    </row>
    <row r="172" spans="1:1" ht="13.5" customHeight="1">
      <c r="A172" s="109"/>
    </row>
    <row r="173" spans="1:1" ht="13.5" customHeight="1">
      <c r="A173" s="109"/>
    </row>
    <row r="174" spans="1:1" ht="13.5" customHeight="1">
      <c r="A174" s="109"/>
    </row>
    <row r="175" spans="1:1" ht="13.5" customHeight="1">
      <c r="A175" s="109"/>
    </row>
    <row r="176" spans="1:1" ht="13.5" customHeight="1">
      <c r="A176" s="109"/>
    </row>
    <row r="177" spans="1:1" ht="13.5" customHeight="1">
      <c r="A177" s="109"/>
    </row>
    <row r="178" spans="1:1" ht="13.5" customHeight="1">
      <c r="A178" s="109"/>
    </row>
    <row r="179" spans="1:1" ht="13.5" customHeight="1">
      <c r="A179" s="109"/>
    </row>
    <row r="180" spans="1:1" ht="13.5" customHeight="1">
      <c r="A180" s="109"/>
    </row>
    <row r="181" spans="1:1" ht="13.5" customHeight="1">
      <c r="A181" s="109"/>
    </row>
    <row r="182" spans="1:1" ht="13.5" customHeight="1">
      <c r="A182" s="109"/>
    </row>
    <row r="183" spans="1:1" ht="13.5" customHeight="1">
      <c r="A183" s="109"/>
    </row>
    <row r="184" spans="1:1" ht="13.5" customHeight="1">
      <c r="A184" s="109"/>
    </row>
    <row r="185" spans="1:1" ht="13.5" customHeight="1">
      <c r="A185" s="109"/>
    </row>
    <row r="186" spans="1:1" ht="13.5" customHeight="1">
      <c r="A186" s="109"/>
    </row>
    <row r="187" spans="1:1" ht="13.5" customHeight="1">
      <c r="A187" s="109"/>
    </row>
    <row r="188" spans="1:1" ht="13.5" customHeight="1">
      <c r="A188" s="109"/>
    </row>
    <row r="189" spans="1:1" ht="13.5" customHeight="1">
      <c r="A189" s="109"/>
    </row>
    <row r="190" spans="1:1" ht="13.5" customHeight="1">
      <c r="A190" s="109"/>
    </row>
    <row r="191" spans="1:1" ht="13.5" customHeight="1">
      <c r="A191" s="109"/>
    </row>
    <row r="192" spans="1:1" ht="13.5" customHeight="1">
      <c r="A192" s="109"/>
    </row>
    <row r="193" spans="1:1" ht="13.5" customHeight="1">
      <c r="A193" s="109"/>
    </row>
    <row r="194" spans="1:1" ht="13.5" customHeight="1">
      <c r="A194" s="109"/>
    </row>
    <row r="195" spans="1:1" ht="13.5" customHeight="1">
      <c r="A195" s="109"/>
    </row>
    <row r="196" spans="1:1" ht="13.5" customHeight="1">
      <c r="A196" s="109"/>
    </row>
    <row r="197" spans="1:1" ht="13.5" customHeight="1">
      <c r="A197" s="109"/>
    </row>
    <row r="198" spans="1:1" ht="13.5" customHeight="1">
      <c r="A198" s="109"/>
    </row>
    <row r="199" spans="1:1" ht="13.5" customHeight="1">
      <c r="A199" s="109"/>
    </row>
    <row r="200" spans="1:1" ht="13.5" customHeight="1">
      <c r="A200" s="109"/>
    </row>
    <row r="201" spans="1:1" ht="13.5" customHeight="1">
      <c r="A201" s="109"/>
    </row>
    <row r="202" spans="1:1" ht="13.5" customHeight="1">
      <c r="A202" s="109"/>
    </row>
    <row r="203" spans="1:1" ht="13.5" customHeight="1">
      <c r="A203" s="109"/>
    </row>
    <row r="204" spans="1:1" ht="13.5" customHeight="1">
      <c r="A204" s="109"/>
    </row>
    <row r="205" spans="1:1" ht="13.5" customHeight="1">
      <c r="A205" s="109"/>
    </row>
    <row r="206" spans="1:1" ht="13.5" customHeight="1">
      <c r="A206" s="109"/>
    </row>
    <row r="207" spans="1:1" ht="13.5" customHeight="1">
      <c r="A207" s="109"/>
    </row>
    <row r="208" spans="1:1" ht="13.5" customHeight="1">
      <c r="A208" s="109"/>
    </row>
    <row r="209" spans="1:1" ht="13.5" customHeight="1">
      <c r="A209" s="109"/>
    </row>
    <row r="210" spans="1:1" ht="13.5" customHeight="1">
      <c r="A210" s="109"/>
    </row>
    <row r="211" spans="1:1" ht="13.5" customHeight="1">
      <c r="A211" s="109"/>
    </row>
    <row r="212" spans="1:1" ht="13.5" customHeight="1">
      <c r="A212" s="109"/>
    </row>
    <row r="213" spans="1:1" ht="13.5" customHeight="1">
      <c r="A213" s="109"/>
    </row>
    <row r="214" spans="1:1" ht="13.5" customHeight="1">
      <c r="A214" s="109"/>
    </row>
    <row r="215" spans="1:1" ht="13.5" customHeight="1">
      <c r="A215" s="109"/>
    </row>
    <row r="216" spans="1:1" ht="13.5" customHeight="1">
      <c r="A216" s="109"/>
    </row>
    <row r="217" spans="1:1" ht="13.5" customHeight="1">
      <c r="A217" s="109"/>
    </row>
    <row r="218" spans="1:1" ht="13.5" customHeight="1">
      <c r="A218" s="109"/>
    </row>
    <row r="219" spans="1:1" ht="13.5" customHeight="1">
      <c r="A219" s="109"/>
    </row>
    <row r="220" spans="1:1" ht="13.5" customHeight="1">
      <c r="A220" s="109"/>
    </row>
    <row r="221" spans="1:1" ht="13.5" customHeight="1">
      <c r="A221" s="109"/>
    </row>
    <row r="222" spans="1:1" ht="13.5" customHeight="1">
      <c r="A222" s="109"/>
    </row>
    <row r="223" spans="1:1" ht="13.5" customHeight="1">
      <c r="A223" s="109"/>
    </row>
    <row r="224" spans="1:1" ht="13.5" customHeight="1">
      <c r="A224" s="109"/>
    </row>
    <row r="225" spans="1:1" ht="13.5" customHeight="1">
      <c r="A225" s="109"/>
    </row>
    <row r="226" spans="1:1" ht="13.5" customHeight="1">
      <c r="A226" s="109"/>
    </row>
    <row r="227" spans="1:1" ht="13.5" customHeight="1">
      <c r="A227" s="109"/>
    </row>
    <row r="228" spans="1:1" ht="13.5" customHeight="1">
      <c r="A228" s="109"/>
    </row>
    <row r="229" spans="1:1" ht="13.5" customHeight="1">
      <c r="A229" s="109"/>
    </row>
    <row r="230" spans="1:1" ht="13.5" customHeight="1">
      <c r="A230" s="109"/>
    </row>
    <row r="231" spans="1:1" ht="13.5" customHeight="1">
      <c r="A231" s="109"/>
    </row>
    <row r="232" spans="1:1" ht="13.5" customHeight="1">
      <c r="A232" s="109"/>
    </row>
    <row r="233" spans="1:1" ht="13.5" customHeight="1">
      <c r="A233" s="109"/>
    </row>
    <row r="234" spans="1:1" ht="13.5" customHeight="1">
      <c r="A234" s="109"/>
    </row>
    <row r="235" spans="1:1" ht="13.5" customHeight="1">
      <c r="A235" s="109"/>
    </row>
    <row r="236" spans="1:1" ht="13.5" customHeight="1">
      <c r="A236" s="109"/>
    </row>
    <row r="237" spans="1:1" ht="13.5" customHeight="1">
      <c r="A237" s="109"/>
    </row>
    <row r="238" spans="1:1" ht="13.5" customHeight="1">
      <c r="A238" s="109"/>
    </row>
    <row r="239" spans="1:1" ht="13.5" customHeight="1">
      <c r="A239" s="109"/>
    </row>
    <row r="240" spans="1:1" ht="13.5" customHeight="1">
      <c r="A240" s="109"/>
    </row>
    <row r="241" spans="1:1" ht="13.5" customHeight="1">
      <c r="A241" s="109"/>
    </row>
    <row r="242" spans="1:1" ht="13.5" customHeight="1">
      <c r="A242" s="109"/>
    </row>
    <row r="243" spans="1:1" ht="13.5" customHeight="1">
      <c r="A243" s="109"/>
    </row>
    <row r="244" spans="1:1" ht="13.5" customHeight="1">
      <c r="A244" s="109"/>
    </row>
    <row r="245" spans="1:1" ht="13.5" customHeight="1">
      <c r="A245" s="109"/>
    </row>
    <row r="246" spans="1:1" ht="13.5" customHeight="1">
      <c r="A246" s="109"/>
    </row>
    <row r="247" spans="1:1" ht="13.5" customHeight="1">
      <c r="A247" s="109"/>
    </row>
    <row r="248" spans="1:1" ht="13.5" customHeight="1">
      <c r="A248" s="109"/>
    </row>
    <row r="249" spans="1:1" ht="13.5" customHeight="1">
      <c r="A249" s="109"/>
    </row>
    <row r="250" spans="1:1" ht="13.5" customHeight="1">
      <c r="A250" s="109"/>
    </row>
    <row r="251" spans="1:1" ht="13.5" customHeight="1">
      <c r="A251" s="109"/>
    </row>
    <row r="252" spans="1:1" ht="13.5" customHeight="1">
      <c r="A252" s="109"/>
    </row>
    <row r="253" spans="1:1" ht="13.5" customHeight="1">
      <c r="A253" s="109"/>
    </row>
    <row r="254" spans="1:1" ht="13.5" customHeight="1">
      <c r="A254" s="109"/>
    </row>
    <row r="255" spans="1:1" ht="13.5" customHeight="1">
      <c r="A255" s="109"/>
    </row>
    <row r="256" spans="1:1" ht="13.5" customHeight="1">
      <c r="A256" s="109"/>
    </row>
    <row r="257" spans="1:1" ht="13.5" customHeight="1">
      <c r="A257" s="109"/>
    </row>
    <row r="258" spans="1:1" ht="13.5" customHeight="1">
      <c r="A258" s="109"/>
    </row>
    <row r="259" spans="1:1" ht="13.5" customHeight="1">
      <c r="A259" s="109"/>
    </row>
    <row r="260" spans="1:1" ht="13.5" customHeight="1">
      <c r="A260" s="109"/>
    </row>
    <row r="261" spans="1:1" ht="13.5" customHeight="1">
      <c r="A261" s="109"/>
    </row>
    <row r="262" spans="1:1" ht="13.5" customHeight="1">
      <c r="A262" s="109"/>
    </row>
    <row r="263" spans="1:1" ht="13.5" customHeight="1">
      <c r="A263" s="109"/>
    </row>
    <row r="264" spans="1:1" ht="13.5" customHeight="1">
      <c r="A264" s="109"/>
    </row>
    <row r="265" spans="1:1" ht="13.5" customHeight="1">
      <c r="A265" s="109"/>
    </row>
    <row r="266" spans="1:1" ht="13.5" customHeight="1">
      <c r="A266" s="109"/>
    </row>
    <row r="267" spans="1:1" ht="13.5" customHeight="1">
      <c r="A267" s="109"/>
    </row>
    <row r="268" spans="1:1" ht="13.5" customHeight="1">
      <c r="A268" s="109"/>
    </row>
    <row r="269" spans="1:1" ht="13.5" customHeight="1">
      <c r="A269" s="109"/>
    </row>
    <row r="270" spans="1:1" ht="13.5" customHeight="1">
      <c r="A270" s="109"/>
    </row>
    <row r="271" spans="1:1" ht="13.5" customHeight="1">
      <c r="A271" s="109"/>
    </row>
    <row r="272" spans="1:1" ht="13.5" customHeight="1">
      <c r="A272" s="109"/>
    </row>
    <row r="273" spans="1:1" ht="13.5" customHeight="1">
      <c r="A273" s="109"/>
    </row>
    <row r="274" spans="1:1" ht="13.5" customHeight="1">
      <c r="A274" s="109"/>
    </row>
    <row r="275" spans="1:1" ht="13.5" customHeight="1">
      <c r="A275" s="109"/>
    </row>
    <row r="276" spans="1:1" ht="13.5" customHeight="1">
      <c r="A276" s="109"/>
    </row>
    <row r="277" spans="1:1" ht="13.5" customHeight="1">
      <c r="A277" s="109"/>
    </row>
    <row r="278" spans="1:1" ht="13.5" customHeight="1">
      <c r="A278" s="109"/>
    </row>
    <row r="279" spans="1:1" ht="13.5" customHeight="1">
      <c r="A279" s="109"/>
    </row>
    <row r="280" spans="1:1" ht="13.5" customHeight="1">
      <c r="A280" s="109"/>
    </row>
    <row r="281" spans="1:1" ht="13.5" customHeight="1">
      <c r="A281" s="109"/>
    </row>
    <row r="282" spans="1:1" ht="13.5" customHeight="1">
      <c r="A282" s="109"/>
    </row>
    <row r="283" spans="1:1" ht="13.5" customHeight="1">
      <c r="A283" s="109"/>
    </row>
    <row r="284" spans="1:1" ht="13.5" customHeight="1">
      <c r="A284" s="109"/>
    </row>
    <row r="285" spans="1:1" ht="13.5" customHeight="1">
      <c r="A285" s="109"/>
    </row>
    <row r="286" spans="1:1" ht="13.5" customHeight="1">
      <c r="A286" s="109"/>
    </row>
    <row r="287" spans="1:1" ht="13.5" customHeight="1">
      <c r="A287" s="109"/>
    </row>
    <row r="288" spans="1:1" ht="13.5" customHeight="1">
      <c r="A288" s="109"/>
    </row>
    <row r="289" spans="1:1" ht="13.5" customHeight="1">
      <c r="A289" s="109"/>
    </row>
    <row r="290" spans="1:1" ht="13.5" customHeight="1">
      <c r="A290" s="109"/>
    </row>
    <row r="291" spans="1:1" ht="13.5" customHeight="1">
      <c r="A291" s="109"/>
    </row>
    <row r="292" spans="1:1" ht="13.5" customHeight="1">
      <c r="A292" s="109"/>
    </row>
    <row r="293" spans="1:1" ht="13.5" customHeight="1">
      <c r="A293" s="109"/>
    </row>
    <row r="294" spans="1:1" ht="13.5" customHeight="1">
      <c r="A294" s="109"/>
    </row>
    <row r="295" spans="1:1" ht="13.5" customHeight="1">
      <c r="A295" s="109"/>
    </row>
    <row r="296" spans="1:1" ht="13.5" customHeight="1">
      <c r="A296" s="109"/>
    </row>
    <row r="297" spans="1:1" ht="13.5" customHeight="1">
      <c r="A297" s="109"/>
    </row>
    <row r="298" spans="1:1" ht="13.5" customHeight="1">
      <c r="A298" s="109"/>
    </row>
    <row r="299" spans="1:1" ht="13.5" customHeight="1">
      <c r="A299" s="109"/>
    </row>
    <row r="300" spans="1:1" ht="13.5" customHeight="1">
      <c r="A300" s="109"/>
    </row>
    <row r="301" spans="1:1" ht="13.5" customHeight="1">
      <c r="A301" s="109"/>
    </row>
    <row r="302" spans="1:1" ht="13.5" customHeight="1">
      <c r="A302" s="109"/>
    </row>
    <row r="303" spans="1:1" ht="13.5" customHeight="1">
      <c r="A303" s="109"/>
    </row>
    <row r="304" spans="1:1" ht="13.5" customHeight="1">
      <c r="A304" s="109"/>
    </row>
    <row r="305" spans="1:1" ht="13.5" customHeight="1">
      <c r="A305" s="109"/>
    </row>
    <row r="306" spans="1:1" ht="13.5" customHeight="1">
      <c r="A306" s="109"/>
    </row>
    <row r="307" spans="1:1" ht="13.5" customHeight="1">
      <c r="A307" s="109"/>
    </row>
    <row r="308" spans="1:1" ht="13.5" customHeight="1">
      <c r="A308" s="109"/>
    </row>
    <row r="309" spans="1:1" ht="13.5" customHeight="1">
      <c r="A309" s="109"/>
    </row>
    <row r="310" spans="1:1" ht="13.5" customHeight="1">
      <c r="A310" s="109"/>
    </row>
    <row r="311" spans="1:1" ht="13.5" customHeight="1">
      <c r="A311" s="109"/>
    </row>
    <row r="312" spans="1:1" ht="13.5" customHeight="1">
      <c r="A312" s="109"/>
    </row>
    <row r="313" spans="1:1" ht="13.5" customHeight="1">
      <c r="A313" s="109"/>
    </row>
    <row r="314" spans="1:1" ht="13.5" customHeight="1">
      <c r="A314" s="109"/>
    </row>
    <row r="315" spans="1:1" ht="13.5" customHeight="1">
      <c r="A315" s="109"/>
    </row>
    <row r="316" spans="1:1" ht="13.5" customHeight="1">
      <c r="A316" s="109"/>
    </row>
    <row r="317" spans="1:1" ht="13.5" customHeight="1">
      <c r="A317" s="109"/>
    </row>
    <row r="318" spans="1:1" ht="13.5" customHeight="1">
      <c r="A318" s="109"/>
    </row>
    <row r="319" spans="1:1" ht="13.5" customHeight="1">
      <c r="A319" s="109"/>
    </row>
    <row r="320" spans="1:1" ht="13.5" customHeight="1">
      <c r="A320" s="109"/>
    </row>
    <row r="321" spans="1:1" ht="13.5" customHeight="1">
      <c r="A321" s="109"/>
    </row>
    <row r="322" spans="1:1" ht="13.5" customHeight="1">
      <c r="A322" s="109"/>
    </row>
    <row r="323" spans="1:1" ht="13.5" customHeight="1">
      <c r="A323" s="109"/>
    </row>
    <row r="324" spans="1:1" ht="13.5" customHeight="1">
      <c r="A324" s="109"/>
    </row>
    <row r="325" spans="1:1" ht="13.5" customHeight="1">
      <c r="A325" s="109"/>
    </row>
    <row r="326" spans="1:1" ht="13.5" customHeight="1">
      <c r="A326" s="109"/>
    </row>
    <row r="327" spans="1:1" ht="13.5" customHeight="1">
      <c r="A327" s="109"/>
    </row>
    <row r="328" spans="1:1" ht="13.5" customHeight="1">
      <c r="A328" s="109"/>
    </row>
    <row r="329" spans="1:1" ht="13.5" customHeight="1">
      <c r="A329" s="109"/>
    </row>
    <row r="330" spans="1:1" ht="13.5" customHeight="1">
      <c r="A330" s="109"/>
    </row>
    <row r="331" spans="1:1" ht="13.5" customHeight="1">
      <c r="A331" s="109"/>
    </row>
    <row r="332" spans="1:1" ht="13.5" customHeight="1">
      <c r="A332" s="109"/>
    </row>
    <row r="333" spans="1:1" ht="13.5" customHeight="1">
      <c r="A333" s="109"/>
    </row>
    <row r="334" spans="1:1" ht="13.5" customHeight="1">
      <c r="A334" s="109"/>
    </row>
    <row r="335" spans="1:1" ht="13.5" customHeight="1">
      <c r="A335" s="109"/>
    </row>
    <row r="336" spans="1:1" ht="13.5" customHeight="1">
      <c r="A336" s="109"/>
    </row>
    <row r="337" spans="1:1" ht="13.5" customHeight="1">
      <c r="A337" s="109"/>
    </row>
    <row r="338" spans="1:1" ht="13.5" customHeight="1">
      <c r="A338" s="109"/>
    </row>
    <row r="339" spans="1:1" ht="13.5" customHeight="1">
      <c r="A339" s="109"/>
    </row>
    <row r="340" spans="1:1" ht="13.5" customHeight="1">
      <c r="A340" s="109"/>
    </row>
    <row r="341" spans="1:1" ht="13.5" customHeight="1">
      <c r="A341" s="109"/>
    </row>
    <row r="342" spans="1:1" ht="13.5" customHeight="1">
      <c r="A342" s="109"/>
    </row>
    <row r="343" spans="1:1" ht="13.5" customHeight="1">
      <c r="A343" s="109"/>
    </row>
    <row r="344" spans="1:1" ht="13.5" customHeight="1">
      <c r="A344" s="109"/>
    </row>
    <row r="345" spans="1:1" ht="13.5" customHeight="1">
      <c r="A345" s="109"/>
    </row>
    <row r="346" spans="1:1" ht="13.5" customHeight="1">
      <c r="A346" s="109"/>
    </row>
    <row r="347" spans="1:1" ht="13.5" customHeight="1">
      <c r="A347" s="109"/>
    </row>
    <row r="348" spans="1:1" ht="13.5" customHeight="1">
      <c r="A348" s="109"/>
    </row>
    <row r="349" spans="1:1" ht="13.5" customHeight="1">
      <c r="A349" s="109"/>
    </row>
    <row r="350" spans="1:1" ht="13.5" customHeight="1">
      <c r="A350" s="109"/>
    </row>
    <row r="351" spans="1:1" ht="13.5" customHeight="1">
      <c r="A351" s="109"/>
    </row>
    <row r="352" spans="1:1" ht="13.5" customHeight="1">
      <c r="A352" s="109"/>
    </row>
    <row r="353" spans="1:1" ht="13.5" customHeight="1">
      <c r="A353" s="109"/>
    </row>
    <row r="354" spans="1:1" ht="13.5" customHeight="1">
      <c r="A354" s="109"/>
    </row>
    <row r="355" spans="1:1" ht="13.5" customHeight="1">
      <c r="A355" s="109"/>
    </row>
    <row r="356" spans="1:1" ht="13.5" customHeight="1">
      <c r="A356" s="109"/>
    </row>
    <row r="357" spans="1:1" ht="13.5" customHeight="1">
      <c r="A357" s="109"/>
    </row>
    <row r="358" spans="1:1" ht="13.5" customHeight="1">
      <c r="A358" s="109"/>
    </row>
    <row r="359" spans="1:1" ht="13.5" customHeight="1">
      <c r="A359" s="109"/>
    </row>
    <row r="360" spans="1:1" ht="13.5" customHeight="1">
      <c r="A360" s="109"/>
    </row>
    <row r="361" spans="1:1" ht="13.5" customHeight="1">
      <c r="A361" s="109"/>
    </row>
    <row r="362" spans="1:1" ht="13.5" customHeight="1">
      <c r="A362" s="109"/>
    </row>
    <row r="363" spans="1:1" ht="13.5" customHeight="1">
      <c r="A363" s="109"/>
    </row>
    <row r="364" spans="1:1" ht="13.5" customHeight="1">
      <c r="A364" s="109"/>
    </row>
    <row r="365" spans="1:1" ht="13.5" customHeight="1">
      <c r="A365" s="109"/>
    </row>
    <row r="366" spans="1:1" ht="13.5" customHeight="1">
      <c r="A366" s="109"/>
    </row>
    <row r="367" spans="1:1" ht="13.5" customHeight="1">
      <c r="A367" s="109"/>
    </row>
    <row r="368" spans="1:1" ht="13.5" customHeight="1">
      <c r="A368" s="109"/>
    </row>
    <row r="369" spans="1:1" ht="13.5" customHeight="1">
      <c r="A369" s="109"/>
    </row>
    <row r="370" spans="1:1" ht="13.5" customHeight="1">
      <c r="A370" s="109"/>
    </row>
    <row r="371" spans="1:1" ht="13.5" customHeight="1">
      <c r="A371" s="109"/>
    </row>
    <row r="372" spans="1:1" ht="13.5" customHeight="1">
      <c r="A372" s="109"/>
    </row>
    <row r="373" spans="1:1" ht="13.5" customHeight="1">
      <c r="A373" s="109"/>
    </row>
    <row r="374" spans="1:1" ht="13.5" customHeight="1">
      <c r="A374" s="109"/>
    </row>
    <row r="375" spans="1:1" ht="13.5" customHeight="1">
      <c r="A375" s="109"/>
    </row>
    <row r="376" spans="1:1" ht="13.5" customHeight="1">
      <c r="A376" s="109"/>
    </row>
    <row r="377" spans="1:1" ht="13.5" customHeight="1">
      <c r="A377" s="109"/>
    </row>
    <row r="378" spans="1:1" ht="13.5" customHeight="1">
      <c r="A378" s="109"/>
    </row>
    <row r="379" spans="1:1" ht="13.5" customHeight="1">
      <c r="A379" s="109"/>
    </row>
    <row r="380" spans="1:1" ht="13.5" customHeight="1">
      <c r="A380" s="109"/>
    </row>
    <row r="381" spans="1:1" ht="13.5" customHeight="1">
      <c r="A381" s="109"/>
    </row>
    <row r="382" spans="1:1" ht="13.5" customHeight="1">
      <c r="A382" s="109"/>
    </row>
    <row r="383" spans="1:1" ht="13.5" customHeight="1">
      <c r="A383" s="109"/>
    </row>
    <row r="384" spans="1:1" ht="13.5" customHeight="1">
      <c r="A384" s="109"/>
    </row>
    <row r="385" spans="1:1" ht="13.5" customHeight="1">
      <c r="A385" s="109"/>
    </row>
    <row r="386" spans="1:1" ht="13.5" customHeight="1">
      <c r="A386" s="109"/>
    </row>
    <row r="387" spans="1:1" ht="13.5" customHeight="1">
      <c r="A387" s="109"/>
    </row>
    <row r="388" spans="1:1" ht="13.5" customHeight="1">
      <c r="A388" s="109"/>
    </row>
    <row r="389" spans="1:1" ht="13.5" customHeight="1">
      <c r="A389" s="109"/>
    </row>
    <row r="390" spans="1:1" ht="13.5" customHeight="1">
      <c r="A390" s="109"/>
    </row>
    <row r="391" spans="1:1" ht="13.5" customHeight="1">
      <c r="A391" s="109"/>
    </row>
    <row r="392" spans="1:1" ht="13.5" customHeight="1">
      <c r="A392" s="109"/>
    </row>
    <row r="393" spans="1:1" ht="13.5" customHeight="1">
      <c r="A393" s="109"/>
    </row>
    <row r="394" spans="1:1" ht="13.5" customHeight="1">
      <c r="A394" s="109"/>
    </row>
    <row r="395" spans="1:1" ht="13.5" customHeight="1">
      <c r="A395" s="109"/>
    </row>
    <row r="396" spans="1:1" ht="13.5" customHeight="1">
      <c r="A396" s="109"/>
    </row>
    <row r="397" spans="1:1" ht="13.5" customHeight="1">
      <c r="A397" s="109"/>
    </row>
    <row r="398" spans="1:1" ht="13.5" customHeight="1">
      <c r="A398" s="109"/>
    </row>
    <row r="399" spans="1:1" ht="13.5" customHeight="1">
      <c r="A399" s="109"/>
    </row>
    <row r="400" spans="1:1" ht="13.5" customHeight="1">
      <c r="A400" s="109"/>
    </row>
    <row r="401" spans="1:1" ht="13.5" customHeight="1">
      <c r="A401" s="109"/>
    </row>
    <row r="402" spans="1:1" ht="13.5" customHeight="1">
      <c r="A402" s="109"/>
    </row>
    <row r="403" spans="1:1" ht="13.5" customHeight="1">
      <c r="A403" s="109"/>
    </row>
    <row r="404" spans="1:1" ht="13.5" customHeight="1">
      <c r="A404" s="109"/>
    </row>
    <row r="405" spans="1:1" ht="13.5" customHeight="1">
      <c r="A405" s="109"/>
    </row>
    <row r="406" spans="1:1" ht="13.5" customHeight="1">
      <c r="A406" s="109"/>
    </row>
    <row r="407" spans="1:1" ht="13.5" customHeight="1">
      <c r="A407" s="109"/>
    </row>
    <row r="408" spans="1:1" ht="13.5" customHeight="1">
      <c r="A408" s="109"/>
    </row>
    <row r="409" spans="1:1" ht="13.5" customHeight="1">
      <c r="A409" s="109"/>
    </row>
    <row r="410" spans="1:1" ht="13.5" customHeight="1">
      <c r="A410" s="109"/>
    </row>
    <row r="411" spans="1:1" ht="13.5" customHeight="1">
      <c r="A411" s="109"/>
    </row>
    <row r="412" spans="1:1" ht="13.5" customHeight="1">
      <c r="A412" s="109"/>
    </row>
    <row r="413" spans="1:1" ht="13.5" customHeight="1">
      <c r="A413" s="109"/>
    </row>
    <row r="414" spans="1:1" ht="13.5" customHeight="1">
      <c r="A414" s="109"/>
    </row>
    <row r="415" spans="1:1" ht="13.5" customHeight="1">
      <c r="A415" s="109"/>
    </row>
    <row r="416" spans="1:1" ht="13.5" customHeight="1">
      <c r="A416" s="109"/>
    </row>
    <row r="417" spans="1:1" ht="13.5" customHeight="1">
      <c r="A417" s="109"/>
    </row>
    <row r="418" spans="1:1" ht="13.5" customHeight="1">
      <c r="A418" s="109"/>
    </row>
    <row r="419" spans="1:1" ht="13.5" customHeight="1">
      <c r="A419" s="109"/>
    </row>
    <row r="420" spans="1:1" ht="13.5" customHeight="1">
      <c r="A420" s="109"/>
    </row>
    <row r="421" spans="1:1" ht="13.5" customHeight="1">
      <c r="A421" s="109"/>
    </row>
    <row r="422" spans="1:1" ht="13.5" customHeight="1">
      <c r="A422" s="109"/>
    </row>
    <row r="423" spans="1:1" ht="13.5" customHeight="1">
      <c r="A423" s="109"/>
    </row>
    <row r="424" spans="1:1" ht="13.5" customHeight="1">
      <c r="A424" s="109"/>
    </row>
    <row r="425" spans="1:1" ht="13.5" customHeight="1">
      <c r="A425" s="109"/>
    </row>
    <row r="426" spans="1:1" ht="13.5" customHeight="1">
      <c r="A426" s="109"/>
    </row>
    <row r="427" spans="1:1" ht="13.5" customHeight="1">
      <c r="A427" s="109"/>
    </row>
    <row r="428" spans="1:1" ht="13.5" customHeight="1">
      <c r="A428" s="109"/>
    </row>
    <row r="429" spans="1:1" ht="13.5" customHeight="1">
      <c r="A429" s="109"/>
    </row>
    <row r="430" spans="1:1" ht="13.5" customHeight="1">
      <c r="A430" s="109"/>
    </row>
    <row r="431" spans="1:1" ht="13.5" customHeight="1">
      <c r="A431" s="109"/>
    </row>
    <row r="432" spans="1:1" ht="13.5" customHeight="1">
      <c r="A432" s="109"/>
    </row>
    <row r="433" spans="1:1" ht="13.5" customHeight="1">
      <c r="A433" s="109"/>
    </row>
    <row r="434" spans="1:1" ht="13.5" customHeight="1">
      <c r="A434" s="109"/>
    </row>
    <row r="435" spans="1:1" ht="13.5" customHeight="1">
      <c r="A435" s="109"/>
    </row>
    <row r="436" spans="1:1" ht="13.5" customHeight="1">
      <c r="A436" s="109"/>
    </row>
    <row r="437" spans="1:1" ht="13.5" customHeight="1">
      <c r="A437" s="109"/>
    </row>
    <row r="438" spans="1:1" ht="13.5" customHeight="1">
      <c r="A438" s="109"/>
    </row>
    <row r="439" spans="1:1" ht="13.5" customHeight="1">
      <c r="A439" s="109"/>
    </row>
    <row r="440" spans="1:1" ht="13.5" customHeight="1">
      <c r="A440" s="109"/>
    </row>
    <row r="441" spans="1:1" ht="13.5" customHeight="1">
      <c r="A441" s="109"/>
    </row>
    <row r="442" spans="1:1" ht="13.5" customHeight="1">
      <c r="A442" s="109"/>
    </row>
    <row r="443" spans="1:1" ht="13.5" customHeight="1">
      <c r="A443" s="109"/>
    </row>
    <row r="444" spans="1:1" ht="13.5" customHeight="1">
      <c r="A444" s="109"/>
    </row>
    <row r="445" spans="1:1" ht="13.5" customHeight="1">
      <c r="A445" s="109"/>
    </row>
    <row r="446" spans="1:1" ht="13.5" customHeight="1">
      <c r="A446" s="109"/>
    </row>
    <row r="447" spans="1:1" ht="13.5" customHeight="1">
      <c r="A447" s="109"/>
    </row>
    <row r="448" spans="1:1" ht="13.5" customHeight="1">
      <c r="A448" s="109"/>
    </row>
    <row r="449" spans="1:1" ht="13.5" customHeight="1">
      <c r="A449" s="109"/>
    </row>
    <row r="450" spans="1:1" ht="13.5" customHeight="1">
      <c r="A450" s="109"/>
    </row>
    <row r="451" spans="1:1" ht="13.5" customHeight="1">
      <c r="A451" s="109"/>
    </row>
    <row r="452" spans="1:1" ht="13.5" customHeight="1">
      <c r="A452" s="109"/>
    </row>
    <row r="453" spans="1:1" ht="13.5" customHeight="1">
      <c r="A453" s="109"/>
    </row>
    <row r="454" spans="1:1" ht="13.5" customHeight="1">
      <c r="A454" s="109"/>
    </row>
    <row r="455" spans="1:1" ht="13.5" customHeight="1">
      <c r="A455" s="109"/>
    </row>
    <row r="456" spans="1:1" ht="13.5" customHeight="1">
      <c r="A456" s="109"/>
    </row>
    <row r="457" spans="1:1" ht="13.5" customHeight="1">
      <c r="A457" s="109"/>
    </row>
    <row r="458" spans="1:1" ht="13.5" customHeight="1">
      <c r="A458" s="109"/>
    </row>
    <row r="459" spans="1:1" ht="13.5" customHeight="1">
      <c r="A459" s="109"/>
    </row>
    <row r="460" spans="1:1" ht="13.5" customHeight="1">
      <c r="A460" s="109"/>
    </row>
    <row r="461" spans="1:1" ht="13.5" customHeight="1">
      <c r="A461" s="109"/>
    </row>
    <row r="462" spans="1:1" ht="13.5" customHeight="1">
      <c r="A462" s="109"/>
    </row>
    <row r="463" spans="1:1" ht="13.5" customHeight="1">
      <c r="A463" s="109"/>
    </row>
    <row r="464" spans="1:1" ht="13.5" customHeight="1">
      <c r="A464" s="109"/>
    </row>
    <row r="465" spans="1:1" ht="13.5" customHeight="1">
      <c r="A465" s="109"/>
    </row>
    <row r="466" spans="1:1" ht="13.5" customHeight="1">
      <c r="A466" s="109"/>
    </row>
    <row r="467" spans="1:1" ht="13.5" customHeight="1">
      <c r="A467" s="109"/>
    </row>
    <row r="468" spans="1:1" ht="13.5" customHeight="1">
      <c r="A468" s="109"/>
    </row>
    <row r="469" spans="1:1" ht="13.5" customHeight="1">
      <c r="A469" s="109"/>
    </row>
    <row r="470" spans="1:1" ht="13.5" customHeight="1">
      <c r="A470" s="109"/>
    </row>
    <row r="471" spans="1:1" ht="13.5" customHeight="1">
      <c r="A471" s="109"/>
    </row>
    <row r="472" spans="1:1" ht="13.5" customHeight="1">
      <c r="A472" s="109"/>
    </row>
    <row r="473" spans="1:1" ht="13.5" customHeight="1">
      <c r="A473" s="109"/>
    </row>
    <row r="474" spans="1:1" ht="13.5" customHeight="1">
      <c r="A474" s="109"/>
    </row>
    <row r="475" spans="1:1" ht="13.5" customHeight="1">
      <c r="A475" s="109"/>
    </row>
    <row r="476" spans="1:1" ht="13.5" customHeight="1">
      <c r="A476" s="109"/>
    </row>
    <row r="477" spans="1:1" ht="13.5" customHeight="1">
      <c r="A477" s="109"/>
    </row>
    <row r="478" spans="1:1" ht="13.5" customHeight="1">
      <c r="A478" s="109"/>
    </row>
    <row r="479" spans="1:1" ht="13.5" customHeight="1">
      <c r="A479" s="109"/>
    </row>
    <row r="480" spans="1:1" ht="13.5" customHeight="1">
      <c r="A480" s="109"/>
    </row>
    <row r="481" spans="1:1" ht="13.5" customHeight="1">
      <c r="A481" s="109"/>
    </row>
    <row r="482" spans="1:1" ht="13.5" customHeight="1">
      <c r="A482" s="109"/>
    </row>
    <row r="483" spans="1:1" ht="13.5" customHeight="1">
      <c r="A483" s="109"/>
    </row>
    <row r="484" spans="1:1" ht="13.5" customHeight="1">
      <c r="A484" s="109"/>
    </row>
    <row r="485" spans="1:1" ht="13.5" customHeight="1">
      <c r="A485" s="109"/>
    </row>
    <row r="486" spans="1:1" ht="13.5" customHeight="1">
      <c r="A486" s="109"/>
    </row>
    <row r="487" spans="1:1" ht="13.5" customHeight="1">
      <c r="A487" s="109"/>
    </row>
    <row r="488" spans="1:1" ht="13.5" customHeight="1">
      <c r="A488" s="109"/>
    </row>
    <row r="489" spans="1:1" ht="13.5" customHeight="1">
      <c r="A489" s="109"/>
    </row>
    <row r="490" spans="1:1" ht="13.5" customHeight="1">
      <c r="A490" s="109"/>
    </row>
    <row r="491" spans="1:1" ht="13.5" customHeight="1">
      <c r="A491" s="109"/>
    </row>
    <row r="492" spans="1:1" ht="13.5" customHeight="1">
      <c r="A492" s="109"/>
    </row>
    <row r="493" spans="1:1" ht="13.5" customHeight="1">
      <c r="A493" s="109"/>
    </row>
    <row r="494" spans="1:1" ht="13.5" customHeight="1">
      <c r="A494" s="109"/>
    </row>
    <row r="495" spans="1:1" ht="13.5" customHeight="1">
      <c r="A495" s="109"/>
    </row>
    <row r="496" spans="1:1" ht="13.5" customHeight="1">
      <c r="A496" s="109"/>
    </row>
    <row r="497" spans="1:1" ht="13.5" customHeight="1">
      <c r="A497" s="109"/>
    </row>
    <row r="498" spans="1:1" ht="13.5" customHeight="1">
      <c r="A498" s="109"/>
    </row>
    <row r="499" spans="1:1" ht="13.5" customHeight="1">
      <c r="A499" s="109"/>
    </row>
    <row r="500" spans="1:1" ht="13.5" customHeight="1">
      <c r="A500" s="109"/>
    </row>
    <row r="501" spans="1:1" ht="13.5" customHeight="1">
      <c r="A501" s="109"/>
    </row>
    <row r="502" spans="1:1" ht="13.5" customHeight="1">
      <c r="A502" s="109"/>
    </row>
    <row r="503" spans="1:1" ht="13.5" customHeight="1">
      <c r="A503" s="109"/>
    </row>
    <row r="504" spans="1:1" ht="13.5" customHeight="1">
      <c r="A504" s="109"/>
    </row>
    <row r="505" spans="1:1" ht="13.5" customHeight="1">
      <c r="A505" s="109"/>
    </row>
    <row r="506" spans="1:1" ht="13.5" customHeight="1">
      <c r="A506" s="109"/>
    </row>
    <row r="507" spans="1:1" ht="13.5" customHeight="1">
      <c r="A507" s="109"/>
    </row>
    <row r="508" spans="1:1" ht="13.5" customHeight="1">
      <c r="A508" s="109"/>
    </row>
    <row r="509" spans="1:1" ht="13.5" customHeight="1">
      <c r="A509" s="109"/>
    </row>
    <row r="510" spans="1:1" ht="13.5" customHeight="1">
      <c r="A510" s="109"/>
    </row>
    <row r="511" spans="1:1" ht="13.5" customHeight="1">
      <c r="A511" s="109"/>
    </row>
    <row r="512" spans="1:1" ht="13.5" customHeight="1">
      <c r="A512" s="109"/>
    </row>
    <row r="513" spans="1:1" ht="13.5" customHeight="1">
      <c r="A513" s="109"/>
    </row>
    <row r="514" spans="1:1" ht="13.5" customHeight="1">
      <c r="A514" s="109"/>
    </row>
    <row r="515" spans="1:1" ht="13.5" customHeight="1">
      <c r="A515" s="109"/>
    </row>
    <row r="516" spans="1:1" ht="13.5" customHeight="1">
      <c r="A516" s="109"/>
    </row>
    <row r="517" spans="1:1" ht="13.5" customHeight="1">
      <c r="A517" s="109"/>
    </row>
    <row r="518" spans="1:1" ht="13.5" customHeight="1">
      <c r="A518" s="109"/>
    </row>
    <row r="519" spans="1:1" ht="13.5" customHeight="1">
      <c r="A519" s="109"/>
    </row>
    <row r="520" spans="1:1" ht="13.5" customHeight="1">
      <c r="A520" s="109"/>
    </row>
    <row r="521" spans="1:1" ht="13.5" customHeight="1">
      <c r="A521" s="109"/>
    </row>
    <row r="522" spans="1:1" ht="13.5" customHeight="1">
      <c r="A522" s="109"/>
    </row>
    <row r="523" spans="1:1" ht="13.5" customHeight="1">
      <c r="A523" s="109"/>
    </row>
    <row r="524" spans="1:1" ht="13.5" customHeight="1">
      <c r="A524" s="109"/>
    </row>
    <row r="525" spans="1:1" ht="13.5" customHeight="1">
      <c r="A525" s="109"/>
    </row>
    <row r="526" spans="1:1" ht="13.5" customHeight="1">
      <c r="A526" s="109"/>
    </row>
    <row r="527" spans="1:1" ht="13.5" customHeight="1">
      <c r="A527" s="109"/>
    </row>
    <row r="528" spans="1:1" ht="13.5" customHeight="1">
      <c r="A528" s="109"/>
    </row>
    <row r="529" spans="1:1" ht="13.5" customHeight="1">
      <c r="A529" s="109"/>
    </row>
    <row r="530" spans="1:1" ht="13.5" customHeight="1">
      <c r="A530" s="109"/>
    </row>
    <row r="531" spans="1:1" ht="13.5" customHeight="1">
      <c r="A531" s="109"/>
    </row>
    <row r="532" spans="1:1" ht="13.5" customHeight="1">
      <c r="A532" s="109"/>
    </row>
    <row r="533" spans="1:1" ht="13.5" customHeight="1">
      <c r="A533" s="109"/>
    </row>
    <row r="534" spans="1:1" ht="13.5" customHeight="1">
      <c r="A534" s="109"/>
    </row>
    <row r="535" spans="1:1" ht="13.5" customHeight="1">
      <c r="A535" s="109"/>
    </row>
    <row r="536" spans="1:1" ht="13.5" customHeight="1">
      <c r="A536" s="109"/>
    </row>
    <row r="537" spans="1:1" ht="13.5" customHeight="1">
      <c r="A537" s="109"/>
    </row>
    <row r="538" spans="1:1" ht="13.5" customHeight="1">
      <c r="A538" s="109"/>
    </row>
    <row r="539" spans="1:1" ht="13.5" customHeight="1">
      <c r="A539" s="109"/>
    </row>
    <row r="540" spans="1:1" ht="13.5" customHeight="1">
      <c r="A540" s="109"/>
    </row>
    <row r="541" spans="1:1" ht="13.5" customHeight="1">
      <c r="A541" s="109"/>
    </row>
    <row r="542" spans="1:1" ht="13.5" customHeight="1">
      <c r="A542" s="109"/>
    </row>
    <row r="543" spans="1:1" ht="13.5" customHeight="1">
      <c r="A543" s="109"/>
    </row>
    <row r="544" spans="1:1" ht="13.5" customHeight="1">
      <c r="A544" s="109"/>
    </row>
    <row r="545" spans="1:1" ht="13.5" customHeight="1">
      <c r="A545" s="109"/>
    </row>
    <row r="546" spans="1:1" ht="13.5" customHeight="1">
      <c r="A546" s="109"/>
    </row>
    <row r="547" spans="1:1" ht="13.5" customHeight="1">
      <c r="A547" s="109"/>
    </row>
    <row r="548" spans="1:1" ht="13.5" customHeight="1">
      <c r="A548" s="109"/>
    </row>
    <row r="549" spans="1:1" ht="13.5" customHeight="1">
      <c r="A549" s="109"/>
    </row>
    <row r="550" spans="1:1" ht="13.5" customHeight="1">
      <c r="A550" s="109"/>
    </row>
    <row r="551" spans="1:1" ht="13.5" customHeight="1">
      <c r="A551" s="109"/>
    </row>
    <row r="552" spans="1:1" ht="13.5" customHeight="1">
      <c r="A552" s="109"/>
    </row>
    <row r="553" spans="1:1" ht="13.5" customHeight="1">
      <c r="A553" s="109"/>
    </row>
    <row r="554" spans="1:1" ht="13.5" customHeight="1">
      <c r="A554" s="109"/>
    </row>
    <row r="555" spans="1:1" ht="13.5" customHeight="1">
      <c r="A555" s="109"/>
    </row>
    <row r="556" spans="1:1" ht="13.5" customHeight="1">
      <c r="A556" s="109"/>
    </row>
    <row r="557" spans="1:1" ht="13.5" customHeight="1">
      <c r="A557" s="109"/>
    </row>
    <row r="558" spans="1:1" ht="13.5" customHeight="1">
      <c r="A558" s="109"/>
    </row>
    <row r="559" spans="1:1" ht="13.5" customHeight="1">
      <c r="A559" s="109"/>
    </row>
    <row r="560" spans="1:1" ht="13.5" customHeight="1">
      <c r="A560" s="109"/>
    </row>
    <row r="561" spans="1:1" ht="13.5" customHeight="1">
      <c r="A561" s="109"/>
    </row>
    <row r="562" spans="1:1" ht="13.5" customHeight="1">
      <c r="A562" s="109"/>
    </row>
    <row r="563" spans="1:1" ht="13.5" customHeight="1">
      <c r="A563" s="109"/>
    </row>
    <row r="564" spans="1:1" ht="13.5" customHeight="1">
      <c r="A564" s="109"/>
    </row>
    <row r="565" spans="1:1" ht="13.5" customHeight="1">
      <c r="A565" s="109"/>
    </row>
    <row r="566" spans="1:1" ht="13.5" customHeight="1">
      <c r="A566" s="109"/>
    </row>
    <row r="567" spans="1:1" ht="13.5" customHeight="1">
      <c r="A567" s="109"/>
    </row>
    <row r="568" spans="1:1" ht="13.5" customHeight="1">
      <c r="A568" s="109"/>
    </row>
    <row r="569" spans="1:1" ht="13.5" customHeight="1">
      <c r="A569" s="109"/>
    </row>
    <row r="570" spans="1:1" ht="13.5" customHeight="1">
      <c r="A570" s="109"/>
    </row>
    <row r="571" spans="1:1" ht="13.5" customHeight="1">
      <c r="A571" s="109"/>
    </row>
    <row r="572" spans="1:1" ht="13.5" customHeight="1">
      <c r="A572" s="109"/>
    </row>
    <row r="573" spans="1:1" ht="13.5" customHeight="1">
      <c r="A573" s="109"/>
    </row>
    <row r="574" spans="1:1" ht="13.5" customHeight="1">
      <c r="A574" s="109"/>
    </row>
    <row r="575" spans="1:1" ht="13.5" customHeight="1">
      <c r="A575" s="109"/>
    </row>
    <row r="576" spans="1:1" ht="13.5" customHeight="1">
      <c r="A576" s="109"/>
    </row>
    <row r="577" spans="1:1" ht="13.5" customHeight="1">
      <c r="A577" s="109"/>
    </row>
    <row r="578" spans="1:1" ht="13.5" customHeight="1">
      <c r="A578" s="109"/>
    </row>
    <row r="579" spans="1:1" ht="13.5" customHeight="1">
      <c r="A579" s="109"/>
    </row>
    <row r="580" spans="1:1" ht="13.5" customHeight="1">
      <c r="A580" s="109"/>
    </row>
    <row r="581" spans="1:1" ht="13.5" customHeight="1">
      <c r="A581" s="109"/>
    </row>
    <row r="582" spans="1:1" ht="13.5" customHeight="1">
      <c r="A582" s="109"/>
    </row>
    <row r="583" spans="1:1" ht="13.5" customHeight="1">
      <c r="A583" s="109"/>
    </row>
    <row r="584" spans="1:1" ht="13.5" customHeight="1">
      <c r="A584" s="109"/>
    </row>
    <row r="585" spans="1:1" ht="13.5" customHeight="1">
      <c r="A585" s="109"/>
    </row>
    <row r="586" spans="1:1" ht="13.5" customHeight="1">
      <c r="A586" s="109"/>
    </row>
    <row r="587" spans="1:1" ht="13.5" customHeight="1">
      <c r="A587" s="109"/>
    </row>
    <row r="588" spans="1:1" ht="13.5" customHeight="1">
      <c r="A588" s="109"/>
    </row>
    <row r="589" spans="1:1" ht="13.5" customHeight="1">
      <c r="A589" s="109"/>
    </row>
    <row r="590" spans="1:1" ht="13.5" customHeight="1">
      <c r="A590" s="109"/>
    </row>
    <row r="591" spans="1:1" ht="13.5" customHeight="1">
      <c r="A591" s="109"/>
    </row>
    <row r="592" spans="1:1" ht="13.5" customHeight="1">
      <c r="A592" s="109"/>
    </row>
    <row r="593" spans="1:1" ht="13.5" customHeight="1">
      <c r="A593" s="109"/>
    </row>
    <row r="594" spans="1:1" ht="13.5" customHeight="1">
      <c r="A594" s="109"/>
    </row>
    <row r="595" spans="1:1" ht="13.5" customHeight="1">
      <c r="A595" s="109"/>
    </row>
    <row r="596" spans="1:1" ht="13.5" customHeight="1">
      <c r="A596" s="109"/>
    </row>
    <row r="597" spans="1:1" ht="13.5" customHeight="1">
      <c r="A597" s="109"/>
    </row>
    <row r="598" spans="1:1" ht="13.5" customHeight="1">
      <c r="A598" s="109"/>
    </row>
    <row r="599" spans="1:1" ht="13.5" customHeight="1">
      <c r="A599" s="109"/>
    </row>
    <row r="600" spans="1:1" ht="13.5" customHeight="1">
      <c r="A600" s="109"/>
    </row>
    <row r="601" spans="1:1" ht="13.5" customHeight="1">
      <c r="A601" s="109"/>
    </row>
    <row r="602" spans="1:1" ht="13.5" customHeight="1">
      <c r="A602" s="109"/>
    </row>
    <row r="603" spans="1:1" ht="13.5" customHeight="1">
      <c r="A603" s="109"/>
    </row>
    <row r="604" spans="1:1" ht="13.5" customHeight="1">
      <c r="A604" s="109"/>
    </row>
    <row r="605" spans="1:1" ht="13.5" customHeight="1">
      <c r="A605" s="109"/>
    </row>
    <row r="606" spans="1:1" ht="13.5" customHeight="1">
      <c r="A606" s="109"/>
    </row>
    <row r="607" spans="1:1" ht="13.5" customHeight="1">
      <c r="A607" s="109"/>
    </row>
    <row r="608" spans="1:1" ht="13.5" customHeight="1">
      <c r="A608" s="109"/>
    </row>
    <row r="609" spans="1:1" ht="13.5" customHeight="1">
      <c r="A609" s="109"/>
    </row>
    <row r="610" spans="1:1" ht="13.5" customHeight="1">
      <c r="A610" s="109"/>
    </row>
    <row r="611" spans="1:1" ht="13.5" customHeight="1">
      <c r="A611" s="109"/>
    </row>
    <row r="612" spans="1:1" ht="13.5" customHeight="1">
      <c r="A612" s="109"/>
    </row>
    <row r="613" spans="1:1" ht="13.5" customHeight="1">
      <c r="A613" s="109"/>
    </row>
    <row r="614" spans="1:1" ht="13.5" customHeight="1">
      <c r="A614" s="109"/>
    </row>
    <row r="615" spans="1:1" ht="13.5" customHeight="1">
      <c r="A615" s="109"/>
    </row>
    <row r="616" spans="1:1" ht="13.5" customHeight="1">
      <c r="A616" s="109"/>
    </row>
    <row r="617" spans="1:1" ht="13.5" customHeight="1">
      <c r="A617" s="109"/>
    </row>
    <row r="618" spans="1:1" ht="13.5" customHeight="1">
      <c r="A618" s="109"/>
    </row>
    <row r="619" spans="1:1" ht="13.5" customHeight="1">
      <c r="A619" s="109"/>
    </row>
    <row r="620" spans="1:1" ht="13.5" customHeight="1">
      <c r="A620" s="109"/>
    </row>
    <row r="621" spans="1:1" ht="13.5" customHeight="1">
      <c r="A621" s="109"/>
    </row>
    <row r="622" spans="1:1" ht="13.5" customHeight="1">
      <c r="A622" s="109"/>
    </row>
    <row r="623" spans="1:1" ht="13.5" customHeight="1">
      <c r="A623" s="109"/>
    </row>
    <row r="624" spans="1:1" ht="13.5" customHeight="1">
      <c r="A624" s="109"/>
    </row>
    <row r="625" spans="1:1" ht="13.5" customHeight="1">
      <c r="A625" s="109"/>
    </row>
    <row r="626" spans="1:1" ht="13.5" customHeight="1">
      <c r="A626" s="109"/>
    </row>
    <row r="627" spans="1:1" ht="13.5" customHeight="1">
      <c r="A627" s="109"/>
    </row>
    <row r="628" spans="1:1" ht="13.5" customHeight="1">
      <c r="A628" s="109"/>
    </row>
    <row r="629" spans="1:1" ht="13.5" customHeight="1">
      <c r="A629" s="109"/>
    </row>
    <row r="630" spans="1:1" ht="13.5" customHeight="1">
      <c r="A630" s="109"/>
    </row>
    <row r="631" spans="1:1" ht="13.5" customHeight="1">
      <c r="A631" s="109"/>
    </row>
    <row r="632" spans="1:1" ht="13.5" customHeight="1">
      <c r="A632" s="109"/>
    </row>
    <row r="633" spans="1:1" ht="13.5" customHeight="1">
      <c r="A633" s="109"/>
    </row>
    <row r="634" spans="1:1" ht="13.5" customHeight="1">
      <c r="A634" s="109"/>
    </row>
    <row r="635" spans="1:1" ht="13.5" customHeight="1">
      <c r="A635" s="109"/>
    </row>
    <row r="636" spans="1:1" ht="13.5" customHeight="1">
      <c r="A636" s="109"/>
    </row>
    <row r="637" spans="1:1" ht="13.5" customHeight="1">
      <c r="A637" s="109"/>
    </row>
    <row r="638" spans="1:1" ht="13.5" customHeight="1">
      <c r="A638" s="109"/>
    </row>
    <row r="639" spans="1:1" ht="13.5" customHeight="1">
      <c r="A639" s="109"/>
    </row>
    <row r="640" spans="1:1" ht="13.5" customHeight="1">
      <c r="A640" s="109"/>
    </row>
    <row r="641" spans="1:1" ht="13.5" customHeight="1">
      <c r="A641" s="109"/>
    </row>
    <row r="642" spans="1:1" ht="13.5" customHeight="1">
      <c r="A642" s="109"/>
    </row>
    <row r="643" spans="1:1" ht="13.5" customHeight="1">
      <c r="A643" s="109"/>
    </row>
    <row r="644" spans="1:1" ht="13.5" customHeight="1">
      <c r="A644" s="109"/>
    </row>
    <row r="645" spans="1:1" ht="13.5" customHeight="1">
      <c r="A645" s="109"/>
    </row>
    <row r="646" spans="1:1" ht="13.5" customHeight="1">
      <c r="A646" s="109"/>
    </row>
    <row r="647" spans="1:1" ht="13.5" customHeight="1">
      <c r="A647" s="109"/>
    </row>
    <row r="648" spans="1:1" ht="13.5" customHeight="1">
      <c r="A648" s="109"/>
    </row>
    <row r="649" spans="1:1" ht="13.5" customHeight="1">
      <c r="A649" s="109"/>
    </row>
    <row r="650" spans="1:1" ht="13.5" customHeight="1">
      <c r="A650" s="109"/>
    </row>
    <row r="651" spans="1:1" ht="13.5" customHeight="1">
      <c r="A651" s="109"/>
    </row>
    <row r="652" spans="1:1" ht="13.5" customHeight="1">
      <c r="A652" s="109"/>
    </row>
    <row r="653" spans="1:1" ht="13.5" customHeight="1">
      <c r="A653" s="109"/>
    </row>
    <row r="654" spans="1:1" ht="13.5" customHeight="1">
      <c r="A654" s="109"/>
    </row>
    <row r="655" spans="1:1" ht="13.5" customHeight="1">
      <c r="A655" s="109"/>
    </row>
    <row r="656" spans="1:1" ht="13.5" customHeight="1">
      <c r="A656" s="109"/>
    </row>
    <row r="657" spans="1:1" ht="13.5" customHeight="1">
      <c r="A657" s="109"/>
    </row>
    <row r="658" spans="1:1" ht="13.5" customHeight="1">
      <c r="A658" s="109"/>
    </row>
    <row r="659" spans="1:1" ht="13.5" customHeight="1">
      <c r="A659" s="109"/>
    </row>
    <row r="660" spans="1:1" ht="13.5" customHeight="1">
      <c r="A660" s="109"/>
    </row>
    <row r="661" spans="1:1" ht="13.5" customHeight="1">
      <c r="A661" s="109"/>
    </row>
    <row r="662" spans="1:1" ht="13.5" customHeight="1">
      <c r="A662" s="109"/>
    </row>
    <row r="663" spans="1:1" ht="13.5" customHeight="1">
      <c r="A663" s="109"/>
    </row>
    <row r="664" spans="1:1" ht="13.5" customHeight="1">
      <c r="A664" s="109"/>
    </row>
    <row r="665" spans="1:1" ht="13.5" customHeight="1">
      <c r="A665" s="109"/>
    </row>
    <row r="666" spans="1:1" ht="13.5" customHeight="1">
      <c r="A666" s="109"/>
    </row>
    <row r="667" spans="1:1" ht="13.5" customHeight="1">
      <c r="A667" s="109"/>
    </row>
    <row r="668" spans="1:1" ht="13.5" customHeight="1">
      <c r="A668" s="109"/>
    </row>
    <row r="669" spans="1:1" ht="13.5" customHeight="1">
      <c r="A669" s="109"/>
    </row>
    <row r="670" spans="1:1" ht="13.5" customHeight="1">
      <c r="A670" s="109"/>
    </row>
    <row r="671" spans="1:1" ht="13.5" customHeight="1">
      <c r="A671" s="109"/>
    </row>
    <row r="672" spans="1:1" ht="13.5" customHeight="1">
      <c r="A672" s="109"/>
    </row>
    <row r="673" spans="1:1" ht="13.5" customHeight="1">
      <c r="A673" s="109"/>
    </row>
    <row r="674" spans="1:1" ht="13.5" customHeight="1">
      <c r="A674" s="109"/>
    </row>
    <row r="675" spans="1:1" ht="13.5" customHeight="1">
      <c r="A675" s="109"/>
    </row>
    <row r="676" spans="1:1" ht="13.5" customHeight="1">
      <c r="A676" s="109"/>
    </row>
    <row r="677" spans="1:1" ht="13.5" customHeight="1">
      <c r="A677" s="109"/>
    </row>
    <row r="678" spans="1:1" ht="13.5" customHeight="1">
      <c r="A678" s="109"/>
    </row>
    <row r="679" spans="1:1" ht="13.5" customHeight="1">
      <c r="A679" s="109"/>
    </row>
    <row r="680" spans="1:1" ht="13.5" customHeight="1">
      <c r="A680" s="109"/>
    </row>
    <row r="681" spans="1:1" ht="13.5" customHeight="1">
      <c r="A681" s="109"/>
    </row>
    <row r="682" spans="1:1" ht="13.5" customHeight="1">
      <c r="A682" s="109"/>
    </row>
    <row r="683" spans="1:1" ht="13.5" customHeight="1">
      <c r="A683" s="109"/>
    </row>
    <row r="684" spans="1:1" ht="13.5" customHeight="1">
      <c r="A684" s="109"/>
    </row>
    <row r="685" spans="1:1" ht="13.5" customHeight="1">
      <c r="A685" s="109"/>
    </row>
    <row r="686" spans="1:1" ht="13.5" customHeight="1">
      <c r="A686" s="109"/>
    </row>
    <row r="687" spans="1:1" ht="13.5" customHeight="1">
      <c r="A687" s="109"/>
    </row>
    <row r="688" spans="1:1" ht="13.5" customHeight="1">
      <c r="A688" s="109"/>
    </row>
    <row r="689" spans="1:1" ht="13.5" customHeight="1">
      <c r="A689" s="109"/>
    </row>
    <row r="690" spans="1:1" ht="13.5" customHeight="1">
      <c r="A690" s="109"/>
    </row>
    <row r="691" spans="1:1" ht="13.5" customHeight="1">
      <c r="A691" s="109"/>
    </row>
    <row r="692" spans="1:1" ht="13.5" customHeight="1">
      <c r="A692" s="109"/>
    </row>
    <row r="693" spans="1:1" ht="13.5" customHeight="1">
      <c r="A693" s="109"/>
    </row>
    <row r="694" spans="1:1" ht="13.5" customHeight="1">
      <c r="A694" s="109"/>
    </row>
    <row r="695" spans="1:1" ht="13.5" customHeight="1">
      <c r="A695" s="109"/>
    </row>
    <row r="696" spans="1:1" ht="13.5" customHeight="1">
      <c r="A696" s="109"/>
    </row>
    <row r="697" spans="1:1" ht="13.5" customHeight="1">
      <c r="A697" s="109"/>
    </row>
    <row r="698" spans="1:1" ht="13.5" customHeight="1">
      <c r="A698" s="109"/>
    </row>
    <row r="699" spans="1:1" ht="13.5" customHeight="1">
      <c r="A699" s="109"/>
    </row>
    <row r="700" spans="1:1" ht="13.5" customHeight="1">
      <c r="A700" s="109"/>
    </row>
    <row r="701" spans="1:1" ht="13.5" customHeight="1">
      <c r="A701" s="109"/>
    </row>
    <row r="702" spans="1:1" ht="13.5" customHeight="1">
      <c r="A702" s="109"/>
    </row>
    <row r="703" spans="1:1" ht="13.5" customHeight="1">
      <c r="A703" s="109"/>
    </row>
    <row r="704" spans="1:1" ht="13.5" customHeight="1">
      <c r="A704" s="109"/>
    </row>
    <row r="705" spans="1:1" ht="13.5" customHeight="1">
      <c r="A705" s="109"/>
    </row>
    <row r="706" spans="1:1" ht="13.5" customHeight="1">
      <c r="A706" s="109"/>
    </row>
    <row r="707" spans="1:1" ht="13.5" customHeight="1">
      <c r="A707" s="109"/>
    </row>
    <row r="708" spans="1:1" ht="13.5" customHeight="1">
      <c r="A708" s="109"/>
    </row>
    <row r="709" spans="1:1" ht="13.5" customHeight="1">
      <c r="A709" s="109"/>
    </row>
    <row r="710" spans="1:1" ht="13.5" customHeight="1">
      <c r="A710" s="109"/>
    </row>
    <row r="711" spans="1:1" ht="13.5" customHeight="1">
      <c r="A711" s="109"/>
    </row>
    <row r="712" spans="1:1" ht="13.5" customHeight="1">
      <c r="A712" s="109"/>
    </row>
    <row r="713" spans="1:1" ht="13.5" customHeight="1">
      <c r="A713" s="109"/>
    </row>
    <row r="714" spans="1:1" ht="13.5" customHeight="1">
      <c r="A714" s="109"/>
    </row>
    <row r="715" spans="1:1" ht="13.5" customHeight="1">
      <c r="A715" s="109"/>
    </row>
    <row r="716" spans="1:1" ht="13.5" customHeight="1">
      <c r="A716" s="109"/>
    </row>
    <row r="717" spans="1:1" ht="13.5" customHeight="1">
      <c r="A717" s="109"/>
    </row>
    <row r="718" spans="1:1" ht="13.5" customHeight="1">
      <c r="A718" s="109"/>
    </row>
    <row r="719" spans="1:1" ht="13.5" customHeight="1">
      <c r="A719" s="109"/>
    </row>
    <row r="720" spans="1:1" ht="13.5" customHeight="1">
      <c r="A720" s="109"/>
    </row>
    <row r="721" spans="1:1" ht="13.5" customHeight="1">
      <c r="A721" s="109"/>
    </row>
    <row r="722" spans="1:1" ht="13.5" customHeight="1">
      <c r="A722" s="109"/>
    </row>
    <row r="723" spans="1:1" ht="13.5" customHeight="1">
      <c r="A723" s="109"/>
    </row>
    <row r="724" spans="1:1" ht="13.5" customHeight="1">
      <c r="A724" s="109"/>
    </row>
    <row r="725" spans="1:1" ht="13.5" customHeight="1">
      <c r="A725" s="109"/>
    </row>
    <row r="726" spans="1:1" ht="13.5" customHeight="1">
      <c r="A726" s="109"/>
    </row>
    <row r="727" spans="1:1" ht="13.5" customHeight="1">
      <c r="A727" s="109"/>
    </row>
    <row r="728" spans="1:1" ht="13.5" customHeight="1">
      <c r="A728" s="109"/>
    </row>
    <row r="729" spans="1:1" ht="13.5" customHeight="1">
      <c r="A729" s="109"/>
    </row>
    <row r="730" spans="1:1" ht="13.5" customHeight="1">
      <c r="A730" s="109"/>
    </row>
    <row r="731" spans="1:1" ht="13.5" customHeight="1">
      <c r="A731" s="109"/>
    </row>
    <row r="732" spans="1:1" ht="13.5" customHeight="1">
      <c r="A732" s="109"/>
    </row>
    <row r="733" spans="1:1" ht="13.5" customHeight="1">
      <c r="A733" s="109"/>
    </row>
    <row r="734" spans="1:1" ht="13.5" customHeight="1">
      <c r="A734" s="109"/>
    </row>
    <row r="735" spans="1:1" ht="13.5" customHeight="1">
      <c r="A735" s="109"/>
    </row>
    <row r="736" spans="1:1" ht="13.5" customHeight="1">
      <c r="A736" s="109"/>
    </row>
    <row r="737" spans="1:1" ht="13.5" customHeight="1">
      <c r="A737" s="109"/>
    </row>
    <row r="738" spans="1:1" ht="13.5" customHeight="1">
      <c r="A738" s="109"/>
    </row>
    <row r="739" spans="1:1" ht="13.5" customHeight="1">
      <c r="A739" s="109"/>
    </row>
    <row r="740" spans="1:1" ht="13.5" customHeight="1">
      <c r="A740" s="109"/>
    </row>
    <row r="741" spans="1:1" ht="13.5" customHeight="1">
      <c r="A741" s="109"/>
    </row>
    <row r="742" spans="1:1" ht="13.5" customHeight="1">
      <c r="A742" s="109"/>
    </row>
    <row r="743" spans="1:1" ht="13.5" customHeight="1">
      <c r="A743" s="109"/>
    </row>
    <row r="744" spans="1:1" ht="13.5" customHeight="1">
      <c r="A744" s="109"/>
    </row>
    <row r="745" spans="1:1" ht="13.5" customHeight="1">
      <c r="A745" s="109"/>
    </row>
    <row r="746" spans="1:1" ht="13.5" customHeight="1">
      <c r="A746" s="109"/>
    </row>
    <row r="747" spans="1:1" ht="13.5" customHeight="1">
      <c r="A747" s="109"/>
    </row>
    <row r="748" spans="1:1" ht="13.5" customHeight="1">
      <c r="A748" s="109"/>
    </row>
    <row r="749" spans="1:1" ht="13.5" customHeight="1">
      <c r="A749" s="109"/>
    </row>
    <row r="750" spans="1:1" ht="13.5" customHeight="1">
      <c r="A750" s="109"/>
    </row>
    <row r="751" spans="1:1" ht="13.5" customHeight="1">
      <c r="A751" s="109"/>
    </row>
    <row r="752" spans="1:1" ht="13.5" customHeight="1">
      <c r="A752" s="109"/>
    </row>
    <row r="753" spans="1:1" ht="13.5" customHeight="1">
      <c r="A753" s="109"/>
    </row>
    <row r="754" spans="1:1" ht="13.5" customHeight="1">
      <c r="A754" s="109"/>
    </row>
    <row r="755" spans="1:1" ht="13.5" customHeight="1">
      <c r="A755" s="109"/>
    </row>
    <row r="756" spans="1:1" ht="13.5" customHeight="1">
      <c r="A756" s="109"/>
    </row>
    <row r="757" spans="1:1" ht="13.5" customHeight="1">
      <c r="A757" s="109"/>
    </row>
    <row r="758" spans="1:1" ht="13.5" customHeight="1">
      <c r="A758" s="109"/>
    </row>
    <row r="759" spans="1:1" ht="13.5" customHeight="1">
      <c r="A759" s="109"/>
    </row>
    <row r="760" spans="1:1" ht="13.5" customHeight="1">
      <c r="A760" s="109"/>
    </row>
    <row r="761" spans="1:1" ht="13.5" customHeight="1">
      <c r="A761" s="109"/>
    </row>
    <row r="762" spans="1:1" ht="13.5" customHeight="1">
      <c r="A762" s="109"/>
    </row>
    <row r="763" spans="1:1" ht="13.5" customHeight="1">
      <c r="A763" s="109"/>
    </row>
    <row r="764" spans="1:1" ht="13.5" customHeight="1">
      <c r="A764" s="109"/>
    </row>
    <row r="765" spans="1:1" ht="13.5" customHeight="1">
      <c r="A765" s="109"/>
    </row>
    <row r="766" spans="1:1" ht="13.5" customHeight="1">
      <c r="A766" s="109"/>
    </row>
    <row r="767" spans="1:1" ht="13.5" customHeight="1">
      <c r="A767" s="109"/>
    </row>
    <row r="768" spans="1:1" ht="13.5" customHeight="1">
      <c r="A768" s="109"/>
    </row>
    <row r="769" spans="1:1" ht="13.5" customHeight="1">
      <c r="A769" s="109"/>
    </row>
    <row r="770" spans="1:1" ht="13.5" customHeight="1">
      <c r="A770" s="109"/>
    </row>
    <row r="771" spans="1:1" ht="13.5" customHeight="1">
      <c r="A771" s="109"/>
    </row>
    <row r="772" spans="1:1" ht="13.5" customHeight="1">
      <c r="A772" s="109"/>
    </row>
    <row r="773" spans="1:1" ht="13.5" customHeight="1">
      <c r="A773" s="109"/>
    </row>
    <row r="774" spans="1:1" ht="13.5" customHeight="1">
      <c r="A774" s="109"/>
    </row>
    <row r="775" spans="1:1" ht="13.5" customHeight="1">
      <c r="A775" s="109"/>
    </row>
    <row r="776" spans="1:1" ht="13.5" customHeight="1">
      <c r="A776" s="109"/>
    </row>
    <row r="777" spans="1:1" ht="13.5" customHeight="1">
      <c r="A777" s="109"/>
    </row>
    <row r="778" spans="1:1" ht="13.5" customHeight="1">
      <c r="A778" s="109"/>
    </row>
    <row r="779" spans="1:1" ht="13.5" customHeight="1">
      <c r="A779" s="109"/>
    </row>
    <row r="780" spans="1:1" ht="13.5" customHeight="1">
      <c r="A780" s="109"/>
    </row>
    <row r="781" spans="1:1" ht="13.5" customHeight="1">
      <c r="A781" s="109"/>
    </row>
    <row r="782" spans="1:1" ht="13.5" customHeight="1">
      <c r="A782" s="109"/>
    </row>
    <row r="783" spans="1:1" ht="13.5" customHeight="1">
      <c r="A783" s="109"/>
    </row>
    <row r="784" spans="1:1" ht="13.5" customHeight="1">
      <c r="A784" s="109"/>
    </row>
    <row r="785" spans="1:1" ht="13.5" customHeight="1">
      <c r="A785" s="109"/>
    </row>
    <row r="786" spans="1:1" ht="13.5" customHeight="1">
      <c r="A786" s="109"/>
    </row>
    <row r="787" spans="1:1" ht="13.5" customHeight="1">
      <c r="A787" s="109"/>
    </row>
    <row r="788" spans="1:1" ht="13.5" customHeight="1">
      <c r="A788" s="109"/>
    </row>
    <row r="789" spans="1:1" ht="13.5" customHeight="1">
      <c r="A789" s="109"/>
    </row>
    <row r="790" spans="1:1" ht="13.5" customHeight="1">
      <c r="A790" s="109"/>
    </row>
    <row r="791" spans="1:1" ht="13.5" customHeight="1">
      <c r="A791" s="109"/>
    </row>
    <row r="792" spans="1:1" ht="13.5" customHeight="1">
      <c r="A792" s="109"/>
    </row>
    <row r="793" spans="1:1" ht="13.5" customHeight="1">
      <c r="A793" s="109"/>
    </row>
    <row r="794" spans="1:1" ht="13.5" customHeight="1">
      <c r="A794" s="109"/>
    </row>
    <row r="795" spans="1:1" ht="13.5" customHeight="1">
      <c r="A795" s="109"/>
    </row>
    <row r="796" spans="1:1" ht="13.5" customHeight="1">
      <c r="A796" s="109"/>
    </row>
    <row r="797" spans="1:1" ht="13.5" customHeight="1">
      <c r="A797" s="109"/>
    </row>
    <row r="798" spans="1:1" ht="13.5" customHeight="1">
      <c r="A798" s="109"/>
    </row>
    <row r="799" spans="1:1" ht="13.5" customHeight="1">
      <c r="A799" s="109"/>
    </row>
    <row r="800" spans="1:1" ht="13.5" customHeight="1">
      <c r="A800" s="109"/>
    </row>
    <row r="801" spans="1:1" ht="13.5" customHeight="1">
      <c r="A801" s="109"/>
    </row>
    <row r="802" spans="1:1" ht="13.5" customHeight="1">
      <c r="A802" s="109"/>
    </row>
    <row r="803" spans="1:1" ht="13.5" customHeight="1">
      <c r="A803" s="109"/>
    </row>
    <row r="804" spans="1:1" ht="13.5" customHeight="1">
      <c r="A804" s="109"/>
    </row>
    <row r="805" spans="1:1" ht="13.5" customHeight="1">
      <c r="A805" s="109"/>
    </row>
    <row r="806" spans="1:1" ht="13.5" customHeight="1">
      <c r="A806" s="109"/>
    </row>
    <row r="807" spans="1:1" ht="13.5" customHeight="1">
      <c r="A807" s="109"/>
    </row>
    <row r="808" spans="1:1" ht="13.5" customHeight="1">
      <c r="A808" s="109"/>
    </row>
    <row r="809" spans="1:1" ht="13.5" customHeight="1">
      <c r="A809" s="109"/>
    </row>
    <row r="810" spans="1:1" ht="13.5" customHeight="1">
      <c r="A810" s="109"/>
    </row>
    <row r="811" spans="1:1" ht="13.5" customHeight="1">
      <c r="A811" s="109"/>
    </row>
    <row r="812" spans="1:1" ht="13.5" customHeight="1">
      <c r="A812" s="109"/>
    </row>
    <row r="813" spans="1:1" ht="13.5" customHeight="1">
      <c r="A813" s="109"/>
    </row>
    <row r="814" spans="1:1" ht="13.5" customHeight="1">
      <c r="A814" s="109"/>
    </row>
    <row r="815" spans="1:1" ht="13.5" customHeight="1">
      <c r="A815" s="109"/>
    </row>
    <row r="816" spans="1:1" ht="13.5" customHeight="1">
      <c r="A816" s="109"/>
    </row>
    <row r="817" spans="1:1" ht="13.5" customHeight="1">
      <c r="A817" s="109"/>
    </row>
    <row r="818" spans="1:1" ht="13.5" customHeight="1">
      <c r="A818" s="109"/>
    </row>
    <row r="819" spans="1:1" ht="13.5" customHeight="1">
      <c r="A819" s="109"/>
    </row>
    <row r="820" spans="1:1" ht="13.5" customHeight="1">
      <c r="A820" s="109"/>
    </row>
    <row r="821" spans="1:1" ht="13.5" customHeight="1">
      <c r="A821" s="109"/>
    </row>
    <row r="822" spans="1:1" ht="13.5" customHeight="1">
      <c r="A822" s="109"/>
    </row>
    <row r="823" spans="1:1" ht="13.5" customHeight="1">
      <c r="A823" s="109"/>
    </row>
    <row r="824" spans="1:1" ht="13.5" customHeight="1">
      <c r="A824" s="109"/>
    </row>
    <row r="825" spans="1:1" ht="13.5" customHeight="1">
      <c r="A825" s="109"/>
    </row>
    <row r="826" spans="1:1" ht="13.5" customHeight="1">
      <c r="A826" s="109"/>
    </row>
    <row r="827" spans="1:1" ht="13.5" customHeight="1">
      <c r="A827" s="109"/>
    </row>
    <row r="828" spans="1:1" ht="13.5" customHeight="1">
      <c r="A828" s="109"/>
    </row>
    <row r="829" spans="1:1" ht="13.5" customHeight="1">
      <c r="A829" s="109"/>
    </row>
    <row r="830" spans="1:1" ht="13.5" customHeight="1">
      <c r="A830" s="109"/>
    </row>
    <row r="831" spans="1:1" ht="13.5" customHeight="1">
      <c r="A831" s="109"/>
    </row>
    <row r="832" spans="1:1" ht="13.5" customHeight="1">
      <c r="A832" s="109"/>
    </row>
    <row r="833" spans="1:1" ht="13.5" customHeight="1">
      <c r="A833" s="109"/>
    </row>
    <row r="834" spans="1:1" ht="13.5" customHeight="1">
      <c r="A834" s="109"/>
    </row>
    <row r="835" spans="1:1" ht="13.5" customHeight="1">
      <c r="A835" s="109"/>
    </row>
    <row r="836" spans="1:1" ht="13.5" customHeight="1">
      <c r="A836" s="109"/>
    </row>
    <row r="837" spans="1:1" ht="13.5" customHeight="1">
      <c r="A837" s="109"/>
    </row>
    <row r="838" spans="1:1" ht="13.5" customHeight="1">
      <c r="A838" s="109"/>
    </row>
    <row r="839" spans="1:1" ht="13.5" customHeight="1">
      <c r="A839" s="109"/>
    </row>
    <row r="840" spans="1:1" ht="13.5" customHeight="1">
      <c r="A840" s="109"/>
    </row>
    <row r="841" spans="1:1" ht="13.5" customHeight="1">
      <c r="A841" s="109"/>
    </row>
    <row r="842" spans="1:1" ht="13.5" customHeight="1">
      <c r="A842" s="109"/>
    </row>
    <row r="843" spans="1:1" ht="13.5" customHeight="1">
      <c r="A843" s="109"/>
    </row>
    <row r="844" spans="1:1" ht="13.5" customHeight="1">
      <c r="A844" s="109"/>
    </row>
    <row r="845" spans="1:1" ht="13.5" customHeight="1">
      <c r="A845" s="109"/>
    </row>
    <row r="846" spans="1:1" ht="13.5" customHeight="1">
      <c r="A846" s="109"/>
    </row>
    <row r="847" spans="1:1" ht="13.5" customHeight="1">
      <c r="A847" s="109"/>
    </row>
    <row r="848" spans="1:1" ht="13.5" customHeight="1">
      <c r="A848" s="109"/>
    </row>
    <row r="849" spans="1:1" ht="13.5" customHeight="1">
      <c r="A849" s="109"/>
    </row>
    <row r="850" spans="1:1" ht="13.5" customHeight="1">
      <c r="A850" s="109"/>
    </row>
    <row r="851" spans="1:1" ht="13.5" customHeight="1">
      <c r="A851" s="109"/>
    </row>
    <row r="852" spans="1:1" ht="13.5" customHeight="1">
      <c r="A852" s="109"/>
    </row>
    <row r="853" spans="1:1" ht="13.5" customHeight="1">
      <c r="A853" s="109"/>
    </row>
    <row r="854" spans="1:1" ht="13.5" customHeight="1">
      <c r="A854" s="109"/>
    </row>
    <row r="855" spans="1:1" ht="13.5" customHeight="1">
      <c r="A855" s="109"/>
    </row>
    <row r="856" spans="1:1" ht="13.5" customHeight="1">
      <c r="A856" s="109"/>
    </row>
    <row r="857" spans="1:1" ht="13.5" customHeight="1">
      <c r="A857" s="109"/>
    </row>
    <row r="858" spans="1:1" ht="13.5" customHeight="1">
      <c r="A858" s="109"/>
    </row>
    <row r="859" spans="1:1" ht="13.5" customHeight="1">
      <c r="A859" s="109"/>
    </row>
    <row r="860" spans="1:1" ht="13.5" customHeight="1">
      <c r="A860" s="109"/>
    </row>
    <row r="861" spans="1:1" ht="13.5" customHeight="1">
      <c r="A861" s="109"/>
    </row>
    <row r="862" spans="1:1" ht="13.5" customHeight="1">
      <c r="A862" s="109"/>
    </row>
    <row r="863" spans="1:1" ht="13.5" customHeight="1">
      <c r="A863" s="109"/>
    </row>
    <row r="864" spans="1:1" ht="13.5" customHeight="1">
      <c r="A864" s="109"/>
    </row>
    <row r="865" spans="1:1" ht="13.5" customHeight="1">
      <c r="A865" s="109"/>
    </row>
    <row r="866" spans="1:1" ht="13.5" customHeight="1">
      <c r="A866" s="109"/>
    </row>
    <row r="867" spans="1:1" ht="13.5" customHeight="1">
      <c r="A867" s="109"/>
    </row>
    <row r="868" spans="1:1" ht="13.5" customHeight="1">
      <c r="A868" s="109"/>
    </row>
    <row r="869" spans="1:1" ht="13.5" customHeight="1">
      <c r="A869" s="109"/>
    </row>
    <row r="870" spans="1:1" ht="13.5" customHeight="1">
      <c r="A870" s="109"/>
    </row>
    <row r="871" spans="1:1" ht="13.5" customHeight="1">
      <c r="A871" s="109"/>
    </row>
    <row r="872" spans="1:1" ht="13.5" customHeight="1">
      <c r="A872" s="109"/>
    </row>
    <row r="873" spans="1:1" ht="13.5" customHeight="1">
      <c r="A873" s="109"/>
    </row>
    <row r="874" spans="1:1" ht="13.5" customHeight="1">
      <c r="A874" s="109"/>
    </row>
    <row r="875" spans="1:1" ht="13.5" customHeight="1">
      <c r="A875" s="109"/>
    </row>
    <row r="876" spans="1:1" ht="13.5" customHeight="1">
      <c r="A876" s="109"/>
    </row>
    <row r="877" spans="1:1" ht="13.5" customHeight="1">
      <c r="A877" s="109"/>
    </row>
    <row r="878" spans="1:1" ht="13.5" customHeight="1">
      <c r="A878" s="109"/>
    </row>
    <row r="879" spans="1:1" ht="13.5" customHeight="1">
      <c r="A879" s="109"/>
    </row>
    <row r="880" spans="1:1" ht="13.5" customHeight="1">
      <c r="A880" s="109"/>
    </row>
    <row r="881" spans="1:1" ht="13.5" customHeight="1">
      <c r="A881" s="109"/>
    </row>
    <row r="882" spans="1:1" ht="13.5" customHeight="1">
      <c r="A882" s="109"/>
    </row>
    <row r="883" spans="1:1" ht="13.5" customHeight="1">
      <c r="A883" s="109"/>
    </row>
    <row r="884" spans="1:1" ht="13.5" customHeight="1">
      <c r="A884" s="109"/>
    </row>
    <row r="885" spans="1:1" ht="13.5" customHeight="1">
      <c r="A885" s="109"/>
    </row>
    <row r="886" spans="1:1" ht="13.5" customHeight="1">
      <c r="A886" s="109"/>
    </row>
    <row r="887" spans="1:1" ht="13.5" customHeight="1">
      <c r="A887" s="109"/>
    </row>
    <row r="888" spans="1:1" ht="13.5" customHeight="1">
      <c r="A888" s="109"/>
    </row>
    <row r="889" spans="1:1" ht="13.5" customHeight="1">
      <c r="A889" s="109"/>
    </row>
    <row r="890" spans="1:1" ht="13.5" customHeight="1">
      <c r="A890" s="109"/>
    </row>
    <row r="891" spans="1:1" ht="13.5" customHeight="1">
      <c r="A891" s="109"/>
    </row>
    <row r="892" spans="1:1" ht="13.5" customHeight="1">
      <c r="A892" s="109"/>
    </row>
    <row r="893" spans="1:1" ht="13.5" customHeight="1">
      <c r="A893" s="109"/>
    </row>
    <row r="894" spans="1:1" ht="13.5" customHeight="1">
      <c r="A894" s="109"/>
    </row>
    <row r="895" spans="1:1" ht="13.5" customHeight="1">
      <c r="A895" s="109"/>
    </row>
    <row r="896" spans="1:1" ht="13.5" customHeight="1">
      <c r="A896" s="109"/>
    </row>
    <row r="897" spans="1:1" ht="13.5" customHeight="1">
      <c r="A897" s="109"/>
    </row>
    <row r="898" spans="1:1" ht="13.5" customHeight="1">
      <c r="A898" s="109"/>
    </row>
    <row r="899" spans="1:1" ht="13.5" customHeight="1">
      <c r="A899" s="109"/>
    </row>
    <row r="900" spans="1:1" ht="13.5" customHeight="1">
      <c r="A900" s="109"/>
    </row>
    <row r="901" spans="1:1" ht="13.5" customHeight="1">
      <c r="A901" s="109"/>
    </row>
    <row r="902" spans="1:1" ht="13.5" customHeight="1">
      <c r="A902" s="109"/>
    </row>
    <row r="903" spans="1:1" ht="13.5" customHeight="1">
      <c r="A903" s="109"/>
    </row>
    <row r="904" spans="1:1" ht="13.5" customHeight="1">
      <c r="A904" s="109"/>
    </row>
    <row r="905" spans="1:1" ht="13.5" customHeight="1">
      <c r="A905" s="109"/>
    </row>
    <row r="906" spans="1:1" ht="13.5" customHeight="1">
      <c r="A906" s="109"/>
    </row>
    <row r="907" spans="1:1" ht="13.5" customHeight="1">
      <c r="A907" s="109"/>
    </row>
    <row r="908" spans="1:1" ht="13.5" customHeight="1">
      <c r="A908" s="109"/>
    </row>
    <row r="909" spans="1:1" ht="13.5" customHeight="1">
      <c r="A909" s="109"/>
    </row>
    <row r="910" spans="1:1" ht="13.5" customHeight="1">
      <c r="A910" s="109"/>
    </row>
    <row r="911" spans="1:1" ht="13.5" customHeight="1">
      <c r="A911" s="109"/>
    </row>
    <row r="912" spans="1:1" ht="13.5" customHeight="1">
      <c r="A912" s="109"/>
    </row>
    <row r="913" spans="1:1" ht="13.5" customHeight="1">
      <c r="A913" s="109"/>
    </row>
    <row r="914" spans="1:1" ht="13.5" customHeight="1">
      <c r="A914" s="109"/>
    </row>
    <row r="915" spans="1:1" ht="13.5" customHeight="1">
      <c r="A915" s="109"/>
    </row>
    <row r="916" spans="1:1" ht="13.5" customHeight="1">
      <c r="A916" s="109"/>
    </row>
    <row r="917" spans="1:1" ht="13.5" customHeight="1">
      <c r="A917" s="109"/>
    </row>
    <row r="918" spans="1:1" ht="13.5" customHeight="1">
      <c r="A918" s="109"/>
    </row>
    <row r="919" spans="1:1" ht="13.5" customHeight="1">
      <c r="A919" s="109"/>
    </row>
    <row r="920" spans="1:1" ht="13.5" customHeight="1">
      <c r="A920" s="109"/>
    </row>
    <row r="921" spans="1:1" ht="13.5" customHeight="1">
      <c r="A921" s="109"/>
    </row>
    <row r="922" spans="1:1" ht="13.5" customHeight="1">
      <c r="A922" s="109"/>
    </row>
    <row r="923" spans="1:1" ht="13.5" customHeight="1">
      <c r="A923" s="109"/>
    </row>
    <row r="924" spans="1:1" ht="13.5" customHeight="1">
      <c r="A924" s="109"/>
    </row>
    <row r="925" spans="1:1" ht="13.5" customHeight="1">
      <c r="A925" s="109"/>
    </row>
    <row r="926" spans="1:1" ht="13.5" customHeight="1">
      <c r="A926" s="109"/>
    </row>
    <row r="927" spans="1:1" ht="13.5" customHeight="1">
      <c r="A927" s="109"/>
    </row>
    <row r="928" spans="1:1" ht="13.5" customHeight="1">
      <c r="A928" s="109"/>
    </row>
    <row r="929" spans="1:1" ht="13.5" customHeight="1">
      <c r="A929" s="109"/>
    </row>
    <row r="930" spans="1:1" ht="13.5" customHeight="1">
      <c r="A930" s="109"/>
    </row>
    <row r="931" spans="1:1" ht="13.5" customHeight="1">
      <c r="A931" s="109"/>
    </row>
    <row r="932" spans="1:1" ht="13.5" customHeight="1">
      <c r="A932" s="109"/>
    </row>
    <row r="933" spans="1:1" ht="13.5" customHeight="1">
      <c r="A933" s="109"/>
    </row>
    <row r="934" spans="1:1" ht="13.5" customHeight="1">
      <c r="A934" s="109"/>
    </row>
    <row r="935" spans="1:1" ht="13.5" customHeight="1">
      <c r="A935" s="109"/>
    </row>
    <row r="936" spans="1:1" ht="13.5" customHeight="1">
      <c r="A936" s="109"/>
    </row>
    <row r="937" spans="1:1" ht="13.5" customHeight="1">
      <c r="A937" s="109"/>
    </row>
    <row r="938" spans="1:1" ht="13.5" customHeight="1">
      <c r="A938" s="109"/>
    </row>
    <row r="939" spans="1:1" ht="13.5" customHeight="1">
      <c r="A939" s="109"/>
    </row>
    <row r="940" spans="1:1" ht="13.5" customHeight="1">
      <c r="A940" s="109"/>
    </row>
    <row r="941" spans="1:1" ht="13.5" customHeight="1">
      <c r="A941" s="109"/>
    </row>
    <row r="942" spans="1:1" ht="13.5" customHeight="1">
      <c r="A942" s="109"/>
    </row>
    <row r="943" spans="1:1" ht="13.5" customHeight="1">
      <c r="A943" s="109"/>
    </row>
    <row r="944" spans="1:1" ht="13.5" customHeight="1">
      <c r="A944" s="109"/>
    </row>
    <row r="945" spans="1:1" ht="13.5" customHeight="1">
      <c r="A945" s="109"/>
    </row>
    <row r="946" spans="1:1" ht="13.5" customHeight="1">
      <c r="A946" s="109"/>
    </row>
    <row r="947" spans="1:1" ht="13.5" customHeight="1">
      <c r="A947" s="109"/>
    </row>
    <row r="948" spans="1:1" ht="13.5" customHeight="1">
      <c r="A948" s="109"/>
    </row>
    <row r="949" spans="1:1" ht="13.5" customHeight="1">
      <c r="A949" s="109"/>
    </row>
    <row r="950" spans="1:1" ht="13.5" customHeight="1">
      <c r="A950" s="109"/>
    </row>
    <row r="951" spans="1:1" ht="13.5" customHeight="1">
      <c r="A951" s="109"/>
    </row>
    <row r="952" spans="1:1" ht="13.5" customHeight="1">
      <c r="A952" s="109"/>
    </row>
    <row r="953" spans="1:1" ht="13.5" customHeight="1">
      <c r="A953" s="109"/>
    </row>
    <row r="954" spans="1:1" ht="13.5" customHeight="1">
      <c r="A954" s="109"/>
    </row>
    <row r="955" spans="1:1" ht="13.5" customHeight="1">
      <c r="A955" s="109"/>
    </row>
    <row r="956" spans="1:1" ht="13.5" customHeight="1">
      <c r="A956" s="109"/>
    </row>
    <row r="957" spans="1:1" ht="13.5" customHeight="1">
      <c r="A957" s="109"/>
    </row>
    <row r="958" spans="1:1" ht="13.5" customHeight="1">
      <c r="A958" s="109"/>
    </row>
    <row r="959" spans="1:1" ht="13.5" customHeight="1">
      <c r="A959" s="109"/>
    </row>
    <row r="960" spans="1:1" ht="13.5" customHeight="1">
      <c r="A960" s="109"/>
    </row>
    <row r="961" spans="1:1" ht="13.5" customHeight="1">
      <c r="A961" s="109"/>
    </row>
    <row r="962" spans="1:1" ht="13.5" customHeight="1">
      <c r="A962" s="109"/>
    </row>
    <row r="963" spans="1:1" ht="13.5" customHeight="1">
      <c r="A963" s="109"/>
    </row>
    <row r="964" spans="1:1" ht="13.5" customHeight="1">
      <c r="A964" s="109"/>
    </row>
    <row r="965" spans="1:1" ht="13.5" customHeight="1">
      <c r="A965" s="109"/>
    </row>
    <row r="966" spans="1:1" ht="13.5" customHeight="1">
      <c r="A966" s="109"/>
    </row>
    <row r="967" spans="1:1" ht="13.5" customHeight="1">
      <c r="A967" s="109"/>
    </row>
    <row r="968" spans="1:1" ht="13.5" customHeight="1">
      <c r="A968" s="109"/>
    </row>
    <row r="969" spans="1:1" ht="13.5" customHeight="1">
      <c r="A969" s="109"/>
    </row>
    <row r="970" spans="1:1" ht="13.5" customHeight="1">
      <c r="A970" s="109"/>
    </row>
    <row r="971" spans="1:1" ht="13.5" customHeight="1">
      <c r="A971" s="109"/>
    </row>
    <row r="972" spans="1:1" ht="13.5" customHeight="1">
      <c r="A972" s="109"/>
    </row>
    <row r="973" spans="1:1" ht="13.5" customHeight="1">
      <c r="A973" s="109"/>
    </row>
    <row r="974" spans="1:1" ht="13.5" customHeight="1">
      <c r="A974" s="109"/>
    </row>
    <row r="975" spans="1:1" ht="13.5" customHeight="1">
      <c r="A975" s="109"/>
    </row>
    <row r="976" spans="1:1" ht="13.5" customHeight="1">
      <c r="A976" s="109"/>
    </row>
    <row r="977" spans="1:1" ht="13.5" customHeight="1">
      <c r="A977" s="109"/>
    </row>
    <row r="978" spans="1:1" ht="13.5" customHeight="1">
      <c r="A978" s="109"/>
    </row>
    <row r="979" spans="1:1" ht="13.5" customHeight="1">
      <c r="A979" s="109"/>
    </row>
    <row r="980" spans="1:1" ht="13.5" customHeight="1">
      <c r="A980" s="109"/>
    </row>
    <row r="981" spans="1:1" ht="13.5" customHeight="1">
      <c r="A981" s="109"/>
    </row>
    <row r="982" spans="1:1" ht="13.5" customHeight="1">
      <c r="A982" s="109"/>
    </row>
    <row r="983" spans="1:1" ht="13.5" customHeight="1">
      <c r="A983" s="109"/>
    </row>
    <row r="984" spans="1:1" ht="13.5" customHeight="1">
      <c r="A984" s="109"/>
    </row>
    <row r="985" spans="1:1" ht="13.5" customHeight="1">
      <c r="A985" s="109"/>
    </row>
    <row r="986" spans="1:1" ht="13.5" customHeight="1">
      <c r="A986" s="109"/>
    </row>
    <row r="987" spans="1:1" ht="13.5" customHeight="1">
      <c r="A987" s="109"/>
    </row>
    <row r="988" spans="1:1" ht="13.5" customHeight="1">
      <c r="A988" s="109"/>
    </row>
    <row r="989" spans="1:1" ht="13.5" customHeight="1">
      <c r="A989" s="109"/>
    </row>
    <row r="990" spans="1:1" ht="13.5" customHeight="1">
      <c r="A990" s="109"/>
    </row>
    <row r="991" spans="1:1" ht="13.5" customHeight="1">
      <c r="A991" s="109"/>
    </row>
    <row r="992" spans="1:1" ht="13.5" customHeight="1">
      <c r="A992" s="109"/>
    </row>
    <row r="993" spans="1:1" ht="13.5" customHeight="1">
      <c r="A993" s="109"/>
    </row>
    <row r="994" spans="1:1" ht="13.5" customHeight="1">
      <c r="A994" s="109"/>
    </row>
    <row r="995" spans="1:1" ht="13.5" customHeight="1">
      <c r="A995" s="109"/>
    </row>
    <row r="996" spans="1:1" ht="13.5" customHeight="1">
      <c r="A996" s="109"/>
    </row>
    <row r="997" spans="1:1" ht="13.5" customHeight="1">
      <c r="A997" s="109"/>
    </row>
    <row r="998" spans="1:1" ht="13.5" customHeight="1">
      <c r="A998" s="109"/>
    </row>
    <row r="999" spans="1:1" ht="13.5" customHeight="1">
      <c r="A999" s="109"/>
    </row>
    <row r="1000" spans="1:1" ht="13.5" customHeight="1">
      <c r="A1000" s="109"/>
    </row>
    <row r="1001" spans="1:1" ht="13.5" customHeight="1">
      <c r="A1001" s="109"/>
    </row>
    <row r="1002" spans="1:1" ht="13.5" customHeight="1">
      <c r="A1002" s="109"/>
    </row>
    <row r="1003" spans="1:1" ht="13.5" customHeight="1">
      <c r="A1003" s="109"/>
    </row>
    <row r="1004" spans="1:1" ht="13.5" customHeight="1">
      <c r="A1004" s="109"/>
    </row>
    <row r="1005" spans="1:1" ht="13.5" customHeight="1">
      <c r="A1005" s="109"/>
    </row>
    <row r="1006" spans="1:1" ht="13.5" customHeight="1">
      <c r="A1006" s="109"/>
    </row>
    <row r="1007" spans="1:1" ht="13.5" customHeight="1">
      <c r="A1007" s="109"/>
    </row>
    <row r="1008" spans="1:1" ht="13.5" customHeight="1">
      <c r="A1008" s="109"/>
    </row>
    <row r="1009" spans="1:1" ht="13.5" customHeight="1">
      <c r="A1009" s="109"/>
    </row>
    <row r="1010" spans="1:1" ht="13.5" customHeight="1">
      <c r="A1010" s="109"/>
    </row>
    <row r="1011" spans="1:1" ht="13.5" customHeight="1">
      <c r="A1011" s="109"/>
    </row>
    <row r="1012" spans="1:1" ht="13.5" customHeight="1">
      <c r="A1012" s="109"/>
    </row>
    <row r="1013" spans="1:1" ht="13.5" customHeight="1">
      <c r="A1013" s="109"/>
    </row>
    <row r="1014" spans="1:1" ht="13.5" customHeight="1">
      <c r="A1014" s="109"/>
    </row>
    <row r="65534" spans="255:255" ht="15" customHeight="1">
      <c r="IU65534" s="108">
        <v>0</v>
      </c>
    </row>
  </sheetData>
  <scenarios current="0" sqref="C38">
    <scenario name="House Price Increase rate - Pessimistic" locked="1" count="1" user="Iggy Zhao">
      <inputCells r="C17" val="-0.02" numFmtId="9"/>
    </scenario>
    <scenario name="House Price Increase Rate - Optimistic" locked="1" count="1" user="Iggy Zhao" comment="Created by Iggy Zhao on 12/3/2019">
      <inputCells r="C17" val="0.1" numFmtId="9"/>
    </scenario>
  </scenarios>
  <mergeCells count="9">
    <mergeCell ref="C62:G62"/>
    <mergeCell ref="I62:M62"/>
    <mergeCell ref="P62:V62"/>
    <mergeCell ref="A13:A28"/>
    <mergeCell ref="A29:A31"/>
    <mergeCell ref="A43:A49"/>
    <mergeCell ref="A50:A52"/>
    <mergeCell ref="C61:M61"/>
    <mergeCell ref="O61:Y61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4587-BB39-43C4-901B-7C764E7ABFF5}">
  <dimension ref="A1:IU65534"/>
  <sheetViews>
    <sheetView zoomScale="60" zoomScaleNormal="60" workbookViewId="0">
      <selection activeCell="C37" sqref="C37"/>
    </sheetView>
  </sheetViews>
  <sheetFormatPr defaultColWidth="12.58203125" defaultRowHeight="15" customHeight="1"/>
  <cols>
    <col min="1" max="1" width="12.9140625" style="82" customWidth="1"/>
    <col min="2" max="2" width="48" style="82" customWidth="1"/>
    <col min="3" max="3" width="18.5" style="82" customWidth="1"/>
    <col min="4" max="4" width="18.6640625" style="82" customWidth="1"/>
    <col min="5" max="5" width="18.1640625" style="82" customWidth="1"/>
    <col min="6" max="6" width="14.1640625" style="82" customWidth="1"/>
    <col min="7" max="7" width="12.4140625" style="82" customWidth="1"/>
    <col min="8" max="8" width="8.58203125" style="82" customWidth="1"/>
    <col min="9" max="10" width="13.58203125" style="82" customWidth="1"/>
    <col min="11" max="11" width="13.08203125" style="82" customWidth="1"/>
    <col min="12" max="12" width="18" style="82" customWidth="1"/>
    <col min="13" max="13" width="11.4140625" style="82" customWidth="1"/>
    <col min="14" max="14" width="8.58203125" style="82" customWidth="1"/>
    <col min="15" max="15" width="14.1640625" style="82" customWidth="1"/>
    <col min="16" max="16" width="8.58203125" style="82" customWidth="1"/>
    <col min="17" max="17" width="9.58203125" style="82" customWidth="1"/>
    <col min="18" max="18" width="8.58203125" style="82" customWidth="1"/>
    <col min="19" max="19" width="11" style="82" customWidth="1"/>
    <col min="20" max="20" width="17.58203125" style="82" customWidth="1"/>
    <col min="21" max="21" width="20.08203125" style="82" customWidth="1"/>
    <col min="22" max="22" width="14.5" style="82" customWidth="1"/>
    <col min="23" max="23" width="22.1640625" style="82" customWidth="1"/>
    <col min="24" max="24" width="13.58203125" style="82" customWidth="1"/>
    <col min="25" max="25" width="17.6640625" style="82" customWidth="1"/>
    <col min="26" max="16384" width="12.58203125" style="82"/>
  </cols>
  <sheetData>
    <row r="1" spans="1:3" ht="13.5" customHeight="1">
      <c r="A1" s="1" t="s">
        <v>0</v>
      </c>
    </row>
    <row r="2" spans="1:3" ht="13.5" customHeight="1">
      <c r="A2" s="4">
        <v>43773</v>
      </c>
    </row>
    <row r="3" spans="1:3" ht="13.5" customHeight="1">
      <c r="A3" s="1" t="s">
        <v>1</v>
      </c>
    </row>
    <row r="4" spans="1:3" ht="13.5" customHeight="1">
      <c r="A4" s="15"/>
    </row>
    <row r="5" spans="1:3" ht="13.5" customHeight="1">
      <c r="A5" s="1" t="s">
        <v>2</v>
      </c>
    </row>
    <row r="6" spans="1:3" ht="13.5" customHeight="1">
      <c r="A6" s="15"/>
      <c r="B6" s="20" t="s">
        <v>3</v>
      </c>
    </row>
    <row r="7" spans="1:3" ht="13.5" customHeight="1">
      <c r="A7" s="15"/>
      <c r="B7" s="82" t="s">
        <v>4</v>
      </c>
      <c r="C7" s="18">
        <v>25000</v>
      </c>
    </row>
    <row r="8" spans="1:3" ht="13.5" customHeight="1">
      <c r="A8" s="15"/>
      <c r="B8" s="82" t="s">
        <v>5</v>
      </c>
      <c r="C8" s="18">
        <v>25000</v>
      </c>
    </row>
    <row r="9" spans="1:3" ht="13.5" customHeight="1">
      <c r="A9" s="15"/>
      <c r="B9" s="20" t="s">
        <v>6</v>
      </c>
    </row>
    <row r="10" spans="1:3" ht="13.5" customHeight="1">
      <c r="A10" s="15"/>
      <c r="B10" s="82" t="s">
        <v>7</v>
      </c>
      <c r="C10" s="82">
        <v>4</v>
      </c>
    </row>
    <row r="11" spans="1:3" ht="13.5" customHeight="1">
      <c r="A11" s="15"/>
      <c r="B11" s="20" t="s">
        <v>8</v>
      </c>
    </row>
    <row r="12" spans="1:3" ht="13.5" customHeight="1">
      <c r="A12" s="15"/>
      <c r="B12" s="82" t="s">
        <v>9</v>
      </c>
      <c r="C12" s="8">
        <v>0.01</v>
      </c>
    </row>
    <row r="13" spans="1:3" ht="13.5" customHeight="1">
      <c r="A13" s="130" t="s">
        <v>10</v>
      </c>
      <c r="B13" s="20" t="s">
        <v>11</v>
      </c>
      <c r="C13" s="10"/>
    </row>
    <row r="14" spans="1:3" ht="13.5" customHeight="1">
      <c r="A14" s="131"/>
      <c r="B14" s="11" t="s">
        <v>12</v>
      </c>
      <c r="C14" s="12">
        <v>47800</v>
      </c>
    </row>
    <row r="15" spans="1:3" ht="13.5" customHeight="1">
      <c r="A15" s="131"/>
      <c r="B15" s="82" t="s">
        <v>13</v>
      </c>
      <c r="C15" s="18">
        <v>176908.31</v>
      </c>
    </row>
    <row r="16" spans="1:3" ht="13.5" customHeight="1">
      <c r="A16" s="131"/>
      <c r="B16" s="82" t="s">
        <v>14</v>
      </c>
      <c r="C16" s="18">
        <v>239000</v>
      </c>
    </row>
    <row r="17" spans="1:7" ht="13.5" customHeight="1">
      <c r="A17" s="131"/>
      <c r="B17" s="82" t="s">
        <v>15</v>
      </c>
      <c r="C17" s="8">
        <v>0.02</v>
      </c>
    </row>
    <row r="18" spans="1:7" ht="13.5" customHeight="1">
      <c r="A18" s="131"/>
      <c r="B18" s="82" t="s">
        <v>16</v>
      </c>
      <c r="C18" s="13">
        <v>1.4427000000000001E-2</v>
      </c>
    </row>
    <row r="19" spans="1:7" ht="13.5" customHeight="1">
      <c r="A19" s="131"/>
      <c r="B19" s="82" t="s">
        <v>17</v>
      </c>
      <c r="C19" s="8">
        <v>0.05</v>
      </c>
      <c r="E19" s="46"/>
    </row>
    <row r="20" spans="1:7" ht="13.5" customHeight="1">
      <c r="A20" s="131"/>
      <c r="B20" s="82" t="s">
        <v>18</v>
      </c>
      <c r="C20" s="18">
        <v>1003.95</v>
      </c>
    </row>
    <row r="21" spans="1:7" ht="13.5" customHeight="1">
      <c r="A21" s="131"/>
      <c r="B21" s="20" t="s">
        <v>19</v>
      </c>
    </row>
    <row r="22" spans="1:7" ht="13.5" customHeight="1">
      <c r="A22" s="131"/>
      <c r="B22" s="82" t="s">
        <v>20</v>
      </c>
      <c r="C22" s="18">
        <v>6000</v>
      </c>
    </row>
    <row r="23" spans="1:7" ht="13.5" customHeight="1">
      <c r="A23" s="131"/>
      <c r="B23" s="82" t="s">
        <v>21</v>
      </c>
      <c r="C23" s="18">
        <v>1200</v>
      </c>
    </row>
    <row r="24" spans="1:7" ht="13.5" customHeight="1">
      <c r="A24" s="131"/>
      <c r="B24" s="82" t="s">
        <v>22</v>
      </c>
      <c r="C24" s="18">
        <v>70</v>
      </c>
      <c r="F24" s="46"/>
    </row>
    <row r="25" spans="1:7" ht="13.5" customHeight="1">
      <c r="A25" s="131"/>
      <c r="B25" s="82" t="s">
        <v>23</v>
      </c>
      <c r="C25" s="18">
        <v>120</v>
      </c>
      <c r="F25" s="46"/>
    </row>
    <row r="26" spans="1:7" ht="13.5" customHeight="1">
      <c r="A26" s="131"/>
      <c r="B26" s="82" t="s">
        <v>24</v>
      </c>
      <c r="C26" s="18">
        <v>30</v>
      </c>
      <c r="D26" s="82" t="s">
        <v>25</v>
      </c>
      <c r="E26" s="18">
        <f t="shared" ref="E26:E27" si="0">C26*(1+50%)</f>
        <v>45</v>
      </c>
      <c r="F26" s="82" t="s">
        <v>26</v>
      </c>
      <c r="G26" s="18">
        <f t="shared" ref="G26:G27" si="1">C26*(1-50%)</f>
        <v>15</v>
      </c>
    </row>
    <row r="27" spans="1:7" ht="13.5" customHeight="1">
      <c r="A27" s="131"/>
      <c r="B27" s="82" t="s">
        <v>27</v>
      </c>
      <c r="C27" s="18">
        <v>100</v>
      </c>
      <c r="D27" s="82" t="s">
        <v>25</v>
      </c>
      <c r="E27" s="18">
        <f t="shared" si="0"/>
        <v>150</v>
      </c>
      <c r="F27" s="82" t="s">
        <v>26</v>
      </c>
      <c r="G27" s="18">
        <f t="shared" si="1"/>
        <v>50</v>
      </c>
    </row>
    <row r="28" spans="1:7" ht="13.5" customHeight="1">
      <c r="A28" s="131"/>
      <c r="B28" s="82" t="s">
        <v>28</v>
      </c>
      <c r="C28" s="8">
        <v>0.2</v>
      </c>
    </row>
    <row r="29" spans="1:7" ht="13.5" customHeight="1">
      <c r="A29" s="130" t="s">
        <v>29</v>
      </c>
      <c r="B29" s="20" t="s">
        <v>30</v>
      </c>
    </row>
    <row r="30" spans="1:7" ht="13.5" customHeight="1">
      <c r="A30" s="131"/>
      <c r="B30" s="82" t="s">
        <v>31</v>
      </c>
      <c r="C30" s="82">
        <v>435</v>
      </c>
    </row>
    <row r="31" spans="1:7" ht="13.5" customHeight="1">
      <c r="A31" s="131"/>
      <c r="B31" s="82" t="s">
        <v>32</v>
      </c>
      <c r="C31" s="82">
        <v>510</v>
      </c>
    </row>
    <row r="32" spans="1:7" ht="13.5" customHeight="1">
      <c r="A32" s="15"/>
    </row>
    <row r="33" spans="1:6" ht="13.5" customHeight="1">
      <c r="A33" s="15" t="s">
        <v>33</v>
      </c>
      <c r="B33" s="20" t="s">
        <v>34</v>
      </c>
      <c r="E33" s="46"/>
    </row>
    <row r="34" spans="1:6" ht="13.5" customHeight="1">
      <c r="B34" s="82" t="s">
        <v>35</v>
      </c>
      <c r="C34" s="16">
        <v>435</v>
      </c>
      <c r="D34" s="81" t="s">
        <v>36</v>
      </c>
      <c r="E34" s="82">
        <f t="shared" ref="E34:E35" si="2">C30</f>
        <v>435</v>
      </c>
    </row>
    <row r="35" spans="1:6" ht="13.5" customHeight="1">
      <c r="A35" s="15"/>
      <c r="B35" s="82" t="s">
        <v>37</v>
      </c>
      <c r="C35" s="16">
        <v>0</v>
      </c>
      <c r="D35" s="81" t="s">
        <v>36</v>
      </c>
      <c r="E35" s="82">
        <f t="shared" si="2"/>
        <v>510</v>
      </c>
    </row>
    <row r="36" spans="1:6" ht="13.5" customHeight="1">
      <c r="A36" s="15"/>
      <c r="B36" s="71" t="s">
        <v>133</v>
      </c>
      <c r="C36" s="16">
        <v>0</v>
      </c>
      <c r="D36" s="81" t="s">
        <v>36</v>
      </c>
      <c r="E36" s="82">
        <v>1</v>
      </c>
    </row>
    <row r="37" spans="1:6" ht="13.5" customHeight="1">
      <c r="A37" s="15"/>
    </row>
    <row r="38" spans="1:6" ht="13.5" customHeight="1">
      <c r="A38" s="15" t="s">
        <v>38</v>
      </c>
      <c r="B38" s="82" t="s">
        <v>39</v>
      </c>
      <c r="C38" s="17">
        <f>C43</f>
        <v>44782.445844253205</v>
      </c>
    </row>
    <row r="39" spans="1:6" ht="13.5" customHeight="1">
      <c r="A39" s="15"/>
      <c r="B39" s="82" t="s">
        <v>40</v>
      </c>
      <c r="C39" s="17">
        <f>C52</f>
        <v>8613.9528546630499</v>
      </c>
    </row>
    <row r="40" spans="1:6" ht="13.5" customHeight="1">
      <c r="A40" s="15"/>
      <c r="B40" s="71" t="s">
        <v>132</v>
      </c>
      <c r="C40" s="70" t="str">
        <f>IF(C38&gt;C39,"Buy it",B52)</f>
        <v>Buy it</v>
      </c>
      <c r="D40" s="46"/>
    </row>
    <row r="41" spans="1:6" ht="13.5" customHeight="1">
      <c r="A41" s="15"/>
    </row>
    <row r="42" spans="1:6" ht="13.5" customHeight="1">
      <c r="A42" s="15" t="s">
        <v>41</v>
      </c>
    </row>
    <row r="43" spans="1:6" ht="13.5" customHeight="1">
      <c r="A43" s="130" t="s">
        <v>10</v>
      </c>
      <c r="B43" s="20" t="s">
        <v>42</v>
      </c>
      <c r="C43" s="18">
        <f>C45-C8</f>
        <v>44782.445844253205</v>
      </c>
      <c r="E43" s="11"/>
      <c r="F43" s="19"/>
    </row>
    <row r="44" spans="1:6" ht="13.5" customHeight="1">
      <c r="A44" s="131"/>
      <c r="B44" s="82" t="s">
        <v>43</v>
      </c>
      <c r="C44" s="18">
        <f>C7+C8</f>
        <v>50000</v>
      </c>
      <c r="E44" s="11"/>
      <c r="F44" s="19"/>
    </row>
    <row r="45" spans="1:6" ht="13.5" customHeight="1">
      <c r="A45" s="131"/>
      <c r="B45" s="82" t="s">
        <v>44</v>
      </c>
      <c r="C45" s="18">
        <f>C46+C49</f>
        <v>69782.445844253205</v>
      </c>
      <c r="E45" s="11"/>
      <c r="F45" s="19"/>
    </row>
    <row r="46" spans="1:6" ht="13.5" customHeight="1">
      <c r="A46" s="131"/>
      <c r="B46" s="82" t="s">
        <v>45</v>
      </c>
      <c r="C46" s="18">
        <f>C47-C48-C15</f>
        <v>64038.966399999976</v>
      </c>
      <c r="E46" s="11"/>
      <c r="F46" s="19"/>
    </row>
    <row r="47" spans="1:6" ht="13.5" customHeight="1">
      <c r="A47" s="131"/>
      <c r="B47" s="82" t="s">
        <v>46</v>
      </c>
      <c r="C47" s="18">
        <f>C16*(1+C17)^3</f>
        <v>253628.71199999997</v>
      </c>
      <c r="E47" s="11"/>
      <c r="F47" s="19"/>
    </row>
    <row r="48" spans="1:6" ht="13.5" customHeight="1">
      <c r="A48" s="131"/>
      <c r="B48" s="82" t="s">
        <v>47</v>
      </c>
      <c r="C48" s="18">
        <f>C47*C19</f>
        <v>12681.435599999999</v>
      </c>
      <c r="E48" s="11"/>
      <c r="F48" s="19"/>
    </row>
    <row r="49" spans="1:25" ht="13.5" customHeight="1">
      <c r="A49" s="131"/>
      <c r="B49" s="82" t="s">
        <v>48</v>
      </c>
      <c r="C49" s="18">
        <f>Y99</f>
        <v>5743.4794442532238</v>
      </c>
    </row>
    <row r="50" spans="1:25" ht="13.5" customHeight="1">
      <c r="A50" s="130" t="s">
        <v>29</v>
      </c>
      <c r="B50" s="82" t="s">
        <v>49</v>
      </c>
      <c r="C50" s="18">
        <f>G99</f>
        <v>8613.9528546630499</v>
      </c>
    </row>
    <row r="51" spans="1:25" ht="13.5" customHeight="1">
      <c r="A51" s="131"/>
      <c r="B51" s="82" t="s">
        <v>50</v>
      </c>
      <c r="C51" s="18">
        <f>M99</f>
        <v>7115.2200374584099</v>
      </c>
    </row>
    <row r="52" spans="1:25" ht="13.5" customHeight="1">
      <c r="A52" s="131"/>
      <c r="B52" s="20" t="str">
        <f>IF(C50&gt;C51,"Rent non-inclusive one","Rent inclusive one")</f>
        <v>Rent non-inclusive one</v>
      </c>
      <c r="C52" s="18">
        <f>MAX(C50,C51)</f>
        <v>8613.9528546630499</v>
      </c>
    </row>
    <row r="53" spans="1:25" ht="13.5" customHeight="1">
      <c r="A53" s="15"/>
    </row>
    <row r="54" spans="1:25" ht="13.5" customHeight="1">
      <c r="A54" s="1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</row>
    <row r="55" spans="1:25" ht="13.5" customHeight="1">
      <c r="A55" s="15"/>
      <c r="B55" s="25" t="s">
        <v>63</v>
      </c>
      <c r="C55" s="26">
        <f t="shared" ref="C55:D55" si="3">$E$27</f>
        <v>150</v>
      </c>
      <c r="D55" s="26">
        <f t="shared" si="3"/>
        <v>150</v>
      </c>
      <c r="E55" s="26">
        <f t="shared" ref="E55:F55" si="4">$C$27</f>
        <v>100</v>
      </c>
      <c r="F55" s="26">
        <f t="shared" si="4"/>
        <v>100</v>
      </c>
      <c r="G55" s="26">
        <f t="shared" ref="G55:J55" si="5">$G$27</f>
        <v>50</v>
      </c>
      <c r="H55" s="26">
        <f t="shared" si="5"/>
        <v>50</v>
      </c>
      <c r="I55" s="26">
        <f t="shared" si="5"/>
        <v>50</v>
      </c>
      <c r="J55" s="26">
        <f t="shared" si="5"/>
        <v>50</v>
      </c>
      <c r="K55" s="26">
        <f t="shared" ref="K55:L55" si="6">$C$27</f>
        <v>100</v>
      </c>
      <c r="L55" s="26">
        <f t="shared" si="6"/>
        <v>100</v>
      </c>
      <c r="M55" s="26">
        <f t="shared" ref="M55:N55" si="7">$E$27</f>
        <v>150</v>
      </c>
      <c r="N55" s="27">
        <f t="shared" si="7"/>
        <v>150</v>
      </c>
    </row>
    <row r="56" spans="1:25" ht="13.5" customHeight="1">
      <c r="A56" s="15"/>
      <c r="B56" s="25" t="s">
        <v>64</v>
      </c>
      <c r="C56" s="26">
        <f t="shared" ref="C56:D56" si="8">$E$26</f>
        <v>45</v>
      </c>
      <c r="D56" s="26">
        <f t="shared" si="8"/>
        <v>45</v>
      </c>
      <c r="E56" s="26">
        <f t="shared" ref="E56:F56" si="9">$C$26</f>
        <v>30</v>
      </c>
      <c r="F56" s="26">
        <f t="shared" si="9"/>
        <v>30</v>
      </c>
      <c r="G56" s="26">
        <f t="shared" ref="G56:J56" si="10">$G$26</f>
        <v>15</v>
      </c>
      <c r="H56" s="26">
        <f t="shared" si="10"/>
        <v>15</v>
      </c>
      <c r="I56" s="26">
        <f t="shared" si="10"/>
        <v>15</v>
      </c>
      <c r="J56" s="26">
        <f t="shared" si="10"/>
        <v>15</v>
      </c>
      <c r="K56" s="26">
        <f t="shared" ref="K56:L56" si="11">$C$26</f>
        <v>30</v>
      </c>
      <c r="L56" s="26">
        <f t="shared" si="11"/>
        <v>30</v>
      </c>
      <c r="M56" s="26">
        <f t="shared" ref="M56:N56" si="12">$E$26</f>
        <v>45</v>
      </c>
      <c r="N56" s="27">
        <f t="shared" si="12"/>
        <v>45</v>
      </c>
    </row>
    <row r="57" spans="1:25" ht="13.5" customHeight="1">
      <c r="A57" s="1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</row>
    <row r="58" spans="1:25" ht="13.5" customHeight="1">
      <c r="A58" s="15"/>
      <c r="B58" s="25" t="s">
        <v>66</v>
      </c>
      <c r="C58" s="26">
        <f t="shared" ref="C58:N58" si="13">SUM(C55:C57)</f>
        <v>315</v>
      </c>
      <c r="D58" s="26">
        <f t="shared" si="13"/>
        <v>195</v>
      </c>
      <c r="E58" s="26">
        <f t="shared" si="13"/>
        <v>130</v>
      </c>
      <c r="F58" s="26">
        <f t="shared" si="13"/>
        <v>250</v>
      </c>
      <c r="G58" s="26">
        <f t="shared" si="13"/>
        <v>65</v>
      </c>
      <c r="H58" s="26">
        <f t="shared" si="13"/>
        <v>65</v>
      </c>
      <c r="I58" s="26">
        <f t="shared" si="13"/>
        <v>185</v>
      </c>
      <c r="J58" s="26">
        <f t="shared" si="13"/>
        <v>65</v>
      </c>
      <c r="K58" s="26">
        <f t="shared" si="13"/>
        <v>130</v>
      </c>
      <c r="L58" s="26">
        <f t="shared" si="13"/>
        <v>250</v>
      </c>
      <c r="M58" s="26">
        <f t="shared" si="13"/>
        <v>195</v>
      </c>
      <c r="N58" s="27">
        <f t="shared" si="13"/>
        <v>195</v>
      </c>
    </row>
    <row r="59" spans="1:25" ht="13.5" customHeight="1">
      <c r="A59" s="15"/>
      <c r="B59" s="31" t="s">
        <v>67</v>
      </c>
      <c r="C59" s="32">
        <f>C58/($C10+1)</f>
        <v>63</v>
      </c>
      <c r="D59" s="32">
        <f t="shared" ref="D59:N59" si="14">D58/($C10+1)</f>
        <v>39</v>
      </c>
      <c r="E59" s="32">
        <f t="shared" si="14"/>
        <v>26</v>
      </c>
      <c r="F59" s="32">
        <f t="shared" si="14"/>
        <v>50</v>
      </c>
      <c r="G59" s="32">
        <f t="shared" si="14"/>
        <v>13</v>
      </c>
      <c r="H59" s="32">
        <f t="shared" si="14"/>
        <v>13</v>
      </c>
      <c r="I59" s="32">
        <f t="shared" si="14"/>
        <v>37</v>
      </c>
      <c r="J59" s="32">
        <f t="shared" si="14"/>
        <v>13</v>
      </c>
      <c r="K59" s="32">
        <f t="shared" si="14"/>
        <v>26</v>
      </c>
      <c r="L59" s="32">
        <f t="shared" si="14"/>
        <v>50</v>
      </c>
      <c r="M59" s="32">
        <f t="shared" si="14"/>
        <v>39</v>
      </c>
      <c r="N59" s="32">
        <f t="shared" si="14"/>
        <v>39</v>
      </c>
    </row>
    <row r="60" spans="1:25" ht="13.5" customHeight="1">
      <c r="A60" s="15"/>
      <c r="G60" s="30"/>
    </row>
    <row r="61" spans="1:25" ht="13.5" customHeight="1">
      <c r="A61" s="15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</row>
    <row r="62" spans="1:25" ht="13.5" customHeight="1">
      <c r="A62" s="15"/>
      <c r="C62" s="134" t="s">
        <v>134</v>
      </c>
      <c r="D62" s="135"/>
      <c r="E62" s="135"/>
      <c r="F62" s="135"/>
      <c r="G62" s="136"/>
      <c r="I62" s="125" t="s">
        <v>37</v>
      </c>
      <c r="J62" s="126"/>
      <c r="K62" s="126"/>
      <c r="L62" s="126"/>
      <c r="M62" s="127"/>
      <c r="O62" s="33"/>
      <c r="P62" s="128" t="s">
        <v>69</v>
      </c>
      <c r="Q62" s="129"/>
      <c r="R62" s="129"/>
      <c r="S62" s="129"/>
      <c r="T62" s="129"/>
      <c r="U62" s="129"/>
      <c r="V62" s="129"/>
      <c r="W62" s="80" t="s">
        <v>70</v>
      </c>
      <c r="X62" s="35"/>
      <c r="Y62" s="36"/>
    </row>
    <row r="63" spans="1:25" ht="13.5" customHeight="1">
      <c r="A63" s="15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I63" s="39" t="s">
        <v>71</v>
      </c>
      <c r="J63" s="82" t="s">
        <v>72</v>
      </c>
      <c r="K63" s="82" t="s">
        <v>75</v>
      </c>
      <c r="L63" s="82" t="s">
        <v>74</v>
      </c>
      <c r="M63" s="40" t="s">
        <v>76</v>
      </c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</row>
    <row r="64" spans="1:25" ht="13.5" customHeight="1">
      <c r="A64" s="15"/>
      <c r="B64" s="46" t="s">
        <v>87</v>
      </c>
      <c r="C64" s="47">
        <f>C7</f>
        <v>25000</v>
      </c>
      <c r="D64" s="26">
        <f>$C$30+$C$59</f>
        <v>498</v>
      </c>
      <c r="E64" s="26">
        <f t="shared" ref="E64:E99" si="15">C64-D64</f>
        <v>24502</v>
      </c>
      <c r="F64" s="26">
        <f t="shared" ref="F64:F99" si="16">E64*$C$12/12</f>
        <v>20.418333333333333</v>
      </c>
      <c r="G64" s="27">
        <f t="shared" ref="G64:G99" si="17">E64+F64</f>
        <v>24522.418333333335</v>
      </c>
      <c r="I64" s="48">
        <f>C64</f>
        <v>25000</v>
      </c>
      <c r="J64" s="18">
        <f t="shared" ref="J64:J99" si="18">$C$31</f>
        <v>510</v>
      </c>
      <c r="K64" s="18">
        <f t="shared" ref="K64:K99" si="19">I64-J64</f>
        <v>24490</v>
      </c>
      <c r="L64" s="18">
        <f t="shared" ref="L64:L99" si="20">K64*$C$12/12</f>
        <v>20.408333333333335</v>
      </c>
      <c r="M64" s="49">
        <f t="shared" ref="M64:M99" si="21">K64+L64</f>
        <v>24510.408333333333</v>
      </c>
      <c r="O64" s="50">
        <f>C7+C8-C14</f>
        <v>2200</v>
      </c>
      <c r="P64" s="12">
        <f t="shared" ref="P64:P99" si="22">$C$20</f>
        <v>1003.95</v>
      </c>
      <c r="Q64" s="12">
        <f t="shared" ref="Q64:Q75" si="23">$C$16*$C$18/12</f>
        <v>287.33775000000003</v>
      </c>
      <c r="R64" s="12">
        <f>$C$23</f>
        <v>1200</v>
      </c>
      <c r="S64" s="12">
        <f t="shared" ref="S64:S99" si="24">$C$22/36</f>
        <v>166.66666666666666</v>
      </c>
      <c r="T64" s="26">
        <f>$C$59</f>
        <v>63</v>
      </c>
      <c r="U64" s="12">
        <f t="shared" ref="U64:U71" si="25">$C$24</f>
        <v>70</v>
      </c>
      <c r="V64" s="51">
        <f>IF($C$36=1,SUM(P64:S64,U64)+T64*(1+$C$10)*(1+$C$28), SUM(P64:U64))</f>
        <v>2790.9544166666665</v>
      </c>
      <c r="W64" s="52">
        <f t="shared" ref="W64:W99" si="26">IF($C$36=1,$C$10*$C$35,$C$34*$C$10)</f>
        <v>1740</v>
      </c>
      <c r="X64" s="12">
        <f t="shared" ref="X64:X99" si="27">O64-V64+W64</f>
        <v>1149.0455833333335</v>
      </c>
      <c r="Y64" s="53">
        <f t="shared" ref="Y64:Y99" si="28">X64*(1+$C$12/12)</f>
        <v>1150.0031213194445</v>
      </c>
    </row>
    <row r="65" spans="1:25" ht="13.5" customHeight="1">
      <c r="A65" s="15"/>
      <c r="B65" s="46" t="s">
        <v>88</v>
      </c>
      <c r="C65" s="47">
        <f t="shared" ref="C65:C99" si="29">G64</f>
        <v>24522.418333333335</v>
      </c>
      <c r="D65" s="26">
        <f>$C$30+$D$59</f>
        <v>474</v>
      </c>
      <c r="E65" s="26">
        <f t="shared" si="15"/>
        <v>24048.418333333335</v>
      </c>
      <c r="F65" s="26">
        <f t="shared" si="16"/>
        <v>20.040348611111114</v>
      </c>
      <c r="G65" s="27">
        <f t="shared" si="17"/>
        <v>24068.458681944445</v>
      </c>
      <c r="I65" s="48">
        <f t="shared" ref="I65:I99" si="30">M64</f>
        <v>24510.408333333333</v>
      </c>
      <c r="J65" s="18">
        <f t="shared" si="18"/>
        <v>510</v>
      </c>
      <c r="K65" s="18">
        <f t="shared" si="19"/>
        <v>24000.408333333333</v>
      </c>
      <c r="L65" s="18">
        <f t="shared" si="20"/>
        <v>20.000340277777777</v>
      </c>
      <c r="M65" s="49">
        <f t="shared" si="21"/>
        <v>24020.408673611109</v>
      </c>
      <c r="O65" s="50">
        <f t="shared" ref="O65:O99" si="31">Y64</f>
        <v>1150.0031213194445</v>
      </c>
      <c r="P65" s="12">
        <f t="shared" si="22"/>
        <v>1003.95</v>
      </c>
      <c r="Q65" s="12">
        <f t="shared" si="23"/>
        <v>287.33775000000003</v>
      </c>
      <c r="R65" s="19">
        <v>0</v>
      </c>
      <c r="S65" s="12">
        <f t="shared" si="24"/>
        <v>166.66666666666666</v>
      </c>
      <c r="T65" s="26">
        <f>$D$59</f>
        <v>39</v>
      </c>
      <c r="U65" s="12">
        <f t="shared" si="25"/>
        <v>70</v>
      </c>
      <c r="V65" s="51">
        <f t="shared" ref="V65:V99" si="32">IF($C$36=1,SUM(P65:S65,U65)+T65*(1+$C$10)*(1+$C$28), SUM(P65:U65))</f>
        <v>1566.9544166666667</v>
      </c>
      <c r="W65" s="52">
        <f t="shared" si="26"/>
        <v>1740</v>
      </c>
      <c r="X65" s="12">
        <f t="shared" si="27"/>
        <v>1323.0487046527778</v>
      </c>
      <c r="Y65" s="53">
        <f t="shared" si="28"/>
        <v>1324.1512452399884</v>
      </c>
    </row>
    <row r="66" spans="1:25" ht="13.5" customHeight="1">
      <c r="A66" s="15"/>
      <c r="B66" s="46" t="s">
        <v>89</v>
      </c>
      <c r="C66" s="47">
        <f t="shared" si="29"/>
        <v>24068.458681944445</v>
      </c>
      <c r="D66" s="26">
        <f>$C$30+$E$59</f>
        <v>461</v>
      </c>
      <c r="E66" s="26">
        <f t="shared" si="15"/>
        <v>23607.458681944445</v>
      </c>
      <c r="F66" s="26">
        <f t="shared" si="16"/>
        <v>19.672882234953704</v>
      </c>
      <c r="G66" s="27">
        <f t="shared" si="17"/>
        <v>23627.131564179399</v>
      </c>
      <c r="I66" s="48">
        <f t="shared" si="30"/>
        <v>24020.408673611109</v>
      </c>
      <c r="J66" s="18">
        <f t="shared" si="18"/>
        <v>510</v>
      </c>
      <c r="K66" s="18">
        <f t="shared" si="19"/>
        <v>23510.408673611109</v>
      </c>
      <c r="L66" s="18">
        <f t="shared" si="20"/>
        <v>19.592007228009258</v>
      </c>
      <c r="M66" s="49">
        <f t="shared" si="21"/>
        <v>23530.000680839119</v>
      </c>
      <c r="O66" s="50">
        <f t="shared" si="31"/>
        <v>1324.1512452399884</v>
      </c>
      <c r="P66" s="12">
        <f t="shared" si="22"/>
        <v>1003.95</v>
      </c>
      <c r="Q66" s="12">
        <f t="shared" si="23"/>
        <v>287.33775000000003</v>
      </c>
      <c r="R66" s="19">
        <v>0</v>
      </c>
      <c r="S66" s="12">
        <f t="shared" si="24"/>
        <v>166.66666666666666</v>
      </c>
      <c r="T66" s="26">
        <f>$E$59</f>
        <v>26</v>
      </c>
      <c r="U66" s="12">
        <f t="shared" si="25"/>
        <v>70</v>
      </c>
      <c r="V66" s="51">
        <f t="shared" si="32"/>
        <v>1553.9544166666667</v>
      </c>
      <c r="W66" s="52">
        <f t="shared" si="26"/>
        <v>1740</v>
      </c>
      <c r="X66" s="12">
        <f t="shared" si="27"/>
        <v>1510.1968285733217</v>
      </c>
      <c r="Y66" s="53">
        <f t="shared" si="28"/>
        <v>1511.455325930466</v>
      </c>
    </row>
    <row r="67" spans="1:25" ht="13.5" customHeight="1">
      <c r="A67" s="15"/>
      <c r="B67" s="46" t="s">
        <v>90</v>
      </c>
      <c r="C67" s="47">
        <f t="shared" si="29"/>
        <v>23627.131564179399</v>
      </c>
      <c r="D67" s="26">
        <f>$C$30+$F$59</f>
        <v>485</v>
      </c>
      <c r="E67" s="26">
        <f t="shared" si="15"/>
        <v>23142.131564179399</v>
      </c>
      <c r="F67" s="26">
        <f t="shared" si="16"/>
        <v>19.285109636816166</v>
      </c>
      <c r="G67" s="27">
        <f t="shared" si="17"/>
        <v>23161.416673816217</v>
      </c>
      <c r="I67" s="48">
        <f t="shared" si="30"/>
        <v>23530.000680839119</v>
      </c>
      <c r="J67" s="18">
        <f t="shared" si="18"/>
        <v>510</v>
      </c>
      <c r="K67" s="18">
        <f t="shared" si="19"/>
        <v>23020.000680839119</v>
      </c>
      <c r="L67" s="18">
        <f t="shared" si="20"/>
        <v>19.183333900699267</v>
      </c>
      <c r="M67" s="49">
        <f t="shared" si="21"/>
        <v>23039.184014739818</v>
      </c>
      <c r="O67" s="50">
        <f t="shared" si="31"/>
        <v>1511.455325930466</v>
      </c>
      <c r="P67" s="12">
        <f t="shared" si="22"/>
        <v>1003.95</v>
      </c>
      <c r="Q67" s="12">
        <f t="shared" si="23"/>
        <v>287.33775000000003</v>
      </c>
      <c r="R67" s="19">
        <v>0</v>
      </c>
      <c r="S67" s="12">
        <f t="shared" si="24"/>
        <v>166.66666666666666</v>
      </c>
      <c r="T67" s="26">
        <f>$F$59</f>
        <v>50</v>
      </c>
      <c r="U67" s="12">
        <f t="shared" si="25"/>
        <v>70</v>
      </c>
      <c r="V67" s="51">
        <f t="shared" si="32"/>
        <v>1577.9544166666667</v>
      </c>
      <c r="W67" s="52">
        <f t="shared" si="26"/>
        <v>1740</v>
      </c>
      <c r="X67" s="12">
        <f t="shared" si="27"/>
        <v>1673.5009092637993</v>
      </c>
      <c r="Y67" s="53">
        <f t="shared" si="28"/>
        <v>1674.8954933548523</v>
      </c>
    </row>
    <row r="68" spans="1:25" ht="13.5" customHeight="1">
      <c r="A68" s="15"/>
      <c r="B68" s="46" t="s">
        <v>91</v>
      </c>
      <c r="C68" s="47">
        <f t="shared" si="29"/>
        <v>23161.416673816217</v>
      </c>
      <c r="D68" s="26">
        <f>$C$30+$G$59</f>
        <v>448</v>
      </c>
      <c r="E68" s="26">
        <f t="shared" si="15"/>
        <v>22713.416673816217</v>
      </c>
      <c r="F68" s="26">
        <f t="shared" si="16"/>
        <v>18.92784722818018</v>
      </c>
      <c r="G68" s="27">
        <f t="shared" si="17"/>
        <v>22732.344521044397</v>
      </c>
      <c r="I68" s="48">
        <f t="shared" si="30"/>
        <v>23039.184014739818</v>
      </c>
      <c r="J68" s="18">
        <f t="shared" si="18"/>
        <v>510</v>
      </c>
      <c r="K68" s="18">
        <f t="shared" si="19"/>
        <v>22529.184014739818</v>
      </c>
      <c r="L68" s="18">
        <f t="shared" si="20"/>
        <v>18.77432001228318</v>
      </c>
      <c r="M68" s="49">
        <f t="shared" si="21"/>
        <v>22547.9583347521</v>
      </c>
      <c r="O68" s="50">
        <f t="shared" si="31"/>
        <v>1674.8954933548523</v>
      </c>
      <c r="P68" s="12">
        <f t="shared" si="22"/>
        <v>1003.95</v>
      </c>
      <c r="Q68" s="12">
        <f t="shared" si="23"/>
        <v>287.33775000000003</v>
      </c>
      <c r="R68" s="19">
        <v>0</v>
      </c>
      <c r="S68" s="12">
        <f t="shared" si="24"/>
        <v>166.66666666666666</v>
      </c>
      <c r="T68" s="26">
        <f>$G$59</f>
        <v>13</v>
      </c>
      <c r="U68" s="12">
        <f t="shared" si="25"/>
        <v>70</v>
      </c>
      <c r="V68" s="51">
        <f t="shared" si="32"/>
        <v>1540.9544166666667</v>
      </c>
      <c r="W68" s="52">
        <f t="shared" si="26"/>
        <v>1740</v>
      </c>
      <c r="X68" s="12">
        <f t="shared" si="27"/>
        <v>1873.9410766881856</v>
      </c>
      <c r="Y68" s="53">
        <f t="shared" si="28"/>
        <v>1875.5026942520922</v>
      </c>
    </row>
    <row r="69" spans="1:25" ht="13.5" customHeight="1">
      <c r="A69" s="15"/>
      <c r="B69" s="46" t="s">
        <v>92</v>
      </c>
      <c r="C69" s="47">
        <f t="shared" si="29"/>
        <v>22732.344521044397</v>
      </c>
      <c r="D69" s="26">
        <f>$C$30+$H$59</f>
        <v>448</v>
      </c>
      <c r="E69" s="26">
        <f t="shared" si="15"/>
        <v>22284.344521044397</v>
      </c>
      <c r="F69" s="26">
        <f t="shared" si="16"/>
        <v>18.570287100870331</v>
      </c>
      <c r="G69" s="27">
        <f t="shared" si="17"/>
        <v>22302.914808145266</v>
      </c>
      <c r="I69" s="48">
        <f t="shared" si="30"/>
        <v>22547.9583347521</v>
      </c>
      <c r="J69" s="18">
        <f t="shared" si="18"/>
        <v>510</v>
      </c>
      <c r="K69" s="18">
        <f t="shared" si="19"/>
        <v>22037.9583347521</v>
      </c>
      <c r="L69" s="18">
        <f t="shared" si="20"/>
        <v>18.364965278960085</v>
      </c>
      <c r="M69" s="49">
        <f t="shared" si="21"/>
        <v>22056.323300031061</v>
      </c>
      <c r="O69" s="50">
        <f t="shared" si="31"/>
        <v>1875.5026942520922</v>
      </c>
      <c r="P69" s="12">
        <f t="shared" si="22"/>
        <v>1003.95</v>
      </c>
      <c r="Q69" s="12">
        <f t="shared" si="23"/>
        <v>287.33775000000003</v>
      </c>
      <c r="R69" s="19">
        <v>0</v>
      </c>
      <c r="S69" s="12">
        <f t="shared" si="24"/>
        <v>166.66666666666666</v>
      </c>
      <c r="T69" s="26">
        <f>$H$59</f>
        <v>13</v>
      </c>
      <c r="U69" s="12">
        <f t="shared" si="25"/>
        <v>70</v>
      </c>
      <c r="V69" s="51">
        <f t="shared" si="32"/>
        <v>1540.9544166666667</v>
      </c>
      <c r="W69" s="52">
        <f t="shared" si="26"/>
        <v>1740</v>
      </c>
      <c r="X69" s="12">
        <f t="shared" si="27"/>
        <v>2074.5482775854252</v>
      </c>
      <c r="Y69" s="53">
        <f t="shared" si="28"/>
        <v>2076.2770678167462</v>
      </c>
    </row>
    <row r="70" spans="1:25" ht="13.5" customHeight="1">
      <c r="A70" s="15"/>
      <c r="B70" s="46" t="s">
        <v>93</v>
      </c>
      <c r="C70" s="47">
        <f t="shared" si="29"/>
        <v>22302.914808145266</v>
      </c>
      <c r="D70" s="26">
        <f>$C$30+$I$59</f>
        <v>472</v>
      </c>
      <c r="E70" s="26">
        <f t="shared" si="15"/>
        <v>21830.914808145266</v>
      </c>
      <c r="F70" s="26">
        <f t="shared" si="16"/>
        <v>18.192429006787723</v>
      </c>
      <c r="G70" s="27">
        <f t="shared" si="17"/>
        <v>21849.107237152053</v>
      </c>
      <c r="I70" s="48">
        <f t="shared" si="30"/>
        <v>22056.323300031061</v>
      </c>
      <c r="J70" s="18">
        <f t="shared" si="18"/>
        <v>510</v>
      </c>
      <c r="K70" s="18">
        <f t="shared" si="19"/>
        <v>21546.323300031061</v>
      </c>
      <c r="L70" s="18">
        <f t="shared" si="20"/>
        <v>17.955269416692552</v>
      </c>
      <c r="M70" s="49">
        <f t="shared" si="21"/>
        <v>21564.278569447753</v>
      </c>
      <c r="O70" s="50">
        <f t="shared" si="31"/>
        <v>2076.2770678167462</v>
      </c>
      <c r="P70" s="12">
        <f t="shared" si="22"/>
        <v>1003.95</v>
      </c>
      <c r="Q70" s="12">
        <f t="shared" si="23"/>
        <v>287.33775000000003</v>
      </c>
      <c r="R70" s="19">
        <v>0</v>
      </c>
      <c r="S70" s="12">
        <f t="shared" si="24"/>
        <v>166.66666666666666</v>
      </c>
      <c r="T70" s="26">
        <f>$I$59</f>
        <v>37</v>
      </c>
      <c r="U70" s="12">
        <f t="shared" si="25"/>
        <v>70</v>
      </c>
      <c r="V70" s="51">
        <f t="shared" si="32"/>
        <v>1564.9544166666667</v>
      </c>
      <c r="W70" s="52">
        <f t="shared" si="26"/>
        <v>1740</v>
      </c>
      <c r="X70" s="12">
        <f t="shared" si="27"/>
        <v>2251.3226511500798</v>
      </c>
      <c r="Y70" s="53">
        <f t="shared" si="28"/>
        <v>2253.1987533593715</v>
      </c>
    </row>
    <row r="71" spans="1:25" ht="13.5" customHeight="1">
      <c r="A71" s="15"/>
      <c r="B71" s="46" t="s">
        <v>94</v>
      </c>
      <c r="C71" s="47">
        <f t="shared" si="29"/>
        <v>21849.107237152053</v>
      </c>
      <c r="D71" s="26">
        <f>$C$30+$J$59</f>
        <v>448</v>
      </c>
      <c r="E71" s="26">
        <f t="shared" si="15"/>
        <v>21401.107237152053</v>
      </c>
      <c r="F71" s="26">
        <f t="shared" si="16"/>
        <v>17.834256030960045</v>
      </c>
      <c r="G71" s="27">
        <f t="shared" si="17"/>
        <v>21418.941493183014</v>
      </c>
      <c r="I71" s="48">
        <f t="shared" si="30"/>
        <v>21564.278569447753</v>
      </c>
      <c r="J71" s="18">
        <f t="shared" si="18"/>
        <v>510</v>
      </c>
      <c r="K71" s="18">
        <f t="shared" si="19"/>
        <v>21054.278569447753</v>
      </c>
      <c r="L71" s="18">
        <f t="shared" si="20"/>
        <v>17.545232141206462</v>
      </c>
      <c r="M71" s="49">
        <f t="shared" si="21"/>
        <v>21071.823801588958</v>
      </c>
      <c r="O71" s="50">
        <f t="shared" si="31"/>
        <v>2253.1987533593715</v>
      </c>
      <c r="P71" s="12">
        <f t="shared" si="22"/>
        <v>1003.95</v>
      </c>
      <c r="Q71" s="12">
        <f t="shared" si="23"/>
        <v>287.33775000000003</v>
      </c>
      <c r="R71" s="19">
        <v>0</v>
      </c>
      <c r="S71" s="12">
        <f t="shared" si="24"/>
        <v>166.66666666666666</v>
      </c>
      <c r="T71" s="26">
        <f>$J$59</f>
        <v>13</v>
      </c>
      <c r="U71" s="12">
        <f t="shared" si="25"/>
        <v>70</v>
      </c>
      <c r="V71" s="51">
        <f t="shared" si="32"/>
        <v>1540.9544166666667</v>
      </c>
      <c r="W71" s="52">
        <f t="shared" si="26"/>
        <v>1740</v>
      </c>
      <c r="X71" s="12">
        <f t="shared" si="27"/>
        <v>2452.2443366927046</v>
      </c>
      <c r="Y71" s="53">
        <f t="shared" si="28"/>
        <v>2454.2878736399484</v>
      </c>
    </row>
    <row r="72" spans="1:25" ht="13.5" customHeight="1">
      <c r="A72" s="15"/>
      <c r="B72" s="46" t="s">
        <v>95</v>
      </c>
      <c r="C72" s="47">
        <f t="shared" si="29"/>
        <v>21418.941493183014</v>
      </c>
      <c r="D72" s="26">
        <f>$C$30+$K$59</f>
        <v>461</v>
      </c>
      <c r="E72" s="26">
        <f t="shared" si="15"/>
        <v>20957.941493183014</v>
      </c>
      <c r="F72" s="26">
        <f t="shared" si="16"/>
        <v>17.464951244319177</v>
      </c>
      <c r="G72" s="27">
        <f t="shared" si="17"/>
        <v>20975.406444427332</v>
      </c>
      <c r="I72" s="48">
        <f t="shared" si="30"/>
        <v>21071.823801588958</v>
      </c>
      <c r="J72" s="18">
        <f t="shared" si="18"/>
        <v>510</v>
      </c>
      <c r="K72" s="18">
        <f t="shared" si="19"/>
        <v>20561.823801588958</v>
      </c>
      <c r="L72" s="18">
        <f t="shared" si="20"/>
        <v>17.134853167990798</v>
      </c>
      <c r="M72" s="49">
        <f t="shared" si="21"/>
        <v>20578.958654756949</v>
      </c>
      <c r="O72" s="50">
        <f t="shared" si="31"/>
        <v>2454.2878736399484</v>
      </c>
      <c r="P72" s="12">
        <f t="shared" si="22"/>
        <v>1003.95</v>
      </c>
      <c r="Q72" s="12">
        <f t="shared" si="23"/>
        <v>287.33775000000003</v>
      </c>
      <c r="R72" s="19">
        <v>0</v>
      </c>
      <c r="S72" s="12">
        <f t="shared" si="24"/>
        <v>166.66666666666666</v>
      </c>
      <c r="T72" s="26">
        <f>$K$59</f>
        <v>26</v>
      </c>
      <c r="U72" s="19">
        <v>0</v>
      </c>
      <c r="V72" s="51">
        <f t="shared" si="32"/>
        <v>1483.9544166666667</v>
      </c>
      <c r="W72" s="52">
        <f t="shared" si="26"/>
        <v>1740</v>
      </c>
      <c r="X72" s="12">
        <f t="shared" si="27"/>
        <v>2710.3334569732815</v>
      </c>
      <c r="Y72" s="53">
        <f t="shared" si="28"/>
        <v>2712.5920681874259</v>
      </c>
    </row>
    <row r="73" spans="1:25" ht="13.5" customHeight="1">
      <c r="A73" s="15"/>
      <c r="B73" s="46" t="s">
        <v>96</v>
      </c>
      <c r="C73" s="47">
        <f t="shared" si="29"/>
        <v>20975.406444427332</v>
      </c>
      <c r="D73" s="26">
        <f>$C$30+$L$59</f>
        <v>485</v>
      </c>
      <c r="E73" s="26">
        <f t="shared" si="15"/>
        <v>20490.406444427332</v>
      </c>
      <c r="F73" s="26">
        <f t="shared" si="16"/>
        <v>17.075338703689443</v>
      </c>
      <c r="G73" s="27">
        <f t="shared" si="17"/>
        <v>20507.481783131021</v>
      </c>
      <c r="I73" s="48">
        <f t="shared" si="30"/>
        <v>20578.958654756949</v>
      </c>
      <c r="J73" s="18">
        <f t="shared" si="18"/>
        <v>510</v>
      </c>
      <c r="K73" s="18">
        <f t="shared" si="19"/>
        <v>20068.958654756949</v>
      </c>
      <c r="L73" s="18">
        <f t="shared" si="20"/>
        <v>16.724132212297459</v>
      </c>
      <c r="M73" s="49">
        <f t="shared" si="21"/>
        <v>20085.682786969246</v>
      </c>
      <c r="O73" s="50">
        <f t="shared" si="31"/>
        <v>2712.5920681874259</v>
      </c>
      <c r="P73" s="12">
        <f t="shared" si="22"/>
        <v>1003.95</v>
      </c>
      <c r="Q73" s="12">
        <f t="shared" si="23"/>
        <v>287.33775000000003</v>
      </c>
      <c r="R73" s="19">
        <v>0</v>
      </c>
      <c r="S73" s="12">
        <f t="shared" si="24"/>
        <v>166.66666666666666</v>
      </c>
      <c r="T73" s="26">
        <f>$L$59</f>
        <v>50</v>
      </c>
      <c r="U73" s="19">
        <v>0</v>
      </c>
      <c r="V73" s="51">
        <f t="shared" si="32"/>
        <v>1507.9544166666667</v>
      </c>
      <c r="W73" s="52">
        <f t="shared" si="26"/>
        <v>1740</v>
      </c>
      <c r="X73" s="12">
        <f t="shared" si="27"/>
        <v>2944.6376515207594</v>
      </c>
      <c r="Y73" s="53">
        <f t="shared" si="28"/>
        <v>2947.09151623036</v>
      </c>
    </row>
    <row r="74" spans="1:25" ht="13.5" customHeight="1">
      <c r="A74" s="15"/>
      <c r="B74" s="46" t="s">
        <v>97</v>
      </c>
      <c r="C74" s="47">
        <f t="shared" si="29"/>
        <v>20507.481783131021</v>
      </c>
      <c r="D74" s="26">
        <f>$C$30+$M$59</f>
        <v>474</v>
      </c>
      <c r="E74" s="26">
        <f t="shared" si="15"/>
        <v>20033.481783131021</v>
      </c>
      <c r="F74" s="26">
        <f t="shared" si="16"/>
        <v>16.694568152609182</v>
      </c>
      <c r="G74" s="27">
        <f t="shared" si="17"/>
        <v>20050.17635128363</v>
      </c>
      <c r="I74" s="48">
        <f t="shared" si="30"/>
        <v>20085.682786969246</v>
      </c>
      <c r="J74" s="18">
        <f t="shared" si="18"/>
        <v>510</v>
      </c>
      <c r="K74" s="18">
        <f t="shared" si="19"/>
        <v>19575.682786969246</v>
      </c>
      <c r="L74" s="18">
        <f t="shared" si="20"/>
        <v>16.313068989141041</v>
      </c>
      <c r="M74" s="49">
        <f t="shared" si="21"/>
        <v>19591.995855958387</v>
      </c>
      <c r="O74" s="50">
        <f t="shared" si="31"/>
        <v>2947.09151623036</v>
      </c>
      <c r="P74" s="12">
        <f t="shared" si="22"/>
        <v>1003.95</v>
      </c>
      <c r="Q74" s="12">
        <f t="shared" si="23"/>
        <v>287.33775000000003</v>
      </c>
      <c r="R74" s="19">
        <v>0</v>
      </c>
      <c r="S74" s="12">
        <f t="shared" si="24"/>
        <v>166.66666666666666</v>
      </c>
      <c r="T74" s="26">
        <f>$M$59</f>
        <v>39</v>
      </c>
      <c r="U74" s="19">
        <v>0</v>
      </c>
      <c r="V74" s="51">
        <f t="shared" si="32"/>
        <v>1496.9544166666667</v>
      </c>
      <c r="W74" s="52">
        <f t="shared" si="26"/>
        <v>1740</v>
      </c>
      <c r="X74" s="12">
        <f t="shared" si="27"/>
        <v>3190.1370995636935</v>
      </c>
      <c r="Y74" s="53">
        <f t="shared" si="28"/>
        <v>3192.795547146663</v>
      </c>
    </row>
    <row r="75" spans="1:25" ht="13.5" customHeight="1">
      <c r="A75" s="15"/>
      <c r="B75" s="46" t="s">
        <v>98</v>
      </c>
      <c r="C75" s="47">
        <f t="shared" si="29"/>
        <v>20050.17635128363</v>
      </c>
      <c r="D75" s="26">
        <f>$C$30+$N$59</f>
        <v>474</v>
      </c>
      <c r="E75" s="26">
        <f t="shared" si="15"/>
        <v>19576.17635128363</v>
      </c>
      <c r="F75" s="26">
        <f t="shared" si="16"/>
        <v>16.313480292736358</v>
      </c>
      <c r="G75" s="27">
        <f t="shared" si="17"/>
        <v>19592.489831576368</v>
      </c>
      <c r="I75" s="48">
        <f t="shared" si="30"/>
        <v>19591.995855958387</v>
      </c>
      <c r="J75" s="18">
        <f t="shared" si="18"/>
        <v>510</v>
      </c>
      <c r="K75" s="18">
        <f t="shared" si="19"/>
        <v>19081.995855958387</v>
      </c>
      <c r="L75" s="18">
        <f t="shared" si="20"/>
        <v>15.901663213298656</v>
      </c>
      <c r="M75" s="49">
        <f t="shared" si="21"/>
        <v>19097.897519171685</v>
      </c>
      <c r="O75" s="50">
        <f t="shared" si="31"/>
        <v>3192.795547146663</v>
      </c>
      <c r="P75" s="12">
        <f t="shared" si="22"/>
        <v>1003.95</v>
      </c>
      <c r="Q75" s="12">
        <f t="shared" si="23"/>
        <v>287.33775000000003</v>
      </c>
      <c r="R75" s="19">
        <v>0</v>
      </c>
      <c r="S75" s="12">
        <f t="shared" si="24"/>
        <v>166.66666666666666</v>
      </c>
      <c r="T75" s="26">
        <f>$N$59</f>
        <v>39</v>
      </c>
      <c r="U75" s="19">
        <v>0</v>
      </c>
      <c r="V75" s="51">
        <f t="shared" si="32"/>
        <v>1496.9544166666667</v>
      </c>
      <c r="W75" s="52">
        <f t="shared" si="26"/>
        <v>1740</v>
      </c>
      <c r="X75" s="12">
        <f t="shared" si="27"/>
        <v>3435.8411304799965</v>
      </c>
      <c r="Y75" s="53">
        <f t="shared" si="28"/>
        <v>3438.7043314220628</v>
      </c>
    </row>
    <row r="76" spans="1:25" ht="13.5" customHeight="1">
      <c r="A76" s="15"/>
      <c r="B76" s="46" t="s">
        <v>99</v>
      </c>
      <c r="C76" s="47">
        <f t="shared" si="29"/>
        <v>19592.489831576368</v>
      </c>
      <c r="D76" s="26">
        <f>$C$30+$C$59</f>
        <v>498</v>
      </c>
      <c r="E76" s="26">
        <f t="shared" si="15"/>
        <v>19094.489831576368</v>
      </c>
      <c r="F76" s="26">
        <f t="shared" si="16"/>
        <v>15.912074859646973</v>
      </c>
      <c r="G76" s="27">
        <f t="shared" si="17"/>
        <v>19110.401906436015</v>
      </c>
      <c r="I76" s="48">
        <f t="shared" si="30"/>
        <v>19097.897519171685</v>
      </c>
      <c r="J76" s="18">
        <f t="shared" si="18"/>
        <v>510</v>
      </c>
      <c r="K76" s="18">
        <f t="shared" si="19"/>
        <v>18587.897519171685</v>
      </c>
      <c r="L76" s="18">
        <f t="shared" si="20"/>
        <v>15.489914599309737</v>
      </c>
      <c r="M76" s="49">
        <f t="shared" si="21"/>
        <v>18603.387433770997</v>
      </c>
      <c r="O76" s="50">
        <f t="shared" si="31"/>
        <v>3438.7043314220628</v>
      </c>
      <c r="P76" s="12">
        <f t="shared" si="22"/>
        <v>1003.95</v>
      </c>
      <c r="Q76" s="12">
        <f t="shared" ref="Q76:Q87" si="33">$C$16*(1+$C$17)*$C$18/12</f>
        <v>293.08450499999998</v>
      </c>
      <c r="R76" s="12">
        <f>$C$23</f>
        <v>1200</v>
      </c>
      <c r="S76" s="12">
        <f t="shared" si="24"/>
        <v>166.66666666666666</v>
      </c>
      <c r="T76" s="26">
        <f>$C$59</f>
        <v>63</v>
      </c>
      <c r="U76" s="12">
        <f t="shared" ref="U76:U83" si="34">$C$24</f>
        <v>70</v>
      </c>
      <c r="V76" s="51">
        <f t="shared" si="32"/>
        <v>2796.7011716666666</v>
      </c>
      <c r="W76" s="52">
        <f t="shared" si="26"/>
        <v>1740</v>
      </c>
      <c r="X76" s="12">
        <f t="shared" si="27"/>
        <v>2382.0031597553962</v>
      </c>
      <c r="Y76" s="53">
        <f t="shared" si="28"/>
        <v>2383.9881623885253</v>
      </c>
    </row>
    <row r="77" spans="1:25" ht="13.5" customHeight="1">
      <c r="A77" s="15"/>
      <c r="B77" s="46" t="s">
        <v>100</v>
      </c>
      <c r="C77" s="47">
        <f t="shared" si="29"/>
        <v>19110.401906436015</v>
      </c>
      <c r="D77" s="26">
        <f>$C$30+$D$59</f>
        <v>474</v>
      </c>
      <c r="E77" s="26">
        <f t="shared" si="15"/>
        <v>18636.401906436015</v>
      </c>
      <c r="F77" s="26">
        <f t="shared" si="16"/>
        <v>15.530334922030013</v>
      </c>
      <c r="G77" s="27">
        <f t="shared" si="17"/>
        <v>18651.932241358045</v>
      </c>
      <c r="I77" s="48">
        <f t="shared" si="30"/>
        <v>18603.387433770997</v>
      </c>
      <c r="J77" s="18">
        <f t="shared" si="18"/>
        <v>510</v>
      </c>
      <c r="K77" s="18">
        <f t="shared" si="19"/>
        <v>18093.387433770997</v>
      </c>
      <c r="L77" s="18">
        <f t="shared" si="20"/>
        <v>15.077822861475831</v>
      </c>
      <c r="M77" s="49">
        <f t="shared" si="21"/>
        <v>18108.465256632473</v>
      </c>
      <c r="O77" s="50">
        <f t="shared" si="31"/>
        <v>2383.9881623885253</v>
      </c>
      <c r="P77" s="12">
        <f t="shared" si="22"/>
        <v>1003.95</v>
      </c>
      <c r="Q77" s="12">
        <f t="shared" si="33"/>
        <v>293.08450499999998</v>
      </c>
      <c r="R77" s="19">
        <v>0</v>
      </c>
      <c r="S77" s="12">
        <f t="shared" si="24"/>
        <v>166.66666666666666</v>
      </c>
      <c r="T77" s="26">
        <f>$D$59</f>
        <v>39</v>
      </c>
      <c r="U77" s="12">
        <f t="shared" si="34"/>
        <v>70</v>
      </c>
      <c r="V77" s="51">
        <f t="shared" si="32"/>
        <v>1572.7011716666668</v>
      </c>
      <c r="W77" s="52">
        <f t="shared" si="26"/>
        <v>1740</v>
      </c>
      <c r="X77" s="12">
        <f t="shared" si="27"/>
        <v>2551.2869907218583</v>
      </c>
      <c r="Y77" s="53">
        <f t="shared" si="28"/>
        <v>2553.4130632141264</v>
      </c>
    </row>
    <row r="78" spans="1:25" ht="13.5" customHeight="1">
      <c r="A78" s="15"/>
      <c r="B78" s="46" t="s">
        <v>101</v>
      </c>
      <c r="C78" s="47">
        <f t="shared" si="29"/>
        <v>18651.932241358045</v>
      </c>
      <c r="D78" s="26">
        <f>$C$30+$E$59</f>
        <v>461</v>
      </c>
      <c r="E78" s="26">
        <f t="shared" si="15"/>
        <v>18190.932241358045</v>
      </c>
      <c r="F78" s="26">
        <f t="shared" si="16"/>
        <v>15.159110201131703</v>
      </c>
      <c r="G78" s="27">
        <f t="shared" si="17"/>
        <v>18206.091351559178</v>
      </c>
      <c r="I78" s="48">
        <f t="shared" si="30"/>
        <v>18108.465256632473</v>
      </c>
      <c r="J78" s="18">
        <f t="shared" si="18"/>
        <v>510</v>
      </c>
      <c r="K78" s="18">
        <f t="shared" si="19"/>
        <v>17598.465256632473</v>
      </c>
      <c r="L78" s="18">
        <f t="shared" si="20"/>
        <v>14.665387713860396</v>
      </c>
      <c r="M78" s="49">
        <f t="shared" si="21"/>
        <v>17613.130644346333</v>
      </c>
      <c r="O78" s="50">
        <f t="shared" si="31"/>
        <v>2553.4130632141264</v>
      </c>
      <c r="P78" s="12">
        <f t="shared" si="22"/>
        <v>1003.95</v>
      </c>
      <c r="Q78" s="12">
        <f t="shared" si="33"/>
        <v>293.08450499999998</v>
      </c>
      <c r="R78" s="19">
        <v>0</v>
      </c>
      <c r="S78" s="12">
        <f t="shared" si="24"/>
        <v>166.66666666666666</v>
      </c>
      <c r="T78" s="26">
        <f>$E$59</f>
        <v>26</v>
      </c>
      <c r="U78" s="12">
        <f t="shared" si="34"/>
        <v>70</v>
      </c>
      <c r="V78" s="51">
        <f t="shared" si="32"/>
        <v>1559.7011716666668</v>
      </c>
      <c r="W78" s="52">
        <f t="shared" si="26"/>
        <v>1740</v>
      </c>
      <c r="X78" s="12">
        <f t="shared" si="27"/>
        <v>2733.7118915474593</v>
      </c>
      <c r="Y78" s="53">
        <f t="shared" si="28"/>
        <v>2735.9899847904153</v>
      </c>
    </row>
    <row r="79" spans="1:25" ht="13.5" customHeight="1">
      <c r="A79" s="15"/>
      <c r="B79" s="46" t="s">
        <v>102</v>
      </c>
      <c r="C79" s="47">
        <f t="shared" si="29"/>
        <v>18206.091351559178</v>
      </c>
      <c r="D79" s="26">
        <f>$C$30+$F$59</f>
        <v>485</v>
      </c>
      <c r="E79" s="26">
        <f t="shared" si="15"/>
        <v>17721.091351559178</v>
      </c>
      <c r="F79" s="26">
        <f t="shared" si="16"/>
        <v>14.767576126299316</v>
      </c>
      <c r="G79" s="27">
        <f t="shared" si="17"/>
        <v>17735.858927685476</v>
      </c>
      <c r="I79" s="48">
        <f t="shared" si="30"/>
        <v>17613.130644346333</v>
      </c>
      <c r="J79" s="18">
        <f t="shared" si="18"/>
        <v>510</v>
      </c>
      <c r="K79" s="18">
        <f t="shared" si="19"/>
        <v>17103.130644346333</v>
      </c>
      <c r="L79" s="18">
        <f t="shared" si="20"/>
        <v>14.252608870288611</v>
      </c>
      <c r="M79" s="49">
        <f t="shared" si="21"/>
        <v>17117.38325321662</v>
      </c>
      <c r="O79" s="50">
        <f t="shared" si="31"/>
        <v>2735.9899847904153</v>
      </c>
      <c r="P79" s="12">
        <f t="shared" si="22"/>
        <v>1003.95</v>
      </c>
      <c r="Q79" s="12">
        <f t="shared" si="33"/>
        <v>293.08450499999998</v>
      </c>
      <c r="R79" s="19">
        <v>0</v>
      </c>
      <c r="S79" s="12">
        <f t="shared" si="24"/>
        <v>166.66666666666666</v>
      </c>
      <c r="T79" s="26">
        <f>$F$59</f>
        <v>50</v>
      </c>
      <c r="U79" s="12">
        <f t="shared" si="34"/>
        <v>70</v>
      </c>
      <c r="V79" s="51">
        <f t="shared" si="32"/>
        <v>1583.7011716666668</v>
      </c>
      <c r="W79" s="52">
        <f t="shared" si="26"/>
        <v>1740</v>
      </c>
      <c r="X79" s="12">
        <f t="shared" si="27"/>
        <v>2892.2888131237487</v>
      </c>
      <c r="Y79" s="53">
        <f t="shared" si="28"/>
        <v>2894.6990538013515</v>
      </c>
    </row>
    <row r="80" spans="1:25" ht="13.5" customHeight="1">
      <c r="A80" s="15"/>
      <c r="B80" s="46" t="s">
        <v>103</v>
      </c>
      <c r="C80" s="47">
        <f t="shared" si="29"/>
        <v>17735.858927685476</v>
      </c>
      <c r="D80" s="26">
        <f>$C$30+$G$59</f>
        <v>448</v>
      </c>
      <c r="E80" s="26">
        <f t="shared" si="15"/>
        <v>17287.858927685476</v>
      </c>
      <c r="F80" s="26">
        <f t="shared" si="16"/>
        <v>14.406549106404563</v>
      </c>
      <c r="G80" s="27">
        <f t="shared" si="17"/>
        <v>17302.265476791879</v>
      </c>
      <c r="I80" s="48">
        <f t="shared" si="30"/>
        <v>17117.38325321662</v>
      </c>
      <c r="J80" s="18">
        <f t="shared" si="18"/>
        <v>510</v>
      </c>
      <c r="K80" s="18">
        <f t="shared" si="19"/>
        <v>16607.38325321662</v>
      </c>
      <c r="L80" s="18">
        <f t="shared" si="20"/>
        <v>13.839486044347183</v>
      </c>
      <c r="M80" s="49">
        <f t="shared" si="21"/>
        <v>16621.222739260968</v>
      </c>
      <c r="O80" s="50">
        <f t="shared" si="31"/>
        <v>2894.6990538013515</v>
      </c>
      <c r="P80" s="12">
        <f t="shared" si="22"/>
        <v>1003.95</v>
      </c>
      <c r="Q80" s="12">
        <f t="shared" si="33"/>
        <v>293.08450499999998</v>
      </c>
      <c r="R80" s="19">
        <v>0</v>
      </c>
      <c r="S80" s="12">
        <f t="shared" si="24"/>
        <v>166.66666666666666</v>
      </c>
      <c r="T80" s="26">
        <f>$G$59</f>
        <v>13</v>
      </c>
      <c r="U80" s="12">
        <f t="shared" si="34"/>
        <v>70</v>
      </c>
      <c r="V80" s="51">
        <f t="shared" si="32"/>
        <v>1546.7011716666668</v>
      </c>
      <c r="W80" s="52">
        <f t="shared" si="26"/>
        <v>1740</v>
      </c>
      <c r="X80" s="12">
        <f t="shared" si="27"/>
        <v>3087.9978821346849</v>
      </c>
      <c r="Y80" s="53">
        <f t="shared" si="28"/>
        <v>3090.5712137031301</v>
      </c>
    </row>
    <row r="81" spans="1:25" ht="13.5" customHeight="1">
      <c r="A81" s="15"/>
      <c r="B81" s="46" t="s">
        <v>104</v>
      </c>
      <c r="C81" s="47">
        <f t="shared" si="29"/>
        <v>17302.265476791879</v>
      </c>
      <c r="D81" s="26">
        <f>$C$30+$H$59</f>
        <v>448</v>
      </c>
      <c r="E81" s="26">
        <f t="shared" si="15"/>
        <v>16854.265476791879</v>
      </c>
      <c r="F81" s="26">
        <f t="shared" si="16"/>
        <v>14.0452212306599</v>
      </c>
      <c r="G81" s="27">
        <f t="shared" si="17"/>
        <v>16868.310698022538</v>
      </c>
      <c r="I81" s="48">
        <f t="shared" si="30"/>
        <v>16621.222739260968</v>
      </c>
      <c r="J81" s="18">
        <f t="shared" si="18"/>
        <v>510</v>
      </c>
      <c r="K81" s="18">
        <f t="shared" si="19"/>
        <v>16111.222739260968</v>
      </c>
      <c r="L81" s="18">
        <f t="shared" si="20"/>
        <v>13.426018949384138</v>
      </c>
      <c r="M81" s="49">
        <f t="shared" si="21"/>
        <v>16124.648758210351</v>
      </c>
      <c r="O81" s="50">
        <f t="shared" si="31"/>
        <v>3090.5712137031301</v>
      </c>
      <c r="P81" s="12">
        <f t="shared" si="22"/>
        <v>1003.95</v>
      </c>
      <c r="Q81" s="12">
        <f t="shared" si="33"/>
        <v>293.08450499999998</v>
      </c>
      <c r="R81" s="19">
        <v>0</v>
      </c>
      <c r="S81" s="12">
        <f t="shared" si="24"/>
        <v>166.66666666666666</v>
      </c>
      <c r="T81" s="26">
        <f>$H$59</f>
        <v>13</v>
      </c>
      <c r="U81" s="12">
        <f t="shared" si="34"/>
        <v>70</v>
      </c>
      <c r="V81" s="51">
        <f t="shared" si="32"/>
        <v>1546.7011716666668</v>
      </c>
      <c r="W81" s="52">
        <f t="shared" si="26"/>
        <v>1740</v>
      </c>
      <c r="X81" s="12">
        <f t="shared" si="27"/>
        <v>3283.870042036463</v>
      </c>
      <c r="Y81" s="53">
        <f t="shared" si="28"/>
        <v>3286.6066004048266</v>
      </c>
    </row>
    <row r="82" spans="1:25" ht="13.5" customHeight="1">
      <c r="A82" s="15"/>
      <c r="B82" s="46" t="s">
        <v>105</v>
      </c>
      <c r="C82" s="47">
        <f t="shared" si="29"/>
        <v>16868.310698022538</v>
      </c>
      <c r="D82" s="26">
        <f>$C$30+$I$59</f>
        <v>472</v>
      </c>
      <c r="E82" s="26">
        <f t="shared" si="15"/>
        <v>16396.310698022538</v>
      </c>
      <c r="F82" s="26">
        <f t="shared" si="16"/>
        <v>13.663592248352115</v>
      </c>
      <c r="G82" s="27">
        <f t="shared" si="17"/>
        <v>16409.974290270889</v>
      </c>
      <c r="I82" s="48">
        <f t="shared" si="30"/>
        <v>16124.648758210351</v>
      </c>
      <c r="J82" s="18">
        <f t="shared" si="18"/>
        <v>510</v>
      </c>
      <c r="K82" s="18">
        <f t="shared" si="19"/>
        <v>15614.648758210351</v>
      </c>
      <c r="L82" s="18">
        <f t="shared" si="20"/>
        <v>13.012207298508626</v>
      </c>
      <c r="M82" s="49">
        <f t="shared" si="21"/>
        <v>15627.66096550886</v>
      </c>
      <c r="O82" s="50">
        <f t="shared" si="31"/>
        <v>3286.6066004048266</v>
      </c>
      <c r="P82" s="12">
        <f t="shared" si="22"/>
        <v>1003.95</v>
      </c>
      <c r="Q82" s="12">
        <f t="shared" si="33"/>
        <v>293.08450499999998</v>
      </c>
      <c r="R82" s="19">
        <v>0</v>
      </c>
      <c r="S82" s="12">
        <f t="shared" si="24"/>
        <v>166.66666666666666</v>
      </c>
      <c r="T82" s="26">
        <f>$I$59</f>
        <v>37</v>
      </c>
      <c r="U82" s="12">
        <f t="shared" si="34"/>
        <v>70</v>
      </c>
      <c r="V82" s="51">
        <f t="shared" si="32"/>
        <v>1570.7011716666668</v>
      </c>
      <c r="W82" s="52">
        <f t="shared" si="26"/>
        <v>1740</v>
      </c>
      <c r="X82" s="12">
        <f t="shared" si="27"/>
        <v>3455.9054287381596</v>
      </c>
      <c r="Y82" s="53">
        <f t="shared" si="28"/>
        <v>3458.7853499287744</v>
      </c>
    </row>
    <row r="83" spans="1:25" ht="13.5" customHeight="1">
      <c r="A83" s="15"/>
      <c r="B83" s="46" t="s">
        <v>106</v>
      </c>
      <c r="C83" s="47">
        <f t="shared" si="29"/>
        <v>16409.974290270889</v>
      </c>
      <c r="D83" s="26">
        <f>$C$30+$J$59</f>
        <v>448</v>
      </c>
      <c r="E83" s="26">
        <f t="shared" si="15"/>
        <v>15961.974290270889</v>
      </c>
      <c r="F83" s="26">
        <f t="shared" si="16"/>
        <v>13.301645241892409</v>
      </c>
      <c r="G83" s="27">
        <f t="shared" si="17"/>
        <v>15975.275935512782</v>
      </c>
      <c r="I83" s="48">
        <f t="shared" si="30"/>
        <v>15627.66096550886</v>
      </c>
      <c r="J83" s="18">
        <f t="shared" si="18"/>
        <v>510</v>
      </c>
      <c r="K83" s="18">
        <f t="shared" si="19"/>
        <v>15117.66096550886</v>
      </c>
      <c r="L83" s="18">
        <f t="shared" si="20"/>
        <v>12.598050804590718</v>
      </c>
      <c r="M83" s="49">
        <f t="shared" si="21"/>
        <v>15130.25901631345</v>
      </c>
      <c r="O83" s="50">
        <f t="shared" si="31"/>
        <v>3458.7853499287744</v>
      </c>
      <c r="P83" s="12">
        <f t="shared" si="22"/>
        <v>1003.95</v>
      </c>
      <c r="Q83" s="12">
        <f t="shared" si="33"/>
        <v>293.08450499999998</v>
      </c>
      <c r="R83" s="19">
        <v>0</v>
      </c>
      <c r="S83" s="12">
        <f t="shared" si="24"/>
        <v>166.66666666666666</v>
      </c>
      <c r="T83" s="26">
        <f>$J$59</f>
        <v>13</v>
      </c>
      <c r="U83" s="12">
        <f t="shared" si="34"/>
        <v>70</v>
      </c>
      <c r="V83" s="51">
        <f t="shared" si="32"/>
        <v>1546.7011716666668</v>
      </c>
      <c r="W83" s="52">
        <f t="shared" si="26"/>
        <v>1740</v>
      </c>
      <c r="X83" s="12">
        <f t="shared" si="27"/>
        <v>3652.0841782621073</v>
      </c>
      <c r="Y83" s="53">
        <f t="shared" si="28"/>
        <v>3655.1275817439923</v>
      </c>
    </row>
    <row r="84" spans="1:25" ht="13.5" customHeight="1">
      <c r="A84" s="15"/>
      <c r="B84" s="46" t="s">
        <v>107</v>
      </c>
      <c r="C84" s="47">
        <f t="shared" si="29"/>
        <v>15975.275935512782</v>
      </c>
      <c r="D84" s="26">
        <f>$C$30+$K$59</f>
        <v>461</v>
      </c>
      <c r="E84" s="26">
        <f t="shared" si="15"/>
        <v>15514.275935512782</v>
      </c>
      <c r="F84" s="26">
        <f t="shared" si="16"/>
        <v>12.928563279593986</v>
      </c>
      <c r="G84" s="27">
        <f t="shared" si="17"/>
        <v>15527.204498792376</v>
      </c>
      <c r="I84" s="48">
        <f t="shared" si="30"/>
        <v>15130.25901631345</v>
      </c>
      <c r="J84" s="18">
        <f t="shared" si="18"/>
        <v>510</v>
      </c>
      <c r="K84" s="18">
        <f t="shared" si="19"/>
        <v>14620.25901631345</v>
      </c>
      <c r="L84" s="18">
        <f t="shared" si="20"/>
        <v>12.18354918026121</v>
      </c>
      <c r="M84" s="49">
        <f t="shared" si="21"/>
        <v>14632.442565493711</v>
      </c>
      <c r="O84" s="50">
        <f t="shared" si="31"/>
        <v>3655.1275817439923</v>
      </c>
      <c r="P84" s="12">
        <f t="shared" si="22"/>
        <v>1003.95</v>
      </c>
      <c r="Q84" s="12">
        <f t="shared" si="33"/>
        <v>293.08450499999998</v>
      </c>
      <c r="R84" s="19">
        <v>0</v>
      </c>
      <c r="S84" s="12">
        <f t="shared" si="24"/>
        <v>166.66666666666666</v>
      </c>
      <c r="T84" s="26">
        <f>$K$59</f>
        <v>26</v>
      </c>
      <c r="U84" s="19">
        <v>0</v>
      </c>
      <c r="V84" s="51">
        <f t="shared" si="32"/>
        <v>1489.7011716666668</v>
      </c>
      <c r="W84" s="52">
        <f t="shared" si="26"/>
        <v>1740</v>
      </c>
      <c r="X84" s="12">
        <f t="shared" si="27"/>
        <v>3905.4264100773253</v>
      </c>
      <c r="Y84" s="53">
        <f t="shared" si="28"/>
        <v>3908.6809320857228</v>
      </c>
    </row>
    <row r="85" spans="1:25" ht="13.5" customHeight="1">
      <c r="A85" s="15"/>
      <c r="B85" s="46" t="s">
        <v>108</v>
      </c>
      <c r="C85" s="47">
        <f t="shared" si="29"/>
        <v>15527.204498792376</v>
      </c>
      <c r="D85" s="26">
        <f>$C$30+$L$59</f>
        <v>485</v>
      </c>
      <c r="E85" s="26">
        <f t="shared" si="15"/>
        <v>15042.204498792376</v>
      </c>
      <c r="F85" s="26">
        <f t="shared" si="16"/>
        <v>12.535170415660312</v>
      </c>
      <c r="G85" s="27">
        <f t="shared" si="17"/>
        <v>15054.739669208037</v>
      </c>
      <c r="I85" s="48">
        <f t="shared" si="30"/>
        <v>14632.442565493711</v>
      </c>
      <c r="J85" s="18">
        <f t="shared" si="18"/>
        <v>510</v>
      </c>
      <c r="K85" s="18">
        <f t="shared" si="19"/>
        <v>14122.442565493711</v>
      </c>
      <c r="L85" s="18">
        <f t="shared" si="20"/>
        <v>11.768702137911426</v>
      </c>
      <c r="M85" s="49">
        <f t="shared" si="21"/>
        <v>14134.211267631623</v>
      </c>
      <c r="O85" s="50">
        <f t="shared" si="31"/>
        <v>3908.6809320857228</v>
      </c>
      <c r="P85" s="12">
        <f t="shared" si="22"/>
        <v>1003.95</v>
      </c>
      <c r="Q85" s="12">
        <f t="shared" si="33"/>
        <v>293.08450499999998</v>
      </c>
      <c r="R85" s="19">
        <v>0</v>
      </c>
      <c r="S85" s="12">
        <f t="shared" si="24"/>
        <v>166.66666666666666</v>
      </c>
      <c r="T85" s="26">
        <f>$L$59</f>
        <v>50</v>
      </c>
      <c r="U85" s="19">
        <v>0</v>
      </c>
      <c r="V85" s="51">
        <f t="shared" si="32"/>
        <v>1513.7011716666668</v>
      </c>
      <c r="W85" s="52">
        <f t="shared" si="26"/>
        <v>1740</v>
      </c>
      <c r="X85" s="12">
        <f t="shared" si="27"/>
        <v>4134.9797604190562</v>
      </c>
      <c r="Y85" s="53">
        <f t="shared" si="28"/>
        <v>4138.4255768860721</v>
      </c>
    </row>
    <row r="86" spans="1:25" ht="13.5" customHeight="1">
      <c r="A86" s="15"/>
      <c r="B86" s="46" t="s">
        <v>109</v>
      </c>
      <c r="C86" s="47">
        <f t="shared" si="29"/>
        <v>15054.739669208037</v>
      </c>
      <c r="D86" s="26">
        <f>$C$30+$M$59</f>
        <v>474</v>
      </c>
      <c r="E86" s="26">
        <f t="shared" si="15"/>
        <v>14580.739669208037</v>
      </c>
      <c r="F86" s="26">
        <f t="shared" si="16"/>
        <v>12.150616391006698</v>
      </c>
      <c r="G86" s="27">
        <f t="shared" si="17"/>
        <v>14592.890285599044</v>
      </c>
      <c r="I86" s="48">
        <f t="shared" si="30"/>
        <v>14134.211267631623</v>
      </c>
      <c r="J86" s="18">
        <f t="shared" si="18"/>
        <v>510</v>
      </c>
      <c r="K86" s="18">
        <f t="shared" si="19"/>
        <v>13624.211267631623</v>
      </c>
      <c r="L86" s="18">
        <f t="shared" si="20"/>
        <v>11.353509389693018</v>
      </c>
      <c r="M86" s="49">
        <f t="shared" si="21"/>
        <v>13635.564777021316</v>
      </c>
      <c r="O86" s="50">
        <f t="shared" si="31"/>
        <v>4138.4255768860721</v>
      </c>
      <c r="P86" s="12">
        <f t="shared" si="22"/>
        <v>1003.95</v>
      </c>
      <c r="Q86" s="12">
        <f t="shared" si="33"/>
        <v>293.08450499999998</v>
      </c>
      <c r="R86" s="19">
        <v>0</v>
      </c>
      <c r="S86" s="12">
        <f t="shared" si="24"/>
        <v>166.66666666666666</v>
      </c>
      <c r="T86" s="26">
        <f>$M$59</f>
        <v>39</v>
      </c>
      <c r="U86" s="19">
        <v>0</v>
      </c>
      <c r="V86" s="51">
        <f t="shared" si="32"/>
        <v>1502.7011716666668</v>
      </c>
      <c r="W86" s="52">
        <f t="shared" si="26"/>
        <v>1740</v>
      </c>
      <c r="X86" s="12">
        <f t="shared" si="27"/>
        <v>4375.7244052194055</v>
      </c>
      <c r="Y86" s="53">
        <f t="shared" si="28"/>
        <v>4379.3708422237551</v>
      </c>
    </row>
    <row r="87" spans="1:25" ht="13.5" customHeight="1">
      <c r="A87" s="15"/>
      <c r="B87" s="46" t="s">
        <v>110</v>
      </c>
      <c r="C87" s="47">
        <f t="shared" si="29"/>
        <v>14592.890285599044</v>
      </c>
      <c r="D87" s="26">
        <f>$C$30+$N$59</f>
        <v>474</v>
      </c>
      <c r="E87" s="26">
        <f t="shared" si="15"/>
        <v>14118.890285599044</v>
      </c>
      <c r="F87" s="26">
        <f t="shared" si="16"/>
        <v>11.765741904665871</v>
      </c>
      <c r="G87" s="27">
        <f t="shared" si="17"/>
        <v>14130.65602750371</v>
      </c>
      <c r="I87" s="48">
        <f t="shared" si="30"/>
        <v>13635.564777021316</v>
      </c>
      <c r="J87" s="18">
        <f t="shared" si="18"/>
        <v>510</v>
      </c>
      <c r="K87" s="18">
        <f t="shared" si="19"/>
        <v>13125.564777021316</v>
      </c>
      <c r="L87" s="18">
        <f t="shared" si="20"/>
        <v>10.937970647517764</v>
      </c>
      <c r="M87" s="49">
        <f t="shared" si="21"/>
        <v>13136.502747668834</v>
      </c>
      <c r="O87" s="50">
        <f t="shared" si="31"/>
        <v>4379.3708422237551</v>
      </c>
      <c r="P87" s="12">
        <f t="shared" si="22"/>
        <v>1003.95</v>
      </c>
      <c r="Q87" s="12">
        <f t="shared" si="33"/>
        <v>293.08450499999998</v>
      </c>
      <c r="R87" s="19">
        <v>0</v>
      </c>
      <c r="S87" s="12">
        <f t="shared" si="24"/>
        <v>166.66666666666666</v>
      </c>
      <c r="T87" s="26">
        <f>$N$59</f>
        <v>39</v>
      </c>
      <c r="U87" s="19">
        <v>0</v>
      </c>
      <c r="V87" s="51">
        <f t="shared" si="32"/>
        <v>1502.7011716666668</v>
      </c>
      <c r="W87" s="52">
        <f t="shared" si="26"/>
        <v>1740</v>
      </c>
      <c r="X87" s="12">
        <f t="shared" si="27"/>
        <v>4616.6696705570885</v>
      </c>
      <c r="Y87" s="53">
        <f t="shared" si="28"/>
        <v>4620.5168952825525</v>
      </c>
    </row>
    <row r="88" spans="1:25" ht="13.5" customHeight="1">
      <c r="A88" s="15"/>
      <c r="B88" s="46" t="s">
        <v>111</v>
      </c>
      <c r="C88" s="47">
        <f t="shared" si="29"/>
        <v>14130.65602750371</v>
      </c>
      <c r="D88" s="26">
        <f>$C$30+$C$59</f>
        <v>498</v>
      </c>
      <c r="E88" s="26">
        <f t="shared" si="15"/>
        <v>13632.65602750371</v>
      </c>
      <c r="F88" s="26">
        <f t="shared" si="16"/>
        <v>11.360546689586426</v>
      </c>
      <c r="G88" s="27">
        <f t="shared" si="17"/>
        <v>13644.016574193296</v>
      </c>
      <c r="I88" s="48">
        <f t="shared" si="30"/>
        <v>13136.502747668834</v>
      </c>
      <c r="J88" s="18">
        <f t="shared" si="18"/>
        <v>510</v>
      </c>
      <c r="K88" s="18">
        <f t="shared" si="19"/>
        <v>12626.502747668834</v>
      </c>
      <c r="L88" s="18">
        <f t="shared" si="20"/>
        <v>10.522085623057363</v>
      </c>
      <c r="M88" s="49">
        <f t="shared" si="21"/>
        <v>12637.024833291891</v>
      </c>
      <c r="O88" s="50">
        <f t="shared" si="31"/>
        <v>4620.5168952825525</v>
      </c>
      <c r="P88" s="12">
        <f t="shared" si="22"/>
        <v>1003.95</v>
      </c>
      <c r="Q88" s="12">
        <f t="shared" ref="Q88:Q99" si="35">$C$16*(1+$C$17)^2*$C$18/12</f>
        <v>298.94619510000001</v>
      </c>
      <c r="R88" s="12">
        <f>$C$23</f>
        <v>1200</v>
      </c>
      <c r="S88" s="12">
        <f t="shared" si="24"/>
        <v>166.66666666666666</v>
      </c>
      <c r="T88" s="26">
        <f>$C$59</f>
        <v>63</v>
      </c>
      <c r="U88" s="12">
        <f t="shared" ref="U88:U95" si="36">$C$24</f>
        <v>70</v>
      </c>
      <c r="V88" s="51">
        <f t="shared" si="32"/>
        <v>2802.5628617666666</v>
      </c>
      <c r="W88" s="52">
        <f t="shared" si="26"/>
        <v>1740</v>
      </c>
      <c r="X88" s="12">
        <f t="shared" si="27"/>
        <v>3557.9540335158858</v>
      </c>
      <c r="Y88" s="53">
        <f t="shared" si="28"/>
        <v>3560.9189952104821</v>
      </c>
    </row>
    <row r="89" spans="1:25" ht="13.5" customHeight="1">
      <c r="A89" s="15"/>
      <c r="B89" s="46" t="s">
        <v>112</v>
      </c>
      <c r="C89" s="47">
        <f t="shared" si="29"/>
        <v>13644.016574193296</v>
      </c>
      <c r="D89" s="26">
        <f>$C$30+$D$59</f>
        <v>474</v>
      </c>
      <c r="E89" s="26">
        <f t="shared" si="15"/>
        <v>13170.016574193296</v>
      </c>
      <c r="F89" s="26">
        <f t="shared" si="16"/>
        <v>10.975013811827745</v>
      </c>
      <c r="G89" s="27">
        <f t="shared" si="17"/>
        <v>13180.991588005123</v>
      </c>
      <c r="I89" s="48">
        <f t="shared" si="30"/>
        <v>12637.024833291891</v>
      </c>
      <c r="J89" s="18">
        <f t="shared" si="18"/>
        <v>510</v>
      </c>
      <c r="K89" s="18">
        <f t="shared" si="19"/>
        <v>12127.024833291891</v>
      </c>
      <c r="L89" s="18">
        <f t="shared" si="20"/>
        <v>10.105854027743243</v>
      </c>
      <c r="M89" s="49">
        <f t="shared" si="21"/>
        <v>12137.130687319634</v>
      </c>
      <c r="O89" s="50">
        <f t="shared" si="31"/>
        <v>3560.9189952104821</v>
      </c>
      <c r="P89" s="12">
        <f t="shared" si="22"/>
        <v>1003.95</v>
      </c>
      <c r="Q89" s="12">
        <f t="shared" si="35"/>
        <v>298.94619510000001</v>
      </c>
      <c r="R89" s="19">
        <v>0</v>
      </c>
      <c r="S89" s="12">
        <f t="shared" si="24"/>
        <v>166.66666666666666</v>
      </c>
      <c r="T89" s="26">
        <f>$D$59</f>
        <v>39</v>
      </c>
      <c r="U89" s="12">
        <f t="shared" si="36"/>
        <v>70</v>
      </c>
      <c r="V89" s="51">
        <f t="shared" si="32"/>
        <v>1578.5628617666669</v>
      </c>
      <c r="W89" s="52">
        <f t="shared" si="26"/>
        <v>1740</v>
      </c>
      <c r="X89" s="12">
        <f t="shared" si="27"/>
        <v>3722.3561334438155</v>
      </c>
      <c r="Y89" s="53">
        <f t="shared" si="28"/>
        <v>3725.4580968883515</v>
      </c>
    </row>
    <row r="90" spans="1:25" ht="13.5" customHeight="1">
      <c r="A90" s="15"/>
      <c r="B90" s="46" t="s">
        <v>113</v>
      </c>
      <c r="C90" s="47">
        <f t="shared" si="29"/>
        <v>13180.991588005123</v>
      </c>
      <c r="D90" s="26">
        <f>$C$30+$E$59</f>
        <v>461</v>
      </c>
      <c r="E90" s="26">
        <f t="shared" si="15"/>
        <v>12719.991588005123</v>
      </c>
      <c r="F90" s="26">
        <f t="shared" si="16"/>
        <v>10.599992990004269</v>
      </c>
      <c r="G90" s="27">
        <f t="shared" si="17"/>
        <v>12730.591580995128</v>
      </c>
      <c r="I90" s="48">
        <f t="shared" si="30"/>
        <v>12137.130687319634</v>
      </c>
      <c r="J90" s="18">
        <f t="shared" si="18"/>
        <v>510</v>
      </c>
      <c r="K90" s="18">
        <f t="shared" si="19"/>
        <v>11627.130687319634</v>
      </c>
      <c r="L90" s="18">
        <f t="shared" si="20"/>
        <v>9.6892755727663609</v>
      </c>
      <c r="M90" s="49">
        <f t="shared" si="21"/>
        <v>11636.819962892399</v>
      </c>
      <c r="O90" s="50">
        <f t="shared" si="31"/>
        <v>3725.4580968883515</v>
      </c>
      <c r="P90" s="12">
        <f t="shared" si="22"/>
        <v>1003.95</v>
      </c>
      <c r="Q90" s="12">
        <f t="shared" si="35"/>
        <v>298.94619510000001</v>
      </c>
      <c r="R90" s="19">
        <v>0</v>
      </c>
      <c r="S90" s="12">
        <f t="shared" si="24"/>
        <v>166.66666666666666</v>
      </c>
      <c r="T90" s="26">
        <f>$E$59</f>
        <v>26</v>
      </c>
      <c r="U90" s="12">
        <f t="shared" si="36"/>
        <v>70</v>
      </c>
      <c r="V90" s="51">
        <f t="shared" si="32"/>
        <v>1565.5628617666669</v>
      </c>
      <c r="W90" s="52">
        <f t="shared" si="26"/>
        <v>1740</v>
      </c>
      <c r="X90" s="12">
        <f t="shared" si="27"/>
        <v>3899.8952351216849</v>
      </c>
      <c r="Y90" s="53">
        <f t="shared" si="28"/>
        <v>3903.1451478176191</v>
      </c>
    </row>
    <row r="91" spans="1:25" ht="13.5" customHeight="1">
      <c r="A91" s="15"/>
      <c r="B91" s="46" t="s">
        <v>114</v>
      </c>
      <c r="C91" s="47">
        <f t="shared" si="29"/>
        <v>12730.591580995128</v>
      </c>
      <c r="D91" s="26">
        <f>$C$30+$F$59</f>
        <v>485</v>
      </c>
      <c r="E91" s="26">
        <f t="shared" si="15"/>
        <v>12245.591580995128</v>
      </c>
      <c r="F91" s="26">
        <f t="shared" si="16"/>
        <v>10.204659650829273</v>
      </c>
      <c r="G91" s="27">
        <f t="shared" si="17"/>
        <v>12255.796240645957</v>
      </c>
      <c r="I91" s="48">
        <f t="shared" si="30"/>
        <v>11636.819962892399</v>
      </c>
      <c r="J91" s="18">
        <f t="shared" si="18"/>
        <v>510</v>
      </c>
      <c r="K91" s="18">
        <f t="shared" si="19"/>
        <v>11126.819962892399</v>
      </c>
      <c r="L91" s="18">
        <f t="shared" si="20"/>
        <v>9.2723499690770002</v>
      </c>
      <c r="M91" s="49">
        <f t="shared" si="21"/>
        <v>11136.092312861476</v>
      </c>
      <c r="O91" s="50">
        <f t="shared" si="31"/>
        <v>3903.1451478176191</v>
      </c>
      <c r="P91" s="12">
        <f t="shared" si="22"/>
        <v>1003.95</v>
      </c>
      <c r="Q91" s="12">
        <f t="shared" si="35"/>
        <v>298.94619510000001</v>
      </c>
      <c r="R91" s="19">
        <v>0</v>
      </c>
      <c r="S91" s="12">
        <f t="shared" si="24"/>
        <v>166.66666666666666</v>
      </c>
      <c r="T91" s="26">
        <f>$F$59</f>
        <v>50</v>
      </c>
      <c r="U91" s="12">
        <f t="shared" si="36"/>
        <v>70</v>
      </c>
      <c r="V91" s="51">
        <f t="shared" si="32"/>
        <v>1589.5628617666669</v>
      </c>
      <c r="W91" s="52">
        <f t="shared" si="26"/>
        <v>1740</v>
      </c>
      <c r="X91" s="12">
        <f t="shared" si="27"/>
        <v>4053.5822860509525</v>
      </c>
      <c r="Y91" s="53">
        <f t="shared" si="28"/>
        <v>4056.9602712893279</v>
      </c>
    </row>
    <row r="92" spans="1:25" ht="13.5" customHeight="1">
      <c r="A92" s="15"/>
      <c r="B92" s="46" t="s">
        <v>115</v>
      </c>
      <c r="C92" s="47">
        <f t="shared" si="29"/>
        <v>12255.796240645957</v>
      </c>
      <c r="D92" s="26">
        <f>$C$30+$G$59</f>
        <v>448</v>
      </c>
      <c r="E92" s="26">
        <f t="shared" si="15"/>
        <v>11807.796240645957</v>
      </c>
      <c r="F92" s="26">
        <f t="shared" si="16"/>
        <v>9.839830200538298</v>
      </c>
      <c r="G92" s="27">
        <f t="shared" si="17"/>
        <v>11817.636070846496</v>
      </c>
      <c r="I92" s="48">
        <f t="shared" si="30"/>
        <v>11136.092312861476</v>
      </c>
      <c r="J92" s="18">
        <f t="shared" si="18"/>
        <v>510</v>
      </c>
      <c r="K92" s="18">
        <f t="shared" si="19"/>
        <v>10626.092312861476</v>
      </c>
      <c r="L92" s="18">
        <f t="shared" si="20"/>
        <v>8.8550769273845642</v>
      </c>
      <c r="M92" s="49">
        <f t="shared" si="21"/>
        <v>10634.94738978886</v>
      </c>
      <c r="O92" s="50">
        <f t="shared" si="31"/>
        <v>4056.9602712893279</v>
      </c>
      <c r="P92" s="12">
        <f t="shared" si="22"/>
        <v>1003.95</v>
      </c>
      <c r="Q92" s="12">
        <f t="shared" si="35"/>
        <v>298.94619510000001</v>
      </c>
      <c r="R92" s="19">
        <v>0</v>
      </c>
      <c r="S92" s="12">
        <f t="shared" si="24"/>
        <v>166.66666666666666</v>
      </c>
      <c r="T92" s="26">
        <f>$G$59</f>
        <v>13</v>
      </c>
      <c r="U92" s="12">
        <f t="shared" si="36"/>
        <v>70</v>
      </c>
      <c r="V92" s="51">
        <f t="shared" si="32"/>
        <v>1552.5628617666669</v>
      </c>
      <c r="W92" s="52">
        <f t="shared" si="26"/>
        <v>1740</v>
      </c>
      <c r="X92" s="12">
        <f t="shared" si="27"/>
        <v>4244.3974095226613</v>
      </c>
      <c r="Y92" s="53">
        <f t="shared" si="28"/>
        <v>4247.9344073639295</v>
      </c>
    </row>
    <row r="93" spans="1:25" ht="13.5" customHeight="1">
      <c r="A93" s="15"/>
      <c r="B93" s="46" t="s">
        <v>116</v>
      </c>
      <c r="C93" s="47">
        <f t="shared" si="29"/>
        <v>11817.636070846496</v>
      </c>
      <c r="D93" s="26">
        <f>$C$30+$H$59</f>
        <v>448</v>
      </c>
      <c r="E93" s="26">
        <f t="shared" si="15"/>
        <v>11369.636070846496</v>
      </c>
      <c r="F93" s="26">
        <f t="shared" si="16"/>
        <v>9.4746967257054138</v>
      </c>
      <c r="G93" s="27">
        <f t="shared" si="17"/>
        <v>11379.110767572201</v>
      </c>
      <c r="I93" s="48">
        <f t="shared" si="30"/>
        <v>10634.94738978886</v>
      </c>
      <c r="J93" s="18">
        <f t="shared" si="18"/>
        <v>510</v>
      </c>
      <c r="K93" s="18">
        <f t="shared" si="19"/>
        <v>10124.94738978886</v>
      </c>
      <c r="L93" s="18">
        <f t="shared" si="20"/>
        <v>8.4374561581573833</v>
      </c>
      <c r="M93" s="49">
        <f t="shared" si="21"/>
        <v>10133.384845947017</v>
      </c>
      <c r="O93" s="50">
        <f t="shared" si="31"/>
        <v>4247.9344073639295</v>
      </c>
      <c r="P93" s="12">
        <f t="shared" si="22"/>
        <v>1003.95</v>
      </c>
      <c r="Q93" s="12">
        <f t="shared" si="35"/>
        <v>298.94619510000001</v>
      </c>
      <c r="R93" s="19">
        <v>0</v>
      </c>
      <c r="S93" s="12">
        <f t="shared" si="24"/>
        <v>166.66666666666666</v>
      </c>
      <c r="T93" s="26">
        <f>$H$59</f>
        <v>13</v>
      </c>
      <c r="U93" s="12">
        <f t="shared" si="36"/>
        <v>70</v>
      </c>
      <c r="V93" s="51">
        <f t="shared" si="32"/>
        <v>1552.5628617666669</v>
      </c>
      <c r="W93" s="52">
        <f t="shared" si="26"/>
        <v>1740</v>
      </c>
      <c r="X93" s="12">
        <f t="shared" si="27"/>
        <v>4435.3715455972624</v>
      </c>
      <c r="Y93" s="53">
        <f t="shared" si="28"/>
        <v>4439.067688551926</v>
      </c>
    </row>
    <row r="94" spans="1:25" ht="13.5" customHeight="1">
      <c r="A94" s="15"/>
      <c r="B94" s="46" t="s">
        <v>117</v>
      </c>
      <c r="C94" s="47">
        <f t="shared" si="29"/>
        <v>11379.110767572201</v>
      </c>
      <c r="D94" s="26">
        <f>$C$30+$I$59</f>
        <v>472</v>
      </c>
      <c r="E94" s="26">
        <f t="shared" si="15"/>
        <v>10907.110767572201</v>
      </c>
      <c r="F94" s="26">
        <f t="shared" si="16"/>
        <v>9.0892589729768343</v>
      </c>
      <c r="G94" s="27">
        <f t="shared" si="17"/>
        <v>10916.200026545179</v>
      </c>
      <c r="I94" s="48">
        <f t="shared" si="30"/>
        <v>10133.384845947017</v>
      </c>
      <c r="J94" s="18">
        <f t="shared" si="18"/>
        <v>510</v>
      </c>
      <c r="K94" s="18">
        <f t="shared" si="19"/>
        <v>9623.3848459470173</v>
      </c>
      <c r="L94" s="18">
        <f t="shared" si="20"/>
        <v>8.0194873716225157</v>
      </c>
      <c r="M94" s="49">
        <f t="shared" si="21"/>
        <v>9631.4043333186401</v>
      </c>
      <c r="O94" s="50">
        <f t="shared" si="31"/>
        <v>4439.067688551926</v>
      </c>
      <c r="P94" s="12">
        <f t="shared" si="22"/>
        <v>1003.95</v>
      </c>
      <c r="Q94" s="12">
        <f t="shared" si="35"/>
        <v>298.94619510000001</v>
      </c>
      <c r="R94" s="19">
        <v>0</v>
      </c>
      <c r="S94" s="12">
        <f t="shared" si="24"/>
        <v>166.66666666666666</v>
      </c>
      <c r="T94" s="26">
        <f>$I$59</f>
        <v>37</v>
      </c>
      <c r="U94" s="12">
        <f t="shared" si="36"/>
        <v>70</v>
      </c>
      <c r="V94" s="51">
        <f t="shared" si="32"/>
        <v>1576.5628617666669</v>
      </c>
      <c r="W94" s="52">
        <f t="shared" si="26"/>
        <v>1740</v>
      </c>
      <c r="X94" s="12">
        <f t="shared" si="27"/>
        <v>4602.504826785259</v>
      </c>
      <c r="Y94" s="53">
        <f t="shared" si="28"/>
        <v>4606.3402474742461</v>
      </c>
    </row>
    <row r="95" spans="1:25" ht="13.5" customHeight="1">
      <c r="A95" s="15"/>
      <c r="B95" s="46" t="s">
        <v>118</v>
      </c>
      <c r="C95" s="47">
        <f t="shared" si="29"/>
        <v>10916.200026545179</v>
      </c>
      <c r="D95" s="26">
        <f>$C$30+$J$59</f>
        <v>448</v>
      </c>
      <c r="E95" s="26">
        <f t="shared" si="15"/>
        <v>10468.200026545179</v>
      </c>
      <c r="F95" s="26">
        <f t="shared" si="16"/>
        <v>8.723500022120982</v>
      </c>
      <c r="G95" s="27">
        <f t="shared" si="17"/>
        <v>10476.9235265673</v>
      </c>
      <c r="I95" s="48">
        <f t="shared" si="30"/>
        <v>9631.4043333186401</v>
      </c>
      <c r="J95" s="18">
        <f t="shared" si="18"/>
        <v>510</v>
      </c>
      <c r="K95" s="18">
        <f t="shared" si="19"/>
        <v>9121.4043333186401</v>
      </c>
      <c r="L95" s="18">
        <f t="shared" si="20"/>
        <v>7.601170277765533</v>
      </c>
      <c r="M95" s="49">
        <f t="shared" si="21"/>
        <v>9129.0055035964051</v>
      </c>
      <c r="O95" s="50">
        <f t="shared" si="31"/>
        <v>4606.3402474742461</v>
      </c>
      <c r="P95" s="12">
        <f t="shared" si="22"/>
        <v>1003.95</v>
      </c>
      <c r="Q95" s="12">
        <f t="shared" si="35"/>
        <v>298.94619510000001</v>
      </c>
      <c r="R95" s="19">
        <v>0</v>
      </c>
      <c r="S95" s="12">
        <f t="shared" si="24"/>
        <v>166.66666666666666</v>
      </c>
      <c r="T95" s="26">
        <f>$J$59</f>
        <v>13</v>
      </c>
      <c r="U95" s="12">
        <f t="shared" si="36"/>
        <v>70</v>
      </c>
      <c r="V95" s="51">
        <f t="shared" si="32"/>
        <v>1552.5628617666669</v>
      </c>
      <c r="W95" s="52">
        <f t="shared" si="26"/>
        <v>1740</v>
      </c>
      <c r="X95" s="12">
        <f t="shared" si="27"/>
        <v>4793.777385707579</v>
      </c>
      <c r="Y95" s="53">
        <f t="shared" si="28"/>
        <v>4797.7722001956681</v>
      </c>
    </row>
    <row r="96" spans="1:25" ht="13.5" customHeight="1">
      <c r="A96" s="15"/>
      <c r="B96" s="46" t="s">
        <v>119</v>
      </c>
      <c r="C96" s="47">
        <f t="shared" si="29"/>
        <v>10476.9235265673</v>
      </c>
      <c r="D96" s="26">
        <f>$C$30+$K$59</f>
        <v>461</v>
      </c>
      <c r="E96" s="26">
        <f t="shared" si="15"/>
        <v>10015.9235265673</v>
      </c>
      <c r="F96" s="26">
        <f t="shared" si="16"/>
        <v>8.3466029388060843</v>
      </c>
      <c r="G96" s="27">
        <f t="shared" si="17"/>
        <v>10024.270129506105</v>
      </c>
      <c r="I96" s="48">
        <f t="shared" si="30"/>
        <v>9129.0055035964051</v>
      </c>
      <c r="J96" s="18">
        <f t="shared" si="18"/>
        <v>510</v>
      </c>
      <c r="K96" s="18">
        <f t="shared" si="19"/>
        <v>8619.0055035964051</v>
      </c>
      <c r="L96" s="18">
        <f t="shared" si="20"/>
        <v>7.1825045863303378</v>
      </c>
      <c r="M96" s="49">
        <f t="shared" si="21"/>
        <v>8626.1880081827348</v>
      </c>
      <c r="O96" s="50">
        <f t="shared" si="31"/>
        <v>4797.7722001956681</v>
      </c>
      <c r="P96" s="12">
        <f t="shared" si="22"/>
        <v>1003.95</v>
      </c>
      <c r="Q96" s="12">
        <f t="shared" si="35"/>
        <v>298.94619510000001</v>
      </c>
      <c r="R96" s="19">
        <v>0</v>
      </c>
      <c r="S96" s="12">
        <f t="shared" si="24"/>
        <v>166.66666666666666</v>
      </c>
      <c r="T96" s="26">
        <f>$K$59</f>
        <v>26</v>
      </c>
      <c r="U96" s="19">
        <v>0</v>
      </c>
      <c r="V96" s="51">
        <f t="shared" si="32"/>
        <v>1495.5628617666669</v>
      </c>
      <c r="W96" s="52">
        <f t="shared" si="26"/>
        <v>1740</v>
      </c>
      <c r="X96" s="12">
        <f t="shared" si="27"/>
        <v>5042.209338429001</v>
      </c>
      <c r="Y96" s="53">
        <f t="shared" si="28"/>
        <v>5046.4111795443578</v>
      </c>
    </row>
    <row r="97" spans="1:25" ht="13.5" customHeight="1">
      <c r="A97" s="15"/>
      <c r="B97" s="46" t="s">
        <v>120</v>
      </c>
      <c r="C97" s="47">
        <f t="shared" si="29"/>
        <v>10024.270129506105</v>
      </c>
      <c r="D97" s="26">
        <f>$C$30+$L$59</f>
        <v>485</v>
      </c>
      <c r="E97" s="26">
        <f t="shared" si="15"/>
        <v>9539.2701295061051</v>
      </c>
      <c r="F97" s="26">
        <f t="shared" si="16"/>
        <v>7.9493917745884213</v>
      </c>
      <c r="G97" s="27">
        <f t="shared" si="17"/>
        <v>9547.2195212806928</v>
      </c>
      <c r="I97" s="48">
        <f t="shared" si="30"/>
        <v>8626.1880081827348</v>
      </c>
      <c r="J97" s="18">
        <f t="shared" si="18"/>
        <v>510</v>
      </c>
      <c r="K97" s="18">
        <f t="shared" si="19"/>
        <v>8116.1880081827348</v>
      </c>
      <c r="L97" s="18">
        <f t="shared" si="20"/>
        <v>6.7634900068189454</v>
      </c>
      <c r="M97" s="49">
        <f t="shared" si="21"/>
        <v>8122.9514981895536</v>
      </c>
      <c r="O97" s="50">
        <f t="shared" si="31"/>
        <v>5046.4111795443578</v>
      </c>
      <c r="P97" s="12">
        <f t="shared" si="22"/>
        <v>1003.95</v>
      </c>
      <c r="Q97" s="12">
        <f t="shared" si="35"/>
        <v>298.94619510000001</v>
      </c>
      <c r="R97" s="19">
        <v>0</v>
      </c>
      <c r="S97" s="12">
        <f t="shared" si="24"/>
        <v>166.66666666666666</v>
      </c>
      <c r="T97" s="26">
        <f>$L$59</f>
        <v>50</v>
      </c>
      <c r="U97" s="19">
        <v>0</v>
      </c>
      <c r="V97" s="51">
        <f t="shared" si="32"/>
        <v>1519.5628617666669</v>
      </c>
      <c r="W97" s="52">
        <f t="shared" si="26"/>
        <v>1740</v>
      </c>
      <c r="X97" s="12">
        <f t="shared" si="27"/>
        <v>5266.8483177776907</v>
      </c>
      <c r="Y97" s="53">
        <f t="shared" si="28"/>
        <v>5271.2373580425046</v>
      </c>
    </row>
    <row r="98" spans="1:25" ht="13.5" customHeight="1">
      <c r="A98" s="15"/>
      <c r="B98" s="46" t="s">
        <v>121</v>
      </c>
      <c r="C98" s="47">
        <f t="shared" si="29"/>
        <v>9547.2195212806928</v>
      </c>
      <c r="D98" s="26">
        <f>$C$30+$M$59</f>
        <v>474</v>
      </c>
      <c r="E98" s="26">
        <f t="shared" si="15"/>
        <v>9073.2195212806928</v>
      </c>
      <c r="F98" s="26">
        <f t="shared" si="16"/>
        <v>7.561016267733911</v>
      </c>
      <c r="G98" s="27">
        <f t="shared" si="17"/>
        <v>9080.7805375484259</v>
      </c>
      <c r="I98" s="48">
        <f t="shared" si="30"/>
        <v>8122.9514981895536</v>
      </c>
      <c r="J98" s="18">
        <f t="shared" si="18"/>
        <v>510</v>
      </c>
      <c r="K98" s="18">
        <f t="shared" si="19"/>
        <v>7612.9514981895536</v>
      </c>
      <c r="L98" s="18">
        <f t="shared" si="20"/>
        <v>6.3441262484912953</v>
      </c>
      <c r="M98" s="49">
        <f t="shared" si="21"/>
        <v>7619.2956244380448</v>
      </c>
      <c r="O98" s="50">
        <f t="shared" si="31"/>
        <v>5271.2373580425046</v>
      </c>
      <c r="P98" s="12">
        <f t="shared" si="22"/>
        <v>1003.95</v>
      </c>
      <c r="Q98" s="12">
        <f t="shared" si="35"/>
        <v>298.94619510000001</v>
      </c>
      <c r="R98" s="19">
        <v>0</v>
      </c>
      <c r="S98" s="12">
        <f t="shared" si="24"/>
        <v>166.66666666666666</v>
      </c>
      <c r="T98" s="26">
        <f>$M$59</f>
        <v>39</v>
      </c>
      <c r="U98" s="19">
        <v>0</v>
      </c>
      <c r="V98" s="51">
        <f t="shared" si="32"/>
        <v>1508.5628617666669</v>
      </c>
      <c r="W98" s="52">
        <f t="shared" si="26"/>
        <v>1740</v>
      </c>
      <c r="X98" s="12">
        <f t="shared" si="27"/>
        <v>5502.6744962758376</v>
      </c>
      <c r="Y98" s="53">
        <f t="shared" si="28"/>
        <v>5507.260058356067</v>
      </c>
    </row>
    <row r="99" spans="1:25" ht="13.5" customHeight="1">
      <c r="A99" s="15"/>
      <c r="B99" s="46" t="s">
        <v>122</v>
      </c>
      <c r="C99" s="54">
        <f t="shared" si="29"/>
        <v>9080.7805375484259</v>
      </c>
      <c r="D99" s="55">
        <f>$C$30+$N$59</f>
        <v>474</v>
      </c>
      <c r="E99" s="55">
        <f t="shared" si="15"/>
        <v>8606.7805375484259</v>
      </c>
      <c r="F99" s="55">
        <f t="shared" si="16"/>
        <v>7.1723171146236879</v>
      </c>
      <c r="G99" s="56">
        <f t="shared" si="17"/>
        <v>8613.9528546630499</v>
      </c>
      <c r="H99" s="57"/>
      <c r="I99" s="58">
        <f t="shared" si="30"/>
        <v>7619.2956244380448</v>
      </c>
      <c r="J99" s="60">
        <f t="shared" si="18"/>
        <v>510</v>
      </c>
      <c r="K99" s="60">
        <f t="shared" si="19"/>
        <v>7109.2956244380448</v>
      </c>
      <c r="L99" s="60">
        <f t="shared" si="20"/>
        <v>5.9244130203650371</v>
      </c>
      <c r="M99" s="61">
        <f t="shared" si="21"/>
        <v>7115.2200374584099</v>
      </c>
      <c r="O99" s="62">
        <f t="shared" si="31"/>
        <v>5507.260058356067</v>
      </c>
      <c r="P99" s="63">
        <f t="shared" si="22"/>
        <v>1003.95</v>
      </c>
      <c r="Q99" s="63">
        <f t="shared" si="35"/>
        <v>298.94619510000001</v>
      </c>
      <c r="R99" s="64">
        <v>0</v>
      </c>
      <c r="S99" s="63">
        <f t="shared" si="24"/>
        <v>166.66666666666666</v>
      </c>
      <c r="T99" s="55">
        <f>$N$59</f>
        <v>39</v>
      </c>
      <c r="U99" s="64">
        <v>0</v>
      </c>
      <c r="V99" s="65">
        <f t="shared" si="32"/>
        <v>1508.5628617666669</v>
      </c>
      <c r="W99" s="66">
        <f t="shared" si="26"/>
        <v>1740</v>
      </c>
      <c r="X99" s="63">
        <f t="shared" si="27"/>
        <v>5738.6971965893999</v>
      </c>
      <c r="Y99" s="67">
        <f t="shared" si="28"/>
        <v>5743.4794442532238</v>
      </c>
    </row>
    <row r="100" spans="1:25" ht="13.5" customHeight="1">
      <c r="A100" s="15"/>
    </row>
    <row r="101" spans="1:25" ht="13.5" customHeight="1">
      <c r="A101" s="15"/>
      <c r="W101" s="11" t="s">
        <v>123</v>
      </c>
      <c r="X101" s="12">
        <f>C47</f>
        <v>253628.71199999997</v>
      </c>
    </row>
    <row r="102" spans="1:25" ht="13.5" customHeight="1">
      <c r="A102" s="20" t="s">
        <v>124</v>
      </c>
      <c r="W102" s="11" t="s">
        <v>125</v>
      </c>
      <c r="X102" s="12">
        <f>C15</f>
        <v>176908.31</v>
      </c>
    </row>
    <row r="103" spans="1:25" ht="13.5" customHeight="1">
      <c r="A103" s="15"/>
      <c r="B103" s="82" t="s">
        <v>126</v>
      </c>
      <c r="W103" s="68" t="s">
        <v>127</v>
      </c>
      <c r="X103" s="51">
        <f>X101-C48-X102</f>
        <v>64038.966399999976</v>
      </c>
    </row>
    <row r="104" spans="1:25" ht="13.5" customHeight="1">
      <c r="A104" s="15"/>
      <c r="B104" s="82" t="s">
        <v>128</v>
      </c>
      <c r="W104" s="82" t="s">
        <v>129</v>
      </c>
      <c r="X104" s="69">
        <f>X103+Y99-C8</f>
        <v>44782.445844253205</v>
      </c>
    </row>
    <row r="105" spans="1:25" ht="13.5" customHeight="1">
      <c r="A105" s="15"/>
      <c r="B105" s="82" t="s">
        <v>130</v>
      </c>
    </row>
    <row r="106" spans="1:25" ht="13.5" customHeight="1">
      <c r="A106" s="15"/>
    </row>
    <row r="107" spans="1:25" ht="13.5" customHeight="1">
      <c r="A107" s="15"/>
    </row>
    <row r="108" spans="1:25" ht="13.5" customHeight="1">
      <c r="A108" s="15"/>
    </row>
    <row r="109" spans="1:25" ht="13.5" customHeight="1">
      <c r="A109" s="15"/>
    </row>
    <row r="110" spans="1:25" ht="13.5" customHeight="1">
      <c r="A110" s="15"/>
    </row>
    <row r="111" spans="1:25" ht="13.5" customHeight="1">
      <c r="A111" s="15"/>
    </row>
    <row r="112" spans="1:25" ht="13.5" customHeight="1">
      <c r="A112" s="15"/>
    </row>
    <row r="113" spans="1:1" ht="13.5" customHeight="1">
      <c r="A113" s="15"/>
    </row>
    <row r="114" spans="1:1" ht="13.5" customHeight="1">
      <c r="A114" s="15"/>
    </row>
    <row r="115" spans="1:1" ht="13.5" customHeight="1">
      <c r="A115" s="15"/>
    </row>
    <row r="116" spans="1:1" ht="13.5" customHeight="1">
      <c r="A116" s="15"/>
    </row>
    <row r="117" spans="1:1" ht="13.5" customHeight="1">
      <c r="A117" s="15"/>
    </row>
    <row r="118" spans="1:1" ht="13.5" customHeight="1">
      <c r="A118" s="15"/>
    </row>
    <row r="119" spans="1:1" ht="13.5" customHeight="1">
      <c r="A119" s="15"/>
    </row>
    <row r="120" spans="1:1" ht="13.5" customHeight="1">
      <c r="A120" s="15"/>
    </row>
    <row r="121" spans="1:1" ht="13.5" customHeight="1">
      <c r="A121" s="15"/>
    </row>
    <row r="122" spans="1:1" ht="13.5" customHeight="1">
      <c r="A122" s="15"/>
    </row>
    <row r="123" spans="1:1" ht="13.5" customHeight="1">
      <c r="A123" s="15"/>
    </row>
    <row r="124" spans="1:1" ht="13.5" customHeight="1">
      <c r="A124" s="15"/>
    </row>
    <row r="125" spans="1:1" ht="13.5" customHeight="1">
      <c r="A125" s="15"/>
    </row>
    <row r="126" spans="1:1" ht="13.5" customHeight="1">
      <c r="A126" s="15"/>
    </row>
    <row r="127" spans="1:1" ht="13.5" customHeight="1">
      <c r="A127" s="15"/>
    </row>
    <row r="128" spans="1:1" ht="13.5" customHeight="1">
      <c r="A128" s="15"/>
    </row>
    <row r="129" spans="1:1" ht="13.5" customHeight="1">
      <c r="A129" s="15"/>
    </row>
    <row r="130" spans="1:1" ht="13.5" customHeight="1">
      <c r="A130" s="15"/>
    </row>
    <row r="131" spans="1:1" ht="13.5" customHeight="1">
      <c r="A131" s="15"/>
    </row>
    <row r="132" spans="1:1" ht="13.5" customHeight="1">
      <c r="A132" s="15"/>
    </row>
    <row r="133" spans="1:1" ht="13.5" customHeight="1">
      <c r="A133" s="15"/>
    </row>
    <row r="134" spans="1:1" ht="13.5" customHeight="1">
      <c r="A134" s="15"/>
    </row>
    <row r="135" spans="1:1" ht="13.5" customHeight="1">
      <c r="A135" s="15"/>
    </row>
    <row r="136" spans="1:1" ht="13.5" customHeight="1">
      <c r="A136" s="15"/>
    </row>
    <row r="137" spans="1:1" ht="13.5" customHeight="1">
      <c r="A137" s="15"/>
    </row>
    <row r="138" spans="1:1" ht="13.5" customHeight="1">
      <c r="A138" s="15"/>
    </row>
    <row r="139" spans="1:1" ht="13.5" customHeight="1">
      <c r="A139" s="15"/>
    </row>
    <row r="140" spans="1:1" ht="13.5" customHeight="1">
      <c r="A140" s="15"/>
    </row>
    <row r="141" spans="1:1" ht="13.5" customHeight="1">
      <c r="A141" s="15"/>
    </row>
    <row r="142" spans="1:1" ht="13.5" customHeight="1">
      <c r="A142" s="15"/>
    </row>
    <row r="143" spans="1:1" ht="13.5" customHeight="1">
      <c r="A143" s="15"/>
    </row>
    <row r="144" spans="1:1" ht="13.5" customHeight="1">
      <c r="A144" s="15"/>
    </row>
    <row r="145" spans="1:1" ht="13.5" customHeight="1">
      <c r="A145" s="15"/>
    </row>
    <row r="146" spans="1:1" ht="13.5" customHeight="1">
      <c r="A146" s="15"/>
    </row>
    <row r="147" spans="1:1" ht="13.5" customHeight="1">
      <c r="A147" s="15"/>
    </row>
    <row r="148" spans="1:1" ht="13.5" customHeight="1">
      <c r="A148" s="15"/>
    </row>
    <row r="149" spans="1:1" ht="13.5" customHeight="1">
      <c r="A149" s="15"/>
    </row>
    <row r="150" spans="1:1" ht="13.5" customHeight="1">
      <c r="A150" s="15"/>
    </row>
    <row r="151" spans="1:1" ht="13.5" customHeight="1">
      <c r="A151" s="15"/>
    </row>
    <row r="152" spans="1:1" ht="13.5" customHeight="1">
      <c r="A152" s="15"/>
    </row>
    <row r="153" spans="1:1" ht="13.5" customHeight="1">
      <c r="A153" s="15"/>
    </row>
    <row r="154" spans="1:1" ht="13.5" customHeight="1">
      <c r="A154" s="15"/>
    </row>
    <row r="155" spans="1:1" ht="13.5" customHeight="1">
      <c r="A155" s="15"/>
    </row>
    <row r="156" spans="1:1" ht="13.5" customHeight="1">
      <c r="A156" s="15"/>
    </row>
    <row r="157" spans="1:1" ht="13.5" customHeight="1">
      <c r="A157" s="15"/>
    </row>
    <row r="158" spans="1:1" ht="13.5" customHeight="1">
      <c r="A158" s="15"/>
    </row>
    <row r="159" spans="1:1" ht="13.5" customHeight="1">
      <c r="A159" s="15"/>
    </row>
    <row r="160" spans="1:1" ht="13.5" customHeight="1">
      <c r="A160" s="15"/>
    </row>
    <row r="161" spans="1:1" ht="13.5" customHeight="1">
      <c r="A161" s="15"/>
    </row>
    <row r="162" spans="1:1" ht="13.5" customHeight="1">
      <c r="A162" s="15"/>
    </row>
    <row r="163" spans="1:1" ht="13.5" customHeight="1">
      <c r="A163" s="15"/>
    </row>
    <row r="164" spans="1:1" ht="13.5" customHeight="1">
      <c r="A164" s="15"/>
    </row>
    <row r="165" spans="1:1" ht="13.5" customHeight="1">
      <c r="A165" s="15"/>
    </row>
    <row r="166" spans="1:1" ht="13.5" customHeight="1">
      <c r="A166" s="15"/>
    </row>
    <row r="167" spans="1:1" ht="13.5" customHeight="1">
      <c r="A167" s="15"/>
    </row>
    <row r="168" spans="1:1" ht="13.5" customHeight="1">
      <c r="A168" s="15"/>
    </row>
    <row r="169" spans="1:1" ht="13.5" customHeight="1">
      <c r="A169" s="15"/>
    </row>
    <row r="170" spans="1:1" ht="13.5" customHeight="1">
      <c r="A170" s="15"/>
    </row>
    <row r="171" spans="1:1" ht="13.5" customHeight="1">
      <c r="A171" s="15"/>
    </row>
    <row r="172" spans="1:1" ht="13.5" customHeight="1">
      <c r="A172" s="15"/>
    </row>
    <row r="173" spans="1:1" ht="13.5" customHeight="1">
      <c r="A173" s="15"/>
    </row>
    <row r="174" spans="1:1" ht="13.5" customHeight="1">
      <c r="A174" s="15"/>
    </row>
    <row r="175" spans="1:1" ht="13.5" customHeight="1">
      <c r="A175" s="15"/>
    </row>
    <row r="176" spans="1:1" ht="13.5" customHeight="1">
      <c r="A176" s="15"/>
    </row>
    <row r="177" spans="1:1" ht="13.5" customHeight="1">
      <c r="A177" s="15"/>
    </row>
    <row r="178" spans="1:1" ht="13.5" customHeight="1">
      <c r="A178" s="15"/>
    </row>
    <row r="179" spans="1:1" ht="13.5" customHeight="1">
      <c r="A179" s="15"/>
    </row>
    <row r="180" spans="1:1" ht="13.5" customHeight="1">
      <c r="A180" s="15"/>
    </row>
    <row r="181" spans="1:1" ht="13.5" customHeight="1">
      <c r="A181" s="15"/>
    </row>
    <row r="182" spans="1:1" ht="13.5" customHeight="1">
      <c r="A182" s="15"/>
    </row>
    <row r="183" spans="1:1" ht="13.5" customHeight="1">
      <c r="A183" s="15"/>
    </row>
    <row r="184" spans="1:1" ht="13.5" customHeight="1">
      <c r="A184" s="15"/>
    </row>
    <row r="185" spans="1:1" ht="13.5" customHeight="1">
      <c r="A185" s="15"/>
    </row>
    <row r="186" spans="1:1" ht="13.5" customHeight="1">
      <c r="A186" s="15"/>
    </row>
    <row r="187" spans="1:1" ht="13.5" customHeight="1">
      <c r="A187" s="15"/>
    </row>
    <row r="188" spans="1:1" ht="13.5" customHeight="1">
      <c r="A188" s="15"/>
    </row>
    <row r="189" spans="1:1" ht="13.5" customHeight="1">
      <c r="A189" s="15"/>
    </row>
    <row r="190" spans="1:1" ht="13.5" customHeight="1">
      <c r="A190" s="15"/>
    </row>
    <row r="191" spans="1:1" ht="13.5" customHeight="1">
      <c r="A191" s="15"/>
    </row>
    <row r="192" spans="1:1" ht="13.5" customHeight="1">
      <c r="A192" s="15"/>
    </row>
    <row r="193" spans="1:1" ht="13.5" customHeight="1">
      <c r="A193" s="15"/>
    </row>
    <row r="194" spans="1:1" ht="13.5" customHeight="1">
      <c r="A194" s="15"/>
    </row>
    <row r="195" spans="1:1" ht="13.5" customHeight="1">
      <c r="A195" s="15"/>
    </row>
    <row r="196" spans="1:1" ht="13.5" customHeight="1">
      <c r="A196" s="15"/>
    </row>
    <row r="197" spans="1:1" ht="13.5" customHeight="1">
      <c r="A197" s="15"/>
    </row>
    <row r="198" spans="1:1" ht="13.5" customHeight="1">
      <c r="A198" s="15"/>
    </row>
    <row r="199" spans="1:1" ht="13.5" customHeight="1">
      <c r="A199" s="15"/>
    </row>
    <row r="200" spans="1:1" ht="13.5" customHeight="1">
      <c r="A200" s="15"/>
    </row>
    <row r="201" spans="1:1" ht="13.5" customHeight="1">
      <c r="A201" s="15"/>
    </row>
    <row r="202" spans="1:1" ht="13.5" customHeight="1">
      <c r="A202" s="15"/>
    </row>
    <row r="203" spans="1:1" ht="13.5" customHeight="1">
      <c r="A203" s="15"/>
    </row>
    <row r="204" spans="1:1" ht="13.5" customHeight="1">
      <c r="A204" s="15"/>
    </row>
    <row r="205" spans="1:1" ht="13.5" customHeight="1">
      <c r="A205" s="15"/>
    </row>
    <row r="206" spans="1:1" ht="13.5" customHeight="1">
      <c r="A206" s="15"/>
    </row>
    <row r="207" spans="1:1" ht="13.5" customHeight="1">
      <c r="A207" s="15"/>
    </row>
    <row r="208" spans="1:1" ht="13.5" customHeight="1">
      <c r="A208" s="15"/>
    </row>
    <row r="209" spans="1:1" ht="13.5" customHeight="1">
      <c r="A209" s="15"/>
    </row>
    <row r="210" spans="1:1" ht="13.5" customHeight="1">
      <c r="A210" s="15"/>
    </row>
    <row r="211" spans="1:1" ht="13.5" customHeight="1">
      <c r="A211" s="15"/>
    </row>
    <row r="212" spans="1:1" ht="13.5" customHeight="1">
      <c r="A212" s="15"/>
    </row>
    <row r="213" spans="1:1" ht="13.5" customHeight="1">
      <c r="A213" s="15"/>
    </row>
    <row r="214" spans="1:1" ht="13.5" customHeight="1">
      <c r="A214" s="15"/>
    </row>
    <row r="215" spans="1:1" ht="13.5" customHeight="1">
      <c r="A215" s="15"/>
    </row>
    <row r="216" spans="1:1" ht="13.5" customHeight="1">
      <c r="A216" s="15"/>
    </row>
    <row r="217" spans="1:1" ht="13.5" customHeight="1">
      <c r="A217" s="15"/>
    </row>
    <row r="218" spans="1:1" ht="13.5" customHeight="1">
      <c r="A218" s="15"/>
    </row>
    <row r="219" spans="1:1" ht="13.5" customHeight="1">
      <c r="A219" s="15"/>
    </row>
    <row r="220" spans="1:1" ht="13.5" customHeight="1">
      <c r="A220" s="15"/>
    </row>
    <row r="221" spans="1:1" ht="13.5" customHeight="1">
      <c r="A221" s="15"/>
    </row>
    <row r="222" spans="1:1" ht="13.5" customHeight="1">
      <c r="A222" s="15"/>
    </row>
    <row r="223" spans="1:1" ht="13.5" customHeight="1">
      <c r="A223" s="15"/>
    </row>
    <row r="224" spans="1:1" ht="13.5" customHeight="1">
      <c r="A224" s="15"/>
    </row>
    <row r="225" spans="1:1" ht="13.5" customHeight="1">
      <c r="A225" s="15"/>
    </row>
    <row r="226" spans="1:1" ht="13.5" customHeight="1">
      <c r="A226" s="15"/>
    </row>
    <row r="227" spans="1:1" ht="13.5" customHeight="1">
      <c r="A227" s="15"/>
    </row>
    <row r="228" spans="1:1" ht="13.5" customHeight="1">
      <c r="A228" s="15"/>
    </row>
    <row r="229" spans="1:1" ht="13.5" customHeight="1">
      <c r="A229" s="15"/>
    </row>
    <row r="230" spans="1:1" ht="13.5" customHeight="1">
      <c r="A230" s="15"/>
    </row>
    <row r="231" spans="1:1" ht="13.5" customHeight="1">
      <c r="A231" s="15"/>
    </row>
    <row r="232" spans="1:1" ht="13.5" customHeight="1">
      <c r="A232" s="15"/>
    </row>
    <row r="233" spans="1:1" ht="13.5" customHeight="1">
      <c r="A233" s="15"/>
    </row>
    <row r="234" spans="1:1" ht="13.5" customHeight="1">
      <c r="A234" s="15"/>
    </row>
    <row r="235" spans="1:1" ht="13.5" customHeight="1">
      <c r="A235" s="15"/>
    </row>
    <row r="236" spans="1:1" ht="13.5" customHeight="1">
      <c r="A236" s="15"/>
    </row>
    <row r="237" spans="1:1" ht="13.5" customHeight="1">
      <c r="A237" s="15"/>
    </row>
    <row r="238" spans="1:1" ht="13.5" customHeight="1">
      <c r="A238" s="15"/>
    </row>
    <row r="239" spans="1:1" ht="13.5" customHeight="1">
      <c r="A239" s="15"/>
    </row>
    <row r="240" spans="1:1" ht="13.5" customHeight="1">
      <c r="A240" s="15"/>
    </row>
    <row r="241" spans="1:1" ht="13.5" customHeight="1">
      <c r="A241" s="15"/>
    </row>
    <row r="242" spans="1:1" ht="13.5" customHeight="1">
      <c r="A242" s="15"/>
    </row>
    <row r="243" spans="1:1" ht="13.5" customHeight="1">
      <c r="A243" s="15"/>
    </row>
    <row r="244" spans="1:1" ht="13.5" customHeight="1">
      <c r="A244" s="15"/>
    </row>
    <row r="245" spans="1:1" ht="13.5" customHeight="1">
      <c r="A245" s="15"/>
    </row>
    <row r="246" spans="1:1" ht="13.5" customHeight="1">
      <c r="A246" s="15"/>
    </row>
    <row r="247" spans="1:1" ht="13.5" customHeight="1">
      <c r="A247" s="15"/>
    </row>
    <row r="248" spans="1:1" ht="13.5" customHeight="1">
      <c r="A248" s="15"/>
    </row>
    <row r="249" spans="1:1" ht="13.5" customHeight="1">
      <c r="A249" s="15"/>
    </row>
    <row r="250" spans="1:1" ht="13.5" customHeight="1">
      <c r="A250" s="15"/>
    </row>
    <row r="251" spans="1:1" ht="13.5" customHeight="1">
      <c r="A251" s="15"/>
    </row>
    <row r="252" spans="1:1" ht="13.5" customHeight="1">
      <c r="A252" s="15"/>
    </row>
    <row r="253" spans="1:1" ht="13.5" customHeight="1">
      <c r="A253" s="15"/>
    </row>
    <row r="254" spans="1:1" ht="13.5" customHeight="1">
      <c r="A254" s="15"/>
    </row>
    <row r="255" spans="1:1" ht="13.5" customHeight="1">
      <c r="A255" s="15"/>
    </row>
    <row r="256" spans="1:1" ht="13.5" customHeight="1">
      <c r="A256" s="15"/>
    </row>
    <row r="257" spans="1:1" ht="13.5" customHeight="1">
      <c r="A257" s="15"/>
    </row>
    <row r="258" spans="1:1" ht="13.5" customHeight="1">
      <c r="A258" s="15"/>
    </row>
    <row r="259" spans="1:1" ht="13.5" customHeight="1">
      <c r="A259" s="15"/>
    </row>
    <row r="260" spans="1:1" ht="13.5" customHeight="1">
      <c r="A260" s="15"/>
    </row>
    <row r="261" spans="1:1" ht="13.5" customHeight="1">
      <c r="A261" s="15"/>
    </row>
    <row r="262" spans="1:1" ht="13.5" customHeight="1">
      <c r="A262" s="15"/>
    </row>
    <row r="263" spans="1:1" ht="13.5" customHeight="1">
      <c r="A263" s="15"/>
    </row>
    <row r="264" spans="1:1" ht="13.5" customHeight="1">
      <c r="A264" s="15"/>
    </row>
    <row r="265" spans="1:1" ht="13.5" customHeight="1">
      <c r="A265" s="15"/>
    </row>
    <row r="266" spans="1:1" ht="13.5" customHeight="1">
      <c r="A266" s="15"/>
    </row>
    <row r="267" spans="1:1" ht="13.5" customHeight="1">
      <c r="A267" s="15"/>
    </row>
    <row r="268" spans="1:1" ht="13.5" customHeight="1">
      <c r="A268" s="15"/>
    </row>
    <row r="269" spans="1:1" ht="13.5" customHeight="1">
      <c r="A269" s="15"/>
    </row>
    <row r="270" spans="1:1" ht="13.5" customHeight="1">
      <c r="A270" s="15"/>
    </row>
    <row r="271" spans="1:1" ht="13.5" customHeight="1">
      <c r="A271" s="15"/>
    </row>
    <row r="272" spans="1:1" ht="13.5" customHeight="1">
      <c r="A272" s="15"/>
    </row>
    <row r="273" spans="1:1" ht="13.5" customHeight="1">
      <c r="A273" s="15"/>
    </row>
    <row r="274" spans="1:1" ht="13.5" customHeight="1">
      <c r="A274" s="15"/>
    </row>
    <row r="275" spans="1:1" ht="13.5" customHeight="1">
      <c r="A275" s="15"/>
    </row>
    <row r="276" spans="1:1" ht="13.5" customHeight="1">
      <c r="A276" s="15"/>
    </row>
    <row r="277" spans="1:1" ht="13.5" customHeight="1">
      <c r="A277" s="15"/>
    </row>
    <row r="278" spans="1:1" ht="13.5" customHeight="1">
      <c r="A278" s="15"/>
    </row>
    <row r="279" spans="1:1" ht="13.5" customHeight="1">
      <c r="A279" s="15"/>
    </row>
    <row r="280" spans="1:1" ht="13.5" customHeight="1">
      <c r="A280" s="15"/>
    </row>
    <row r="281" spans="1:1" ht="13.5" customHeight="1">
      <c r="A281" s="15"/>
    </row>
    <row r="282" spans="1:1" ht="13.5" customHeight="1">
      <c r="A282" s="15"/>
    </row>
    <row r="283" spans="1:1" ht="13.5" customHeight="1">
      <c r="A283" s="15"/>
    </row>
    <row r="284" spans="1:1" ht="13.5" customHeight="1">
      <c r="A284" s="15"/>
    </row>
    <row r="285" spans="1:1" ht="13.5" customHeight="1">
      <c r="A285" s="15"/>
    </row>
    <row r="286" spans="1:1" ht="13.5" customHeight="1">
      <c r="A286" s="15"/>
    </row>
    <row r="287" spans="1:1" ht="13.5" customHeight="1">
      <c r="A287" s="15"/>
    </row>
    <row r="288" spans="1:1" ht="13.5" customHeight="1">
      <c r="A288" s="15"/>
    </row>
    <row r="289" spans="1:1" ht="13.5" customHeight="1">
      <c r="A289" s="15"/>
    </row>
    <row r="290" spans="1:1" ht="13.5" customHeight="1">
      <c r="A290" s="15"/>
    </row>
    <row r="291" spans="1:1" ht="13.5" customHeight="1">
      <c r="A291" s="15"/>
    </row>
    <row r="292" spans="1:1" ht="13.5" customHeight="1">
      <c r="A292" s="15"/>
    </row>
    <row r="293" spans="1:1" ht="13.5" customHeight="1">
      <c r="A293" s="15"/>
    </row>
    <row r="294" spans="1:1" ht="13.5" customHeight="1">
      <c r="A294" s="15"/>
    </row>
    <row r="295" spans="1:1" ht="13.5" customHeight="1">
      <c r="A295" s="15"/>
    </row>
    <row r="296" spans="1:1" ht="13.5" customHeight="1">
      <c r="A296" s="15"/>
    </row>
    <row r="297" spans="1:1" ht="13.5" customHeight="1">
      <c r="A297" s="15"/>
    </row>
    <row r="298" spans="1:1" ht="13.5" customHeight="1">
      <c r="A298" s="15"/>
    </row>
    <row r="299" spans="1:1" ht="13.5" customHeight="1">
      <c r="A299" s="15"/>
    </row>
    <row r="300" spans="1:1" ht="13.5" customHeight="1">
      <c r="A300" s="15"/>
    </row>
    <row r="301" spans="1:1" ht="13.5" customHeight="1">
      <c r="A301" s="15"/>
    </row>
    <row r="302" spans="1:1" ht="13.5" customHeight="1">
      <c r="A302" s="15"/>
    </row>
    <row r="303" spans="1:1" ht="13.5" customHeight="1">
      <c r="A303" s="15"/>
    </row>
    <row r="304" spans="1:1" ht="13.5" customHeight="1">
      <c r="A304" s="15"/>
    </row>
    <row r="305" spans="1:1" ht="13.5" customHeight="1">
      <c r="A305" s="15"/>
    </row>
    <row r="306" spans="1:1" ht="13.5" customHeight="1">
      <c r="A306" s="15"/>
    </row>
    <row r="307" spans="1:1" ht="13.5" customHeight="1">
      <c r="A307" s="15"/>
    </row>
    <row r="308" spans="1:1" ht="13.5" customHeight="1">
      <c r="A308" s="15"/>
    </row>
    <row r="309" spans="1:1" ht="13.5" customHeight="1">
      <c r="A309" s="15"/>
    </row>
    <row r="310" spans="1:1" ht="13.5" customHeight="1">
      <c r="A310" s="15"/>
    </row>
    <row r="311" spans="1:1" ht="13.5" customHeight="1">
      <c r="A311" s="15"/>
    </row>
    <row r="312" spans="1:1" ht="13.5" customHeight="1">
      <c r="A312" s="15"/>
    </row>
    <row r="313" spans="1:1" ht="13.5" customHeight="1">
      <c r="A313" s="15"/>
    </row>
    <row r="314" spans="1:1" ht="13.5" customHeight="1">
      <c r="A314" s="15"/>
    </row>
    <row r="315" spans="1:1" ht="13.5" customHeight="1">
      <c r="A315" s="15"/>
    </row>
    <row r="316" spans="1:1" ht="13.5" customHeight="1">
      <c r="A316" s="15"/>
    </row>
    <row r="317" spans="1:1" ht="13.5" customHeight="1">
      <c r="A317" s="15"/>
    </row>
    <row r="318" spans="1:1" ht="13.5" customHeight="1">
      <c r="A318" s="15"/>
    </row>
    <row r="319" spans="1:1" ht="13.5" customHeight="1">
      <c r="A319" s="15"/>
    </row>
    <row r="320" spans="1:1" ht="13.5" customHeight="1">
      <c r="A320" s="15"/>
    </row>
    <row r="321" spans="1:1" ht="13.5" customHeight="1">
      <c r="A321" s="15"/>
    </row>
    <row r="322" spans="1:1" ht="13.5" customHeight="1">
      <c r="A322" s="15"/>
    </row>
    <row r="323" spans="1:1" ht="13.5" customHeight="1">
      <c r="A323" s="15"/>
    </row>
    <row r="324" spans="1:1" ht="13.5" customHeight="1">
      <c r="A324" s="15"/>
    </row>
    <row r="325" spans="1:1" ht="13.5" customHeight="1">
      <c r="A325" s="15"/>
    </row>
    <row r="326" spans="1:1" ht="13.5" customHeight="1">
      <c r="A326" s="15"/>
    </row>
    <row r="327" spans="1:1" ht="13.5" customHeight="1">
      <c r="A327" s="15"/>
    </row>
    <row r="328" spans="1:1" ht="13.5" customHeight="1">
      <c r="A328" s="15"/>
    </row>
    <row r="329" spans="1:1" ht="13.5" customHeight="1">
      <c r="A329" s="15"/>
    </row>
    <row r="330" spans="1:1" ht="13.5" customHeight="1">
      <c r="A330" s="15"/>
    </row>
    <row r="331" spans="1:1" ht="13.5" customHeight="1">
      <c r="A331" s="15"/>
    </row>
    <row r="332" spans="1:1" ht="13.5" customHeight="1">
      <c r="A332" s="15"/>
    </row>
    <row r="333" spans="1:1" ht="13.5" customHeight="1">
      <c r="A333" s="15"/>
    </row>
    <row r="334" spans="1:1" ht="13.5" customHeight="1">
      <c r="A334" s="15"/>
    </row>
    <row r="335" spans="1:1" ht="13.5" customHeight="1">
      <c r="A335" s="15"/>
    </row>
    <row r="336" spans="1:1" ht="13.5" customHeight="1">
      <c r="A336" s="15"/>
    </row>
    <row r="337" spans="1:1" ht="13.5" customHeight="1">
      <c r="A337" s="15"/>
    </row>
    <row r="338" spans="1:1" ht="13.5" customHeight="1">
      <c r="A338" s="15"/>
    </row>
    <row r="339" spans="1:1" ht="13.5" customHeight="1">
      <c r="A339" s="15"/>
    </row>
    <row r="340" spans="1:1" ht="13.5" customHeight="1">
      <c r="A340" s="15"/>
    </row>
    <row r="341" spans="1:1" ht="13.5" customHeight="1">
      <c r="A341" s="15"/>
    </row>
    <row r="342" spans="1:1" ht="13.5" customHeight="1">
      <c r="A342" s="15"/>
    </row>
    <row r="343" spans="1:1" ht="13.5" customHeight="1">
      <c r="A343" s="15"/>
    </row>
    <row r="344" spans="1:1" ht="13.5" customHeight="1">
      <c r="A344" s="15"/>
    </row>
    <row r="345" spans="1:1" ht="13.5" customHeight="1">
      <c r="A345" s="15"/>
    </row>
    <row r="346" spans="1:1" ht="13.5" customHeight="1">
      <c r="A346" s="15"/>
    </row>
    <row r="347" spans="1:1" ht="13.5" customHeight="1">
      <c r="A347" s="15"/>
    </row>
    <row r="348" spans="1:1" ht="13.5" customHeight="1">
      <c r="A348" s="15"/>
    </row>
    <row r="349" spans="1:1" ht="13.5" customHeight="1">
      <c r="A349" s="15"/>
    </row>
    <row r="350" spans="1:1" ht="13.5" customHeight="1">
      <c r="A350" s="15"/>
    </row>
    <row r="351" spans="1:1" ht="13.5" customHeight="1">
      <c r="A351" s="15"/>
    </row>
    <row r="352" spans="1:1" ht="13.5" customHeight="1">
      <c r="A352" s="15"/>
    </row>
    <row r="353" spans="1:1" ht="13.5" customHeight="1">
      <c r="A353" s="15"/>
    </row>
    <row r="354" spans="1:1" ht="13.5" customHeight="1">
      <c r="A354" s="15"/>
    </row>
    <row r="355" spans="1:1" ht="13.5" customHeight="1">
      <c r="A355" s="15"/>
    </row>
    <row r="356" spans="1:1" ht="13.5" customHeight="1">
      <c r="A356" s="15"/>
    </row>
    <row r="357" spans="1:1" ht="13.5" customHeight="1">
      <c r="A357" s="15"/>
    </row>
    <row r="358" spans="1:1" ht="13.5" customHeight="1">
      <c r="A358" s="15"/>
    </row>
    <row r="359" spans="1:1" ht="13.5" customHeight="1">
      <c r="A359" s="15"/>
    </row>
    <row r="360" spans="1:1" ht="13.5" customHeight="1">
      <c r="A360" s="15"/>
    </row>
    <row r="361" spans="1:1" ht="13.5" customHeight="1">
      <c r="A361" s="15"/>
    </row>
    <row r="362" spans="1:1" ht="13.5" customHeight="1">
      <c r="A362" s="15"/>
    </row>
    <row r="363" spans="1:1" ht="13.5" customHeight="1">
      <c r="A363" s="15"/>
    </row>
    <row r="364" spans="1:1" ht="13.5" customHeight="1">
      <c r="A364" s="15"/>
    </row>
    <row r="365" spans="1:1" ht="13.5" customHeight="1">
      <c r="A365" s="15"/>
    </row>
    <row r="366" spans="1:1" ht="13.5" customHeight="1">
      <c r="A366" s="15"/>
    </row>
    <row r="367" spans="1:1" ht="13.5" customHeight="1">
      <c r="A367" s="15"/>
    </row>
    <row r="368" spans="1:1" ht="13.5" customHeight="1">
      <c r="A368" s="15"/>
    </row>
    <row r="369" spans="1:1" ht="13.5" customHeight="1">
      <c r="A369" s="15"/>
    </row>
    <row r="370" spans="1:1" ht="13.5" customHeight="1">
      <c r="A370" s="15"/>
    </row>
    <row r="371" spans="1:1" ht="13.5" customHeight="1">
      <c r="A371" s="15"/>
    </row>
    <row r="372" spans="1:1" ht="13.5" customHeight="1">
      <c r="A372" s="15"/>
    </row>
    <row r="373" spans="1:1" ht="13.5" customHeight="1">
      <c r="A373" s="15"/>
    </row>
    <row r="374" spans="1:1" ht="13.5" customHeight="1">
      <c r="A374" s="15"/>
    </row>
    <row r="375" spans="1:1" ht="13.5" customHeight="1">
      <c r="A375" s="15"/>
    </row>
    <row r="376" spans="1:1" ht="13.5" customHeight="1">
      <c r="A376" s="15"/>
    </row>
    <row r="377" spans="1:1" ht="13.5" customHeight="1">
      <c r="A377" s="15"/>
    </row>
    <row r="378" spans="1:1" ht="13.5" customHeight="1">
      <c r="A378" s="15"/>
    </row>
    <row r="379" spans="1:1" ht="13.5" customHeight="1">
      <c r="A379" s="15"/>
    </row>
    <row r="380" spans="1:1" ht="13.5" customHeight="1">
      <c r="A380" s="15"/>
    </row>
    <row r="381" spans="1:1" ht="13.5" customHeight="1">
      <c r="A381" s="15"/>
    </row>
    <row r="382" spans="1:1" ht="13.5" customHeight="1">
      <c r="A382" s="15"/>
    </row>
    <row r="383" spans="1:1" ht="13.5" customHeight="1">
      <c r="A383" s="15"/>
    </row>
    <row r="384" spans="1:1" ht="13.5" customHeight="1">
      <c r="A384" s="15"/>
    </row>
    <row r="385" spans="1:1" ht="13.5" customHeight="1">
      <c r="A385" s="15"/>
    </row>
    <row r="386" spans="1:1" ht="13.5" customHeight="1">
      <c r="A386" s="15"/>
    </row>
    <row r="387" spans="1:1" ht="13.5" customHeight="1">
      <c r="A387" s="15"/>
    </row>
    <row r="388" spans="1:1" ht="13.5" customHeight="1">
      <c r="A388" s="15"/>
    </row>
    <row r="389" spans="1:1" ht="13.5" customHeight="1">
      <c r="A389" s="15"/>
    </row>
    <row r="390" spans="1:1" ht="13.5" customHeight="1">
      <c r="A390" s="15"/>
    </row>
    <row r="391" spans="1:1" ht="13.5" customHeight="1">
      <c r="A391" s="15"/>
    </row>
    <row r="392" spans="1:1" ht="13.5" customHeight="1">
      <c r="A392" s="15"/>
    </row>
    <row r="393" spans="1:1" ht="13.5" customHeight="1">
      <c r="A393" s="15"/>
    </row>
    <row r="394" spans="1:1" ht="13.5" customHeight="1">
      <c r="A394" s="15"/>
    </row>
    <row r="395" spans="1:1" ht="13.5" customHeight="1">
      <c r="A395" s="15"/>
    </row>
    <row r="396" spans="1:1" ht="13.5" customHeight="1">
      <c r="A396" s="15"/>
    </row>
    <row r="397" spans="1:1" ht="13.5" customHeight="1">
      <c r="A397" s="15"/>
    </row>
    <row r="398" spans="1:1" ht="13.5" customHeight="1">
      <c r="A398" s="15"/>
    </row>
    <row r="399" spans="1:1" ht="13.5" customHeight="1">
      <c r="A399" s="15"/>
    </row>
    <row r="400" spans="1:1" ht="13.5" customHeight="1">
      <c r="A400" s="15"/>
    </row>
    <row r="401" spans="1:1" ht="13.5" customHeight="1">
      <c r="A401" s="15"/>
    </row>
    <row r="402" spans="1:1" ht="13.5" customHeight="1">
      <c r="A402" s="15"/>
    </row>
    <row r="403" spans="1:1" ht="13.5" customHeight="1">
      <c r="A403" s="15"/>
    </row>
    <row r="404" spans="1:1" ht="13.5" customHeight="1">
      <c r="A404" s="15"/>
    </row>
    <row r="405" spans="1:1" ht="13.5" customHeight="1">
      <c r="A405" s="15"/>
    </row>
    <row r="406" spans="1:1" ht="13.5" customHeight="1">
      <c r="A406" s="15"/>
    </row>
    <row r="407" spans="1:1" ht="13.5" customHeight="1">
      <c r="A407" s="15"/>
    </row>
    <row r="408" spans="1:1" ht="13.5" customHeight="1">
      <c r="A408" s="15"/>
    </row>
    <row r="409" spans="1:1" ht="13.5" customHeight="1">
      <c r="A409" s="15"/>
    </row>
    <row r="410" spans="1:1" ht="13.5" customHeight="1">
      <c r="A410" s="15"/>
    </row>
    <row r="411" spans="1:1" ht="13.5" customHeight="1">
      <c r="A411" s="15"/>
    </row>
    <row r="412" spans="1:1" ht="13.5" customHeight="1">
      <c r="A412" s="15"/>
    </row>
    <row r="413" spans="1:1" ht="13.5" customHeight="1">
      <c r="A413" s="15"/>
    </row>
    <row r="414" spans="1:1" ht="13.5" customHeight="1">
      <c r="A414" s="15"/>
    </row>
    <row r="415" spans="1:1" ht="13.5" customHeight="1">
      <c r="A415" s="15"/>
    </row>
    <row r="416" spans="1:1" ht="13.5" customHeight="1">
      <c r="A416" s="15"/>
    </row>
    <row r="417" spans="1:1" ht="13.5" customHeight="1">
      <c r="A417" s="15"/>
    </row>
    <row r="418" spans="1:1" ht="13.5" customHeight="1">
      <c r="A418" s="15"/>
    </row>
    <row r="419" spans="1:1" ht="13.5" customHeight="1">
      <c r="A419" s="15"/>
    </row>
    <row r="420" spans="1:1" ht="13.5" customHeight="1">
      <c r="A420" s="15"/>
    </row>
    <row r="421" spans="1:1" ht="13.5" customHeight="1">
      <c r="A421" s="15"/>
    </row>
    <row r="422" spans="1:1" ht="13.5" customHeight="1">
      <c r="A422" s="15"/>
    </row>
    <row r="423" spans="1:1" ht="13.5" customHeight="1">
      <c r="A423" s="15"/>
    </row>
    <row r="424" spans="1:1" ht="13.5" customHeight="1">
      <c r="A424" s="15"/>
    </row>
    <row r="425" spans="1:1" ht="13.5" customHeight="1">
      <c r="A425" s="15"/>
    </row>
    <row r="426" spans="1:1" ht="13.5" customHeight="1">
      <c r="A426" s="15"/>
    </row>
    <row r="427" spans="1:1" ht="13.5" customHeight="1">
      <c r="A427" s="15"/>
    </row>
    <row r="428" spans="1:1" ht="13.5" customHeight="1">
      <c r="A428" s="15"/>
    </row>
    <row r="429" spans="1:1" ht="13.5" customHeight="1">
      <c r="A429" s="15"/>
    </row>
    <row r="430" spans="1:1" ht="13.5" customHeight="1">
      <c r="A430" s="15"/>
    </row>
    <row r="431" spans="1:1" ht="13.5" customHeight="1">
      <c r="A431" s="15"/>
    </row>
    <row r="432" spans="1:1" ht="13.5" customHeight="1">
      <c r="A432" s="15"/>
    </row>
    <row r="433" spans="1:1" ht="13.5" customHeight="1">
      <c r="A433" s="15"/>
    </row>
    <row r="434" spans="1:1" ht="13.5" customHeight="1">
      <c r="A434" s="15"/>
    </row>
    <row r="435" spans="1:1" ht="13.5" customHeight="1">
      <c r="A435" s="15"/>
    </row>
    <row r="436" spans="1:1" ht="13.5" customHeight="1">
      <c r="A436" s="15"/>
    </row>
    <row r="437" spans="1:1" ht="13.5" customHeight="1">
      <c r="A437" s="15"/>
    </row>
    <row r="438" spans="1:1" ht="13.5" customHeight="1">
      <c r="A438" s="15"/>
    </row>
    <row r="439" spans="1:1" ht="13.5" customHeight="1">
      <c r="A439" s="15"/>
    </row>
    <row r="440" spans="1:1" ht="13.5" customHeight="1">
      <c r="A440" s="15"/>
    </row>
    <row r="441" spans="1:1" ht="13.5" customHeight="1">
      <c r="A441" s="15"/>
    </row>
    <row r="442" spans="1:1" ht="13.5" customHeight="1">
      <c r="A442" s="15"/>
    </row>
    <row r="443" spans="1:1" ht="13.5" customHeight="1">
      <c r="A443" s="15"/>
    </row>
    <row r="444" spans="1:1" ht="13.5" customHeight="1">
      <c r="A444" s="15"/>
    </row>
    <row r="445" spans="1:1" ht="13.5" customHeight="1">
      <c r="A445" s="15"/>
    </row>
    <row r="446" spans="1:1" ht="13.5" customHeight="1">
      <c r="A446" s="15"/>
    </row>
    <row r="447" spans="1:1" ht="13.5" customHeight="1">
      <c r="A447" s="15"/>
    </row>
    <row r="448" spans="1:1" ht="13.5" customHeight="1">
      <c r="A448" s="15"/>
    </row>
    <row r="449" spans="1:1" ht="13.5" customHeight="1">
      <c r="A449" s="15"/>
    </row>
    <row r="450" spans="1:1" ht="13.5" customHeight="1">
      <c r="A450" s="15"/>
    </row>
    <row r="451" spans="1:1" ht="13.5" customHeight="1">
      <c r="A451" s="15"/>
    </row>
    <row r="452" spans="1:1" ht="13.5" customHeight="1">
      <c r="A452" s="15"/>
    </row>
    <row r="453" spans="1:1" ht="13.5" customHeight="1">
      <c r="A453" s="15"/>
    </row>
    <row r="454" spans="1:1" ht="13.5" customHeight="1">
      <c r="A454" s="15"/>
    </row>
    <row r="455" spans="1:1" ht="13.5" customHeight="1">
      <c r="A455" s="15"/>
    </row>
    <row r="456" spans="1:1" ht="13.5" customHeight="1">
      <c r="A456" s="15"/>
    </row>
    <row r="457" spans="1:1" ht="13.5" customHeight="1">
      <c r="A457" s="15"/>
    </row>
    <row r="458" spans="1:1" ht="13.5" customHeight="1">
      <c r="A458" s="15"/>
    </row>
    <row r="459" spans="1:1" ht="13.5" customHeight="1">
      <c r="A459" s="15"/>
    </row>
    <row r="460" spans="1:1" ht="13.5" customHeight="1">
      <c r="A460" s="15"/>
    </row>
    <row r="461" spans="1:1" ht="13.5" customHeight="1">
      <c r="A461" s="15"/>
    </row>
    <row r="462" spans="1:1" ht="13.5" customHeight="1">
      <c r="A462" s="15"/>
    </row>
    <row r="463" spans="1:1" ht="13.5" customHeight="1">
      <c r="A463" s="15"/>
    </row>
    <row r="464" spans="1:1" ht="13.5" customHeight="1">
      <c r="A464" s="15"/>
    </row>
    <row r="465" spans="1:1" ht="13.5" customHeight="1">
      <c r="A465" s="15"/>
    </row>
    <row r="466" spans="1:1" ht="13.5" customHeight="1">
      <c r="A466" s="15"/>
    </row>
    <row r="467" spans="1:1" ht="13.5" customHeight="1">
      <c r="A467" s="15"/>
    </row>
    <row r="468" spans="1:1" ht="13.5" customHeight="1">
      <c r="A468" s="15"/>
    </row>
    <row r="469" spans="1:1" ht="13.5" customHeight="1">
      <c r="A469" s="15"/>
    </row>
    <row r="470" spans="1:1" ht="13.5" customHeight="1">
      <c r="A470" s="15"/>
    </row>
    <row r="471" spans="1:1" ht="13.5" customHeight="1">
      <c r="A471" s="15"/>
    </row>
    <row r="472" spans="1:1" ht="13.5" customHeight="1">
      <c r="A472" s="15"/>
    </row>
    <row r="473" spans="1:1" ht="13.5" customHeight="1">
      <c r="A473" s="15"/>
    </row>
    <row r="474" spans="1:1" ht="13.5" customHeight="1">
      <c r="A474" s="15"/>
    </row>
    <row r="475" spans="1:1" ht="13.5" customHeight="1">
      <c r="A475" s="15"/>
    </row>
    <row r="476" spans="1:1" ht="13.5" customHeight="1">
      <c r="A476" s="15"/>
    </row>
    <row r="477" spans="1:1" ht="13.5" customHeight="1">
      <c r="A477" s="15"/>
    </row>
    <row r="478" spans="1:1" ht="13.5" customHeight="1">
      <c r="A478" s="15"/>
    </row>
    <row r="479" spans="1:1" ht="13.5" customHeight="1">
      <c r="A479" s="15"/>
    </row>
    <row r="480" spans="1:1" ht="13.5" customHeight="1">
      <c r="A480" s="15"/>
    </row>
    <row r="481" spans="1:1" ht="13.5" customHeight="1">
      <c r="A481" s="15"/>
    </row>
    <row r="482" spans="1:1" ht="13.5" customHeight="1">
      <c r="A482" s="15"/>
    </row>
    <row r="483" spans="1:1" ht="13.5" customHeight="1">
      <c r="A483" s="15"/>
    </row>
    <row r="484" spans="1:1" ht="13.5" customHeight="1">
      <c r="A484" s="15"/>
    </row>
    <row r="485" spans="1:1" ht="13.5" customHeight="1">
      <c r="A485" s="15"/>
    </row>
    <row r="486" spans="1:1" ht="13.5" customHeight="1">
      <c r="A486" s="15"/>
    </row>
    <row r="487" spans="1:1" ht="13.5" customHeight="1">
      <c r="A487" s="15"/>
    </row>
    <row r="488" spans="1:1" ht="13.5" customHeight="1">
      <c r="A488" s="15"/>
    </row>
    <row r="489" spans="1:1" ht="13.5" customHeight="1">
      <c r="A489" s="15"/>
    </row>
    <row r="490" spans="1:1" ht="13.5" customHeight="1">
      <c r="A490" s="15"/>
    </row>
    <row r="491" spans="1:1" ht="13.5" customHeight="1">
      <c r="A491" s="15"/>
    </row>
    <row r="492" spans="1:1" ht="13.5" customHeight="1">
      <c r="A492" s="15"/>
    </row>
    <row r="493" spans="1:1" ht="13.5" customHeight="1">
      <c r="A493" s="15"/>
    </row>
    <row r="494" spans="1:1" ht="13.5" customHeight="1">
      <c r="A494" s="15"/>
    </row>
    <row r="495" spans="1:1" ht="13.5" customHeight="1">
      <c r="A495" s="15"/>
    </row>
    <row r="496" spans="1:1" ht="13.5" customHeight="1">
      <c r="A496" s="15"/>
    </row>
    <row r="497" spans="1:1" ht="13.5" customHeight="1">
      <c r="A497" s="15"/>
    </row>
    <row r="498" spans="1:1" ht="13.5" customHeight="1">
      <c r="A498" s="15"/>
    </row>
    <row r="499" spans="1:1" ht="13.5" customHeight="1">
      <c r="A499" s="15"/>
    </row>
    <row r="500" spans="1:1" ht="13.5" customHeight="1">
      <c r="A500" s="15"/>
    </row>
    <row r="501" spans="1:1" ht="13.5" customHeight="1">
      <c r="A501" s="15"/>
    </row>
    <row r="502" spans="1:1" ht="13.5" customHeight="1">
      <c r="A502" s="15"/>
    </row>
    <row r="503" spans="1:1" ht="13.5" customHeight="1">
      <c r="A503" s="15"/>
    </row>
    <row r="504" spans="1:1" ht="13.5" customHeight="1">
      <c r="A504" s="15"/>
    </row>
    <row r="505" spans="1:1" ht="13.5" customHeight="1">
      <c r="A505" s="15"/>
    </row>
    <row r="506" spans="1:1" ht="13.5" customHeight="1">
      <c r="A506" s="15"/>
    </row>
    <row r="507" spans="1:1" ht="13.5" customHeight="1">
      <c r="A507" s="15"/>
    </row>
    <row r="508" spans="1:1" ht="13.5" customHeight="1">
      <c r="A508" s="15"/>
    </row>
    <row r="509" spans="1:1" ht="13.5" customHeight="1">
      <c r="A509" s="15"/>
    </row>
    <row r="510" spans="1:1" ht="13.5" customHeight="1">
      <c r="A510" s="15"/>
    </row>
    <row r="511" spans="1:1" ht="13.5" customHeight="1">
      <c r="A511" s="15"/>
    </row>
    <row r="512" spans="1:1" ht="13.5" customHeight="1">
      <c r="A512" s="15"/>
    </row>
    <row r="513" spans="1:1" ht="13.5" customHeight="1">
      <c r="A513" s="15"/>
    </row>
    <row r="514" spans="1:1" ht="13.5" customHeight="1">
      <c r="A514" s="15"/>
    </row>
    <row r="515" spans="1:1" ht="13.5" customHeight="1">
      <c r="A515" s="15"/>
    </row>
    <row r="516" spans="1:1" ht="13.5" customHeight="1">
      <c r="A516" s="15"/>
    </row>
    <row r="517" spans="1:1" ht="13.5" customHeight="1">
      <c r="A517" s="15"/>
    </row>
    <row r="518" spans="1:1" ht="13.5" customHeight="1">
      <c r="A518" s="15"/>
    </row>
    <row r="519" spans="1:1" ht="13.5" customHeight="1">
      <c r="A519" s="15"/>
    </row>
    <row r="520" spans="1:1" ht="13.5" customHeight="1">
      <c r="A520" s="15"/>
    </row>
    <row r="521" spans="1:1" ht="13.5" customHeight="1">
      <c r="A521" s="15"/>
    </row>
    <row r="522" spans="1:1" ht="13.5" customHeight="1">
      <c r="A522" s="15"/>
    </row>
    <row r="523" spans="1:1" ht="13.5" customHeight="1">
      <c r="A523" s="15"/>
    </row>
    <row r="524" spans="1:1" ht="13.5" customHeight="1">
      <c r="A524" s="15"/>
    </row>
    <row r="525" spans="1:1" ht="13.5" customHeight="1">
      <c r="A525" s="15"/>
    </row>
    <row r="526" spans="1:1" ht="13.5" customHeight="1">
      <c r="A526" s="15"/>
    </row>
    <row r="527" spans="1:1" ht="13.5" customHeight="1">
      <c r="A527" s="15"/>
    </row>
    <row r="528" spans="1:1" ht="13.5" customHeight="1">
      <c r="A528" s="15"/>
    </row>
    <row r="529" spans="1:1" ht="13.5" customHeight="1">
      <c r="A529" s="15"/>
    </row>
    <row r="530" spans="1:1" ht="13.5" customHeight="1">
      <c r="A530" s="15"/>
    </row>
    <row r="531" spans="1:1" ht="13.5" customHeight="1">
      <c r="A531" s="15"/>
    </row>
    <row r="532" spans="1:1" ht="13.5" customHeight="1">
      <c r="A532" s="15"/>
    </row>
    <row r="533" spans="1:1" ht="13.5" customHeight="1">
      <c r="A533" s="15"/>
    </row>
    <row r="534" spans="1:1" ht="13.5" customHeight="1">
      <c r="A534" s="15"/>
    </row>
    <row r="535" spans="1:1" ht="13.5" customHeight="1">
      <c r="A535" s="15"/>
    </row>
    <row r="536" spans="1:1" ht="13.5" customHeight="1">
      <c r="A536" s="15"/>
    </row>
    <row r="537" spans="1:1" ht="13.5" customHeight="1">
      <c r="A537" s="15"/>
    </row>
    <row r="538" spans="1:1" ht="13.5" customHeight="1">
      <c r="A538" s="15"/>
    </row>
    <row r="539" spans="1:1" ht="13.5" customHeight="1">
      <c r="A539" s="15"/>
    </row>
    <row r="540" spans="1:1" ht="13.5" customHeight="1">
      <c r="A540" s="15"/>
    </row>
    <row r="541" spans="1:1" ht="13.5" customHeight="1">
      <c r="A541" s="15"/>
    </row>
    <row r="542" spans="1:1" ht="13.5" customHeight="1">
      <c r="A542" s="15"/>
    </row>
    <row r="543" spans="1:1" ht="13.5" customHeight="1">
      <c r="A543" s="15"/>
    </row>
    <row r="544" spans="1:1" ht="13.5" customHeight="1">
      <c r="A544" s="15"/>
    </row>
    <row r="545" spans="1:1" ht="13.5" customHeight="1">
      <c r="A545" s="15"/>
    </row>
    <row r="546" spans="1:1" ht="13.5" customHeight="1">
      <c r="A546" s="15"/>
    </row>
    <row r="547" spans="1:1" ht="13.5" customHeight="1">
      <c r="A547" s="15"/>
    </row>
    <row r="548" spans="1:1" ht="13.5" customHeight="1">
      <c r="A548" s="15"/>
    </row>
    <row r="549" spans="1:1" ht="13.5" customHeight="1">
      <c r="A549" s="15"/>
    </row>
    <row r="550" spans="1:1" ht="13.5" customHeight="1">
      <c r="A550" s="15"/>
    </row>
    <row r="551" spans="1:1" ht="13.5" customHeight="1">
      <c r="A551" s="15"/>
    </row>
    <row r="552" spans="1:1" ht="13.5" customHeight="1">
      <c r="A552" s="15"/>
    </row>
    <row r="553" spans="1:1" ht="13.5" customHeight="1">
      <c r="A553" s="15"/>
    </row>
    <row r="554" spans="1:1" ht="13.5" customHeight="1">
      <c r="A554" s="15"/>
    </row>
    <row r="555" spans="1:1" ht="13.5" customHeight="1">
      <c r="A555" s="15"/>
    </row>
    <row r="556" spans="1:1" ht="13.5" customHeight="1">
      <c r="A556" s="15"/>
    </row>
    <row r="557" spans="1:1" ht="13.5" customHeight="1">
      <c r="A557" s="15"/>
    </row>
    <row r="558" spans="1:1" ht="13.5" customHeight="1">
      <c r="A558" s="15"/>
    </row>
    <row r="559" spans="1:1" ht="13.5" customHeight="1">
      <c r="A559" s="15"/>
    </row>
    <row r="560" spans="1:1" ht="13.5" customHeight="1">
      <c r="A560" s="15"/>
    </row>
    <row r="561" spans="1:1" ht="13.5" customHeight="1">
      <c r="A561" s="15"/>
    </row>
    <row r="562" spans="1:1" ht="13.5" customHeight="1">
      <c r="A562" s="15"/>
    </row>
    <row r="563" spans="1:1" ht="13.5" customHeight="1">
      <c r="A563" s="15"/>
    </row>
    <row r="564" spans="1:1" ht="13.5" customHeight="1">
      <c r="A564" s="15"/>
    </row>
    <row r="565" spans="1:1" ht="13.5" customHeight="1">
      <c r="A565" s="15"/>
    </row>
    <row r="566" spans="1:1" ht="13.5" customHeight="1">
      <c r="A566" s="15"/>
    </row>
    <row r="567" spans="1:1" ht="13.5" customHeight="1">
      <c r="A567" s="15"/>
    </row>
    <row r="568" spans="1:1" ht="13.5" customHeight="1">
      <c r="A568" s="15"/>
    </row>
    <row r="569" spans="1:1" ht="13.5" customHeight="1">
      <c r="A569" s="15"/>
    </row>
    <row r="570" spans="1:1" ht="13.5" customHeight="1">
      <c r="A570" s="15"/>
    </row>
    <row r="571" spans="1:1" ht="13.5" customHeight="1">
      <c r="A571" s="15"/>
    </row>
    <row r="572" spans="1:1" ht="13.5" customHeight="1">
      <c r="A572" s="15"/>
    </row>
    <row r="573" spans="1:1" ht="13.5" customHeight="1">
      <c r="A573" s="15"/>
    </row>
    <row r="574" spans="1:1" ht="13.5" customHeight="1">
      <c r="A574" s="15"/>
    </row>
    <row r="575" spans="1:1" ht="13.5" customHeight="1">
      <c r="A575" s="15"/>
    </row>
    <row r="576" spans="1:1" ht="13.5" customHeight="1">
      <c r="A576" s="15"/>
    </row>
    <row r="577" spans="1:1" ht="13.5" customHeight="1">
      <c r="A577" s="15"/>
    </row>
    <row r="578" spans="1:1" ht="13.5" customHeight="1">
      <c r="A578" s="15"/>
    </row>
    <row r="579" spans="1:1" ht="13.5" customHeight="1">
      <c r="A579" s="15"/>
    </row>
    <row r="580" spans="1:1" ht="13.5" customHeight="1">
      <c r="A580" s="15"/>
    </row>
    <row r="581" spans="1:1" ht="13.5" customHeight="1">
      <c r="A581" s="15"/>
    </row>
    <row r="582" spans="1:1" ht="13.5" customHeight="1">
      <c r="A582" s="15"/>
    </row>
    <row r="583" spans="1:1" ht="13.5" customHeight="1">
      <c r="A583" s="15"/>
    </row>
    <row r="584" spans="1:1" ht="13.5" customHeight="1">
      <c r="A584" s="15"/>
    </row>
    <row r="585" spans="1:1" ht="13.5" customHeight="1">
      <c r="A585" s="15"/>
    </row>
    <row r="586" spans="1:1" ht="13.5" customHeight="1">
      <c r="A586" s="15"/>
    </row>
    <row r="587" spans="1:1" ht="13.5" customHeight="1">
      <c r="A587" s="15"/>
    </row>
    <row r="588" spans="1:1" ht="13.5" customHeight="1">
      <c r="A588" s="15"/>
    </row>
    <row r="589" spans="1:1" ht="13.5" customHeight="1">
      <c r="A589" s="15"/>
    </row>
    <row r="590" spans="1:1" ht="13.5" customHeight="1">
      <c r="A590" s="15"/>
    </row>
    <row r="591" spans="1:1" ht="13.5" customHeight="1">
      <c r="A591" s="15"/>
    </row>
    <row r="592" spans="1:1" ht="13.5" customHeight="1">
      <c r="A592" s="15"/>
    </row>
    <row r="593" spans="1:1" ht="13.5" customHeight="1">
      <c r="A593" s="15"/>
    </row>
    <row r="594" spans="1:1" ht="13.5" customHeight="1">
      <c r="A594" s="15"/>
    </row>
    <row r="595" spans="1:1" ht="13.5" customHeight="1">
      <c r="A595" s="15"/>
    </row>
    <row r="596" spans="1:1" ht="13.5" customHeight="1">
      <c r="A596" s="15"/>
    </row>
    <row r="597" spans="1:1" ht="13.5" customHeight="1">
      <c r="A597" s="15"/>
    </row>
    <row r="598" spans="1:1" ht="13.5" customHeight="1">
      <c r="A598" s="15"/>
    </row>
    <row r="599" spans="1:1" ht="13.5" customHeight="1">
      <c r="A599" s="15"/>
    </row>
    <row r="600" spans="1:1" ht="13.5" customHeight="1">
      <c r="A600" s="15"/>
    </row>
    <row r="601" spans="1:1" ht="13.5" customHeight="1">
      <c r="A601" s="15"/>
    </row>
    <row r="602" spans="1:1" ht="13.5" customHeight="1">
      <c r="A602" s="15"/>
    </row>
    <row r="603" spans="1:1" ht="13.5" customHeight="1">
      <c r="A603" s="15"/>
    </row>
    <row r="604" spans="1:1" ht="13.5" customHeight="1">
      <c r="A604" s="15"/>
    </row>
    <row r="605" spans="1:1" ht="13.5" customHeight="1">
      <c r="A605" s="15"/>
    </row>
    <row r="606" spans="1:1" ht="13.5" customHeight="1">
      <c r="A606" s="15"/>
    </row>
    <row r="607" spans="1:1" ht="13.5" customHeight="1">
      <c r="A607" s="15"/>
    </row>
    <row r="608" spans="1:1" ht="13.5" customHeight="1">
      <c r="A608" s="15"/>
    </row>
    <row r="609" spans="1:1" ht="13.5" customHeight="1">
      <c r="A609" s="15"/>
    </row>
    <row r="610" spans="1:1" ht="13.5" customHeight="1">
      <c r="A610" s="15"/>
    </row>
    <row r="611" spans="1:1" ht="13.5" customHeight="1">
      <c r="A611" s="15"/>
    </row>
    <row r="612" spans="1:1" ht="13.5" customHeight="1">
      <c r="A612" s="15"/>
    </row>
    <row r="613" spans="1:1" ht="13.5" customHeight="1">
      <c r="A613" s="15"/>
    </row>
    <row r="614" spans="1:1" ht="13.5" customHeight="1">
      <c r="A614" s="15"/>
    </row>
    <row r="615" spans="1:1" ht="13.5" customHeight="1">
      <c r="A615" s="15"/>
    </row>
    <row r="616" spans="1:1" ht="13.5" customHeight="1">
      <c r="A616" s="15"/>
    </row>
    <row r="617" spans="1:1" ht="13.5" customHeight="1">
      <c r="A617" s="15"/>
    </row>
    <row r="618" spans="1:1" ht="13.5" customHeight="1">
      <c r="A618" s="15"/>
    </row>
    <row r="619" spans="1:1" ht="13.5" customHeight="1">
      <c r="A619" s="15"/>
    </row>
    <row r="620" spans="1:1" ht="13.5" customHeight="1">
      <c r="A620" s="15"/>
    </row>
    <row r="621" spans="1:1" ht="13.5" customHeight="1">
      <c r="A621" s="15"/>
    </row>
    <row r="622" spans="1:1" ht="13.5" customHeight="1">
      <c r="A622" s="15"/>
    </row>
    <row r="623" spans="1:1" ht="13.5" customHeight="1">
      <c r="A623" s="15"/>
    </row>
    <row r="624" spans="1:1" ht="13.5" customHeight="1">
      <c r="A624" s="15"/>
    </row>
    <row r="625" spans="1:1" ht="13.5" customHeight="1">
      <c r="A625" s="15"/>
    </row>
    <row r="626" spans="1:1" ht="13.5" customHeight="1">
      <c r="A626" s="15"/>
    </row>
    <row r="627" spans="1:1" ht="13.5" customHeight="1">
      <c r="A627" s="15"/>
    </row>
    <row r="628" spans="1:1" ht="13.5" customHeight="1">
      <c r="A628" s="15"/>
    </row>
    <row r="629" spans="1:1" ht="13.5" customHeight="1">
      <c r="A629" s="15"/>
    </row>
    <row r="630" spans="1:1" ht="13.5" customHeight="1">
      <c r="A630" s="15"/>
    </row>
    <row r="631" spans="1:1" ht="13.5" customHeight="1">
      <c r="A631" s="15"/>
    </row>
    <row r="632" spans="1:1" ht="13.5" customHeight="1">
      <c r="A632" s="15"/>
    </row>
    <row r="633" spans="1:1" ht="13.5" customHeight="1">
      <c r="A633" s="15"/>
    </row>
    <row r="634" spans="1:1" ht="13.5" customHeight="1">
      <c r="A634" s="15"/>
    </row>
    <row r="635" spans="1:1" ht="13.5" customHeight="1">
      <c r="A635" s="15"/>
    </row>
    <row r="636" spans="1:1" ht="13.5" customHeight="1">
      <c r="A636" s="15"/>
    </row>
    <row r="637" spans="1:1" ht="13.5" customHeight="1">
      <c r="A637" s="15"/>
    </row>
    <row r="638" spans="1:1" ht="13.5" customHeight="1">
      <c r="A638" s="15"/>
    </row>
    <row r="639" spans="1:1" ht="13.5" customHeight="1">
      <c r="A639" s="15"/>
    </row>
    <row r="640" spans="1:1" ht="13.5" customHeight="1">
      <c r="A640" s="15"/>
    </row>
    <row r="641" spans="1:1" ht="13.5" customHeight="1">
      <c r="A641" s="15"/>
    </row>
    <row r="642" spans="1:1" ht="13.5" customHeight="1">
      <c r="A642" s="15"/>
    </row>
    <row r="643" spans="1:1" ht="13.5" customHeight="1">
      <c r="A643" s="15"/>
    </row>
    <row r="644" spans="1:1" ht="13.5" customHeight="1">
      <c r="A644" s="15"/>
    </row>
    <row r="645" spans="1:1" ht="13.5" customHeight="1">
      <c r="A645" s="15"/>
    </row>
    <row r="646" spans="1:1" ht="13.5" customHeight="1">
      <c r="A646" s="15"/>
    </row>
    <row r="647" spans="1:1" ht="13.5" customHeight="1">
      <c r="A647" s="15"/>
    </row>
    <row r="648" spans="1:1" ht="13.5" customHeight="1">
      <c r="A648" s="15"/>
    </row>
    <row r="649" spans="1:1" ht="13.5" customHeight="1">
      <c r="A649" s="15"/>
    </row>
    <row r="650" spans="1:1" ht="13.5" customHeight="1">
      <c r="A650" s="15"/>
    </row>
    <row r="651" spans="1:1" ht="13.5" customHeight="1">
      <c r="A651" s="15"/>
    </row>
    <row r="652" spans="1:1" ht="13.5" customHeight="1">
      <c r="A652" s="15"/>
    </row>
    <row r="653" spans="1:1" ht="13.5" customHeight="1">
      <c r="A653" s="15"/>
    </row>
    <row r="654" spans="1:1" ht="13.5" customHeight="1">
      <c r="A654" s="15"/>
    </row>
    <row r="655" spans="1:1" ht="13.5" customHeight="1">
      <c r="A655" s="15"/>
    </row>
    <row r="656" spans="1:1" ht="13.5" customHeight="1">
      <c r="A656" s="15"/>
    </row>
    <row r="657" spans="1:1" ht="13.5" customHeight="1">
      <c r="A657" s="15"/>
    </row>
    <row r="658" spans="1:1" ht="13.5" customHeight="1">
      <c r="A658" s="15"/>
    </row>
    <row r="659" spans="1:1" ht="13.5" customHeight="1">
      <c r="A659" s="15"/>
    </row>
    <row r="660" spans="1:1" ht="13.5" customHeight="1">
      <c r="A660" s="15"/>
    </row>
    <row r="661" spans="1:1" ht="13.5" customHeight="1">
      <c r="A661" s="15"/>
    </row>
    <row r="662" spans="1:1" ht="13.5" customHeight="1">
      <c r="A662" s="15"/>
    </row>
    <row r="663" spans="1:1" ht="13.5" customHeight="1">
      <c r="A663" s="15"/>
    </row>
    <row r="664" spans="1:1" ht="13.5" customHeight="1">
      <c r="A664" s="15"/>
    </row>
    <row r="665" spans="1:1" ht="13.5" customHeight="1">
      <c r="A665" s="15"/>
    </row>
    <row r="666" spans="1:1" ht="13.5" customHeight="1">
      <c r="A666" s="15"/>
    </row>
    <row r="667" spans="1:1" ht="13.5" customHeight="1">
      <c r="A667" s="15"/>
    </row>
    <row r="668" spans="1:1" ht="13.5" customHeight="1">
      <c r="A668" s="15"/>
    </row>
    <row r="669" spans="1:1" ht="13.5" customHeight="1">
      <c r="A669" s="15"/>
    </row>
    <row r="670" spans="1:1" ht="13.5" customHeight="1">
      <c r="A670" s="15"/>
    </row>
    <row r="671" spans="1:1" ht="13.5" customHeight="1">
      <c r="A671" s="15"/>
    </row>
    <row r="672" spans="1:1" ht="13.5" customHeight="1">
      <c r="A672" s="15"/>
    </row>
    <row r="673" spans="1:1" ht="13.5" customHeight="1">
      <c r="A673" s="15"/>
    </row>
    <row r="674" spans="1:1" ht="13.5" customHeight="1">
      <c r="A674" s="15"/>
    </row>
    <row r="675" spans="1:1" ht="13.5" customHeight="1">
      <c r="A675" s="15"/>
    </row>
    <row r="676" spans="1:1" ht="13.5" customHeight="1">
      <c r="A676" s="15"/>
    </row>
    <row r="677" spans="1:1" ht="13.5" customHeight="1">
      <c r="A677" s="15"/>
    </row>
    <row r="678" spans="1:1" ht="13.5" customHeight="1">
      <c r="A678" s="15"/>
    </row>
    <row r="679" spans="1:1" ht="13.5" customHeight="1">
      <c r="A679" s="15"/>
    </row>
    <row r="680" spans="1:1" ht="13.5" customHeight="1">
      <c r="A680" s="15"/>
    </row>
    <row r="681" spans="1:1" ht="13.5" customHeight="1">
      <c r="A681" s="15"/>
    </row>
    <row r="682" spans="1:1" ht="13.5" customHeight="1">
      <c r="A682" s="15"/>
    </row>
    <row r="683" spans="1:1" ht="13.5" customHeight="1">
      <c r="A683" s="15"/>
    </row>
    <row r="684" spans="1:1" ht="13.5" customHeight="1">
      <c r="A684" s="15"/>
    </row>
    <row r="685" spans="1:1" ht="13.5" customHeight="1">
      <c r="A685" s="15"/>
    </row>
    <row r="686" spans="1:1" ht="13.5" customHeight="1">
      <c r="A686" s="15"/>
    </row>
    <row r="687" spans="1:1" ht="13.5" customHeight="1">
      <c r="A687" s="15"/>
    </row>
    <row r="688" spans="1:1" ht="13.5" customHeight="1">
      <c r="A688" s="15"/>
    </row>
    <row r="689" spans="1:1" ht="13.5" customHeight="1">
      <c r="A689" s="15"/>
    </row>
    <row r="690" spans="1:1" ht="13.5" customHeight="1">
      <c r="A690" s="15"/>
    </row>
    <row r="691" spans="1:1" ht="13.5" customHeight="1">
      <c r="A691" s="15"/>
    </row>
    <row r="692" spans="1:1" ht="13.5" customHeight="1">
      <c r="A692" s="15"/>
    </row>
    <row r="693" spans="1:1" ht="13.5" customHeight="1">
      <c r="A693" s="15"/>
    </row>
    <row r="694" spans="1:1" ht="13.5" customHeight="1">
      <c r="A694" s="15"/>
    </row>
    <row r="695" spans="1:1" ht="13.5" customHeight="1">
      <c r="A695" s="15"/>
    </row>
    <row r="696" spans="1:1" ht="13.5" customHeight="1">
      <c r="A696" s="15"/>
    </row>
    <row r="697" spans="1:1" ht="13.5" customHeight="1">
      <c r="A697" s="15"/>
    </row>
    <row r="698" spans="1:1" ht="13.5" customHeight="1">
      <c r="A698" s="15"/>
    </row>
    <row r="699" spans="1:1" ht="13.5" customHeight="1">
      <c r="A699" s="15"/>
    </row>
    <row r="700" spans="1:1" ht="13.5" customHeight="1">
      <c r="A700" s="15"/>
    </row>
    <row r="701" spans="1:1" ht="13.5" customHeight="1">
      <c r="A701" s="15"/>
    </row>
    <row r="702" spans="1:1" ht="13.5" customHeight="1">
      <c r="A702" s="15"/>
    </row>
    <row r="703" spans="1:1" ht="13.5" customHeight="1">
      <c r="A703" s="15"/>
    </row>
    <row r="704" spans="1:1" ht="13.5" customHeight="1">
      <c r="A704" s="15"/>
    </row>
    <row r="705" spans="1:1" ht="13.5" customHeight="1">
      <c r="A705" s="15"/>
    </row>
    <row r="706" spans="1:1" ht="13.5" customHeight="1">
      <c r="A706" s="15"/>
    </row>
    <row r="707" spans="1:1" ht="13.5" customHeight="1">
      <c r="A707" s="15"/>
    </row>
    <row r="708" spans="1:1" ht="13.5" customHeight="1">
      <c r="A708" s="15"/>
    </row>
    <row r="709" spans="1:1" ht="13.5" customHeight="1">
      <c r="A709" s="15"/>
    </row>
    <row r="710" spans="1:1" ht="13.5" customHeight="1">
      <c r="A710" s="15"/>
    </row>
    <row r="711" spans="1:1" ht="13.5" customHeight="1">
      <c r="A711" s="15"/>
    </row>
    <row r="712" spans="1:1" ht="13.5" customHeight="1">
      <c r="A712" s="15"/>
    </row>
    <row r="713" spans="1:1" ht="13.5" customHeight="1">
      <c r="A713" s="15"/>
    </row>
    <row r="714" spans="1:1" ht="13.5" customHeight="1">
      <c r="A714" s="15"/>
    </row>
    <row r="715" spans="1:1" ht="13.5" customHeight="1">
      <c r="A715" s="15"/>
    </row>
    <row r="716" spans="1:1" ht="13.5" customHeight="1">
      <c r="A716" s="15"/>
    </row>
    <row r="717" spans="1:1" ht="13.5" customHeight="1">
      <c r="A717" s="15"/>
    </row>
    <row r="718" spans="1:1" ht="13.5" customHeight="1">
      <c r="A718" s="15"/>
    </row>
    <row r="719" spans="1:1" ht="13.5" customHeight="1">
      <c r="A719" s="15"/>
    </row>
    <row r="720" spans="1:1" ht="13.5" customHeight="1">
      <c r="A720" s="15"/>
    </row>
    <row r="721" spans="1:1" ht="13.5" customHeight="1">
      <c r="A721" s="15"/>
    </row>
    <row r="722" spans="1:1" ht="13.5" customHeight="1">
      <c r="A722" s="15"/>
    </row>
    <row r="723" spans="1:1" ht="13.5" customHeight="1">
      <c r="A723" s="15"/>
    </row>
    <row r="724" spans="1:1" ht="13.5" customHeight="1">
      <c r="A724" s="15"/>
    </row>
    <row r="725" spans="1:1" ht="13.5" customHeight="1">
      <c r="A725" s="15"/>
    </row>
    <row r="726" spans="1:1" ht="13.5" customHeight="1">
      <c r="A726" s="15"/>
    </row>
    <row r="727" spans="1:1" ht="13.5" customHeight="1">
      <c r="A727" s="15"/>
    </row>
    <row r="728" spans="1:1" ht="13.5" customHeight="1">
      <c r="A728" s="15"/>
    </row>
    <row r="729" spans="1:1" ht="13.5" customHeight="1">
      <c r="A729" s="15"/>
    </row>
    <row r="730" spans="1:1" ht="13.5" customHeight="1">
      <c r="A730" s="15"/>
    </row>
    <row r="731" spans="1:1" ht="13.5" customHeight="1">
      <c r="A731" s="15"/>
    </row>
    <row r="732" spans="1:1" ht="13.5" customHeight="1">
      <c r="A732" s="15"/>
    </row>
    <row r="733" spans="1:1" ht="13.5" customHeight="1">
      <c r="A733" s="15"/>
    </row>
    <row r="734" spans="1:1" ht="13.5" customHeight="1">
      <c r="A734" s="15"/>
    </row>
    <row r="735" spans="1:1" ht="13.5" customHeight="1">
      <c r="A735" s="15"/>
    </row>
    <row r="736" spans="1:1" ht="13.5" customHeight="1">
      <c r="A736" s="15"/>
    </row>
    <row r="737" spans="1:1" ht="13.5" customHeight="1">
      <c r="A737" s="15"/>
    </row>
    <row r="738" spans="1:1" ht="13.5" customHeight="1">
      <c r="A738" s="15"/>
    </row>
    <row r="739" spans="1:1" ht="13.5" customHeight="1">
      <c r="A739" s="15"/>
    </row>
    <row r="740" spans="1:1" ht="13.5" customHeight="1">
      <c r="A740" s="15"/>
    </row>
    <row r="741" spans="1:1" ht="13.5" customHeight="1">
      <c r="A741" s="15"/>
    </row>
    <row r="742" spans="1:1" ht="13.5" customHeight="1">
      <c r="A742" s="15"/>
    </row>
    <row r="743" spans="1:1" ht="13.5" customHeight="1">
      <c r="A743" s="15"/>
    </row>
    <row r="744" spans="1:1" ht="13.5" customHeight="1">
      <c r="A744" s="15"/>
    </row>
    <row r="745" spans="1:1" ht="13.5" customHeight="1">
      <c r="A745" s="15"/>
    </row>
    <row r="746" spans="1:1" ht="13.5" customHeight="1">
      <c r="A746" s="15"/>
    </row>
    <row r="747" spans="1:1" ht="13.5" customHeight="1">
      <c r="A747" s="15"/>
    </row>
    <row r="748" spans="1:1" ht="13.5" customHeight="1">
      <c r="A748" s="15"/>
    </row>
    <row r="749" spans="1:1" ht="13.5" customHeight="1">
      <c r="A749" s="15"/>
    </row>
    <row r="750" spans="1:1" ht="13.5" customHeight="1">
      <c r="A750" s="15"/>
    </row>
    <row r="751" spans="1:1" ht="13.5" customHeight="1">
      <c r="A751" s="15"/>
    </row>
    <row r="752" spans="1:1" ht="13.5" customHeight="1">
      <c r="A752" s="15"/>
    </row>
    <row r="753" spans="1:1" ht="13.5" customHeight="1">
      <c r="A753" s="15"/>
    </row>
    <row r="754" spans="1:1" ht="13.5" customHeight="1">
      <c r="A754" s="15"/>
    </row>
    <row r="755" spans="1:1" ht="13.5" customHeight="1">
      <c r="A755" s="15"/>
    </row>
    <row r="756" spans="1:1" ht="13.5" customHeight="1">
      <c r="A756" s="15"/>
    </row>
    <row r="757" spans="1:1" ht="13.5" customHeight="1">
      <c r="A757" s="15"/>
    </row>
    <row r="758" spans="1:1" ht="13.5" customHeight="1">
      <c r="A758" s="15"/>
    </row>
    <row r="759" spans="1:1" ht="13.5" customHeight="1">
      <c r="A759" s="15"/>
    </row>
    <row r="760" spans="1:1" ht="13.5" customHeight="1">
      <c r="A760" s="15"/>
    </row>
    <row r="761" spans="1:1" ht="13.5" customHeight="1">
      <c r="A761" s="15"/>
    </row>
    <row r="762" spans="1:1" ht="13.5" customHeight="1">
      <c r="A762" s="15"/>
    </row>
    <row r="763" spans="1:1" ht="13.5" customHeight="1">
      <c r="A763" s="15"/>
    </row>
    <row r="764" spans="1:1" ht="13.5" customHeight="1">
      <c r="A764" s="15"/>
    </row>
    <row r="765" spans="1:1" ht="13.5" customHeight="1">
      <c r="A765" s="15"/>
    </row>
    <row r="766" spans="1:1" ht="13.5" customHeight="1">
      <c r="A766" s="15"/>
    </row>
    <row r="767" spans="1:1" ht="13.5" customHeight="1">
      <c r="A767" s="15"/>
    </row>
    <row r="768" spans="1:1" ht="13.5" customHeight="1">
      <c r="A768" s="15"/>
    </row>
    <row r="769" spans="1:1" ht="13.5" customHeight="1">
      <c r="A769" s="15"/>
    </row>
    <row r="770" spans="1:1" ht="13.5" customHeight="1">
      <c r="A770" s="15"/>
    </row>
    <row r="771" spans="1:1" ht="13.5" customHeight="1">
      <c r="A771" s="15"/>
    </row>
    <row r="772" spans="1:1" ht="13.5" customHeight="1">
      <c r="A772" s="15"/>
    </row>
    <row r="773" spans="1:1" ht="13.5" customHeight="1">
      <c r="A773" s="15"/>
    </row>
    <row r="774" spans="1:1" ht="13.5" customHeight="1">
      <c r="A774" s="15"/>
    </row>
    <row r="775" spans="1:1" ht="13.5" customHeight="1">
      <c r="A775" s="15"/>
    </row>
    <row r="776" spans="1:1" ht="13.5" customHeight="1">
      <c r="A776" s="15"/>
    </row>
    <row r="777" spans="1:1" ht="13.5" customHeight="1">
      <c r="A777" s="15"/>
    </row>
    <row r="778" spans="1:1" ht="13.5" customHeight="1">
      <c r="A778" s="15"/>
    </row>
    <row r="779" spans="1:1" ht="13.5" customHeight="1">
      <c r="A779" s="15"/>
    </row>
    <row r="780" spans="1:1" ht="13.5" customHeight="1">
      <c r="A780" s="15"/>
    </row>
    <row r="781" spans="1:1" ht="13.5" customHeight="1">
      <c r="A781" s="15"/>
    </row>
    <row r="782" spans="1:1" ht="13.5" customHeight="1">
      <c r="A782" s="15"/>
    </row>
    <row r="783" spans="1:1" ht="13.5" customHeight="1">
      <c r="A783" s="15"/>
    </row>
    <row r="784" spans="1:1" ht="13.5" customHeight="1">
      <c r="A784" s="15"/>
    </row>
    <row r="785" spans="1:1" ht="13.5" customHeight="1">
      <c r="A785" s="15"/>
    </row>
    <row r="786" spans="1:1" ht="13.5" customHeight="1">
      <c r="A786" s="15"/>
    </row>
    <row r="787" spans="1:1" ht="13.5" customHeight="1">
      <c r="A787" s="15"/>
    </row>
    <row r="788" spans="1:1" ht="13.5" customHeight="1">
      <c r="A788" s="15"/>
    </row>
    <row r="789" spans="1:1" ht="13.5" customHeight="1">
      <c r="A789" s="15"/>
    </row>
    <row r="790" spans="1:1" ht="13.5" customHeight="1">
      <c r="A790" s="15"/>
    </row>
    <row r="791" spans="1:1" ht="13.5" customHeight="1">
      <c r="A791" s="15"/>
    </row>
    <row r="792" spans="1:1" ht="13.5" customHeight="1">
      <c r="A792" s="15"/>
    </row>
    <row r="793" spans="1:1" ht="13.5" customHeight="1">
      <c r="A793" s="15"/>
    </row>
    <row r="794" spans="1:1" ht="13.5" customHeight="1">
      <c r="A794" s="15"/>
    </row>
    <row r="795" spans="1:1" ht="13.5" customHeight="1">
      <c r="A795" s="15"/>
    </row>
    <row r="796" spans="1:1" ht="13.5" customHeight="1">
      <c r="A796" s="15"/>
    </row>
    <row r="797" spans="1:1" ht="13.5" customHeight="1">
      <c r="A797" s="15"/>
    </row>
    <row r="798" spans="1:1" ht="13.5" customHeight="1">
      <c r="A798" s="15"/>
    </row>
    <row r="799" spans="1:1" ht="13.5" customHeight="1">
      <c r="A799" s="15"/>
    </row>
    <row r="800" spans="1:1" ht="13.5" customHeight="1">
      <c r="A800" s="15"/>
    </row>
    <row r="801" spans="1:1" ht="13.5" customHeight="1">
      <c r="A801" s="15"/>
    </row>
    <row r="802" spans="1:1" ht="13.5" customHeight="1">
      <c r="A802" s="15"/>
    </row>
    <row r="803" spans="1:1" ht="13.5" customHeight="1">
      <c r="A803" s="15"/>
    </row>
    <row r="804" spans="1:1" ht="13.5" customHeight="1">
      <c r="A804" s="15"/>
    </row>
    <row r="805" spans="1:1" ht="13.5" customHeight="1">
      <c r="A805" s="15"/>
    </row>
    <row r="806" spans="1:1" ht="13.5" customHeight="1">
      <c r="A806" s="15"/>
    </row>
    <row r="807" spans="1:1" ht="13.5" customHeight="1">
      <c r="A807" s="15"/>
    </row>
    <row r="808" spans="1:1" ht="13.5" customHeight="1">
      <c r="A808" s="15"/>
    </row>
    <row r="809" spans="1:1" ht="13.5" customHeight="1">
      <c r="A809" s="15"/>
    </row>
    <row r="810" spans="1:1" ht="13.5" customHeight="1">
      <c r="A810" s="15"/>
    </row>
    <row r="811" spans="1:1" ht="13.5" customHeight="1">
      <c r="A811" s="15"/>
    </row>
    <row r="812" spans="1:1" ht="13.5" customHeight="1">
      <c r="A812" s="15"/>
    </row>
    <row r="813" spans="1:1" ht="13.5" customHeight="1">
      <c r="A813" s="15"/>
    </row>
    <row r="814" spans="1:1" ht="13.5" customHeight="1">
      <c r="A814" s="15"/>
    </row>
    <row r="815" spans="1:1" ht="13.5" customHeight="1">
      <c r="A815" s="15"/>
    </row>
    <row r="816" spans="1:1" ht="13.5" customHeight="1">
      <c r="A816" s="15"/>
    </row>
    <row r="817" spans="1:1" ht="13.5" customHeight="1">
      <c r="A817" s="15"/>
    </row>
    <row r="818" spans="1:1" ht="13.5" customHeight="1">
      <c r="A818" s="15"/>
    </row>
    <row r="819" spans="1:1" ht="13.5" customHeight="1">
      <c r="A819" s="15"/>
    </row>
    <row r="820" spans="1:1" ht="13.5" customHeight="1">
      <c r="A820" s="15"/>
    </row>
    <row r="821" spans="1:1" ht="13.5" customHeight="1">
      <c r="A821" s="15"/>
    </row>
    <row r="822" spans="1:1" ht="13.5" customHeight="1">
      <c r="A822" s="15"/>
    </row>
    <row r="823" spans="1:1" ht="13.5" customHeight="1">
      <c r="A823" s="15"/>
    </row>
    <row r="824" spans="1:1" ht="13.5" customHeight="1">
      <c r="A824" s="15"/>
    </row>
    <row r="825" spans="1:1" ht="13.5" customHeight="1">
      <c r="A825" s="15"/>
    </row>
    <row r="826" spans="1:1" ht="13.5" customHeight="1">
      <c r="A826" s="15"/>
    </row>
    <row r="827" spans="1:1" ht="13.5" customHeight="1">
      <c r="A827" s="15"/>
    </row>
    <row r="828" spans="1:1" ht="13.5" customHeight="1">
      <c r="A828" s="15"/>
    </row>
    <row r="829" spans="1:1" ht="13.5" customHeight="1">
      <c r="A829" s="15"/>
    </row>
    <row r="830" spans="1:1" ht="13.5" customHeight="1">
      <c r="A830" s="15"/>
    </row>
    <row r="831" spans="1:1" ht="13.5" customHeight="1">
      <c r="A831" s="15"/>
    </row>
    <row r="832" spans="1:1" ht="13.5" customHeight="1">
      <c r="A832" s="15"/>
    </row>
    <row r="833" spans="1:1" ht="13.5" customHeight="1">
      <c r="A833" s="15"/>
    </row>
    <row r="834" spans="1:1" ht="13.5" customHeight="1">
      <c r="A834" s="15"/>
    </row>
    <row r="835" spans="1:1" ht="13.5" customHeight="1">
      <c r="A835" s="15"/>
    </row>
    <row r="836" spans="1:1" ht="13.5" customHeight="1">
      <c r="A836" s="15"/>
    </row>
    <row r="837" spans="1:1" ht="13.5" customHeight="1">
      <c r="A837" s="15"/>
    </row>
    <row r="838" spans="1:1" ht="13.5" customHeight="1">
      <c r="A838" s="15"/>
    </row>
    <row r="839" spans="1:1" ht="13.5" customHeight="1">
      <c r="A839" s="15"/>
    </row>
    <row r="840" spans="1:1" ht="13.5" customHeight="1">
      <c r="A840" s="15"/>
    </row>
    <row r="841" spans="1:1" ht="13.5" customHeight="1">
      <c r="A841" s="15"/>
    </row>
    <row r="842" spans="1:1" ht="13.5" customHeight="1">
      <c r="A842" s="15"/>
    </row>
    <row r="843" spans="1:1" ht="13.5" customHeight="1">
      <c r="A843" s="15"/>
    </row>
    <row r="844" spans="1:1" ht="13.5" customHeight="1">
      <c r="A844" s="15"/>
    </row>
    <row r="845" spans="1:1" ht="13.5" customHeight="1">
      <c r="A845" s="15"/>
    </row>
    <row r="846" spans="1:1" ht="13.5" customHeight="1">
      <c r="A846" s="15"/>
    </row>
    <row r="847" spans="1:1" ht="13.5" customHeight="1">
      <c r="A847" s="15"/>
    </row>
    <row r="848" spans="1:1" ht="13.5" customHeight="1">
      <c r="A848" s="15"/>
    </row>
    <row r="849" spans="1:1" ht="13.5" customHeight="1">
      <c r="A849" s="15"/>
    </row>
    <row r="850" spans="1:1" ht="13.5" customHeight="1">
      <c r="A850" s="15"/>
    </row>
    <row r="851" spans="1:1" ht="13.5" customHeight="1">
      <c r="A851" s="15"/>
    </row>
    <row r="852" spans="1:1" ht="13.5" customHeight="1">
      <c r="A852" s="15"/>
    </row>
    <row r="853" spans="1:1" ht="13.5" customHeight="1">
      <c r="A853" s="15"/>
    </row>
    <row r="854" spans="1:1" ht="13.5" customHeight="1">
      <c r="A854" s="15"/>
    </row>
    <row r="855" spans="1:1" ht="13.5" customHeight="1">
      <c r="A855" s="15"/>
    </row>
    <row r="856" spans="1:1" ht="13.5" customHeight="1">
      <c r="A856" s="15"/>
    </row>
    <row r="857" spans="1:1" ht="13.5" customHeight="1">
      <c r="A857" s="15"/>
    </row>
    <row r="858" spans="1:1" ht="13.5" customHeight="1">
      <c r="A858" s="15"/>
    </row>
    <row r="859" spans="1:1" ht="13.5" customHeight="1">
      <c r="A859" s="15"/>
    </row>
    <row r="860" spans="1:1" ht="13.5" customHeight="1">
      <c r="A860" s="15"/>
    </row>
    <row r="861" spans="1:1" ht="13.5" customHeight="1">
      <c r="A861" s="15"/>
    </row>
    <row r="862" spans="1:1" ht="13.5" customHeight="1">
      <c r="A862" s="15"/>
    </row>
    <row r="863" spans="1:1" ht="13.5" customHeight="1">
      <c r="A863" s="15"/>
    </row>
    <row r="864" spans="1:1" ht="13.5" customHeight="1">
      <c r="A864" s="15"/>
    </row>
    <row r="865" spans="1:1" ht="13.5" customHeight="1">
      <c r="A865" s="15"/>
    </row>
    <row r="866" spans="1:1" ht="13.5" customHeight="1">
      <c r="A866" s="15"/>
    </row>
    <row r="867" spans="1:1" ht="13.5" customHeight="1">
      <c r="A867" s="15"/>
    </row>
    <row r="868" spans="1:1" ht="13.5" customHeight="1">
      <c r="A868" s="15"/>
    </row>
    <row r="869" spans="1:1" ht="13.5" customHeight="1">
      <c r="A869" s="15"/>
    </row>
    <row r="870" spans="1:1" ht="13.5" customHeight="1">
      <c r="A870" s="15"/>
    </row>
    <row r="871" spans="1:1" ht="13.5" customHeight="1">
      <c r="A871" s="15"/>
    </row>
    <row r="872" spans="1:1" ht="13.5" customHeight="1">
      <c r="A872" s="15"/>
    </row>
    <row r="873" spans="1:1" ht="13.5" customHeight="1">
      <c r="A873" s="15"/>
    </row>
    <row r="874" spans="1:1" ht="13.5" customHeight="1">
      <c r="A874" s="15"/>
    </row>
    <row r="875" spans="1:1" ht="13.5" customHeight="1">
      <c r="A875" s="15"/>
    </row>
    <row r="876" spans="1:1" ht="13.5" customHeight="1">
      <c r="A876" s="15"/>
    </row>
    <row r="877" spans="1:1" ht="13.5" customHeight="1">
      <c r="A877" s="15"/>
    </row>
    <row r="878" spans="1:1" ht="13.5" customHeight="1">
      <c r="A878" s="15"/>
    </row>
    <row r="879" spans="1:1" ht="13.5" customHeight="1">
      <c r="A879" s="15"/>
    </row>
    <row r="880" spans="1:1" ht="13.5" customHeight="1">
      <c r="A880" s="15"/>
    </row>
    <row r="881" spans="1:1" ht="13.5" customHeight="1">
      <c r="A881" s="15"/>
    </row>
    <row r="882" spans="1:1" ht="13.5" customHeight="1">
      <c r="A882" s="15"/>
    </row>
    <row r="883" spans="1:1" ht="13.5" customHeight="1">
      <c r="A883" s="15"/>
    </row>
    <row r="884" spans="1:1" ht="13.5" customHeight="1">
      <c r="A884" s="15"/>
    </row>
    <row r="885" spans="1:1" ht="13.5" customHeight="1">
      <c r="A885" s="15"/>
    </row>
    <row r="886" spans="1:1" ht="13.5" customHeight="1">
      <c r="A886" s="15"/>
    </row>
    <row r="887" spans="1:1" ht="13.5" customHeight="1">
      <c r="A887" s="15"/>
    </row>
    <row r="888" spans="1:1" ht="13.5" customHeight="1">
      <c r="A888" s="15"/>
    </row>
    <row r="889" spans="1:1" ht="13.5" customHeight="1">
      <c r="A889" s="15"/>
    </row>
    <row r="890" spans="1:1" ht="13.5" customHeight="1">
      <c r="A890" s="15"/>
    </row>
    <row r="891" spans="1:1" ht="13.5" customHeight="1">
      <c r="A891" s="15"/>
    </row>
    <row r="892" spans="1:1" ht="13.5" customHeight="1">
      <c r="A892" s="15"/>
    </row>
    <row r="893" spans="1:1" ht="13.5" customHeight="1">
      <c r="A893" s="15"/>
    </row>
    <row r="894" spans="1:1" ht="13.5" customHeight="1">
      <c r="A894" s="15"/>
    </row>
    <row r="895" spans="1:1" ht="13.5" customHeight="1">
      <c r="A895" s="15"/>
    </row>
    <row r="896" spans="1:1" ht="13.5" customHeight="1">
      <c r="A896" s="15"/>
    </row>
    <row r="897" spans="1:1" ht="13.5" customHeight="1">
      <c r="A897" s="15"/>
    </row>
    <row r="898" spans="1:1" ht="13.5" customHeight="1">
      <c r="A898" s="15"/>
    </row>
    <row r="899" spans="1:1" ht="13.5" customHeight="1">
      <c r="A899" s="15"/>
    </row>
    <row r="900" spans="1:1" ht="13.5" customHeight="1">
      <c r="A900" s="15"/>
    </row>
    <row r="901" spans="1:1" ht="13.5" customHeight="1">
      <c r="A901" s="15"/>
    </row>
    <row r="902" spans="1:1" ht="13.5" customHeight="1">
      <c r="A902" s="15"/>
    </row>
    <row r="903" spans="1:1" ht="13.5" customHeight="1">
      <c r="A903" s="15"/>
    </row>
    <row r="904" spans="1:1" ht="13.5" customHeight="1">
      <c r="A904" s="15"/>
    </row>
    <row r="905" spans="1:1" ht="13.5" customHeight="1">
      <c r="A905" s="15"/>
    </row>
    <row r="906" spans="1:1" ht="13.5" customHeight="1">
      <c r="A906" s="15"/>
    </row>
    <row r="907" spans="1:1" ht="13.5" customHeight="1">
      <c r="A907" s="15"/>
    </row>
    <row r="908" spans="1:1" ht="13.5" customHeight="1">
      <c r="A908" s="15"/>
    </row>
    <row r="909" spans="1:1" ht="13.5" customHeight="1">
      <c r="A909" s="15"/>
    </row>
    <row r="910" spans="1:1" ht="13.5" customHeight="1">
      <c r="A910" s="15"/>
    </row>
    <row r="911" spans="1:1" ht="13.5" customHeight="1">
      <c r="A911" s="15"/>
    </row>
    <row r="912" spans="1:1" ht="13.5" customHeight="1">
      <c r="A912" s="15"/>
    </row>
    <row r="913" spans="1:1" ht="13.5" customHeight="1">
      <c r="A913" s="15"/>
    </row>
    <row r="914" spans="1:1" ht="13.5" customHeight="1">
      <c r="A914" s="15"/>
    </row>
    <row r="915" spans="1:1" ht="13.5" customHeight="1">
      <c r="A915" s="15"/>
    </row>
    <row r="916" spans="1:1" ht="13.5" customHeight="1">
      <c r="A916" s="15"/>
    </row>
    <row r="917" spans="1:1" ht="13.5" customHeight="1">
      <c r="A917" s="15"/>
    </row>
    <row r="918" spans="1:1" ht="13.5" customHeight="1">
      <c r="A918" s="15"/>
    </row>
    <row r="919" spans="1:1" ht="13.5" customHeight="1">
      <c r="A919" s="15"/>
    </row>
    <row r="920" spans="1:1" ht="13.5" customHeight="1">
      <c r="A920" s="15"/>
    </row>
    <row r="921" spans="1:1" ht="13.5" customHeight="1">
      <c r="A921" s="15"/>
    </row>
    <row r="922" spans="1:1" ht="13.5" customHeight="1">
      <c r="A922" s="15"/>
    </row>
    <row r="923" spans="1:1" ht="13.5" customHeight="1">
      <c r="A923" s="15"/>
    </row>
    <row r="924" spans="1:1" ht="13.5" customHeight="1">
      <c r="A924" s="15"/>
    </row>
    <row r="925" spans="1:1" ht="13.5" customHeight="1">
      <c r="A925" s="15"/>
    </row>
    <row r="926" spans="1:1" ht="13.5" customHeight="1">
      <c r="A926" s="15"/>
    </row>
    <row r="927" spans="1:1" ht="13.5" customHeight="1">
      <c r="A927" s="15"/>
    </row>
    <row r="928" spans="1:1" ht="13.5" customHeight="1">
      <c r="A928" s="15"/>
    </row>
    <row r="929" spans="1:1" ht="13.5" customHeight="1">
      <c r="A929" s="15"/>
    </row>
    <row r="930" spans="1:1" ht="13.5" customHeight="1">
      <c r="A930" s="15"/>
    </row>
    <row r="931" spans="1:1" ht="13.5" customHeight="1">
      <c r="A931" s="15"/>
    </row>
    <row r="932" spans="1:1" ht="13.5" customHeight="1">
      <c r="A932" s="15"/>
    </row>
    <row r="933" spans="1:1" ht="13.5" customHeight="1">
      <c r="A933" s="15"/>
    </row>
    <row r="934" spans="1:1" ht="13.5" customHeight="1">
      <c r="A934" s="15"/>
    </row>
    <row r="935" spans="1:1" ht="13.5" customHeight="1">
      <c r="A935" s="15"/>
    </row>
    <row r="936" spans="1:1" ht="13.5" customHeight="1">
      <c r="A936" s="15"/>
    </row>
    <row r="937" spans="1:1" ht="13.5" customHeight="1">
      <c r="A937" s="15"/>
    </row>
    <row r="938" spans="1:1" ht="13.5" customHeight="1">
      <c r="A938" s="15"/>
    </row>
    <row r="939" spans="1:1" ht="13.5" customHeight="1">
      <c r="A939" s="15"/>
    </row>
    <row r="940" spans="1:1" ht="13.5" customHeight="1">
      <c r="A940" s="15"/>
    </row>
    <row r="941" spans="1:1" ht="13.5" customHeight="1">
      <c r="A941" s="15"/>
    </row>
    <row r="942" spans="1:1" ht="13.5" customHeight="1">
      <c r="A942" s="15"/>
    </row>
    <row r="943" spans="1:1" ht="13.5" customHeight="1">
      <c r="A943" s="15"/>
    </row>
    <row r="944" spans="1:1" ht="13.5" customHeight="1">
      <c r="A944" s="15"/>
    </row>
    <row r="945" spans="1:1" ht="13.5" customHeight="1">
      <c r="A945" s="15"/>
    </row>
    <row r="946" spans="1:1" ht="13.5" customHeight="1">
      <c r="A946" s="15"/>
    </row>
    <row r="947" spans="1:1" ht="13.5" customHeight="1">
      <c r="A947" s="15"/>
    </row>
    <row r="948" spans="1:1" ht="13.5" customHeight="1">
      <c r="A948" s="15"/>
    </row>
    <row r="949" spans="1:1" ht="13.5" customHeight="1">
      <c r="A949" s="15"/>
    </row>
    <row r="950" spans="1:1" ht="13.5" customHeight="1">
      <c r="A950" s="15"/>
    </row>
    <row r="951" spans="1:1" ht="13.5" customHeight="1">
      <c r="A951" s="15"/>
    </row>
    <row r="952" spans="1:1" ht="13.5" customHeight="1">
      <c r="A952" s="15"/>
    </row>
    <row r="953" spans="1:1" ht="13.5" customHeight="1">
      <c r="A953" s="15"/>
    </row>
    <row r="954" spans="1:1" ht="13.5" customHeight="1">
      <c r="A954" s="15"/>
    </row>
    <row r="955" spans="1:1" ht="13.5" customHeight="1">
      <c r="A955" s="15"/>
    </row>
    <row r="956" spans="1:1" ht="13.5" customHeight="1">
      <c r="A956" s="15"/>
    </row>
    <row r="957" spans="1:1" ht="13.5" customHeight="1">
      <c r="A957" s="15"/>
    </row>
    <row r="958" spans="1:1" ht="13.5" customHeight="1">
      <c r="A958" s="15"/>
    </row>
    <row r="959" spans="1:1" ht="13.5" customHeight="1">
      <c r="A959" s="15"/>
    </row>
    <row r="960" spans="1:1" ht="13.5" customHeight="1">
      <c r="A960" s="15"/>
    </row>
    <row r="961" spans="1:1" ht="13.5" customHeight="1">
      <c r="A961" s="15"/>
    </row>
    <row r="962" spans="1:1" ht="13.5" customHeight="1">
      <c r="A962" s="15"/>
    </row>
    <row r="963" spans="1:1" ht="13.5" customHeight="1">
      <c r="A963" s="15"/>
    </row>
    <row r="964" spans="1:1" ht="13.5" customHeight="1">
      <c r="A964" s="15"/>
    </row>
    <row r="965" spans="1:1" ht="13.5" customHeight="1">
      <c r="A965" s="15"/>
    </row>
    <row r="966" spans="1:1" ht="13.5" customHeight="1">
      <c r="A966" s="15"/>
    </row>
    <row r="967" spans="1:1" ht="13.5" customHeight="1">
      <c r="A967" s="15"/>
    </row>
    <row r="968" spans="1:1" ht="13.5" customHeight="1">
      <c r="A968" s="15"/>
    </row>
    <row r="969" spans="1:1" ht="13.5" customHeight="1">
      <c r="A969" s="15"/>
    </row>
    <row r="970" spans="1:1" ht="13.5" customHeight="1">
      <c r="A970" s="15"/>
    </row>
    <row r="971" spans="1:1" ht="13.5" customHeight="1">
      <c r="A971" s="15"/>
    </row>
    <row r="972" spans="1:1" ht="13.5" customHeight="1">
      <c r="A972" s="15"/>
    </row>
    <row r="973" spans="1:1" ht="13.5" customHeight="1">
      <c r="A973" s="15"/>
    </row>
    <row r="974" spans="1:1" ht="13.5" customHeight="1">
      <c r="A974" s="15"/>
    </row>
    <row r="975" spans="1:1" ht="13.5" customHeight="1">
      <c r="A975" s="15"/>
    </row>
    <row r="976" spans="1:1" ht="13.5" customHeight="1">
      <c r="A976" s="15"/>
    </row>
    <row r="977" spans="1:1" ht="13.5" customHeight="1">
      <c r="A977" s="15"/>
    </row>
    <row r="978" spans="1:1" ht="13.5" customHeight="1">
      <c r="A978" s="15"/>
    </row>
    <row r="979" spans="1:1" ht="13.5" customHeight="1">
      <c r="A979" s="15"/>
    </row>
    <row r="980" spans="1:1" ht="13.5" customHeight="1">
      <c r="A980" s="15"/>
    </row>
    <row r="981" spans="1:1" ht="13.5" customHeight="1">
      <c r="A981" s="15"/>
    </row>
    <row r="982" spans="1:1" ht="13.5" customHeight="1">
      <c r="A982" s="15"/>
    </row>
    <row r="983" spans="1:1" ht="13.5" customHeight="1">
      <c r="A983" s="15"/>
    </row>
    <row r="984" spans="1:1" ht="13.5" customHeight="1">
      <c r="A984" s="15"/>
    </row>
    <row r="985" spans="1:1" ht="13.5" customHeight="1">
      <c r="A985" s="15"/>
    </row>
    <row r="986" spans="1:1" ht="13.5" customHeight="1">
      <c r="A986" s="15"/>
    </row>
    <row r="987" spans="1:1" ht="13.5" customHeight="1">
      <c r="A987" s="15"/>
    </row>
    <row r="988" spans="1:1" ht="13.5" customHeight="1">
      <c r="A988" s="15"/>
    </row>
    <row r="989" spans="1:1" ht="13.5" customHeight="1">
      <c r="A989" s="15"/>
    </row>
    <row r="990" spans="1:1" ht="13.5" customHeight="1">
      <c r="A990" s="15"/>
    </row>
    <row r="991" spans="1:1" ht="13.5" customHeight="1">
      <c r="A991" s="15"/>
    </row>
    <row r="992" spans="1:1" ht="13.5" customHeight="1">
      <c r="A992" s="15"/>
    </row>
    <row r="993" spans="1:1" ht="13.5" customHeight="1">
      <c r="A993" s="15"/>
    </row>
    <row r="994" spans="1:1" ht="13.5" customHeight="1">
      <c r="A994" s="15"/>
    </row>
    <row r="995" spans="1:1" ht="13.5" customHeight="1">
      <c r="A995" s="15"/>
    </row>
    <row r="996" spans="1:1" ht="13.5" customHeight="1">
      <c r="A996" s="15"/>
    </row>
    <row r="997" spans="1:1" ht="13.5" customHeight="1">
      <c r="A997" s="15"/>
    </row>
    <row r="998" spans="1:1" ht="13.5" customHeight="1">
      <c r="A998" s="15"/>
    </row>
    <row r="999" spans="1:1" ht="13.5" customHeight="1">
      <c r="A999" s="15"/>
    </row>
    <row r="1000" spans="1:1" ht="13.5" customHeight="1">
      <c r="A1000" s="15"/>
    </row>
    <row r="1001" spans="1:1" ht="13.5" customHeight="1">
      <c r="A1001" s="15"/>
    </row>
    <row r="1002" spans="1:1" ht="13.5" customHeight="1">
      <c r="A1002" s="15"/>
    </row>
    <row r="1003" spans="1:1" ht="13.5" customHeight="1">
      <c r="A1003" s="15"/>
    </row>
    <row r="1004" spans="1:1" ht="13.5" customHeight="1">
      <c r="A1004" s="15"/>
    </row>
    <row r="1005" spans="1:1" ht="13.5" customHeight="1">
      <c r="A1005" s="15"/>
    </row>
    <row r="1006" spans="1:1" ht="13.5" customHeight="1">
      <c r="A1006" s="15"/>
    </row>
    <row r="1007" spans="1:1" ht="13.5" customHeight="1">
      <c r="A1007" s="15"/>
    </row>
    <row r="1008" spans="1:1" ht="13.5" customHeight="1">
      <c r="A1008" s="15"/>
    </row>
    <row r="1009" spans="1:1" ht="13.5" customHeight="1">
      <c r="A1009" s="15"/>
    </row>
    <row r="1010" spans="1:1" ht="13.5" customHeight="1">
      <c r="A1010" s="15"/>
    </row>
    <row r="1011" spans="1:1" ht="13.5" customHeight="1">
      <c r="A1011" s="15"/>
    </row>
    <row r="1012" spans="1:1" ht="13.5" customHeight="1">
      <c r="A1012" s="15"/>
    </row>
    <row r="1013" spans="1:1" ht="13.5" customHeight="1">
      <c r="A1013" s="15"/>
    </row>
    <row r="1014" spans="1:1" ht="13.5" customHeight="1">
      <c r="A1014" s="15"/>
    </row>
    <row r="65534" spans="255:255" ht="15" customHeight="1">
      <c r="IU65534" s="82">
        <v>0</v>
      </c>
    </row>
  </sheetData>
  <scenarios current="1" sqref="C38">
    <scenario name="House Price Increase rate - Pessimistic" locked="1" count="1" user="Iggy Zhao" comment="_x000a_Modified by Iggy Zhao on 12/3/2019">
      <inputCells r="C17" val="-0.02" numFmtId="9"/>
    </scenario>
    <scenario name="House Price Increase Rate - Optimistic" locked="1" count="1" user="Iggy Zhao" comment="Created by Iggy Zhao on 12/3/2019_x000a_Modified by Iggy Zhao on 12/3/2019">
      <inputCells r="C17" val="0.1" numFmtId="9"/>
    </scenario>
  </scenarios>
  <mergeCells count="9">
    <mergeCell ref="C62:G62"/>
    <mergeCell ref="I62:M62"/>
    <mergeCell ref="P62:V62"/>
    <mergeCell ref="A13:A28"/>
    <mergeCell ref="A29:A31"/>
    <mergeCell ref="A43:A49"/>
    <mergeCell ref="A50:A52"/>
    <mergeCell ref="C61:M61"/>
    <mergeCell ref="O61:Y61"/>
  </mergeCells>
  <phoneticPr fontId="11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40A2-1EBE-43F3-8E33-EF3ABC432621}">
  <sheetPr>
    <outlinePr summaryBelow="0"/>
  </sheetPr>
  <dimension ref="B1:F11"/>
  <sheetViews>
    <sheetView showGridLines="0" topLeftCell="B1" zoomScale="60" zoomScaleNormal="60" workbookViewId="0"/>
  </sheetViews>
  <sheetFormatPr defaultRowHeight="14" outlineLevelRow="1" outlineLevelCol="1"/>
  <cols>
    <col min="3" max="3" width="6.33203125" bestFit="1" customWidth="1"/>
    <col min="4" max="6" width="34.1640625" bestFit="1" customWidth="1" outlineLevel="1"/>
  </cols>
  <sheetData>
    <row r="1" spans="2:6" ht="14.5" thickBot="1"/>
    <row r="2" spans="2:6">
      <c r="B2" s="90" t="s">
        <v>140</v>
      </c>
      <c r="C2" s="90"/>
      <c r="D2" s="95"/>
      <c r="E2" s="95"/>
      <c r="F2" s="95"/>
    </row>
    <row r="3" spans="2:6" collapsed="1">
      <c r="B3" s="89"/>
      <c r="C3" s="89"/>
      <c r="D3" s="96" t="s">
        <v>142</v>
      </c>
      <c r="E3" s="96" t="s">
        <v>137</v>
      </c>
      <c r="F3" s="96" t="s">
        <v>138</v>
      </c>
    </row>
    <row r="4" spans="2:6" ht="25" hidden="1" outlineLevel="1">
      <c r="B4" s="92"/>
      <c r="C4" s="92"/>
      <c r="D4" s="86"/>
      <c r="E4" s="98" t="s">
        <v>147</v>
      </c>
      <c r="F4" s="98" t="s">
        <v>148</v>
      </c>
    </row>
    <row r="5" spans="2:6">
      <c r="B5" s="93" t="s">
        <v>141</v>
      </c>
      <c r="C5" s="93"/>
      <c r="D5" s="91"/>
      <c r="E5" s="91"/>
      <c r="F5" s="91"/>
    </row>
    <row r="6" spans="2:6" outlineLevel="1">
      <c r="B6" s="92"/>
      <c r="C6" s="92" t="s">
        <v>135</v>
      </c>
      <c r="D6" s="87">
        <v>0.02</v>
      </c>
      <c r="E6" s="97">
        <v>-0.02</v>
      </c>
      <c r="F6" s="97">
        <v>0.1</v>
      </c>
    </row>
    <row r="7" spans="2:6">
      <c r="B7" s="93" t="s">
        <v>143</v>
      </c>
      <c r="C7" s="93"/>
      <c r="D7" s="91"/>
      <c r="E7" s="91"/>
      <c r="F7" s="91"/>
    </row>
    <row r="8" spans="2:6" ht="14.5" outlineLevel="1" thickBot="1">
      <c r="B8" s="94"/>
      <c r="C8" s="94" t="s">
        <v>136</v>
      </c>
      <c r="D8" s="88">
        <v>44782.445844253198</v>
      </c>
      <c r="E8" s="88">
        <v>17950.220589529101</v>
      </c>
      <c r="F8" s="88">
        <v>105170.623197145</v>
      </c>
    </row>
    <row r="9" spans="2:6">
      <c r="B9" t="s">
        <v>144</v>
      </c>
    </row>
    <row r="10" spans="2:6">
      <c r="B10" t="s">
        <v>145</v>
      </c>
    </row>
    <row r="11" spans="2:6">
      <c r="B11" t="s">
        <v>146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0A8D-6A26-4202-98A6-190F281A2912}">
  <dimension ref="A1:IU65534"/>
  <sheetViews>
    <sheetView zoomScale="60" zoomScaleNormal="60" workbookViewId="0">
      <selection activeCell="C37" sqref="C37"/>
    </sheetView>
  </sheetViews>
  <sheetFormatPr defaultColWidth="12.58203125" defaultRowHeight="15" customHeight="1"/>
  <cols>
    <col min="1" max="1" width="12.9140625" style="82" customWidth="1"/>
    <col min="2" max="2" width="48" style="82" customWidth="1"/>
    <col min="3" max="3" width="18.5" style="82" customWidth="1"/>
    <col min="4" max="4" width="18.6640625" style="82" customWidth="1"/>
    <col min="5" max="5" width="18.1640625" style="82" customWidth="1"/>
    <col min="6" max="6" width="14.1640625" style="82" customWidth="1"/>
    <col min="7" max="7" width="12.4140625" style="82" customWidth="1"/>
    <col min="8" max="8" width="8.58203125" style="82" customWidth="1"/>
    <col min="9" max="10" width="13.58203125" style="82" customWidth="1"/>
    <col min="11" max="11" width="13.08203125" style="82" customWidth="1"/>
    <col min="12" max="12" width="18" style="82" customWidth="1"/>
    <col min="13" max="13" width="11.4140625" style="82" customWidth="1"/>
    <col min="14" max="14" width="8.58203125" style="82" customWidth="1"/>
    <col min="15" max="15" width="14.1640625" style="82" customWidth="1"/>
    <col min="16" max="16" width="8.58203125" style="82" customWidth="1"/>
    <col min="17" max="17" width="9.58203125" style="82" customWidth="1"/>
    <col min="18" max="18" width="8.58203125" style="82" customWidth="1"/>
    <col min="19" max="19" width="11" style="82" customWidth="1"/>
    <col min="20" max="20" width="17.58203125" style="82" customWidth="1"/>
    <col min="21" max="21" width="20.08203125" style="82" customWidth="1"/>
    <col min="22" max="22" width="14.5" style="82" customWidth="1"/>
    <col min="23" max="23" width="22.1640625" style="82" customWidth="1"/>
    <col min="24" max="24" width="13.58203125" style="82" customWidth="1"/>
    <col min="25" max="25" width="17.6640625" style="82" customWidth="1"/>
    <col min="26" max="16384" width="12.58203125" style="82"/>
  </cols>
  <sheetData>
    <row r="1" spans="1:3" ht="13.5" customHeight="1">
      <c r="A1" s="1" t="s">
        <v>0</v>
      </c>
    </row>
    <row r="2" spans="1:3" ht="13.5" customHeight="1">
      <c r="A2" s="4">
        <v>43773</v>
      </c>
    </row>
    <row r="3" spans="1:3" ht="13.5" customHeight="1">
      <c r="A3" s="1" t="s">
        <v>1</v>
      </c>
    </row>
    <row r="4" spans="1:3" ht="13.5" customHeight="1">
      <c r="A4" s="15"/>
    </row>
    <row r="5" spans="1:3" ht="13.5" customHeight="1">
      <c r="A5" s="1" t="s">
        <v>2</v>
      </c>
    </row>
    <row r="6" spans="1:3" ht="13.5" customHeight="1">
      <c r="A6" s="15"/>
      <c r="B6" s="20" t="s">
        <v>3</v>
      </c>
    </row>
    <row r="7" spans="1:3" ht="13.5" customHeight="1">
      <c r="A7" s="15"/>
      <c r="B7" s="82" t="s">
        <v>4</v>
      </c>
      <c r="C7" s="18">
        <v>25000</v>
      </c>
    </row>
    <row r="8" spans="1:3" ht="13.5" customHeight="1">
      <c r="A8" s="15"/>
      <c r="B8" s="82" t="s">
        <v>5</v>
      </c>
      <c r="C8" s="18">
        <v>25000</v>
      </c>
    </row>
    <row r="9" spans="1:3" ht="13.5" customHeight="1">
      <c r="A9" s="15"/>
      <c r="B9" s="20" t="s">
        <v>6</v>
      </c>
    </row>
    <row r="10" spans="1:3" ht="13.5" customHeight="1">
      <c r="A10" s="15"/>
      <c r="B10" s="82" t="s">
        <v>7</v>
      </c>
      <c r="C10" s="82">
        <v>4</v>
      </c>
    </row>
    <row r="11" spans="1:3" ht="13.5" customHeight="1">
      <c r="A11" s="15"/>
      <c r="B11" s="20" t="s">
        <v>8</v>
      </c>
    </row>
    <row r="12" spans="1:3" ht="13.5" customHeight="1">
      <c r="A12" s="15"/>
      <c r="B12" s="82" t="s">
        <v>9</v>
      </c>
      <c r="C12" s="8">
        <v>0.01</v>
      </c>
    </row>
    <row r="13" spans="1:3" ht="13.5" customHeight="1">
      <c r="A13" s="130" t="s">
        <v>10</v>
      </c>
      <c r="B13" s="20" t="s">
        <v>11</v>
      </c>
      <c r="C13" s="10"/>
    </row>
    <row r="14" spans="1:3" ht="13.5" customHeight="1">
      <c r="A14" s="131"/>
      <c r="B14" s="11" t="s">
        <v>12</v>
      </c>
      <c r="C14" s="12">
        <v>47800</v>
      </c>
    </row>
    <row r="15" spans="1:3" ht="13.5" customHeight="1">
      <c r="A15" s="131"/>
      <c r="B15" s="82" t="s">
        <v>13</v>
      </c>
      <c r="C15" s="18">
        <v>176908.31</v>
      </c>
    </row>
    <row r="16" spans="1:3" ht="13.5" customHeight="1">
      <c r="A16" s="131"/>
      <c r="B16" s="82" t="s">
        <v>14</v>
      </c>
      <c r="C16" s="18">
        <v>239000</v>
      </c>
    </row>
    <row r="17" spans="1:7" ht="13.5" customHeight="1">
      <c r="A17" s="131"/>
      <c r="B17" s="82" t="s">
        <v>15</v>
      </c>
      <c r="C17" s="8">
        <v>0.02</v>
      </c>
    </row>
    <row r="18" spans="1:7" ht="13.5" customHeight="1">
      <c r="A18" s="131"/>
      <c r="B18" s="82" t="s">
        <v>16</v>
      </c>
      <c r="C18" s="13">
        <v>1.4427000000000001E-2</v>
      </c>
    </row>
    <row r="19" spans="1:7" ht="13.5" customHeight="1">
      <c r="A19" s="131"/>
      <c r="B19" s="82" t="s">
        <v>17</v>
      </c>
      <c r="C19" s="8">
        <v>0.05</v>
      </c>
      <c r="E19" s="46"/>
    </row>
    <row r="20" spans="1:7" ht="13.5" customHeight="1">
      <c r="A20" s="131"/>
      <c r="B20" s="82" t="s">
        <v>18</v>
      </c>
      <c r="C20" s="18">
        <v>1003.95</v>
      </c>
    </row>
    <row r="21" spans="1:7" ht="13.5" customHeight="1">
      <c r="A21" s="131"/>
      <c r="B21" s="20" t="s">
        <v>19</v>
      </c>
    </row>
    <row r="22" spans="1:7" ht="13.5" customHeight="1">
      <c r="A22" s="131"/>
      <c r="B22" s="82" t="s">
        <v>20</v>
      </c>
      <c r="C22" s="18">
        <v>6000</v>
      </c>
    </row>
    <row r="23" spans="1:7" ht="13.5" customHeight="1">
      <c r="A23" s="131"/>
      <c r="B23" s="82" t="s">
        <v>21</v>
      </c>
      <c r="C23" s="18">
        <v>1200</v>
      </c>
    </row>
    <row r="24" spans="1:7" ht="13.5" customHeight="1">
      <c r="A24" s="131"/>
      <c r="B24" s="82" t="s">
        <v>22</v>
      </c>
      <c r="C24" s="18">
        <v>70</v>
      </c>
      <c r="F24" s="46"/>
    </row>
    <row r="25" spans="1:7" ht="13.5" customHeight="1">
      <c r="A25" s="131"/>
      <c r="B25" s="82" t="s">
        <v>23</v>
      </c>
      <c r="C25" s="18">
        <v>120</v>
      </c>
      <c r="F25" s="46"/>
    </row>
    <row r="26" spans="1:7" ht="13.5" customHeight="1">
      <c r="A26" s="131"/>
      <c r="B26" s="82" t="s">
        <v>24</v>
      </c>
      <c r="C26" s="18">
        <v>30</v>
      </c>
      <c r="D26" s="82" t="s">
        <v>25</v>
      </c>
      <c r="E26" s="18">
        <f t="shared" ref="E26:E27" si="0">C26*(1+50%)</f>
        <v>45</v>
      </c>
      <c r="F26" s="82" t="s">
        <v>26</v>
      </c>
      <c r="G26" s="18">
        <f t="shared" ref="G26:G27" si="1">C26*(1-50%)</f>
        <v>15</v>
      </c>
    </row>
    <row r="27" spans="1:7" ht="13.5" customHeight="1">
      <c r="A27" s="131"/>
      <c r="B27" s="82" t="s">
        <v>27</v>
      </c>
      <c r="C27" s="18">
        <v>100</v>
      </c>
      <c r="D27" s="82" t="s">
        <v>25</v>
      </c>
      <c r="E27" s="18">
        <f t="shared" si="0"/>
        <v>150</v>
      </c>
      <c r="F27" s="82" t="s">
        <v>26</v>
      </c>
      <c r="G27" s="18">
        <f t="shared" si="1"/>
        <v>50</v>
      </c>
    </row>
    <row r="28" spans="1:7" ht="13.5" customHeight="1">
      <c r="A28" s="131"/>
      <c r="B28" s="82" t="s">
        <v>28</v>
      </c>
      <c r="C28" s="8">
        <v>0.2</v>
      </c>
    </row>
    <row r="29" spans="1:7" ht="13.5" customHeight="1">
      <c r="A29" s="130" t="s">
        <v>29</v>
      </c>
      <c r="B29" s="20" t="s">
        <v>30</v>
      </c>
    </row>
    <row r="30" spans="1:7" ht="13.5" customHeight="1">
      <c r="A30" s="131"/>
      <c r="B30" s="82" t="s">
        <v>31</v>
      </c>
      <c r="C30" s="82">
        <v>435</v>
      </c>
    </row>
    <row r="31" spans="1:7" ht="13.5" customHeight="1">
      <c r="A31" s="131"/>
      <c r="B31" s="82" t="s">
        <v>32</v>
      </c>
      <c r="C31" s="82">
        <v>510</v>
      </c>
    </row>
    <row r="32" spans="1:7" ht="13.5" customHeight="1">
      <c r="A32" s="15"/>
    </row>
    <row r="33" spans="1:6" ht="13.5" customHeight="1">
      <c r="A33" s="15" t="s">
        <v>33</v>
      </c>
      <c r="B33" s="20" t="s">
        <v>34</v>
      </c>
      <c r="E33" s="46"/>
    </row>
    <row r="34" spans="1:6" ht="13.5" customHeight="1">
      <c r="B34" s="82" t="s">
        <v>35</v>
      </c>
      <c r="C34" s="16">
        <v>0</v>
      </c>
      <c r="D34" s="81" t="s">
        <v>36</v>
      </c>
      <c r="E34" s="82">
        <f t="shared" ref="E34:E35" si="2">C30</f>
        <v>435</v>
      </c>
    </row>
    <row r="35" spans="1:6" ht="13.5" customHeight="1">
      <c r="A35" s="15"/>
      <c r="B35" s="82" t="s">
        <v>37</v>
      </c>
      <c r="C35" s="16">
        <v>510</v>
      </c>
      <c r="D35" s="81" t="s">
        <v>36</v>
      </c>
      <c r="E35" s="82">
        <f t="shared" si="2"/>
        <v>510</v>
      </c>
    </row>
    <row r="36" spans="1:6" ht="13.5" customHeight="1">
      <c r="A36" s="15"/>
      <c r="B36" s="71" t="s">
        <v>133</v>
      </c>
      <c r="C36" s="16">
        <v>1</v>
      </c>
      <c r="D36" s="81" t="s">
        <v>36</v>
      </c>
      <c r="E36" s="82">
        <v>1</v>
      </c>
    </row>
    <row r="37" spans="1:6" ht="13.5" customHeight="1">
      <c r="A37" s="15"/>
    </row>
    <row r="38" spans="1:6" ht="13.5" customHeight="1">
      <c r="A38" s="15" t="s">
        <v>38</v>
      </c>
      <c r="B38" s="82" t="s">
        <v>39</v>
      </c>
      <c r="C38" s="17">
        <f>C43</f>
        <v>49534.077360403622</v>
      </c>
    </row>
    <row r="39" spans="1:6" ht="13.5" customHeight="1">
      <c r="A39" s="15"/>
      <c r="B39" s="82" t="s">
        <v>40</v>
      </c>
      <c r="C39" s="17">
        <f>C52</f>
        <v>8613.9528546630499</v>
      </c>
    </row>
    <row r="40" spans="1:6" ht="13.5" customHeight="1">
      <c r="A40" s="15"/>
      <c r="B40" s="71" t="s">
        <v>132</v>
      </c>
      <c r="C40" s="70" t="str">
        <f>IF(C38&gt;C39,"Buy it",B52)</f>
        <v>Buy it</v>
      </c>
      <c r="D40" s="46"/>
    </row>
    <row r="41" spans="1:6" ht="13.5" customHeight="1">
      <c r="A41" s="15"/>
    </row>
    <row r="42" spans="1:6" ht="13.5" customHeight="1">
      <c r="A42" s="15" t="s">
        <v>41</v>
      </c>
    </row>
    <row r="43" spans="1:6" ht="13.5" customHeight="1">
      <c r="A43" s="130" t="s">
        <v>10</v>
      </c>
      <c r="B43" s="20" t="s">
        <v>42</v>
      </c>
      <c r="C43" s="18">
        <f>C45-C8</f>
        <v>49534.077360403622</v>
      </c>
      <c r="E43" s="11"/>
      <c r="F43" s="19"/>
    </row>
    <row r="44" spans="1:6" ht="13.5" customHeight="1">
      <c r="A44" s="131"/>
      <c r="B44" s="82" t="s">
        <v>43</v>
      </c>
      <c r="C44" s="18">
        <f>C7+C8</f>
        <v>50000</v>
      </c>
      <c r="E44" s="11"/>
      <c r="F44" s="19"/>
    </row>
    <row r="45" spans="1:6" ht="13.5" customHeight="1">
      <c r="A45" s="131"/>
      <c r="B45" s="82" t="s">
        <v>44</v>
      </c>
      <c r="C45" s="18">
        <f>C46+C49</f>
        <v>74534.077360403622</v>
      </c>
      <c r="E45" s="11"/>
      <c r="F45" s="19"/>
    </row>
    <row r="46" spans="1:6" ht="13.5" customHeight="1">
      <c r="A46" s="131"/>
      <c r="B46" s="82" t="s">
        <v>45</v>
      </c>
      <c r="C46" s="18">
        <f>C47-C48-C15</f>
        <v>64038.966399999976</v>
      </c>
      <c r="E46" s="11"/>
      <c r="F46" s="19"/>
    </row>
    <row r="47" spans="1:6" ht="13.5" customHeight="1">
      <c r="A47" s="131"/>
      <c r="B47" s="82" t="s">
        <v>46</v>
      </c>
      <c r="C47" s="18">
        <f>C16*(1+C17)^3</f>
        <v>253628.71199999997</v>
      </c>
      <c r="E47" s="11"/>
      <c r="F47" s="19"/>
    </row>
    <row r="48" spans="1:6" ht="13.5" customHeight="1">
      <c r="A48" s="131"/>
      <c r="B48" s="82" t="s">
        <v>47</v>
      </c>
      <c r="C48" s="18">
        <f>C47*C19</f>
        <v>12681.435599999999</v>
      </c>
      <c r="E48" s="11"/>
      <c r="F48" s="19"/>
    </row>
    <row r="49" spans="1:25" ht="13.5" customHeight="1">
      <c r="A49" s="131"/>
      <c r="B49" s="82" t="s">
        <v>48</v>
      </c>
      <c r="C49" s="18">
        <f>Y99</f>
        <v>10495.110960403645</v>
      </c>
    </row>
    <row r="50" spans="1:25" ht="13.5" customHeight="1">
      <c r="A50" s="130" t="s">
        <v>29</v>
      </c>
      <c r="B50" s="82" t="s">
        <v>49</v>
      </c>
      <c r="C50" s="18">
        <f>G99</f>
        <v>8613.9528546630499</v>
      </c>
    </row>
    <row r="51" spans="1:25" ht="13.5" customHeight="1">
      <c r="A51" s="131"/>
      <c r="B51" s="82" t="s">
        <v>50</v>
      </c>
      <c r="C51" s="18">
        <f>M99</f>
        <v>7115.2200374584099</v>
      </c>
    </row>
    <row r="52" spans="1:25" ht="13.5" customHeight="1">
      <c r="A52" s="131"/>
      <c r="B52" s="20" t="str">
        <f>IF(C50&gt;C51,"Rent non-inclusive one","Rent inclusive one")</f>
        <v>Rent non-inclusive one</v>
      </c>
      <c r="C52" s="18">
        <f>MAX(C50,C51)</f>
        <v>8613.9528546630499</v>
      </c>
    </row>
    <row r="53" spans="1:25" ht="13.5" customHeight="1">
      <c r="A53" s="15"/>
    </row>
    <row r="54" spans="1:25" ht="13.5" customHeight="1">
      <c r="A54" s="1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</row>
    <row r="55" spans="1:25" ht="13.5" customHeight="1">
      <c r="A55" s="15"/>
      <c r="B55" s="25" t="s">
        <v>63</v>
      </c>
      <c r="C55" s="26">
        <f t="shared" ref="C55:D55" si="3">$E$27</f>
        <v>150</v>
      </c>
      <c r="D55" s="26">
        <f t="shared" si="3"/>
        <v>150</v>
      </c>
      <c r="E55" s="26">
        <f t="shared" ref="E55:F55" si="4">$C$27</f>
        <v>100</v>
      </c>
      <c r="F55" s="26">
        <f t="shared" si="4"/>
        <v>100</v>
      </c>
      <c r="G55" s="26">
        <f t="shared" ref="G55:J55" si="5">$G$27</f>
        <v>50</v>
      </c>
      <c r="H55" s="26">
        <f t="shared" si="5"/>
        <v>50</v>
      </c>
      <c r="I55" s="26">
        <f t="shared" si="5"/>
        <v>50</v>
      </c>
      <c r="J55" s="26">
        <f t="shared" si="5"/>
        <v>50</v>
      </c>
      <c r="K55" s="26">
        <f t="shared" ref="K55:L55" si="6">$C$27</f>
        <v>100</v>
      </c>
      <c r="L55" s="26">
        <f t="shared" si="6"/>
        <v>100</v>
      </c>
      <c r="M55" s="26">
        <f t="shared" ref="M55:N55" si="7">$E$27</f>
        <v>150</v>
      </c>
      <c r="N55" s="27">
        <f t="shared" si="7"/>
        <v>150</v>
      </c>
    </row>
    <row r="56" spans="1:25" ht="13.5" customHeight="1">
      <c r="A56" s="15"/>
      <c r="B56" s="25" t="s">
        <v>64</v>
      </c>
      <c r="C56" s="26">
        <f t="shared" ref="C56:D56" si="8">$E$26</f>
        <v>45</v>
      </c>
      <c r="D56" s="26">
        <f t="shared" si="8"/>
        <v>45</v>
      </c>
      <c r="E56" s="26">
        <f t="shared" ref="E56:F56" si="9">$C$26</f>
        <v>30</v>
      </c>
      <c r="F56" s="26">
        <f t="shared" si="9"/>
        <v>30</v>
      </c>
      <c r="G56" s="26">
        <f t="shared" ref="G56:J56" si="10">$G$26</f>
        <v>15</v>
      </c>
      <c r="H56" s="26">
        <f t="shared" si="10"/>
        <v>15</v>
      </c>
      <c r="I56" s="26">
        <f t="shared" si="10"/>
        <v>15</v>
      </c>
      <c r="J56" s="26">
        <f t="shared" si="10"/>
        <v>15</v>
      </c>
      <c r="K56" s="26">
        <f t="shared" ref="K56:L56" si="11">$C$26</f>
        <v>30</v>
      </c>
      <c r="L56" s="26">
        <f t="shared" si="11"/>
        <v>30</v>
      </c>
      <c r="M56" s="26">
        <f t="shared" ref="M56:N56" si="12">$E$26</f>
        <v>45</v>
      </c>
      <c r="N56" s="27">
        <f t="shared" si="12"/>
        <v>45</v>
      </c>
    </row>
    <row r="57" spans="1:25" ht="13.5" customHeight="1">
      <c r="A57" s="1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</row>
    <row r="58" spans="1:25" ht="13.5" customHeight="1">
      <c r="A58" s="15"/>
      <c r="B58" s="25" t="s">
        <v>66</v>
      </c>
      <c r="C58" s="26">
        <f t="shared" ref="C58:N58" si="13">SUM(C55:C57)</f>
        <v>315</v>
      </c>
      <c r="D58" s="26">
        <f t="shared" si="13"/>
        <v>195</v>
      </c>
      <c r="E58" s="26">
        <f t="shared" si="13"/>
        <v>130</v>
      </c>
      <c r="F58" s="26">
        <f t="shared" si="13"/>
        <v>250</v>
      </c>
      <c r="G58" s="26">
        <f t="shared" si="13"/>
        <v>65</v>
      </c>
      <c r="H58" s="26">
        <f t="shared" si="13"/>
        <v>65</v>
      </c>
      <c r="I58" s="26">
        <f t="shared" si="13"/>
        <v>185</v>
      </c>
      <c r="J58" s="26">
        <f t="shared" si="13"/>
        <v>65</v>
      </c>
      <c r="K58" s="26">
        <f t="shared" si="13"/>
        <v>130</v>
      </c>
      <c r="L58" s="26">
        <f t="shared" si="13"/>
        <v>250</v>
      </c>
      <c r="M58" s="26">
        <f t="shared" si="13"/>
        <v>195</v>
      </c>
      <c r="N58" s="27">
        <f t="shared" si="13"/>
        <v>195</v>
      </c>
    </row>
    <row r="59" spans="1:25" ht="13.5" customHeight="1">
      <c r="A59" s="15"/>
      <c r="B59" s="31" t="s">
        <v>67</v>
      </c>
      <c r="C59" s="32">
        <f>C58/($C10+1)</f>
        <v>63</v>
      </c>
      <c r="D59" s="32">
        <f t="shared" ref="D59:N59" si="14">D58/($C10+1)</f>
        <v>39</v>
      </c>
      <c r="E59" s="32">
        <f t="shared" si="14"/>
        <v>26</v>
      </c>
      <c r="F59" s="32">
        <f t="shared" si="14"/>
        <v>50</v>
      </c>
      <c r="G59" s="32">
        <f t="shared" si="14"/>
        <v>13</v>
      </c>
      <c r="H59" s="32">
        <f t="shared" si="14"/>
        <v>13</v>
      </c>
      <c r="I59" s="32">
        <f t="shared" si="14"/>
        <v>37</v>
      </c>
      <c r="J59" s="32">
        <f t="shared" si="14"/>
        <v>13</v>
      </c>
      <c r="K59" s="32">
        <f t="shared" si="14"/>
        <v>26</v>
      </c>
      <c r="L59" s="32">
        <f t="shared" si="14"/>
        <v>50</v>
      </c>
      <c r="M59" s="32">
        <f t="shared" si="14"/>
        <v>39</v>
      </c>
      <c r="N59" s="32">
        <f t="shared" si="14"/>
        <v>39</v>
      </c>
    </row>
    <row r="60" spans="1:25" ht="13.5" customHeight="1">
      <c r="A60" s="15"/>
      <c r="G60" s="30"/>
    </row>
    <row r="61" spans="1:25" ht="13.5" customHeight="1">
      <c r="A61" s="15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</row>
    <row r="62" spans="1:25" ht="13.5" customHeight="1">
      <c r="A62" s="15"/>
      <c r="C62" s="134" t="s">
        <v>134</v>
      </c>
      <c r="D62" s="135"/>
      <c r="E62" s="135"/>
      <c r="F62" s="135"/>
      <c r="G62" s="136"/>
      <c r="I62" s="125" t="s">
        <v>37</v>
      </c>
      <c r="J62" s="126"/>
      <c r="K62" s="126"/>
      <c r="L62" s="126"/>
      <c r="M62" s="127"/>
      <c r="O62" s="33"/>
      <c r="P62" s="128" t="s">
        <v>69</v>
      </c>
      <c r="Q62" s="129"/>
      <c r="R62" s="129"/>
      <c r="S62" s="129"/>
      <c r="T62" s="129"/>
      <c r="U62" s="129"/>
      <c r="V62" s="129"/>
      <c r="W62" s="80" t="s">
        <v>70</v>
      </c>
      <c r="X62" s="35"/>
      <c r="Y62" s="36"/>
    </row>
    <row r="63" spans="1:25" ht="13.5" customHeight="1">
      <c r="A63" s="15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I63" s="39" t="s">
        <v>71</v>
      </c>
      <c r="J63" s="82" t="s">
        <v>72</v>
      </c>
      <c r="K63" s="82" t="s">
        <v>75</v>
      </c>
      <c r="L63" s="82" t="s">
        <v>74</v>
      </c>
      <c r="M63" s="40" t="s">
        <v>76</v>
      </c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</row>
    <row r="64" spans="1:25" ht="13.5" customHeight="1">
      <c r="A64" s="15"/>
      <c r="B64" s="46" t="s">
        <v>87</v>
      </c>
      <c r="C64" s="47">
        <f>C7</f>
        <v>25000</v>
      </c>
      <c r="D64" s="26">
        <f>$C$30+$C$59</f>
        <v>498</v>
      </c>
      <c r="E64" s="26">
        <f t="shared" ref="E64:E99" si="15">C64-D64</f>
        <v>24502</v>
      </c>
      <c r="F64" s="26">
        <f t="shared" ref="F64:F99" si="16">E64*$C$12/12</f>
        <v>20.418333333333333</v>
      </c>
      <c r="G64" s="27">
        <f t="shared" ref="G64:G99" si="17">E64+F64</f>
        <v>24522.418333333335</v>
      </c>
      <c r="I64" s="48">
        <f>C64</f>
        <v>25000</v>
      </c>
      <c r="J64" s="18">
        <f t="shared" ref="J64:J99" si="18">$C$31</f>
        <v>510</v>
      </c>
      <c r="K64" s="18">
        <f t="shared" ref="K64:K99" si="19">I64-J64</f>
        <v>24490</v>
      </c>
      <c r="L64" s="18">
        <f t="shared" ref="L64:L99" si="20">K64*$C$12/12</f>
        <v>20.408333333333335</v>
      </c>
      <c r="M64" s="49">
        <f t="shared" ref="M64:M99" si="21">K64+L64</f>
        <v>24510.408333333333</v>
      </c>
      <c r="O64" s="50">
        <f>C7+C8-C14</f>
        <v>2200</v>
      </c>
      <c r="P64" s="12">
        <f t="shared" ref="P64:P99" si="22">$C$20</f>
        <v>1003.95</v>
      </c>
      <c r="Q64" s="12">
        <f t="shared" ref="Q64:Q75" si="23">$C$16*$C$18/12</f>
        <v>287.33775000000003</v>
      </c>
      <c r="R64" s="12">
        <f>$C$23</f>
        <v>1200</v>
      </c>
      <c r="S64" s="12">
        <f t="shared" ref="S64:S99" si="24">$C$22/36</f>
        <v>166.66666666666666</v>
      </c>
      <c r="T64" s="26">
        <f>$C$59</f>
        <v>63</v>
      </c>
      <c r="U64" s="12">
        <f t="shared" ref="U64:U71" si="25">$C$24</f>
        <v>70</v>
      </c>
      <c r="V64" s="51">
        <f>IF($C$36=1,SUM(P64:S64,U64)+T64*(1+$C$10)*(1+$C$28), SUM(P64:U64))</f>
        <v>3105.9544166666665</v>
      </c>
      <c r="W64" s="52">
        <f t="shared" ref="W64:W99" si="26">IF($C$36=1,$C$10*$C$35,$C$34*$C$10)</f>
        <v>2040</v>
      </c>
      <c r="X64" s="12">
        <f t="shared" ref="X64:X99" si="27">O64-V64+W64</f>
        <v>1134.0455833333335</v>
      </c>
      <c r="Y64" s="53">
        <f t="shared" ref="Y64:Y99" si="28">X64*(1+$C$12/12)</f>
        <v>1134.9906213194445</v>
      </c>
    </row>
    <row r="65" spans="1:25" ht="13.5" customHeight="1">
      <c r="A65" s="15"/>
      <c r="B65" s="46" t="s">
        <v>88</v>
      </c>
      <c r="C65" s="47">
        <f t="shared" ref="C65:C99" si="29">G64</f>
        <v>24522.418333333335</v>
      </c>
      <c r="D65" s="26">
        <f>$C$30+$D$59</f>
        <v>474</v>
      </c>
      <c r="E65" s="26">
        <f t="shared" si="15"/>
        <v>24048.418333333335</v>
      </c>
      <c r="F65" s="26">
        <f t="shared" si="16"/>
        <v>20.040348611111114</v>
      </c>
      <c r="G65" s="27">
        <f t="shared" si="17"/>
        <v>24068.458681944445</v>
      </c>
      <c r="I65" s="48">
        <f t="shared" ref="I65:I99" si="30">M64</f>
        <v>24510.408333333333</v>
      </c>
      <c r="J65" s="18">
        <f t="shared" si="18"/>
        <v>510</v>
      </c>
      <c r="K65" s="18">
        <f t="shared" si="19"/>
        <v>24000.408333333333</v>
      </c>
      <c r="L65" s="18">
        <f t="shared" si="20"/>
        <v>20.000340277777777</v>
      </c>
      <c r="M65" s="49">
        <f t="shared" si="21"/>
        <v>24020.408673611109</v>
      </c>
      <c r="O65" s="50">
        <f t="shared" ref="O65:O99" si="31">Y64</f>
        <v>1134.9906213194445</v>
      </c>
      <c r="P65" s="12">
        <f t="shared" si="22"/>
        <v>1003.95</v>
      </c>
      <c r="Q65" s="12">
        <f t="shared" si="23"/>
        <v>287.33775000000003</v>
      </c>
      <c r="R65" s="19">
        <v>0</v>
      </c>
      <c r="S65" s="12">
        <f t="shared" si="24"/>
        <v>166.66666666666666</v>
      </c>
      <c r="T65" s="26">
        <f>$D$59</f>
        <v>39</v>
      </c>
      <c r="U65" s="12">
        <f t="shared" si="25"/>
        <v>70</v>
      </c>
      <c r="V65" s="51">
        <f t="shared" ref="V65:V99" si="32">IF($C$36=1,SUM(P65:S65,U65)+T65*(1+$C$10)*(1+$C$28), SUM(P65:U65))</f>
        <v>1761.9544166666667</v>
      </c>
      <c r="W65" s="52">
        <f t="shared" si="26"/>
        <v>2040</v>
      </c>
      <c r="X65" s="12">
        <f t="shared" si="27"/>
        <v>1413.0362046527778</v>
      </c>
      <c r="Y65" s="53">
        <f t="shared" si="28"/>
        <v>1414.2137348233216</v>
      </c>
    </row>
    <row r="66" spans="1:25" ht="13.5" customHeight="1">
      <c r="A66" s="15"/>
      <c r="B66" s="46" t="s">
        <v>89</v>
      </c>
      <c r="C66" s="47">
        <f t="shared" si="29"/>
        <v>24068.458681944445</v>
      </c>
      <c r="D66" s="26">
        <f>$C$30+$E$59</f>
        <v>461</v>
      </c>
      <c r="E66" s="26">
        <f t="shared" si="15"/>
        <v>23607.458681944445</v>
      </c>
      <c r="F66" s="26">
        <f t="shared" si="16"/>
        <v>19.672882234953704</v>
      </c>
      <c r="G66" s="27">
        <f t="shared" si="17"/>
        <v>23627.131564179399</v>
      </c>
      <c r="I66" s="48">
        <f t="shared" si="30"/>
        <v>24020.408673611109</v>
      </c>
      <c r="J66" s="18">
        <f t="shared" si="18"/>
        <v>510</v>
      </c>
      <c r="K66" s="18">
        <f t="shared" si="19"/>
        <v>23510.408673611109</v>
      </c>
      <c r="L66" s="18">
        <f t="shared" si="20"/>
        <v>19.592007228009258</v>
      </c>
      <c r="M66" s="49">
        <f t="shared" si="21"/>
        <v>23530.000680839119</v>
      </c>
      <c r="O66" s="50">
        <f t="shared" si="31"/>
        <v>1414.2137348233216</v>
      </c>
      <c r="P66" s="12">
        <f t="shared" si="22"/>
        <v>1003.95</v>
      </c>
      <c r="Q66" s="12">
        <f t="shared" si="23"/>
        <v>287.33775000000003</v>
      </c>
      <c r="R66" s="19">
        <v>0</v>
      </c>
      <c r="S66" s="12">
        <f t="shared" si="24"/>
        <v>166.66666666666666</v>
      </c>
      <c r="T66" s="26">
        <f>$E$59</f>
        <v>26</v>
      </c>
      <c r="U66" s="12">
        <f t="shared" si="25"/>
        <v>70</v>
      </c>
      <c r="V66" s="51">
        <f t="shared" si="32"/>
        <v>1683.9544166666667</v>
      </c>
      <c r="W66" s="52">
        <f t="shared" si="26"/>
        <v>2040</v>
      </c>
      <c r="X66" s="12">
        <f t="shared" si="27"/>
        <v>1770.2593181566549</v>
      </c>
      <c r="Y66" s="53">
        <f t="shared" si="28"/>
        <v>1771.7345342551187</v>
      </c>
    </row>
    <row r="67" spans="1:25" ht="13.5" customHeight="1">
      <c r="A67" s="15"/>
      <c r="B67" s="46" t="s">
        <v>90</v>
      </c>
      <c r="C67" s="47">
        <f t="shared" si="29"/>
        <v>23627.131564179399</v>
      </c>
      <c r="D67" s="26">
        <f>$C$30+$F$59</f>
        <v>485</v>
      </c>
      <c r="E67" s="26">
        <f t="shared" si="15"/>
        <v>23142.131564179399</v>
      </c>
      <c r="F67" s="26">
        <f t="shared" si="16"/>
        <v>19.285109636816166</v>
      </c>
      <c r="G67" s="27">
        <f t="shared" si="17"/>
        <v>23161.416673816217</v>
      </c>
      <c r="I67" s="48">
        <f t="shared" si="30"/>
        <v>23530.000680839119</v>
      </c>
      <c r="J67" s="18">
        <f t="shared" si="18"/>
        <v>510</v>
      </c>
      <c r="K67" s="18">
        <f t="shared" si="19"/>
        <v>23020.000680839119</v>
      </c>
      <c r="L67" s="18">
        <f t="shared" si="20"/>
        <v>19.183333900699267</v>
      </c>
      <c r="M67" s="49">
        <f t="shared" si="21"/>
        <v>23039.184014739818</v>
      </c>
      <c r="O67" s="50">
        <f t="shared" si="31"/>
        <v>1771.7345342551187</v>
      </c>
      <c r="P67" s="12">
        <f t="shared" si="22"/>
        <v>1003.95</v>
      </c>
      <c r="Q67" s="12">
        <f t="shared" si="23"/>
        <v>287.33775000000003</v>
      </c>
      <c r="R67" s="19">
        <v>0</v>
      </c>
      <c r="S67" s="12">
        <f t="shared" si="24"/>
        <v>166.66666666666666</v>
      </c>
      <c r="T67" s="26">
        <f>$F$59</f>
        <v>50</v>
      </c>
      <c r="U67" s="12">
        <f t="shared" si="25"/>
        <v>70</v>
      </c>
      <c r="V67" s="51">
        <f t="shared" si="32"/>
        <v>1827.9544166666667</v>
      </c>
      <c r="W67" s="52">
        <f t="shared" si="26"/>
        <v>2040</v>
      </c>
      <c r="X67" s="12">
        <f t="shared" si="27"/>
        <v>1983.780117588452</v>
      </c>
      <c r="Y67" s="53">
        <f t="shared" si="28"/>
        <v>1985.4332676864422</v>
      </c>
    </row>
    <row r="68" spans="1:25" ht="13.5" customHeight="1">
      <c r="A68" s="15"/>
      <c r="B68" s="46" t="s">
        <v>91</v>
      </c>
      <c r="C68" s="47">
        <f t="shared" si="29"/>
        <v>23161.416673816217</v>
      </c>
      <c r="D68" s="26">
        <f>$C$30+$G$59</f>
        <v>448</v>
      </c>
      <c r="E68" s="26">
        <f t="shared" si="15"/>
        <v>22713.416673816217</v>
      </c>
      <c r="F68" s="26">
        <f t="shared" si="16"/>
        <v>18.92784722818018</v>
      </c>
      <c r="G68" s="27">
        <f t="shared" si="17"/>
        <v>22732.344521044397</v>
      </c>
      <c r="I68" s="48">
        <f t="shared" si="30"/>
        <v>23039.184014739818</v>
      </c>
      <c r="J68" s="18">
        <f t="shared" si="18"/>
        <v>510</v>
      </c>
      <c r="K68" s="18">
        <f t="shared" si="19"/>
        <v>22529.184014739818</v>
      </c>
      <c r="L68" s="18">
        <f t="shared" si="20"/>
        <v>18.77432001228318</v>
      </c>
      <c r="M68" s="49">
        <f t="shared" si="21"/>
        <v>22547.9583347521</v>
      </c>
      <c r="O68" s="50">
        <f t="shared" si="31"/>
        <v>1985.4332676864422</v>
      </c>
      <c r="P68" s="12">
        <f t="shared" si="22"/>
        <v>1003.95</v>
      </c>
      <c r="Q68" s="12">
        <f t="shared" si="23"/>
        <v>287.33775000000003</v>
      </c>
      <c r="R68" s="19">
        <v>0</v>
      </c>
      <c r="S68" s="12">
        <f t="shared" si="24"/>
        <v>166.66666666666666</v>
      </c>
      <c r="T68" s="26">
        <f>$G$59</f>
        <v>13</v>
      </c>
      <c r="U68" s="12">
        <f t="shared" si="25"/>
        <v>70</v>
      </c>
      <c r="V68" s="51">
        <f t="shared" si="32"/>
        <v>1605.9544166666667</v>
      </c>
      <c r="W68" s="52">
        <f t="shared" si="26"/>
        <v>2040</v>
      </c>
      <c r="X68" s="12">
        <f t="shared" si="27"/>
        <v>2419.4788510197754</v>
      </c>
      <c r="Y68" s="53">
        <f t="shared" si="28"/>
        <v>2421.495083395625</v>
      </c>
    </row>
    <row r="69" spans="1:25" ht="13.5" customHeight="1">
      <c r="A69" s="15"/>
      <c r="B69" s="46" t="s">
        <v>92</v>
      </c>
      <c r="C69" s="47">
        <f t="shared" si="29"/>
        <v>22732.344521044397</v>
      </c>
      <c r="D69" s="26">
        <f>$C$30+$H$59</f>
        <v>448</v>
      </c>
      <c r="E69" s="26">
        <f t="shared" si="15"/>
        <v>22284.344521044397</v>
      </c>
      <c r="F69" s="26">
        <f t="shared" si="16"/>
        <v>18.570287100870331</v>
      </c>
      <c r="G69" s="27">
        <f t="shared" si="17"/>
        <v>22302.914808145266</v>
      </c>
      <c r="I69" s="48">
        <f t="shared" si="30"/>
        <v>22547.9583347521</v>
      </c>
      <c r="J69" s="18">
        <f t="shared" si="18"/>
        <v>510</v>
      </c>
      <c r="K69" s="18">
        <f t="shared" si="19"/>
        <v>22037.9583347521</v>
      </c>
      <c r="L69" s="18">
        <f t="shared" si="20"/>
        <v>18.364965278960085</v>
      </c>
      <c r="M69" s="49">
        <f t="shared" si="21"/>
        <v>22056.323300031061</v>
      </c>
      <c r="O69" s="50">
        <f t="shared" si="31"/>
        <v>2421.495083395625</v>
      </c>
      <c r="P69" s="12">
        <f t="shared" si="22"/>
        <v>1003.95</v>
      </c>
      <c r="Q69" s="12">
        <f t="shared" si="23"/>
        <v>287.33775000000003</v>
      </c>
      <c r="R69" s="19">
        <v>0</v>
      </c>
      <c r="S69" s="12">
        <f t="shared" si="24"/>
        <v>166.66666666666666</v>
      </c>
      <c r="T69" s="26">
        <f>$H$59</f>
        <v>13</v>
      </c>
      <c r="U69" s="12">
        <f t="shared" si="25"/>
        <v>70</v>
      </c>
      <c r="V69" s="51">
        <f t="shared" si="32"/>
        <v>1605.9544166666667</v>
      </c>
      <c r="W69" s="52">
        <f t="shared" si="26"/>
        <v>2040</v>
      </c>
      <c r="X69" s="12">
        <f t="shared" si="27"/>
        <v>2855.5406667289581</v>
      </c>
      <c r="Y69" s="53">
        <f t="shared" si="28"/>
        <v>2857.9202839512318</v>
      </c>
    </row>
    <row r="70" spans="1:25" ht="13.5" customHeight="1">
      <c r="A70" s="15"/>
      <c r="B70" s="46" t="s">
        <v>93</v>
      </c>
      <c r="C70" s="47">
        <f t="shared" si="29"/>
        <v>22302.914808145266</v>
      </c>
      <c r="D70" s="26">
        <f>$C$30+$I$59</f>
        <v>472</v>
      </c>
      <c r="E70" s="26">
        <f t="shared" si="15"/>
        <v>21830.914808145266</v>
      </c>
      <c r="F70" s="26">
        <f t="shared" si="16"/>
        <v>18.192429006787723</v>
      </c>
      <c r="G70" s="27">
        <f t="shared" si="17"/>
        <v>21849.107237152053</v>
      </c>
      <c r="I70" s="48">
        <f t="shared" si="30"/>
        <v>22056.323300031061</v>
      </c>
      <c r="J70" s="18">
        <f t="shared" si="18"/>
        <v>510</v>
      </c>
      <c r="K70" s="18">
        <f t="shared" si="19"/>
        <v>21546.323300031061</v>
      </c>
      <c r="L70" s="18">
        <f t="shared" si="20"/>
        <v>17.955269416692552</v>
      </c>
      <c r="M70" s="49">
        <f t="shared" si="21"/>
        <v>21564.278569447753</v>
      </c>
      <c r="O70" s="50">
        <f t="shared" si="31"/>
        <v>2857.9202839512318</v>
      </c>
      <c r="P70" s="12">
        <f t="shared" si="22"/>
        <v>1003.95</v>
      </c>
      <c r="Q70" s="12">
        <f t="shared" si="23"/>
        <v>287.33775000000003</v>
      </c>
      <c r="R70" s="19">
        <v>0</v>
      </c>
      <c r="S70" s="12">
        <f t="shared" si="24"/>
        <v>166.66666666666666</v>
      </c>
      <c r="T70" s="26">
        <f>$I$59</f>
        <v>37</v>
      </c>
      <c r="U70" s="12">
        <f t="shared" si="25"/>
        <v>70</v>
      </c>
      <c r="V70" s="51">
        <f t="shared" si="32"/>
        <v>1749.9544166666667</v>
      </c>
      <c r="W70" s="52">
        <f t="shared" si="26"/>
        <v>2040</v>
      </c>
      <c r="X70" s="12">
        <f t="shared" si="27"/>
        <v>3147.9658672845653</v>
      </c>
      <c r="Y70" s="53">
        <f t="shared" si="28"/>
        <v>3150.589172173969</v>
      </c>
    </row>
    <row r="71" spans="1:25" ht="13.5" customHeight="1">
      <c r="A71" s="15"/>
      <c r="B71" s="46" t="s">
        <v>94</v>
      </c>
      <c r="C71" s="47">
        <f t="shared" si="29"/>
        <v>21849.107237152053</v>
      </c>
      <c r="D71" s="26">
        <f>$C$30+$J$59</f>
        <v>448</v>
      </c>
      <c r="E71" s="26">
        <f t="shared" si="15"/>
        <v>21401.107237152053</v>
      </c>
      <c r="F71" s="26">
        <f t="shared" si="16"/>
        <v>17.834256030960045</v>
      </c>
      <c r="G71" s="27">
        <f t="shared" si="17"/>
        <v>21418.941493183014</v>
      </c>
      <c r="I71" s="48">
        <f t="shared" si="30"/>
        <v>21564.278569447753</v>
      </c>
      <c r="J71" s="18">
        <f t="shared" si="18"/>
        <v>510</v>
      </c>
      <c r="K71" s="18">
        <f t="shared" si="19"/>
        <v>21054.278569447753</v>
      </c>
      <c r="L71" s="18">
        <f t="shared" si="20"/>
        <v>17.545232141206462</v>
      </c>
      <c r="M71" s="49">
        <f t="shared" si="21"/>
        <v>21071.823801588958</v>
      </c>
      <c r="O71" s="50">
        <f t="shared" si="31"/>
        <v>3150.589172173969</v>
      </c>
      <c r="P71" s="12">
        <f t="shared" si="22"/>
        <v>1003.95</v>
      </c>
      <c r="Q71" s="12">
        <f t="shared" si="23"/>
        <v>287.33775000000003</v>
      </c>
      <c r="R71" s="19">
        <v>0</v>
      </c>
      <c r="S71" s="12">
        <f t="shared" si="24"/>
        <v>166.66666666666666</v>
      </c>
      <c r="T71" s="26">
        <f>$J$59</f>
        <v>13</v>
      </c>
      <c r="U71" s="12">
        <f t="shared" si="25"/>
        <v>70</v>
      </c>
      <c r="V71" s="51">
        <f t="shared" si="32"/>
        <v>1605.9544166666667</v>
      </c>
      <c r="W71" s="52">
        <f t="shared" si="26"/>
        <v>2040</v>
      </c>
      <c r="X71" s="12">
        <f t="shared" si="27"/>
        <v>3584.6347555073025</v>
      </c>
      <c r="Y71" s="53">
        <f t="shared" si="28"/>
        <v>3587.6219511368918</v>
      </c>
    </row>
    <row r="72" spans="1:25" ht="13.5" customHeight="1">
      <c r="A72" s="15"/>
      <c r="B72" s="46" t="s">
        <v>95</v>
      </c>
      <c r="C72" s="47">
        <f t="shared" si="29"/>
        <v>21418.941493183014</v>
      </c>
      <c r="D72" s="26">
        <f>$C$30+$K$59</f>
        <v>461</v>
      </c>
      <c r="E72" s="26">
        <f t="shared" si="15"/>
        <v>20957.941493183014</v>
      </c>
      <c r="F72" s="26">
        <f t="shared" si="16"/>
        <v>17.464951244319177</v>
      </c>
      <c r="G72" s="27">
        <f t="shared" si="17"/>
        <v>20975.406444427332</v>
      </c>
      <c r="I72" s="48">
        <f t="shared" si="30"/>
        <v>21071.823801588958</v>
      </c>
      <c r="J72" s="18">
        <f t="shared" si="18"/>
        <v>510</v>
      </c>
      <c r="K72" s="18">
        <f t="shared" si="19"/>
        <v>20561.823801588958</v>
      </c>
      <c r="L72" s="18">
        <f t="shared" si="20"/>
        <v>17.134853167990798</v>
      </c>
      <c r="M72" s="49">
        <f t="shared" si="21"/>
        <v>20578.958654756949</v>
      </c>
      <c r="O72" s="50">
        <f t="shared" si="31"/>
        <v>3587.6219511368918</v>
      </c>
      <c r="P72" s="12">
        <f t="shared" si="22"/>
        <v>1003.95</v>
      </c>
      <c r="Q72" s="12">
        <f t="shared" si="23"/>
        <v>287.33775000000003</v>
      </c>
      <c r="R72" s="19">
        <v>0</v>
      </c>
      <c r="S72" s="12">
        <f t="shared" si="24"/>
        <v>166.66666666666666</v>
      </c>
      <c r="T72" s="26">
        <f>$K$59</f>
        <v>26</v>
      </c>
      <c r="U72" s="19">
        <v>0</v>
      </c>
      <c r="V72" s="51">
        <f t="shared" si="32"/>
        <v>1613.9544166666667</v>
      </c>
      <c r="W72" s="52">
        <f t="shared" si="26"/>
        <v>2040</v>
      </c>
      <c r="X72" s="12">
        <f t="shared" si="27"/>
        <v>4013.6675344702253</v>
      </c>
      <c r="Y72" s="53">
        <f t="shared" si="28"/>
        <v>4017.0122574156167</v>
      </c>
    </row>
    <row r="73" spans="1:25" ht="13.5" customHeight="1">
      <c r="A73" s="15"/>
      <c r="B73" s="46" t="s">
        <v>96</v>
      </c>
      <c r="C73" s="47">
        <f t="shared" si="29"/>
        <v>20975.406444427332</v>
      </c>
      <c r="D73" s="26">
        <f>$C$30+$L$59</f>
        <v>485</v>
      </c>
      <c r="E73" s="26">
        <f t="shared" si="15"/>
        <v>20490.406444427332</v>
      </c>
      <c r="F73" s="26">
        <f t="shared" si="16"/>
        <v>17.075338703689443</v>
      </c>
      <c r="G73" s="27">
        <f t="shared" si="17"/>
        <v>20507.481783131021</v>
      </c>
      <c r="I73" s="48">
        <f t="shared" si="30"/>
        <v>20578.958654756949</v>
      </c>
      <c r="J73" s="18">
        <f t="shared" si="18"/>
        <v>510</v>
      </c>
      <c r="K73" s="18">
        <f t="shared" si="19"/>
        <v>20068.958654756949</v>
      </c>
      <c r="L73" s="18">
        <f t="shared" si="20"/>
        <v>16.724132212297459</v>
      </c>
      <c r="M73" s="49">
        <f t="shared" si="21"/>
        <v>20085.682786969246</v>
      </c>
      <c r="O73" s="50">
        <f t="shared" si="31"/>
        <v>4017.0122574156167</v>
      </c>
      <c r="P73" s="12">
        <f t="shared" si="22"/>
        <v>1003.95</v>
      </c>
      <c r="Q73" s="12">
        <f t="shared" si="23"/>
        <v>287.33775000000003</v>
      </c>
      <c r="R73" s="19">
        <v>0</v>
      </c>
      <c r="S73" s="12">
        <f t="shared" si="24"/>
        <v>166.66666666666666</v>
      </c>
      <c r="T73" s="26">
        <f>$L$59</f>
        <v>50</v>
      </c>
      <c r="U73" s="19">
        <v>0</v>
      </c>
      <c r="V73" s="51">
        <f t="shared" si="32"/>
        <v>1757.9544166666667</v>
      </c>
      <c r="W73" s="52">
        <f t="shared" si="26"/>
        <v>2040</v>
      </c>
      <c r="X73" s="12">
        <f t="shared" si="27"/>
        <v>4299.0578407489502</v>
      </c>
      <c r="Y73" s="53">
        <f t="shared" si="28"/>
        <v>4302.6403889495741</v>
      </c>
    </row>
    <row r="74" spans="1:25" ht="13.5" customHeight="1">
      <c r="A74" s="15"/>
      <c r="B74" s="46" t="s">
        <v>97</v>
      </c>
      <c r="C74" s="47">
        <f t="shared" si="29"/>
        <v>20507.481783131021</v>
      </c>
      <c r="D74" s="26">
        <f>$C$30+$M$59</f>
        <v>474</v>
      </c>
      <c r="E74" s="26">
        <f t="shared" si="15"/>
        <v>20033.481783131021</v>
      </c>
      <c r="F74" s="26">
        <f t="shared" si="16"/>
        <v>16.694568152609182</v>
      </c>
      <c r="G74" s="27">
        <f t="shared" si="17"/>
        <v>20050.17635128363</v>
      </c>
      <c r="I74" s="48">
        <f t="shared" si="30"/>
        <v>20085.682786969246</v>
      </c>
      <c r="J74" s="18">
        <f t="shared" si="18"/>
        <v>510</v>
      </c>
      <c r="K74" s="18">
        <f t="shared" si="19"/>
        <v>19575.682786969246</v>
      </c>
      <c r="L74" s="18">
        <f t="shared" si="20"/>
        <v>16.313068989141041</v>
      </c>
      <c r="M74" s="49">
        <f t="shared" si="21"/>
        <v>19591.995855958387</v>
      </c>
      <c r="O74" s="50">
        <f t="shared" si="31"/>
        <v>4302.6403889495741</v>
      </c>
      <c r="P74" s="12">
        <f t="shared" si="22"/>
        <v>1003.95</v>
      </c>
      <c r="Q74" s="12">
        <f t="shared" si="23"/>
        <v>287.33775000000003</v>
      </c>
      <c r="R74" s="19">
        <v>0</v>
      </c>
      <c r="S74" s="12">
        <f t="shared" si="24"/>
        <v>166.66666666666666</v>
      </c>
      <c r="T74" s="26">
        <f>$M$59</f>
        <v>39</v>
      </c>
      <c r="U74" s="19">
        <v>0</v>
      </c>
      <c r="V74" s="51">
        <f t="shared" si="32"/>
        <v>1691.9544166666667</v>
      </c>
      <c r="W74" s="52">
        <f t="shared" si="26"/>
        <v>2040</v>
      </c>
      <c r="X74" s="12">
        <f t="shared" si="27"/>
        <v>4650.6859722829076</v>
      </c>
      <c r="Y74" s="53">
        <f t="shared" si="28"/>
        <v>4654.5615439264766</v>
      </c>
    </row>
    <row r="75" spans="1:25" ht="13.5" customHeight="1">
      <c r="A75" s="15"/>
      <c r="B75" s="46" t="s">
        <v>98</v>
      </c>
      <c r="C75" s="47">
        <f t="shared" si="29"/>
        <v>20050.17635128363</v>
      </c>
      <c r="D75" s="26">
        <f>$C$30+$N$59</f>
        <v>474</v>
      </c>
      <c r="E75" s="26">
        <f t="shared" si="15"/>
        <v>19576.17635128363</v>
      </c>
      <c r="F75" s="26">
        <f t="shared" si="16"/>
        <v>16.313480292736358</v>
      </c>
      <c r="G75" s="27">
        <f t="shared" si="17"/>
        <v>19592.489831576368</v>
      </c>
      <c r="I75" s="48">
        <f t="shared" si="30"/>
        <v>19591.995855958387</v>
      </c>
      <c r="J75" s="18">
        <f t="shared" si="18"/>
        <v>510</v>
      </c>
      <c r="K75" s="18">
        <f t="shared" si="19"/>
        <v>19081.995855958387</v>
      </c>
      <c r="L75" s="18">
        <f t="shared" si="20"/>
        <v>15.901663213298656</v>
      </c>
      <c r="M75" s="49">
        <f t="shared" si="21"/>
        <v>19097.897519171685</v>
      </c>
      <c r="O75" s="50">
        <f t="shared" si="31"/>
        <v>4654.5615439264766</v>
      </c>
      <c r="P75" s="12">
        <f t="shared" si="22"/>
        <v>1003.95</v>
      </c>
      <c r="Q75" s="12">
        <f t="shared" si="23"/>
        <v>287.33775000000003</v>
      </c>
      <c r="R75" s="19">
        <v>0</v>
      </c>
      <c r="S75" s="12">
        <f t="shared" si="24"/>
        <v>166.66666666666666</v>
      </c>
      <c r="T75" s="26">
        <f>$N$59</f>
        <v>39</v>
      </c>
      <c r="U75" s="19">
        <v>0</v>
      </c>
      <c r="V75" s="51">
        <f t="shared" si="32"/>
        <v>1691.9544166666667</v>
      </c>
      <c r="W75" s="52">
        <f t="shared" si="26"/>
        <v>2040</v>
      </c>
      <c r="X75" s="12">
        <f t="shared" si="27"/>
        <v>5002.6071272598101</v>
      </c>
      <c r="Y75" s="53">
        <f t="shared" si="28"/>
        <v>5006.7759665325266</v>
      </c>
    </row>
    <row r="76" spans="1:25" ht="13.5" customHeight="1">
      <c r="A76" s="15"/>
      <c r="B76" s="46" t="s">
        <v>99</v>
      </c>
      <c r="C76" s="47">
        <f t="shared" si="29"/>
        <v>19592.489831576368</v>
      </c>
      <c r="D76" s="26">
        <f>$C$30+$C$59</f>
        <v>498</v>
      </c>
      <c r="E76" s="26">
        <f t="shared" si="15"/>
        <v>19094.489831576368</v>
      </c>
      <c r="F76" s="26">
        <f t="shared" si="16"/>
        <v>15.912074859646973</v>
      </c>
      <c r="G76" s="27">
        <f t="shared" si="17"/>
        <v>19110.401906436015</v>
      </c>
      <c r="I76" s="48">
        <f t="shared" si="30"/>
        <v>19097.897519171685</v>
      </c>
      <c r="J76" s="18">
        <f t="shared" si="18"/>
        <v>510</v>
      </c>
      <c r="K76" s="18">
        <f t="shared" si="19"/>
        <v>18587.897519171685</v>
      </c>
      <c r="L76" s="18">
        <f t="shared" si="20"/>
        <v>15.489914599309737</v>
      </c>
      <c r="M76" s="49">
        <f t="shared" si="21"/>
        <v>18603.387433770997</v>
      </c>
      <c r="O76" s="50">
        <f t="shared" si="31"/>
        <v>5006.7759665325266</v>
      </c>
      <c r="P76" s="12">
        <f t="shared" si="22"/>
        <v>1003.95</v>
      </c>
      <c r="Q76" s="12">
        <f t="shared" ref="Q76:Q87" si="33">$C$16*(1+$C$17)*$C$18/12</f>
        <v>293.08450499999998</v>
      </c>
      <c r="R76" s="12">
        <f>$C$23</f>
        <v>1200</v>
      </c>
      <c r="S76" s="12">
        <f t="shared" si="24"/>
        <v>166.66666666666666</v>
      </c>
      <c r="T76" s="26">
        <f>$C$59</f>
        <v>63</v>
      </c>
      <c r="U76" s="12">
        <f t="shared" ref="U76:U83" si="34">$C$24</f>
        <v>70</v>
      </c>
      <c r="V76" s="51">
        <f t="shared" si="32"/>
        <v>3111.7011716666666</v>
      </c>
      <c r="W76" s="52">
        <f t="shared" si="26"/>
        <v>2040</v>
      </c>
      <c r="X76" s="12">
        <f t="shared" si="27"/>
        <v>3935.07479486586</v>
      </c>
      <c r="Y76" s="53">
        <f t="shared" si="28"/>
        <v>3938.354023861581</v>
      </c>
    </row>
    <row r="77" spans="1:25" ht="13.5" customHeight="1">
      <c r="A77" s="15"/>
      <c r="B77" s="46" t="s">
        <v>100</v>
      </c>
      <c r="C77" s="47">
        <f t="shared" si="29"/>
        <v>19110.401906436015</v>
      </c>
      <c r="D77" s="26">
        <f>$C$30+$D$59</f>
        <v>474</v>
      </c>
      <c r="E77" s="26">
        <f t="shared" si="15"/>
        <v>18636.401906436015</v>
      </c>
      <c r="F77" s="26">
        <f t="shared" si="16"/>
        <v>15.530334922030013</v>
      </c>
      <c r="G77" s="27">
        <f t="shared" si="17"/>
        <v>18651.932241358045</v>
      </c>
      <c r="I77" s="48">
        <f t="shared" si="30"/>
        <v>18603.387433770997</v>
      </c>
      <c r="J77" s="18">
        <f t="shared" si="18"/>
        <v>510</v>
      </c>
      <c r="K77" s="18">
        <f t="shared" si="19"/>
        <v>18093.387433770997</v>
      </c>
      <c r="L77" s="18">
        <f t="shared" si="20"/>
        <v>15.077822861475831</v>
      </c>
      <c r="M77" s="49">
        <f t="shared" si="21"/>
        <v>18108.465256632473</v>
      </c>
      <c r="O77" s="50">
        <f t="shared" si="31"/>
        <v>3938.354023861581</v>
      </c>
      <c r="P77" s="12">
        <f t="shared" si="22"/>
        <v>1003.95</v>
      </c>
      <c r="Q77" s="12">
        <f t="shared" si="33"/>
        <v>293.08450499999998</v>
      </c>
      <c r="R77" s="19">
        <v>0</v>
      </c>
      <c r="S77" s="12">
        <f t="shared" si="24"/>
        <v>166.66666666666666</v>
      </c>
      <c r="T77" s="26">
        <f>$D$59</f>
        <v>39</v>
      </c>
      <c r="U77" s="12">
        <f t="shared" si="34"/>
        <v>70</v>
      </c>
      <c r="V77" s="51">
        <f t="shared" si="32"/>
        <v>1767.7011716666668</v>
      </c>
      <c r="W77" s="52">
        <f t="shared" si="26"/>
        <v>2040</v>
      </c>
      <c r="X77" s="12">
        <f t="shared" si="27"/>
        <v>4210.652852194914</v>
      </c>
      <c r="Y77" s="53">
        <f t="shared" si="28"/>
        <v>4214.1617295717424</v>
      </c>
    </row>
    <row r="78" spans="1:25" ht="13.5" customHeight="1">
      <c r="A78" s="15"/>
      <c r="B78" s="46" t="s">
        <v>101</v>
      </c>
      <c r="C78" s="47">
        <f t="shared" si="29"/>
        <v>18651.932241358045</v>
      </c>
      <c r="D78" s="26">
        <f>$C$30+$E$59</f>
        <v>461</v>
      </c>
      <c r="E78" s="26">
        <f t="shared" si="15"/>
        <v>18190.932241358045</v>
      </c>
      <c r="F78" s="26">
        <f t="shared" si="16"/>
        <v>15.159110201131703</v>
      </c>
      <c r="G78" s="27">
        <f t="shared" si="17"/>
        <v>18206.091351559178</v>
      </c>
      <c r="I78" s="48">
        <f t="shared" si="30"/>
        <v>18108.465256632473</v>
      </c>
      <c r="J78" s="18">
        <f t="shared" si="18"/>
        <v>510</v>
      </c>
      <c r="K78" s="18">
        <f t="shared" si="19"/>
        <v>17598.465256632473</v>
      </c>
      <c r="L78" s="18">
        <f t="shared" si="20"/>
        <v>14.665387713860396</v>
      </c>
      <c r="M78" s="49">
        <f t="shared" si="21"/>
        <v>17613.130644346333</v>
      </c>
      <c r="O78" s="50">
        <f t="shared" si="31"/>
        <v>4214.1617295717424</v>
      </c>
      <c r="P78" s="12">
        <f t="shared" si="22"/>
        <v>1003.95</v>
      </c>
      <c r="Q78" s="12">
        <f t="shared" si="33"/>
        <v>293.08450499999998</v>
      </c>
      <c r="R78" s="19">
        <v>0</v>
      </c>
      <c r="S78" s="12">
        <f t="shared" si="24"/>
        <v>166.66666666666666</v>
      </c>
      <c r="T78" s="26">
        <f>$E$59</f>
        <v>26</v>
      </c>
      <c r="U78" s="12">
        <f t="shared" si="34"/>
        <v>70</v>
      </c>
      <c r="V78" s="51">
        <f t="shared" si="32"/>
        <v>1689.7011716666668</v>
      </c>
      <c r="W78" s="52">
        <f t="shared" si="26"/>
        <v>2040</v>
      </c>
      <c r="X78" s="12">
        <f t="shared" si="27"/>
        <v>4564.4605579050758</v>
      </c>
      <c r="Y78" s="53">
        <f t="shared" si="28"/>
        <v>4568.2642750366631</v>
      </c>
    </row>
    <row r="79" spans="1:25" ht="13.5" customHeight="1">
      <c r="A79" s="15"/>
      <c r="B79" s="46" t="s">
        <v>102</v>
      </c>
      <c r="C79" s="47">
        <f t="shared" si="29"/>
        <v>18206.091351559178</v>
      </c>
      <c r="D79" s="26">
        <f>$C$30+$F$59</f>
        <v>485</v>
      </c>
      <c r="E79" s="26">
        <f t="shared" si="15"/>
        <v>17721.091351559178</v>
      </c>
      <c r="F79" s="26">
        <f t="shared" si="16"/>
        <v>14.767576126299316</v>
      </c>
      <c r="G79" s="27">
        <f t="shared" si="17"/>
        <v>17735.858927685476</v>
      </c>
      <c r="I79" s="48">
        <f t="shared" si="30"/>
        <v>17613.130644346333</v>
      </c>
      <c r="J79" s="18">
        <f t="shared" si="18"/>
        <v>510</v>
      </c>
      <c r="K79" s="18">
        <f t="shared" si="19"/>
        <v>17103.130644346333</v>
      </c>
      <c r="L79" s="18">
        <f t="shared" si="20"/>
        <v>14.252608870288611</v>
      </c>
      <c r="M79" s="49">
        <f t="shared" si="21"/>
        <v>17117.38325321662</v>
      </c>
      <c r="O79" s="50">
        <f t="shared" si="31"/>
        <v>4568.2642750366631</v>
      </c>
      <c r="P79" s="12">
        <f t="shared" si="22"/>
        <v>1003.95</v>
      </c>
      <c r="Q79" s="12">
        <f t="shared" si="33"/>
        <v>293.08450499999998</v>
      </c>
      <c r="R79" s="19">
        <v>0</v>
      </c>
      <c r="S79" s="12">
        <f t="shared" si="24"/>
        <v>166.66666666666666</v>
      </c>
      <c r="T79" s="26">
        <f>$F$59</f>
        <v>50</v>
      </c>
      <c r="U79" s="12">
        <f t="shared" si="34"/>
        <v>70</v>
      </c>
      <c r="V79" s="51">
        <f t="shared" si="32"/>
        <v>1833.7011716666668</v>
      </c>
      <c r="W79" s="52">
        <f t="shared" si="26"/>
        <v>2040</v>
      </c>
      <c r="X79" s="12">
        <f t="shared" si="27"/>
        <v>4774.5631033699965</v>
      </c>
      <c r="Y79" s="53">
        <f t="shared" si="28"/>
        <v>4778.5419059561373</v>
      </c>
    </row>
    <row r="80" spans="1:25" ht="13.5" customHeight="1">
      <c r="A80" s="15"/>
      <c r="B80" s="46" t="s">
        <v>103</v>
      </c>
      <c r="C80" s="47">
        <f t="shared" si="29"/>
        <v>17735.858927685476</v>
      </c>
      <c r="D80" s="26">
        <f>$C$30+$G$59</f>
        <v>448</v>
      </c>
      <c r="E80" s="26">
        <f t="shared" si="15"/>
        <v>17287.858927685476</v>
      </c>
      <c r="F80" s="26">
        <f t="shared" si="16"/>
        <v>14.406549106404563</v>
      </c>
      <c r="G80" s="27">
        <f t="shared" si="17"/>
        <v>17302.265476791879</v>
      </c>
      <c r="I80" s="48">
        <f t="shared" si="30"/>
        <v>17117.38325321662</v>
      </c>
      <c r="J80" s="18">
        <f t="shared" si="18"/>
        <v>510</v>
      </c>
      <c r="K80" s="18">
        <f t="shared" si="19"/>
        <v>16607.38325321662</v>
      </c>
      <c r="L80" s="18">
        <f t="shared" si="20"/>
        <v>13.839486044347183</v>
      </c>
      <c r="M80" s="49">
        <f t="shared" si="21"/>
        <v>16621.222739260968</v>
      </c>
      <c r="O80" s="50">
        <f t="shared" si="31"/>
        <v>4778.5419059561373</v>
      </c>
      <c r="P80" s="12">
        <f t="shared" si="22"/>
        <v>1003.95</v>
      </c>
      <c r="Q80" s="12">
        <f t="shared" si="33"/>
        <v>293.08450499999998</v>
      </c>
      <c r="R80" s="19">
        <v>0</v>
      </c>
      <c r="S80" s="12">
        <f t="shared" si="24"/>
        <v>166.66666666666666</v>
      </c>
      <c r="T80" s="26">
        <f>$G$59</f>
        <v>13</v>
      </c>
      <c r="U80" s="12">
        <f t="shared" si="34"/>
        <v>70</v>
      </c>
      <c r="V80" s="51">
        <f t="shared" si="32"/>
        <v>1611.7011716666668</v>
      </c>
      <c r="W80" s="52">
        <f t="shared" si="26"/>
        <v>2040</v>
      </c>
      <c r="X80" s="12">
        <f t="shared" si="27"/>
        <v>5206.8407342894707</v>
      </c>
      <c r="Y80" s="53">
        <f t="shared" si="28"/>
        <v>5211.1797682347114</v>
      </c>
    </row>
    <row r="81" spans="1:25" ht="13.5" customHeight="1">
      <c r="A81" s="15"/>
      <c r="B81" s="46" t="s">
        <v>104</v>
      </c>
      <c r="C81" s="47">
        <f t="shared" si="29"/>
        <v>17302.265476791879</v>
      </c>
      <c r="D81" s="26">
        <f>$C$30+$H$59</f>
        <v>448</v>
      </c>
      <c r="E81" s="26">
        <f t="shared" si="15"/>
        <v>16854.265476791879</v>
      </c>
      <c r="F81" s="26">
        <f t="shared" si="16"/>
        <v>14.0452212306599</v>
      </c>
      <c r="G81" s="27">
        <f t="shared" si="17"/>
        <v>16868.310698022538</v>
      </c>
      <c r="I81" s="48">
        <f t="shared" si="30"/>
        <v>16621.222739260968</v>
      </c>
      <c r="J81" s="18">
        <f t="shared" si="18"/>
        <v>510</v>
      </c>
      <c r="K81" s="18">
        <f t="shared" si="19"/>
        <v>16111.222739260968</v>
      </c>
      <c r="L81" s="18">
        <f t="shared" si="20"/>
        <v>13.426018949384138</v>
      </c>
      <c r="M81" s="49">
        <f t="shared" si="21"/>
        <v>16124.648758210351</v>
      </c>
      <c r="O81" s="50">
        <f t="shared" si="31"/>
        <v>5211.1797682347114</v>
      </c>
      <c r="P81" s="12">
        <f t="shared" si="22"/>
        <v>1003.95</v>
      </c>
      <c r="Q81" s="12">
        <f t="shared" si="33"/>
        <v>293.08450499999998</v>
      </c>
      <c r="R81" s="19">
        <v>0</v>
      </c>
      <c r="S81" s="12">
        <f t="shared" si="24"/>
        <v>166.66666666666666</v>
      </c>
      <c r="T81" s="26">
        <f>$H$59</f>
        <v>13</v>
      </c>
      <c r="U81" s="12">
        <f t="shared" si="34"/>
        <v>70</v>
      </c>
      <c r="V81" s="51">
        <f t="shared" si="32"/>
        <v>1611.7011716666668</v>
      </c>
      <c r="W81" s="52">
        <f t="shared" si="26"/>
        <v>2040</v>
      </c>
      <c r="X81" s="12">
        <f t="shared" si="27"/>
        <v>5639.4785965680448</v>
      </c>
      <c r="Y81" s="53">
        <f t="shared" si="28"/>
        <v>5644.1781620651846</v>
      </c>
    </row>
    <row r="82" spans="1:25" ht="13.5" customHeight="1">
      <c r="A82" s="15"/>
      <c r="B82" s="46" t="s">
        <v>105</v>
      </c>
      <c r="C82" s="47">
        <f t="shared" si="29"/>
        <v>16868.310698022538</v>
      </c>
      <c r="D82" s="26">
        <f>$C$30+$I$59</f>
        <v>472</v>
      </c>
      <c r="E82" s="26">
        <f t="shared" si="15"/>
        <v>16396.310698022538</v>
      </c>
      <c r="F82" s="26">
        <f t="shared" si="16"/>
        <v>13.663592248352115</v>
      </c>
      <c r="G82" s="27">
        <f t="shared" si="17"/>
        <v>16409.974290270889</v>
      </c>
      <c r="I82" s="48">
        <f t="shared" si="30"/>
        <v>16124.648758210351</v>
      </c>
      <c r="J82" s="18">
        <f t="shared" si="18"/>
        <v>510</v>
      </c>
      <c r="K82" s="18">
        <f t="shared" si="19"/>
        <v>15614.648758210351</v>
      </c>
      <c r="L82" s="18">
        <f t="shared" si="20"/>
        <v>13.012207298508626</v>
      </c>
      <c r="M82" s="49">
        <f t="shared" si="21"/>
        <v>15627.66096550886</v>
      </c>
      <c r="O82" s="50">
        <f t="shared" si="31"/>
        <v>5644.1781620651846</v>
      </c>
      <c r="P82" s="12">
        <f t="shared" si="22"/>
        <v>1003.95</v>
      </c>
      <c r="Q82" s="12">
        <f t="shared" si="33"/>
        <v>293.08450499999998</v>
      </c>
      <c r="R82" s="19">
        <v>0</v>
      </c>
      <c r="S82" s="12">
        <f t="shared" si="24"/>
        <v>166.66666666666666</v>
      </c>
      <c r="T82" s="26">
        <f>$I$59</f>
        <v>37</v>
      </c>
      <c r="U82" s="12">
        <f t="shared" si="34"/>
        <v>70</v>
      </c>
      <c r="V82" s="51">
        <f t="shared" si="32"/>
        <v>1755.7011716666668</v>
      </c>
      <c r="W82" s="52">
        <f t="shared" si="26"/>
        <v>2040</v>
      </c>
      <c r="X82" s="12">
        <f t="shared" si="27"/>
        <v>5928.476990398518</v>
      </c>
      <c r="Y82" s="53">
        <f t="shared" si="28"/>
        <v>5933.4173878905158</v>
      </c>
    </row>
    <row r="83" spans="1:25" ht="13.5" customHeight="1">
      <c r="A83" s="15"/>
      <c r="B83" s="46" t="s">
        <v>106</v>
      </c>
      <c r="C83" s="47">
        <f t="shared" si="29"/>
        <v>16409.974290270889</v>
      </c>
      <c r="D83" s="26">
        <f>$C$30+$J$59</f>
        <v>448</v>
      </c>
      <c r="E83" s="26">
        <f t="shared" si="15"/>
        <v>15961.974290270889</v>
      </c>
      <c r="F83" s="26">
        <f t="shared" si="16"/>
        <v>13.301645241892409</v>
      </c>
      <c r="G83" s="27">
        <f t="shared" si="17"/>
        <v>15975.275935512782</v>
      </c>
      <c r="I83" s="48">
        <f t="shared" si="30"/>
        <v>15627.66096550886</v>
      </c>
      <c r="J83" s="18">
        <f t="shared" si="18"/>
        <v>510</v>
      </c>
      <c r="K83" s="18">
        <f t="shared" si="19"/>
        <v>15117.66096550886</v>
      </c>
      <c r="L83" s="18">
        <f t="shared" si="20"/>
        <v>12.598050804590718</v>
      </c>
      <c r="M83" s="49">
        <f t="shared" si="21"/>
        <v>15130.25901631345</v>
      </c>
      <c r="O83" s="50">
        <f t="shared" si="31"/>
        <v>5933.4173878905158</v>
      </c>
      <c r="P83" s="12">
        <f t="shared" si="22"/>
        <v>1003.95</v>
      </c>
      <c r="Q83" s="12">
        <f t="shared" si="33"/>
        <v>293.08450499999998</v>
      </c>
      <c r="R83" s="19">
        <v>0</v>
      </c>
      <c r="S83" s="12">
        <f t="shared" si="24"/>
        <v>166.66666666666666</v>
      </c>
      <c r="T83" s="26">
        <f>$J$59</f>
        <v>13</v>
      </c>
      <c r="U83" s="12">
        <f t="shared" si="34"/>
        <v>70</v>
      </c>
      <c r="V83" s="51">
        <f t="shared" si="32"/>
        <v>1611.7011716666668</v>
      </c>
      <c r="W83" s="52">
        <f t="shared" si="26"/>
        <v>2040</v>
      </c>
      <c r="X83" s="12">
        <f t="shared" si="27"/>
        <v>6361.7162162238492</v>
      </c>
      <c r="Y83" s="53">
        <f t="shared" si="28"/>
        <v>6367.0176464040351</v>
      </c>
    </row>
    <row r="84" spans="1:25" ht="13.5" customHeight="1">
      <c r="A84" s="15"/>
      <c r="B84" s="46" t="s">
        <v>107</v>
      </c>
      <c r="C84" s="47">
        <f t="shared" si="29"/>
        <v>15975.275935512782</v>
      </c>
      <c r="D84" s="26">
        <f>$C$30+$K$59</f>
        <v>461</v>
      </c>
      <c r="E84" s="26">
        <f t="shared" si="15"/>
        <v>15514.275935512782</v>
      </c>
      <c r="F84" s="26">
        <f t="shared" si="16"/>
        <v>12.928563279593986</v>
      </c>
      <c r="G84" s="27">
        <f t="shared" si="17"/>
        <v>15527.204498792376</v>
      </c>
      <c r="I84" s="48">
        <f t="shared" si="30"/>
        <v>15130.25901631345</v>
      </c>
      <c r="J84" s="18">
        <f t="shared" si="18"/>
        <v>510</v>
      </c>
      <c r="K84" s="18">
        <f t="shared" si="19"/>
        <v>14620.25901631345</v>
      </c>
      <c r="L84" s="18">
        <f t="shared" si="20"/>
        <v>12.18354918026121</v>
      </c>
      <c r="M84" s="49">
        <f t="shared" si="21"/>
        <v>14632.442565493711</v>
      </c>
      <c r="O84" s="50">
        <f t="shared" si="31"/>
        <v>6367.0176464040351</v>
      </c>
      <c r="P84" s="12">
        <f t="shared" si="22"/>
        <v>1003.95</v>
      </c>
      <c r="Q84" s="12">
        <f t="shared" si="33"/>
        <v>293.08450499999998</v>
      </c>
      <c r="R84" s="19">
        <v>0</v>
      </c>
      <c r="S84" s="12">
        <f t="shared" si="24"/>
        <v>166.66666666666666</v>
      </c>
      <c r="T84" s="26">
        <f>$K$59</f>
        <v>26</v>
      </c>
      <c r="U84" s="19">
        <v>0</v>
      </c>
      <c r="V84" s="51">
        <f t="shared" si="32"/>
        <v>1619.7011716666668</v>
      </c>
      <c r="W84" s="52">
        <f t="shared" si="26"/>
        <v>2040</v>
      </c>
      <c r="X84" s="12">
        <f t="shared" si="27"/>
        <v>6787.3164747373685</v>
      </c>
      <c r="Y84" s="53">
        <f t="shared" si="28"/>
        <v>6792.9725717996489</v>
      </c>
    </row>
    <row r="85" spans="1:25" ht="13.5" customHeight="1">
      <c r="A85" s="15"/>
      <c r="B85" s="46" t="s">
        <v>108</v>
      </c>
      <c r="C85" s="47">
        <f t="shared" si="29"/>
        <v>15527.204498792376</v>
      </c>
      <c r="D85" s="26">
        <f>$C$30+$L$59</f>
        <v>485</v>
      </c>
      <c r="E85" s="26">
        <f t="shared" si="15"/>
        <v>15042.204498792376</v>
      </c>
      <c r="F85" s="26">
        <f t="shared" si="16"/>
        <v>12.535170415660312</v>
      </c>
      <c r="G85" s="27">
        <f t="shared" si="17"/>
        <v>15054.739669208037</v>
      </c>
      <c r="I85" s="48">
        <f t="shared" si="30"/>
        <v>14632.442565493711</v>
      </c>
      <c r="J85" s="18">
        <f t="shared" si="18"/>
        <v>510</v>
      </c>
      <c r="K85" s="18">
        <f t="shared" si="19"/>
        <v>14122.442565493711</v>
      </c>
      <c r="L85" s="18">
        <f t="shared" si="20"/>
        <v>11.768702137911426</v>
      </c>
      <c r="M85" s="49">
        <f t="shared" si="21"/>
        <v>14134.211267631623</v>
      </c>
      <c r="O85" s="50">
        <f t="shared" si="31"/>
        <v>6792.9725717996489</v>
      </c>
      <c r="P85" s="12">
        <f t="shared" si="22"/>
        <v>1003.95</v>
      </c>
      <c r="Q85" s="12">
        <f t="shared" si="33"/>
        <v>293.08450499999998</v>
      </c>
      <c r="R85" s="19">
        <v>0</v>
      </c>
      <c r="S85" s="12">
        <f t="shared" si="24"/>
        <v>166.66666666666666</v>
      </c>
      <c r="T85" s="26">
        <f>$L$59</f>
        <v>50</v>
      </c>
      <c r="U85" s="19">
        <v>0</v>
      </c>
      <c r="V85" s="51">
        <f t="shared" si="32"/>
        <v>1763.7011716666668</v>
      </c>
      <c r="W85" s="52">
        <f t="shared" si="26"/>
        <v>2040</v>
      </c>
      <c r="X85" s="12">
        <f t="shared" si="27"/>
        <v>7069.2714001329823</v>
      </c>
      <c r="Y85" s="53">
        <f t="shared" si="28"/>
        <v>7075.1624596330921</v>
      </c>
    </row>
    <row r="86" spans="1:25" ht="13.5" customHeight="1">
      <c r="A86" s="15"/>
      <c r="B86" s="46" t="s">
        <v>109</v>
      </c>
      <c r="C86" s="47">
        <f t="shared" si="29"/>
        <v>15054.739669208037</v>
      </c>
      <c r="D86" s="26">
        <f>$C$30+$M$59</f>
        <v>474</v>
      </c>
      <c r="E86" s="26">
        <f t="shared" si="15"/>
        <v>14580.739669208037</v>
      </c>
      <c r="F86" s="26">
        <f t="shared" si="16"/>
        <v>12.150616391006698</v>
      </c>
      <c r="G86" s="27">
        <f t="shared" si="17"/>
        <v>14592.890285599044</v>
      </c>
      <c r="I86" s="48">
        <f t="shared" si="30"/>
        <v>14134.211267631623</v>
      </c>
      <c r="J86" s="18">
        <f t="shared" si="18"/>
        <v>510</v>
      </c>
      <c r="K86" s="18">
        <f t="shared" si="19"/>
        <v>13624.211267631623</v>
      </c>
      <c r="L86" s="18">
        <f t="shared" si="20"/>
        <v>11.353509389693018</v>
      </c>
      <c r="M86" s="49">
        <f t="shared" si="21"/>
        <v>13635.564777021316</v>
      </c>
      <c r="O86" s="50">
        <f t="shared" si="31"/>
        <v>7075.1624596330921</v>
      </c>
      <c r="P86" s="12">
        <f t="shared" si="22"/>
        <v>1003.95</v>
      </c>
      <c r="Q86" s="12">
        <f t="shared" si="33"/>
        <v>293.08450499999998</v>
      </c>
      <c r="R86" s="19">
        <v>0</v>
      </c>
      <c r="S86" s="12">
        <f t="shared" si="24"/>
        <v>166.66666666666666</v>
      </c>
      <c r="T86" s="26">
        <f>$M$59</f>
        <v>39</v>
      </c>
      <c r="U86" s="19">
        <v>0</v>
      </c>
      <c r="V86" s="51">
        <f t="shared" si="32"/>
        <v>1697.7011716666668</v>
      </c>
      <c r="W86" s="52">
        <f t="shared" si="26"/>
        <v>2040</v>
      </c>
      <c r="X86" s="12">
        <f t="shared" si="27"/>
        <v>7417.4612879664255</v>
      </c>
      <c r="Y86" s="53">
        <f t="shared" si="28"/>
        <v>7423.6425057063971</v>
      </c>
    </row>
    <row r="87" spans="1:25" ht="13.5" customHeight="1">
      <c r="A87" s="15"/>
      <c r="B87" s="46" t="s">
        <v>110</v>
      </c>
      <c r="C87" s="47">
        <f t="shared" si="29"/>
        <v>14592.890285599044</v>
      </c>
      <c r="D87" s="26">
        <f>$C$30+$N$59</f>
        <v>474</v>
      </c>
      <c r="E87" s="26">
        <f t="shared" si="15"/>
        <v>14118.890285599044</v>
      </c>
      <c r="F87" s="26">
        <f t="shared" si="16"/>
        <v>11.765741904665871</v>
      </c>
      <c r="G87" s="27">
        <f t="shared" si="17"/>
        <v>14130.65602750371</v>
      </c>
      <c r="I87" s="48">
        <f t="shared" si="30"/>
        <v>13635.564777021316</v>
      </c>
      <c r="J87" s="18">
        <f t="shared" si="18"/>
        <v>510</v>
      </c>
      <c r="K87" s="18">
        <f t="shared" si="19"/>
        <v>13125.564777021316</v>
      </c>
      <c r="L87" s="18">
        <f t="shared" si="20"/>
        <v>10.937970647517764</v>
      </c>
      <c r="M87" s="49">
        <f t="shared" si="21"/>
        <v>13136.502747668834</v>
      </c>
      <c r="O87" s="50">
        <f t="shared" si="31"/>
        <v>7423.6425057063971</v>
      </c>
      <c r="P87" s="12">
        <f t="shared" si="22"/>
        <v>1003.95</v>
      </c>
      <c r="Q87" s="12">
        <f t="shared" si="33"/>
        <v>293.08450499999998</v>
      </c>
      <c r="R87" s="19">
        <v>0</v>
      </c>
      <c r="S87" s="12">
        <f t="shared" si="24"/>
        <v>166.66666666666666</v>
      </c>
      <c r="T87" s="26">
        <f>$N$59</f>
        <v>39</v>
      </c>
      <c r="U87" s="19">
        <v>0</v>
      </c>
      <c r="V87" s="51">
        <f t="shared" si="32"/>
        <v>1697.7011716666668</v>
      </c>
      <c r="W87" s="52">
        <f t="shared" si="26"/>
        <v>2040</v>
      </c>
      <c r="X87" s="12">
        <f t="shared" si="27"/>
        <v>7765.9413340397305</v>
      </c>
      <c r="Y87" s="53">
        <f t="shared" si="28"/>
        <v>7772.4129518180962</v>
      </c>
    </row>
    <row r="88" spans="1:25" ht="13.5" customHeight="1">
      <c r="A88" s="15"/>
      <c r="B88" s="46" t="s">
        <v>111</v>
      </c>
      <c r="C88" s="47">
        <f t="shared" si="29"/>
        <v>14130.65602750371</v>
      </c>
      <c r="D88" s="26">
        <f>$C$30+$C$59</f>
        <v>498</v>
      </c>
      <c r="E88" s="26">
        <f t="shared" si="15"/>
        <v>13632.65602750371</v>
      </c>
      <c r="F88" s="26">
        <f t="shared" si="16"/>
        <v>11.360546689586426</v>
      </c>
      <c r="G88" s="27">
        <f t="shared" si="17"/>
        <v>13644.016574193296</v>
      </c>
      <c r="I88" s="48">
        <f t="shared" si="30"/>
        <v>13136.502747668834</v>
      </c>
      <c r="J88" s="18">
        <f t="shared" si="18"/>
        <v>510</v>
      </c>
      <c r="K88" s="18">
        <f t="shared" si="19"/>
        <v>12626.502747668834</v>
      </c>
      <c r="L88" s="18">
        <f t="shared" si="20"/>
        <v>10.522085623057363</v>
      </c>
      <c r="M88" s="49">
        <f t="shared" si="21"/>
        <v>12637.024833291891</v>
      </c>
      <c r="O88" s="50">
        <f t="shared" si="31"/>
        <v>7772.4129518180962</v>
      </c>
      <c r="P88" s="12">
        <f t="shared" si="22"/>
        <v>1003.95</v>
      </c>
      <c r="Q88" s="12">
        <f t="shared" ref="Q88:Q99" si="35">$C$16*(1+$C$17)^2*$C$18/12</f>
        <v>298.94619510000001</v>
      </c>
      <c r="R88" s="12">
        <f>$C$23</f>
        <v>1200</v>
      </c>
      <c r="S88" s="12">
        <f t="shared" si="24"/>
        <v>166.66666666666666</v>
      </c>
      <c r="T88" s="26">
        <f>$C$59</f>
        <v>63</v>
      </c>
      <c r="U88" s="12">
        <f t="shared" ref="U88:U95" si="36">$C$24</f>
        <v>70</v>
      </c>
      <c r="V88" s="51">
        <f t="shared" si="32"/>
        <v>3117.5628617666666</v>
      </c>
      <c r="W88" s="52">
        <f t="shared" si="26"/>
        <v>2040</v>
      </c>
      <c r="X88" s="12">
        <f t="shared" si="27"/>
        <v>6694.85009005143</v>
      </c>
      <c r="Y88" s="53">
        <f t="shared" si="28"/>
        <v>6700.4291317931393</v>
      </c>
    </row>
    <row r="89" spans="1:25" ht="13.5" customHeight="1">
      <c r="A89" s="15"/>
      <c r="B89" s="46" t="s">
        <v>112</v>
      </c>
      <c r="C89" s="47">
        <f t="shared" si="29"/>
        <v>13644.016574193296</v>
      </c>
      <c r="D89" s="26">
        <f>$C$30+$D$59</f>
        <v>474</v>
      </c>
      <c r="E89" s="26">
        <f t="shared" si="15"/>
        <v>13170.016574193296</v>
      </c>
      <c r="F89" s="26">
        <f t="shared" si="16"/>
        <v>10.975013811827745</v>
      </c>
      <c r="G89" s="27">
        <f t="shared" si="17"/>
        <v>13180.991588005123</v>
      </c>
      <c r="I89" s="48">
        <f t="shared" si="30"/>
        <v>12637.024833291891</v>
      </c>
      <c r="J89" s="18">
        <f t="shared" si="18"/>
        <v>510</v>
      </c>
      <c r="K89" s="18">
        <f t="shared" si="19"/>
        <v>12127.024833291891</v>
      </c>
      <c r="L89" s="18">
        <f t="shared" si="20"/>
        <v>10.105854027743243</v>
      </c>
      <c r="M89" s="49">
        <f t="shared" si="21"/>
        <v>12137.130687319634</v>
      </c>
      <c r="O89" s="50">
        <f t="shared" si="31"/>
        <v>6700.4291317931393</v>
      </c>
      <c r="P89" s="12">
        <f t="shared" si="22"/>
        <v>1003.95</v>
      </c>
      <c r="Q89" s="12">
        <f t="shared" si="35"/>
        <v>298.94619510000001</v>
      </c>
      <c r="R89" s="19">
        <v>0</v>
      </c>
      <c r="S89" s="12">
        <f t="shared" si="24"/>
        <v>166.66666666666666</v>
      </c>
      <c r="T89" s="26">
        <f>$D$59</f>
        <v>39</v>
      </c>
      <c r="U89" s="12">
        <f t="shared" si="36"/>
        <v>70</v>
      </c>
      <c r="V89" s="51">
        <f t="shared" si="32"/>
        <v>1773.5628617666669</v>
      </c>
      <c r="W89" s="52">
        <f t="shared" si="26"/>
        <v>2040</v>
      </c>
      <c r="X89" s="12">
        <f t="shared" si="27"/>
        <v>6966.8662700264722</v>
      </c>
      <c r="Y89" s="53">
        <f t="shared" si="28"/>
        <v>6972.6719919181605</v>
      </c>
    </row>
    <row r="90" spans="1:25" ht="13.5" customHeight="1">
      <c r="A90" s="15"/>
      <c r="B90" s="46" t="s">
        <v>113</v>
      </c>
      <c r="C90" s="47">
        <f t="shared" si="29"/>
        <v>13180.991588005123</v>
      </c>
      <c r="D90" s="26">
        <f>$C$30+$E$59</f>
        <v>461</v>
      </c>
      <c r="E90" s="26">
        <f t="shared" si="15"/>
        <v>12719.991588005123</v>
      </c>
      <c r="F90" s="26">
        <f t="shared" si="16"/>
        <v>10.599992990004269</v>
      </c>
      <c r="G90" s="27">
        <f t="shared" si="17"/>
        <v>12730.591580995128</v>
      </c>
      <c r="I90" s="48">
        <f t="shared" si="30"/>
        <v>12137.130687319634</v>
      </c>
      <c r="J90" s="18">
        <f t="shared" si="18"/>
        <v>510</v>
      </c>
      <c r="K90" s="18">
        <f t="shared" si="19"/>
        <v>11627.130687319634</v>
      </c>
      <c r="L90" s="18">
        <f t="shared" si="20"/>
        <v>9.6892755727663609</v>
      </c>
      <c r="M90" s="49">
        <f t="shared" si="21"/>
        <v>11636.819962892399</v>
      </c>
      <c r="O90" s="50">
        <f t="shared" si="31"/>
        <v>6972.6719919181605</v>
      </c>
      <c r="P90" s="12">
        <f t="shared" si="22"/>
        <v>1003.95</v>
      </c>
      <c r="Q90" s="12">
        <f t="shared" si="35"/>
        <v>298.94619510000001</v>
      </c>
      <c r="R90" s="19">
        <v>0</v>
      </c>
      <c r="S90" s="12">
        <f t="shared" si="24"/>
        <v>166.66666666666666</v>
      </c>
      <c r="T90" s="26">
        <f>$E$59</f>
        <v>26</v>
      </c>
      <c r="U90" s="12">
        <f t="shared" si="36"/>
        <v>70</v>
      </c>
      <c r="V90" s="51">
        <f t="shared" si="32"/>
        <v>1695.5628617666669</v>
      </c>
      <c r="W90" s="52">
        <f t="shared" si="26"/>
        <v>2040</v>
      </c>
      <c r="X90" s="12">
        <f t="shared" si="27"/>
        <v>7317.1091301514934</v>
      </c>
      <c r="Y90" s="53">
        <f t="shared" si="28"/>
        <v>7323.2067210932855</v>
      </c>
    </row>
    <row r="91" spans="1:25" ht="13.5" customHeight="1">
      <c r="A91" s="15"/>
      <c r="B91" s="46" t="s">
        <v>114</v>
      </c>
      <c r="C91" s="47">
        <f t="shared" si="29"/>
        <v>12730.591580995128</v>
      </c>
      <c r="D91" s="26">
        <f>$C$30+$F$59</f>
        <v>485</v>
      </c>
      <c r="E91" s="26">
        <f t="shared" si="15"/>
        <v>12245.591580995128</v>
      </c>
      <c r="F91" s="26">
        <f t="shared" si="16"/>
        <v>10.204659650829273</v>
      </c>
      <c r="G91" s="27">
        <f t="shared" si="17"/>
        <v>12255.796240645957</v>
      </c>
      <c r="I91" s="48">
        <f t="shared" si="30"/>
        <v>11636.819962892399</v>
      </c>
      <c r="J91" s="18">
        <f t="shared" si="18"/>
        <v>510</v>
      </c>
      <c r="K91" s="18">
        <f t="shared" si="19"/>
        <v>11126.819962892399</v>
      </c>
      <c r="L91" s="18">
        <f t="shared" si="20"/>
        <v>9.2723499690770002</v>
      </c>
      <c r="M91" s="49">
        <f t="shared" si="21"/>
        <v>11136.092312861476</v>
      </c>
      <c r="O91" s="50">
        <f t="shared" si="31"/>
        <v>7323.2067210932855</v>
      </c>
      <c r="P91" s="12">
        <f t="shared" si="22"/>
        <v>1003.95</v>
      </c>
      <c r="Q91" s="12">
        <f t="shared" si="35"/>
        <v>298.94619510000001</v>
      </c>
      <c r="R91" s="19">
        <v>0</v>
      </c>
      <c r="S91" s="12">
        <f t="shared" si="24"/>
        <v>166.66666666666666</v>
      </c>
      <c r="T91" s="26">
        <f>$F$59</f>
        <v>50</v>
      </c>
      <c r="U91" s="12">
        <f t="shared" si="36"/>
        <v>70</v>
      </c>
      <c r="V91" s="51">
        <f t="shared" si="32"/>
        <v>1839.5628617666669</v>
      </c>
      <c r="W91" s="52">
        <f t="shared" si="26"/>
        <v>2040</v>
      </c>
      <c r="X91" s="12">
        <f t="shared" si="27"/>
        <v>7523.6438593266184</v>
      </c>
      <c r="Y91" s="53">
        <f t="shared" si="28"/>
        <v>7529.9135625427234</v>
      </c>
    </row>
    <row r="92" spans="1:25" ht="13.5" customHeight="1">
      <c r="A92" s="15"/>
      <c r="B92" s="46" t="s">
        <v>115</v>
      </c>
      <c r="C92" s="47">
        <f t="shared" si="29"/>
        <v>12255.796240645957</v>
      </c>
      <c r="D92" s="26">
        <f>$C$30+$G$59</f>
        <v>448</v>
      </c>
      <c r="E92" s="26">
        <f t="shared" si="15"/>
        <v>11807.796240645957</v>
      </c>
      <c r="F92" s="26">
        <f t="shared" si="16"/>
        <v>9.839830200538298</v>
      </c>
      <c r="G92" s="27">
        <f t="shared" si="17"/>
        <v>11817.636070846496</v>
      </c>
      <c r="I92" s="48">
        <f t="shared" si="30"/>
        <v>11136.092312861476</v>
      </c>
      <c r="J92" s="18">
        <f t="shared" si="18"/>
        <v>510</v>
      </c>
      <c r="K92" s="18">
        <f t="shared" si="19"/>
        <v>10626.092312861476</v>
      </c>
      <c r="L92" s="18">
        <f t="shared" si="20"/>
        <v>8.8550769273845642</v>
      </c>
      <c r="M92" s="49">
        <f t="shared" si="21"/>
        <v>10634.94738978886</v>
      </c>
      <c r="O92" s="50">
        <f t="shared" si="31"/>
        <v>7529.9135625427234</v>
      </c>
      <c r="P92" s="12">
        <f t="shared" si="22"/>
        <v>1003.95</v>
      </c>
      <c r="Q92" s="12">
        <f t="shared" si="35"/>
        <v>298.94619510000001</v>
      </c>
      <c r="R92" s="19">
        <v>0</v>
      </c>
      <c r="S92" s="12">
        <f t="shared" si="24"/>
        <v>166.66666666666666</v>
      </c>
      <c r="T92" s="26">
        <f>$G$59</f>
        <v>13</v>
      </c>
      <c r="U92" s="12">
        <f t="shared" si="36"/>
        <v>70</v>
      </c>
      <c r="V92" s="51">
        <f t="shared" si="32"/>
        <v>1617.5628617666669</v>
      </c>
      <c r="W92" s="52">
        <f t="shared" si="26"/>
        <v>2040</v>
      </c>
      <c r="X92" s="12">
        <f t="shared" si="27"/>
        <v>7952.3507007760563</v>
      </c>
      <c r="Y92" s="53">
        <f t="shared" si="28"/>
        <v>7958.9776596933689</v>
      </c>
    </row>
    <row r="93" spans="1:25" ht="13.5" customHeight="1">
      <c r="A93" s="15"/>
      <c r="B93" s="46" t="s">
        <v>116</v>
      </c>
      <c r="C93" s="47">
        <f t="shared" si="29"/>
        <v>11817.636070846496</v>
      </c>
      <c r="D93" s="26">
        <f>$C$30+$H$59</f>
        <v>448</v>
      </c>
      <c r="E93" s="26">
        <f t="shared" si="15"/>
        <v>11369.636070846496</v>
      </c>
      <c r="F93" s="26">
        <f t="shared" si="16"/>
        <v>9.4746967257054138</v>
      </c>
      <c r="G93" s="27">
        <f t="shared" si="17"/>
        <v>11379.110767572201</v>
      </c>
      <c r="I93" s="48">
        <f t="shared" si="30"/>
        <v>10634.94738978886</v>
      </c>
      <c r="J93" s="18">
        <f t="shared" si="18"/>
        <v>510</v>
      </c>
      <c r="K93" s="18">
        <f t="shared" si="19"/>
        <v>10124.94738978886</v>
      </c>
      <c r="L93" s="18">
        <f t="shared" si="20"/>
        <v>8.4374561581573833</v>
      </c>
      <c r="M93" s="49">
        <f t="shared" si="21"/>
        <v>10133.384845947017</v>
      </c>
      <c r="O93" s="50">
        <f t="shared" si="31"/>
        <v>7958.9776596933689</v>
      </c>
      <c r="P93" s="12">
        <f t="shared" si="22"/>
        <v>1003.95</v>
      </c>
      <c r="Q93" s="12">
        <f t="shared" si="35"/>
        <v>298.94619510000001</v>
      </c>
      <c r="R93" s="19">
        <v>0</v>
      </c>
      <c r="S93" s="12">
        <f t="shared" si="24"/>
        <v>166.66666666666666</v>
      </c>
      <c r="T93" s="26">
        <f>$H$59</f>
        <v>13</v>
      </c>
      <c r="U93" s="12">
        <f t="shared" si="36"/>
        <v>70</v>
      </c>
      <c r="V93" s="51">
        <f t="shared" si="32"/>
        <v>1617.5628617666669</v>
      </c>
      <c r="W93" s="52">
        <f t="shared" si="26"/>
        <v>2040</v>
      </c>
      <c r="X93" s="12">
        <f t="shared" si="27"/>
        <v>8381.4147979267018</v>
      </c>
      <c r="Y93" s="53">
        <f t="shared" si="28"/>
        <v>8388.3993102583063</v>
      </c>
    </row>
    <row r="94" spans="1:25" ht="13.5" customHeight="1">
      <c r="A94" s="15"/>
      <c r="B94" s="46" t="s">
        <v>117</v>
      </c>
      <c r="C94" s="47">
        <f t="shared" si="29"/>
        <v>11379.110767572201</v>
      </c>
      <c r="D94" s="26">
        <f>$C$30+$I$59</f>
        <v>472</v>
      </c>
      <c r="E94" s="26">
        <f t="shared" si="15"/>
        <v>10907.110767572201</v>
      </c>
      <c r="F94" s="26">
        <f t="shared" si="16"/>
        <v>9.0892589729768343</v>
      </c>
      <c r="G94" s="27">
        <f t="shared" si="17"/>
        <v>10916.200026545179</v>
      </c>
      <c r="I94" s="48">
        <f t="shared" si="30"/>
        <v>10133.384845947017</v>
      </c>
      <c r="J94" s="18">
        <f t="shared" si="18"/>
        <v>510</v>
      </c>
      <c r="K94" s="18">
        <f t="shared" si="19"/>
        <v>9623.3848459470173</v>
      </c>
      <c r="L94" s="18">
        <f t="shared" si="20"/>
        <v>8.0194873716225157</v>
      </c>
      <c r="M94" s="49">
        <f t="shared" si="21"/>
        <v>9631.4043333186401</v>
      </c>
      <c r="O94" s="50">
        <f t="shared" si="31"/>
        <v>8388.3993102583063</v>
      </c>
      <c r="P94" s="12">
        <f t="shared" si="22"/>
        <v>1003.95</v>
      </c>
      <c r="Q94" s="12">
        <f t="shared" si="35"/>
        <v>298.94619510000001</v>
      </c>
      <c r="R94" s="19">
        <v>0</v>
      </c>
      <c r="S94" s="12">
        <f t="shared" si="24"/>
        <v>166.66666666666666</v>
      </c>
      <c r="T94" s="26">
        <f>$I$59</f>
        <v>37</v>
      </c>
      <c r="U94" s="12">
        <f t="shared" si="36"/>
        <v>70</v>
      </c>
      <c r="V94" s="51">
        <f t="shared" si="32"/>
        <v>1761.5628617666669</v>
      </c>
      <c r="W94" s="52">
        <f t="shared" si="26"/>
        <v>2040</v>
      </c>
      <c r="X94" s="12">
        <f t="shared" si="27"/>
        <v>8666.8364484916383</v>
      </c>
      <c r="Y94" s="53">
        <f t="shared" si="28"/>
        <v>8674.058812198713</v>
      </c>
    </row>
    <row r="95" spans="1:25" ht="13.5" customHeight="1">
      <c r="A95" s="15"/>
      <c r="B95" s="46" t="s">
        <v>118</v>
      </c>
      <c r="C95" s="47">
        <f t="shared" si="29"/>
        <v>10916.200026545179</v>
      </c>
      <c r="D95" s="26">
        <f>$C$30+$J$59</f>
        <v>448</v>
      </c>
      <c r="E95" s="26">
        <f t="shared" si="15"/>
        <v>10468.200026545179</v>
      </c>
      <c r="F95" s="26">
        <f t="shared" si="16"/>
        <v>8.723500022120982</v>
      </c>
      <c r="G95" s="27">
        <f t="shared" si="17"/>
        <v>10476.9235265673</v>
      </c>
      <c r="I95" s="48">
        <f t="shared" si="30"/>
        <v>9631.4043333186401</v>
      </c>
      <c r="J95" s="18">
        <f t="shared" si="18"/>
        <v>510</v>
      </c>
      <c r="K95" s="18">
        <f t="shared" si="19"/>
        <v>9121.4043333186401</v>
      </c>
      <c r="L95" s="18">
        <f t="shared" si="20"/>
        <v>7.601170277765533</v>
      </c>
      <c r="M95" s="49">
        <f t="shared" si="21"/>
        <v>9129.0055035964051</v>
      </c>
      <c r="O95" s="50">
        <f t="shared" si="31"/>
        <v>8674.058812198713</v>
      </c>
      <c r="P95" s="12">
        <f t="shared" si="22"/>
        <v>1003.95</v>
      </c>
      <c r="Q95" s="12">
        <f t="shared" si="35"/>
        <v>298.94619510000001</v>
      </c>
      <c r="R95" s="19">
        <v>0</v>
      </c>
      <c r="S95" s="12">
        <f t="shared" si="24"/>
        <v>166.66666666666666</v>
      </c>
      <c r="T95" s="26">
        <f>$J$59</f>
        <v>13</v>
      </c>
      <c r="U95" s="12">
        <f t="shared" si="36"/>
        <v>70</v>
      </c>
      <c r="V95" s="51">
        <f t="shared" si="32"/>
        <v>1617.5628617666669</v>
      </c>
      <c r="W95" s="52">
        <f t="shared" si="26"/>
        <v>2040</v>
      </c>
      <c r="X95" s="12">
        <f t="shared" si="27"/>
        <v>9096.4959504320468</v>
      </c>
      <c r="Y95" s="53">
        <f t="shared" si="28"/>
        <v>9104.0763637240725</v>
      </c>
    </row>
    <row r="96" spans="1:25" ht="13.5" customHeight="1">
      <c r="A96" s="15"/>
      <c r="B96" s="46" t="s">
        <v>119</v>
      </c>
      <c r="C96" s="47">
        <f t="shared" si="29"/>
        <v>10476.9235265673</v>
      </c>
      <c r="D96" s="26">
        <f>$C$30+$K$59</f>
        <v>461</v>
      </c>
      <c r="E96" s="26">
        <f t="shared" si="15"/>
        <v>10015.9235265673</v>
      </c>
      <c r="F96" s="26">
        <f t="shared" si="16"/>
        <v>8.3466029388060843</v>
      </c>
      <c r="G96" s="27">
        <f t="shared" si="17"/>
        <v>10024.270129506105</v>
      </c>
      <c r="I96" s="48">
        <f t="shared" si="30"/>
        <v>9129.0055035964051</v>
      </c>
      <c r="J96" s="18">
        <f t="shared" si="18"/>
        <v>510</v>
      </c>
      <c r="K96" s="18">
        <f t="shared" si="19"/>
        <v>8619.0055035964051</v>
      </c>
      <c r="L96" s="18">
        <f t="shared" si="20"/>
        <v>7.1825045863303378</v>
      </c>
      <c r="M96" s="49">
        <f t="shared" si="21"/>
        <v>8626.1880081827348</v>
      </c>
      <c r="O96" s="50">
        <f t="shared" si="31"/>
        <v>9104.0763637240725</v>
      </c>
      <c r="P96" s="12">
        <f t="shared" si="22"/>
        <v>1003.95</v>
      </c>
      <c r="Q96" s="12">
        <f t="shared" si="35"/>
        <v>298.94619510000001</v>
      </c>
      <c r="R96" s="19">
        <v>0</v>
      </c>
      <c r="S96" s="12">
        <f t="shared" si="24"/>
        <v>166.66666666666666</v>
      </c>
      <c r="T96" s="26">
        <f>$K$59</f>
        <v>26</v>
      </c>
      <c r="U96" s="19">
        <v>0</v>
      </c>
      <c r="V96" s="51">
        <f t="shared" si="32"/>
        <v>1625.5628617666669</v>
      </c>
      <c r="W96" s="52">
        <f t="shared" si="26"/>
        <v>2040</v>
      </c>
      <c r="X96" s="12">
        <f t="shared" si="27"/>
        <v>9518.5135019574045</v>
      </c>
      <c r="Y96" s="53">
        <f t="shared" si="28"/>
        <v>9526.4455965423676</v>
      </c>
    </row>
    <row r="97" spans="1:25" ht="13.5" customHeight="1">
      <c r="A97" s="15"/>
      <c r="B97" s="46" t="s">
        <v>120</v>
      </c>
      <c r="C97" s="47">
        <f t="shared" si="29"/>
        <v>10024.270129506105</v>
      </c>
      <c r="D97" s="26">
        <f>$C$30+$L$59</f>
        <v>485</v>
      </c>
      <c r="E97" s="26">
        <f t="shared" si="15"/>
        <v>9539.2701295061051</v>
      </c>
      <c r="F97" s="26">
        <f t="shared" si="16"/>
        <v>7.9493917745884213</v>
      </c>
      <c r="G97" s="27">
        <f t="shared" si="17"/>
        <v>9547.2195212806928</v>
      </c>
      <c r="I97" s="48">
        <f t="shared" si="30"/>
        <v>8626.1880081827348</v>
      </c>
      <c r="J97" s="18">
        <f t="shared" si="18"/>
        <v>510</v>
      </c>
      <c r="K97" s="18">
        <f t="shared" si="19"/>
        <v>8116.1880081827348</v>
      </c>
      <c r="L97" s="18">
        <f t="shared" si="20"/>
        <v>6.7634900068189454</v>
      </c>
      <c r="M97" s="49">
        <f t="shared" si="21"/>
        <v>8122.9514981895536</v>
      </c>
      <c r="O97" s="50">
        <f t="shared" si="31"/>
        <v>9526.4455965423676</v>
      </c>
      <c r="P97" s="12">
        <f t="shared" si="22"/>
        <v>1003.95</v>
      </c>
      <c r="Q97" s="12">
        <f t="shared" si="35"/>
        <v>298.94619510000001</v>
      </c>
      <c r="R97" s="19">
        <v>0</v>
      </c>
      <c r="S97" s="12">
        <f t="shared" si="24"/>
        <v>166.66666666666666</v>
      </c>
      <c r="T97" s="26">
        <f>$L$59</f>
        <v>50</v>
      </c>
      <c r="U97" s="19">
        <v>0</v>
      </c>
      <c r="V97" s="51">
        <f t="shared" si="32"/>
        <v>1769.5628617666669</v>
      </c>
      <c r="W97" s="52">
        <f t="shared" si="26"/>
        <v>2040</v>
      </c>
      <c r="X97" s="12">
        <f t="shared" si="27"/>
        <v>9796.8827347756996</v>
      </c>
      <c r="Y97" s="53">
        <f t="shared" si="28"/>
        <v>9805.046803721345</v>
      </c>
    </row>
    <row r="98" spans="1:25" ht="13.5" customHeight="1">
      <c r="A98" s="15"/>
      <c r="B98" s="46" t="s">
        <v>121</v>
      </c>
      <c r="C98" s="47">
        <f t="shared" si="29"/>
        <v>9547.2195212806928</v>
      </c>
      <c r="D98" s="26">
        <f>$C$30+$M$59</f>
        <v>474</v>
      </c>
      <c r="E98" s="26">
        <f t="shared" si="15"/>
        <v>9073.2195212806928</v>
      </c>
      <c r="F98" s="26">
        <f t="shared" si="16"/>
        <v>7.561016267733911</v>
      </c>
      <c r="G98" s="27">
        <f t="shared" si="17"/>
        <v>9080.7805375484259</v>
      </c>
      <c r="I98" s="48">
        <f t="shared" si="30"/>
        <v>8122.9514981895536</v>
      </c>
      <c r="J98" s="18">
        <f t="shared" si="18"/>
        <v>510</v>
      </c>
      <c r="K98" s="18">
        <f t="shared" si="19"/>
        <v>7612.9514981895536</v>
      </c>
      <c r="L98" s="18">
        <f t="shared" si="20"/>
        <v>6.3441262484912953</v>
      </c>
      <c r="M98" s="49">
        <f t="shared" si="21"/>
        <v>7619.2956244380448</v>
      </c>
      <c r="O98" s="50">
        <f t="shared" si="31"/>
        <v>9805.046803721345</v>
      </c>
      <c r="P98" s="12">
        <f t="shared" si="22"/>
        <v>1003.95</v>
      </c>
      <c r="Q98" s="12">
        <f t="shared" si="35"/>
        <v>298.94619510000001</v>
      </c>
      <c r="R98" s="19">
        <v>0</v>
      </c>
      <c r="S98" s="12">
        <f t="shared" si="24"/>
        <v>166.66666666666666</v>
      </c>
      <c r="T98" s="26">
        <f>$M$59</f>
        <v>39</v>
      </c>
      <c r="U98" s="19">
        <v>0</v>
      </c>
      <c r="V98" s="51">
        <f t="shared" si="32"/>
        <v>1703.5628617666669</v>
      </c>
      <c r="W98" s="52">
        <f t="shared" si="26"/>
        <v>2040</v>
      </c>
      <c r="X98" s="12">
        <f t="shared" si="27"/>
        <v>10141.483941954677</v>
      </c>
      <c r="Y98" s="53">
        <f t="shared" si="28"/>
        <v>10149.935178572972</v>
      </c>
    </row>
    <row r="99" spans="1:25" ht="13.5" customHeight="1">
      <c r="A99" s="15"/>
      <c r="B99" s="46" t="s">
        <v>122</v>
      </c>
      <c r="C99" s="54">
        <f t="shared" si="29"/>
        <v>9080.7805375484259</v>
      </c>
      <c r="D99" s="55">
        <f>$C$30+$N$59</f>
        <v>474</v>
      </c>
      <c r="E99" s="55">
        <f t="shared" si="15"/>
        <v>8606.7805375484259</v>
      </c>
      <c r="F99" s="55">
        <f t="shared" si="16"/>
        <v>7.1723171146236879</v>
      </c>
      <c r="G99" s="56">
        <f t="shared" si="17"/>
        <v>8613.9528546630499</v>
      </c>
      <c r="H99" s="57"/>
      <c r="I99" s="58">
        <f t="shared" si="30"/>
        <v>7619.2956244380448</v>
      </c>
      <c r="J99" s="60">
        <f t="shared" si="18"/>
        <v>510</v>
      </c>
      <c r="K99" s="60">
        <f t="shared" si="19"/>
        <v>7109.2956244380448</v>
      </c>
      <c r="L99" s="60">
        <f t="shared" si="20"/>
        <v>5.9244130203650371</v>
      </c>
      <c r="M99" s="61">
        <f t="shared" si="21"/>
        <v>7115.2200374584099</v>
      </c>
      <c r="O99" s="62">
        <f t="shared" si="31"/>
        <v>10149.935178572972</v>
      </c>
      <c r="P99" s="63">
        <f t="shared" si="22"/>
        <v>1003.95</v>
      </c>
      <c r="Q99" s="63">
        <f t="shared" si="35"/>
        <v>298.94619510000001</v>
      </c>
      <c r="R99" s="64">
        <v>0</v>
      </c>
      <c r="S99" s="63">
        <f t="shared" si="24"/>
        <v>166.66666666666666</v>
      </c>
      <c r="T99" s="55">
        <f>$N$59</f>
        <v>39</v>
      </c>
      <c r="U99" s="64">
        <v>0</v>
      </c>
      <c r="V99" s="65">
        <f t="shared" si="32"/>
        <v>1703.5628617666669</v>
      </c>
      <c r="W99" s="66">
        <f t="shared" si="26"/>
        <v>2040</v>
      </c>
      <c r="X99" s="63">
        <f t="shared" si="27"/>
        <v>10486.372316806306</v>
      </c>
      <c r="Y99" s="67">
        <f t="shared" si="28"/>
        <v>10495.110960403645</v>
      </c>
    </row>
    <row r="100" spans="1:25" ht="13.5" customHeight="1">
      <c r="A100" s="15"/>
    </row>
    <row r="101" spans="1:25" ht="13.5" customHeight="1">
      <c r="A101" s="15"/>
      <c r="W101" s="11" t="s">
        <v>123</v>
      </c>
      <c r="X101" s="12">
        <f>C47</f>
        <v>253628.71199999997</v>
      </c>
    </row>
    <row r="102" spans="1:25" ht="13.5" customHeight="1">
      <c r="A102" s="20" t="s">
        <v>124</v>
      </c>
      <c r="W102" s="11" t="s">
        <v>125</v>
      </c>
      <c r="X102" s="12">
        <f>C15</f>
        <v>176908.31</v>
      </c>
    </row>
    <row r="103" spans="1:25" ht="13.5" customHeight="1">
      <c r="A103" s="15"/>
      <c r="B103" s="82" t="s">
        <v>126</v>
      </c>
      <c r="W103" s="68" t="s">
        <v>127</v>
      </c>
      <c r="X103" s="51">
        <f>X101-C48-X102</f>
        <v>64038.966399999976</v>
      </c>
    </row>
    <row r="104" spans="1:25" ht="13.5" customHeight="1">
      <c r="A104" s="15"/>
      <c r="B104" s="82" t="s">
        <v>128</v>
      </c>
      <c r="W104" s="82" t="s">
        <v>129</v>
      </c>
      <c r="X104" s="69">
        <f>X103+Y99-C8</f>
        <v>49534.077360403622</v>
      </c>
    </row>
    <row r="105" spans="1:25" ht="13.5" customHeight="1">
      <c r="A105" s="15"/>
      <c r="B105" s="82" t="s">
        <v>130</v>
      </c>
    </row>
    <row r="106" spans="1:25" ht="13.5" customHeight="1">
      <c r="A106" s="15"/>
    </row>
    <row r="107" spans="1:25" ht="13.5" customHeight="1">
      <c r="A107" s="15"/>
    </row>
    <row r="108" spans="1:25" ht="13.5" customHeight="1">
      <c r="A108" s="15"/>
    </row>
    <row r="109" spans="1:25" ht="13.5" customHeight="1">
      <c r="A109" s="15"/>
    </row>
    <row r="110" spans="1:25" ht="13.5" customHeight="1">
      <c r="A110" s="15"/>
    </row>
    <row r="111" spans="1:25" ht="13.5" customHeight="1">
      <c r="A111" s="15"/>
    </row>
    <row r="112" spans="1:25" ht="13.5" customHeight="1">
      <c r="A112" s="15"/>
    </row>
    <row r="113" spans="1:1" ht="13.5" customHeight="1">
      <c r="A113" s="15"/>
    </row>
    <row r="114" spans="1:1" ht="13.5" customHeight="1">
      <c r="A114" s="15"/>
    </row>
    <row r="115" spans="1:1" ht="13.5" customHeight="1">
      <c r="A115" s="15"/>
    </row>
    <row r="116" spans="1:1" ht="13.5" customHeight="1">
      <c r="A116" s="15"/>
    </row>
    <row r="117" spans="1:1" ht="13.5" customHeight="1">
      <c r="A117" s="15"/>
    </row>
    <row r="118" spans="1:1" ht="13.5" customHeight="1">
      <c r="A118" s="15"/>
    </row>
    <row r="119" spans="1:1" ht="13.5" customHeight="1">
      <c r="A119" s="15"/>
    </row>
    <row r="120" spans="1:1" ht="13.5" customHeight="1">
      <c r="A120" s="15"/>
    </row>
    <row r="121" spans="1:1" ht="13.5" customHeight="1">
      <c r="A121" s="15"/>
    </row>
    <row r="122" spans="1:1" ht="13.5" customHeight="1">
      <c r="A122" s="15"/>
    </row>
    <row r="123" spans="1:1" ht="13.5" customHeight="1">
      <c r="A123" s="15"/>
    </row>
    <row r="124" spans="1:1" ht="13.5" customHeight="1">
      <c r="A124" s="15"/>
    </row>
    <row r="125" spans="1:1" ht="13.5" customHeight="1">
      <c r="A125" s="15"/>
    </row>
    <row r="126" spans="1:1" ht="13.5" customHeight="1">
      <c r="A126" s="15"/>
    </row>
    <row r="127" spans="1:1" ht="13.5" customHeight="1">
      <c r="A127" s="15"/>
    </row>
    <row r="128" spans="1:1" ht="13.5" customHeight="1">
      <c r="A128" s="15"/>
    </row>
    <row r="129" spans="1:1" ht="13.5" customHeight="1">
      <c r="A129" s="15"/>
    </row>
    <row r="130" spans="1:1" ht="13.5" customHeight="1">
      <c r="A130" s="15"/>
    </row>
    <row r="131" spans="1:1" ht="13.5" customHeight="1">
      <c r="A131" s="15"/>
    </row>
    <row r="132" spans="1:1" ht="13.5" customHeight="1">
      <c r="A132" s="15"/>
    </row>
    <row r="133" spans="1:1" ht="13.5" customHeight="1">
      <c r="A133" s="15"/>
    </row>
    <row r="134" spans="1:1" ht="13.5" customHeight="1">
      <c r="A134" s="15"/>
    </row>
    <row r="135" spans="1:1" ht="13.5" customHeight="1">
      <c r="A135" s="15"/>
    </row>
    <row r="136" spans="1:1" ht="13.5" customHeight="1">
      <c r="A136" s="15"/>
    </row>
    <row r="137" spans="1:1" ht="13.5" customHeight="1">
      <c r="A137" s="15"/>
    </row>
    <row r="138" spans="1:1" ht="13.5" customHeight="1">
      <c r="A138" s="15"/>
    </row>
    <row r="139" spans="1:1" ht="13.5" customHeight="1">
      <c r="A139" s="15"/>
    </row>
    <row r="140" spans="1:1" ht="13.5" customHeight="1">
      <c r="A140" s="15"/>
    </row>
    <row r="141" spans="1:1" ht="13.5" customHeight="1">
      <c r="A141" s="15"/>
    </row>
    <row r="142" spans="1:1" ht="13.5" customHeight="1">
      <c r="A142" s="15"/>
    </row>
    <row r="143" spans="1:1" ht="13.5" customHeight="1">
      <c r="A143" s="15"/>
    </row>
    <row r="144" spans="1:1" ht="13.5" customHeight="1">
      <c r="A144" s="15"/>
    </row>
    <row r="145" spans="1:1" ht="13.5" customHeight="1">
      <c r="A145" s="15"/>
    </row>
    <row r="146" spans="1:1" ht="13.5" customHeight="1">
      <c r="A146" s="15"/>
    </row>
    <row r="147" spans="1:1" ht="13.5" customHeight="1">
      <c r="A147" s="15"/>
    </row>
    <row r="148" spans="1:1" ht="13.5" customHeight="1">
      <c r="A148" s="15"/>
    </row>
    <row r="149" spans="1:1" ht="13.5" customHeight="1">
      <c r="A149" s="15"/>
    </row>
    <row r="150" spans="1:1" ht="13.5" customHeight="1">
      <c r="A150" s="15"/>
    </row>
    <row r="151" spans="1:1" ht="13.5" customHeight="1">
      <c r="A151" s="15"/>
    </row>
    <row r="152" spans="1:1" ht="13.5" customHeight="1">
      <c r="A152" s="15"/>
    </row>
    <row r="153" spans="1:1" ht="13.5" customHeight="1">
      <c r="A153" s="15"/>
    </row>
    <row r="154" spans="1:1" ht="13.5" customHeight="1">
      <c r="A154" s="15"/>
    </row>
    <row r="155" spans="1:1" ht="13.5" customHeight="1">
      <c r="A155" s="15"/>
    </row>
    <row r="156" spans="1:1" ht="13.5" customHeight="1">
      <c r="A156" s="15"/>
    </row>
    <row r="157" spans="1:1" ht="13.5" customHeight="1">
      <c r="A157" s="15"/>
    </row>
    <row r="158" spans="1:1" ht="13.5" customHeight="1">
      <c r="A158" s="15"/>
    </row>
    <row r="159" spans="1:1" ht="13.5" customHeight="1">
      <c r="A159" s="15"/>
    </row>
    <row r="160" spans="1:1" ht="13.5" customHeight="1">
      <c r="A160" s="15"/>
    </row>
    <row r="161" spans="1:1" ht="13.5" customHeight="1">
      <c r="A161" s="15"/>
    </row>
    <row r="162" spans="1:1" ht="13.5" customHeight="1">
      <c r="A162" s="15"/>
    </row>
    <row r="163" spans="1:1" ht="13.5" customHeight="1">
      <c r="A163" s="15"/>
    </row>
    <row r="164" spans="1:1" ht="13.5" customHeight="1">
      <c r="A164" s="15"/>
    </row>
    <row r="165" spans="1:1" ht="13.5" customHeight="1">
      <c r="A165" s="15"/>
    </row>
    <row r="166" spans="1:1" ht="13.5" customHeight="1">
      <c r="A166" s="15"/>
    </row>
    <row r="167" spans="1:1" ht="13.5" customHeight="1">
      <c r="A167" s="15"/>
    </row>
    <row r="168" spans="1:1" ht="13.5" customHeight="1">
      <c r="A168" s="15"/>
    </row>
    <row r="169" spans="1:1" ht="13.5" customHeight="1">
      <c r="A169" s="15"/>
    </row>
    <row r="170" spans="1:1" ht="13.5" customHeight="1">
      <c r="A170" s="15"/>
    </row>
    <row r="171" spans="1:1" ht="13.5" customHeight="1">
      <c r="A171" s="15"/>
    </row>
    <row r="172" spans="1:1" ht="13.5" customHeight="1">
      <c r="A172" s="15"/>
    </row>
    <row r="173" spans="1:1" ht="13.5" customHeight="1">
      <c r="A173" s="15"/>
    </row>
    <row r="174" spans="1:1" ht="13.5" customHeight="1">
      <c r="A174" s="15"/>
    </row>
    <row r="175" spans="1:1" ht="13.5" customHeight="1">
      <c r="A175" s="15"/>
    </row>
    <row r="176" spans="1:1" ht="13.5" customHeight="1">
      <c r="A176" s="15"/>
    </row>
    <row r="177" spans="1:1" ht="13.5" customHeight="1">
      <c r="A177" s="15"/>
    </row>
    <row r="178" spans="1:1" ht="13.5" customHeight="1">
      <c r="A178" s="15"/>
    </row>
    <row r="179" spans="1:1" ht="13.5" customHeight="1">
      <c r="A179" s="15"/>
    </row>
    <row r="180" spans="1:1" ht="13.5" customHeight="1">
      <c r="A180" s="15"/>
    </row>
    <row r="181" spans="1:1" ht="13.5" customHeight="1">
      <c r="A181" s="15"/>
    </row>
    <row r="182" spans="1:1" ht="13.5" customHeight="1">
      <c r="A182" s="15"/>
    </row>
    <row r="183" spans="1:1" ht="13.5" customHeight="1">
      <c r="A183" s="15"/>
    </row>
    <row r="184" spans="1:1" ht="13.5" customHeight="1">
      <c r="A184" s="15"/>
    </row>
    <row r="185" spans="1:1" ht="13.5" customHeight="1">
      <c r="A185" s="15"/>
    </row>
    <row r="186" spans="1:1" ht="13.5" customHeight="1">
      <c r="A186" s="15"/>
    </row>
    <row r="187" spans="1:1" ht="13.5" customHeight="1">
      <c r="A187" s="15"/>
    </row>
    <row r="188" spans="1:1" ht="13.5" customHeight="1">
      <c r="A188" s="15"/>
    </row>
    <row r="189" spans="1:1" ht="13.5" customHeight="1">
      <c r="A189" s="15"/>
    </row>
    <row r="190" spans="1:1" ht="13.5" customHeight="1">
      <c r="A190" s="15"/>
    </row>
    <row r="191" spans="1:1" ht="13.5" customHeight="1">
      <c r="A191" s="15"/>
    </row>
    <row r="192" spans="1:1" ht="13.5" customHeight="1">
      <c r="A192" s="15"/>
    </row>
    <row r="193" spans="1:1" ht="13.5" customHeight="1">
      <c r="A193" s="15"/>
    </row>
    <row r="194" spans="1:1" ht="13.5" customHeight="1">
      <c r="A194" s="15"/>
    </row>
    <row r="195" spans="1:1" ht="13.5" customHeight="1">
      <c r="A195" s="15"/>
    </row>
    <row r="196" spans="1:1" ht="13.5" customHeight="1">
      <c r="A196" s="15"/>
    </row>
    <row r="197" spans="1:1" ht="13.5" customHeight="1">
      <c r="A197" s="15"/>
    </row>
    <row r="198" spans="1:1" ht="13.5" customHeight="1">
      <c r="A198" s="15"/>
    </row>
    <row r="199" spans="1:1" ht="13.5" customHeight="1">
      <c r="A199" s="15"/>
    </row>
    <row r="200" spans="1:1" ht="13.5" customHeight="1">
      <c r="A200" s="15"/>
    </row>
    <row r="201" spans="1:1" ht="13.5" customHeight="1">
      <c r="A201" s="15"/>
    </row>
    <row r="202" spans="1:1" ht="13.5" customHeight="1">
      <c r="A202" s="15"/>
    </row>
    <row r="203" spans="1:1" ht="13.5" customHeight="1">
      <c r="A203" s="15"/>
    </row>
    <row r="204" spans="1:1" ht="13.5" customHeight="1">
      <c r="A204" s="15"/>
    </row>
    <row r="205" spans="1:1" ht="13.5" customHeight="1">
      <c r="A205" s="15"/>
    </row>
    <row r="206" spans="1:1" ht="13.5" customHeight="1">
      <c r="A206" s="15"/>
    </row>
    <row r="207" spans="1:1" ht="13.5" customHeight="1">
      <c r="A207" s="15"/>
    </row>
    <row r="208" spans="1:1" ht="13.5" customHeight="1">
      <c r="A208" s="15"/>
    </row>
    <row r="209" spans="1:1" ht="13.5" customHeight="1">
      <c r="A209" s="15"/>
    </row>
    <row r="210" spans="1:1" ht="13.5" customHeight="1">
      <c r="A210" s="15"/>
    </row>
    <row r="211" spans="1:1" ht="13.5" customHeight="1">
      <c r="A211" s="15"/>
    </row>
    <row r="212" spans="1:1" ht="13.5" customHeight="1">
      <c r="A212" s="15"/>
    </row>
    <row r="213" spans="1:1" ht="13.5" customHeight="1">
      <c r="A213" s="15"/>
    </row>
    <row r="214" spans="1:1" ht="13.5" customHeight="1">
      <c r="A214" s="15"/>
    </row>
    <row r="215" spans="1:1" ht="13.5" customHeight="1">
      <c r="A215" s="15"/>
    </row>
    <row r="216" spans="1:1" ht="13.5" customHeight="1">
      <c r="A216" s="15"/>
    </row>
    <row r="217" spans="1:1" ht="13.5" customHeight="1">
      <c r="A217" s="15"/>
    </row>
    <row r="218" spans="1:1" ht="13.5" customHeight="1">
      <c r="A218" s="15"/>
    </row>
    <row r="219" spans="1:1" ht="13.5" customHeight="1">
      <c r="A219" s="15"/>
    </row>
    <row r="220" spans="1:1" ht="13.5" customHeight="1">
      <c r="A220" s="15"/>
    </row>
    <row r="221" spans="1:1" ht="13.5" customHeight="1">
      <c r="A221" s="15"/>
    </row>
    <row r="222" spans="1:1" ht="13.5" customHeight="1">
      <c r="A222" s="15"/>
    </row>
    <row r="223" spans="1:1" ht="13.5" customHeight="1">
      <c r="A223" s="15"/>
    </row>
    <row r="224" spans="1:1" ht="13.5" customHeight="1">
      <c r="A224" s="15"/>
    </row>
    <row r="225" spans="1:1" ht="13.5" customHeight="1">
      <c r="A225" s="15"/>
    </row>
    <row r="226" spans="1:1" ht="13.5" customHeight="1">
      <c r="A226" s="15"/>
    </row>
    <row r="227" spans="1:1" ht="13.5" customHeight="1">
      <c r="A227" s="15"/>
    </row>
    <row r="228" spans="1:1" ht="13.5" customHeight="1">
      <c r="A228" s="15"/>
    </row>
    <row r="229" spans="1:1" ht="13.5" customHeight="1">
      <c r="A229" s="15"/>
    </row>
    <row r="230" spans="1:1" ht="13.5" customHeight="1">
      <c r="A230" s="15"/>
    </row>
    <row r="231" spans="1:1" ht="13.5" customHeight="1">
      <c r="A231" s="15"/>
    </row>
    <row r="232" spans="1:1" ht="13.5" customHeight="1">
      <c r="A232" s="15"/>
    </row>
    <row r="233" spans="1:1" ht="13.5" customHeight="1">
      <c r="A233" s="15"/>
    </row>
    <row r="234" spans="1:1" ht="13.5" customHeight="1">
      <c r="A234" s="15"/>
    </row>
    <row r="235" spans="1:1" ht="13.5" customHeight="1">
      <c r="A235" s="15"/>
    </row>
    <row r="236" spans="1:1" ht="13.5" customHeight="1">
      <c r="A236" s="15"/>
    </row>
    <row r="237" spans="1:1" ht="13.5" customHeight="1">
      <c r="A237" s="15"/>
    </row>
    <row r="238" spans="1:1" ht="13.5" customHeight="1">
      <c r="A238" s="15"/>
    </row>
    <row r="239" spans="1:1" ht="13.5" customHeight="1">
      <c r="A239" s="15"/>
    </row>
    <row r="240" spans="1:1" ht="13.5" customHeight="1">
      <c r="A240" s="15"/>
    </row>
    <row r="241" spans="1:1" ht="13.5" customHeight="1">
      <c r="A241" s="15"/>
    </row>
    <row r="242" spans="1:1" ht="13.5" customHeight="1">
      <c r="A242" s="15"/>
    </row>
    <row r="243" spans="1:1" ht="13.5" customHeight="1">
      <c r="A243" s="15"/>
    </row>
    <row r="244" spans="1:1" ht="13.5" customHeight="1">
      <c r="A244" s="15"/>
    </row>
    <row r="245" spans="1:1" ht="13.5" customHeight="1">
      <c r="A245" s="15"/>
    </row>
    <row r="246" spans="1:1" ht="13.5" customHeight="1">
      <c r="A246" s="15"/>
    </row>
    <row r="247" spans="1:1" ht="13.5" customHeight="1">
      <c r="A247" s="15"/>
    </row>
    <row r="248" spans="1:1" ht="13.5" customHeight="1">
      <c r="A248" s="15"/>
    </row>
    <row r="249" spans="1:1" ht="13.5" customHeight="1">
      <c r="A249" s="15"/>
    </row>
    <row r="250" spans="1:1" ht="13.5" customHeight="1">
      <c r="A250" s="15"/>
    </row>
    <row r="251" spans="1:1" ht="13.5" customHeight="1">
      <c r="A251" s="15"/>
    </row>
    <row r="252" spans="1:1" ht="13.5" customHeight="1">
      <c r="A252" s="15"/>
    </row>
    <row r="253" spans="1:1" ht="13.5" customHeight="1">
      <c r="A253" s="15"/>
    </row>
    <row r="254" spans="1:1" ht="13.5" customHeight="1">
      <c r="A254" s="15"/>
    </row>
    <row r="255" spans="1:1" ht="13.5" customHeight="1">
      <c r="A255" s="15"/>
    </row>
    <row r="256" spans="1:1" ht="13.5" customHeight="1">
      <c r="A256" s="15"/>
    </row>
    <row r="257" spans="1:1" ht="13.5" customHeight="1">
      <c r="A257" s="15"/>
    </row>
    <row r="258" spans="1:1" ht="13.5" customHeight="1">
      <c r="A258" s="15"/>
    </row>
    <row r="259" spans="1:1" ht="13.5" customHeight="1">
      <c r="A259" s="15"/>
    </row>
    <row r="260" spans="1:1" ht="13.5" customHeight="1">
      <c r="A260" s="15"/>
    </row>
    <row r="261" spans="1:1" ht="13.5" customHeight="1">
      <c r="A261" s="15"/>
    </row>
    <row r="262" spans="1:1" ht="13.5" customHeight="1">
      <c r="A262" s="15"/>
    </row>
    <row r="263" spans="1:1" ht="13.5" customHeight="1">
      <c r="A263" s="15"/>
    </row>
    <row r="264" spans="1:1" ht="13.5" customHeight="1">
      <c r="A264" s="15"/>
    </row>
    <row r="265" spans="1:1" ht="13.5" customHeight="1">
      <c r="A265" s="15"/>
    </row>
    <row r="266" spans="1:1" ht="13.5" customHeight="1">
      <c r="A266" s="15"/>
    </row>
    <row r="267" spans="1:1" ht="13.5" customHeight="1">
      <c r="A267" s="15"/>
    </row>
    <row r="268" spans="1:1" ht="13.5" customHeight="1">
      <c r="A268" s="15"/>
    </row>
    <row r="269" spans="1:1" ht="13.5" customHeight="1">
      <c r="A269" s="15"/>
    </row>
    <row r="270" spans="1:1" ht="13.5" customHeight="1">
      <c r="A270" s="15"/>
    </row>
    <row r="271" spans="1:1" ht="13.5" customHeight="1">
      <c r="A271" s="15"/>
    </row>
    <row r="272" spans="1:1" ht="13.5" customHeight="1">
      <c r="A272" s="15"/>
    </row>
    <row r="273" spans="1:1" ht="13.5" customHeight="1">
      <c r="A273" s="15"/>
    </row>
    <row r="274" spans="1:1" ht="13.5" customHeight="1">
      <c r="A274" s="15"/>
    </row>
    <row r="275" spans="1:1" ht="13.5" customHeight="1">
      <c r="A275" s="15"/>
    </row>
    <row r="276" spans="1:1" ht="13.5" customHeight="1">
      <c r="A276" s="15"/>
    </row>
    <row r="277" spans="1:1" ht="13.5" customHeight="1">
      <c r="A277" s="15"/>
    </row>
    <row r="278" spans="1:1" ht="13.5" customHeight="1">
      <c r="A278" s="15"/>
    </row>
    <row r="279" spans="1:1" ht="13.5" customHeight="1">
      <c r="A279" s="15"/>
    </row>
    <row r="280" spans="1:1" ht="13.5" customHeight="1">
      <c r="A280" s="15"/>
    </row>
    <row r="281" spans="1:1" ht="13.5" customHeight="1">
      <c r="A281" s="15"/>
    </row>
    <row r="282" spans="1:1" ht="13.5" customHeight="1">
      <c r="A282" s="15"/>
    </row>
    <row r="283" spans="1:1" ht="13.5" customHeight="1">
      <c r="A283" s="15"/>
    </row>
    <row r="284" spans="1:1" ht="13.5" customHeight="1">
      <c r="A284" s="15"/>
    </row>
    <row r="285" spans="1:1" ht="13.5" customHeight="1">
      <c r="A285" s="15"/>
    </row>
    <row r="286" spans="1:1" ht="13.5" customHeight="1">
      <c r="A286" s="15"/>
    </row>
    <row r="287" spans="1:1" ht="13.5" customHeight="1">
      <c r="A287" s="15"/>
    </row>
    <row r="288" spans="1:1" ht="13.5" customHeight="1">
      <c r="A288" s="15"/>
    </row>
    <row r="289" spans="1:1" ht="13.5" customHeight="1">
      <c r="A289" s="15"/>
    </row>
    <row r="290" spans="1:1" ht="13.5" customHeight="1">
      <c r="A290" s="15"/>
    </row>
    <row r="291" spans="1:1" ht="13.5" customHeight="1">
      <c r="A291" s="15"/>
    </row>
    <row r="292" spans="1:1" ht="13.5" customHeight="1">
      <c r="A292" s="15"/>
    </row>
    <row r="293" spans="1:1" ht="13.5" customHeight="1">
      <c r="A293" s="15"/>
    </row>
    <row r="294" spans="1:1" ht="13.5" customHeight="1">
      <c r="A294" s="15"/>
    </row>
    <row r="295" spans="1:1" ht="13.5" customHeight="1">
      <c r="A295" s="15"/>
    </row>
    <row r="296" spans="1:1" ht="13.5" customHeight="1">
      <c r="A296" s="15"/>
    </row>
    <row r="297" spans="1:1" ht="13.5" customHeight="1">
      <c r="A297" s="15"/>
    </row>
    <row r="298" spans="1:1" ht="13.5" customHeight="1">
      <c r="A298" s="15"/>
    </row>
    <row r="299" spans="1:1" ht="13.5" customHeight="1">
      <c r="A299" s="15"/>
    </row>
    <row r="300" spans="1:1" ht="13.5" customHeight="1">
      <c r="A300" s="15"/>
    </row>
    <row r="301" spans="1:1" ht="13.5" customHeight="1">
      <c r="A301" s="15"/>
    </row>
    <row r="302" spans="1:1" ht="13.5" customHeight="1">
      <c r="A302" s="15"/>
    </row>
    <row r="303" spans="1:1" ht="13.5" customHeight="1">
      <c r="A303" s="15"/>
    </row>
    <row r="304" spans="1:1" ht="13.5" customHeight="1">
      <c r="A304" s="15"/>
    </row>
    <row r="305" spans="1:1" ht="13.5" customHeight="1">
      <c r="A305" s="15"/>
    </row>
    <row r="306" spans="1:1" ht="13.5" customHeight="1">
      <c r="A306" s="15"/>
    </row>
    <row r="307" spans="1:1" ht="13.5" customHeight="1">
      <c r="A307" s="15"/>
    </row>
    <row r="308" spans="1:1" ht="13.5" customHeight="1">
      <c r="A308" s="15"/>
    </row>
    <row r="309" spans="1:1" ht="13.5" customHeight="1">
      <c r="A309" s="15"/>
    </row>
    <row r="310" spans="1:1" ht="13.5" customHeight="1">
      <c r="A310" s="15"/>
    </row>
    <row r="311" spans="1:1" ht="13.5" customHeight="1">
      <c r="A311" s="15"/>
    </row>
    <row r="312" spans="1:1" ht="13.5" customHeight="1">
      <c r="A312" s="15"/>
    </row>
    <row r="313" spans="1:1" ht="13.5" customHeight="1">
      <c r="A313" s="15"/>
    </row>
    <row r="314" spans="1:1" ht="13.5" customHeight="1">
      <c r="A314" s="15"/>
    </row>
    <row r="315" spans="1:1" ht="13.5" customHeight="1">
      <c r="A315" s="15"/>
    </row>
    <row r="316" spans="1:1" ht="13.5" customHeight="1">
      <c r="A316" s="15"/>
    </row>
    <row r="317" spans="1:1" ht="13.5" customHeight="1">
      <c r="A317" s="15"/>
    </row>
    <row r="318" spans="1:1" ht="13.5" customHeight="1">
      <c r="A318" s="15"/>
    </row>
    <row r="319" spans="1:1" ht="13.5" customHeight="1">
      <c r="A319" s="15"/>
    </row>
    <row r="320" spans="1:1" ht="13.5" customHeight="1">
      <c r="A320" s="15"/>
    </row>
    <row r="321" spans="1:1" ht="13.5" customHeight="1">
      <c r="A321" s="15"/>
    </row>
    <row r="322" spans="1:1" ht="13.5" customHeight="1">
      <c r="A322" s="15"/>
    </row>
    <row r="323" spans="1:1" ht="13.5" customHeight="1">
      <c r="A323" s="15"/>
    </row>
    <row r="324" spans="1:1" ht="13.5" customHeight="1">
      <c r="A324" s="15"/>
    </row>
    <row r="325" spans="1:1" ht="13.5" customHeight="1">
      <c r="A325" s="15"/>
    </row>
    <row r="326" spans="1:1" ht="13.5" customHeight="1">
      <c r="A326" s="15"/>
    </row>
    <row r="327" spans="1:1" ht="13.5" customHeight="1">
      <c r="A327" s="15"/>
    </row>
    <row r="328" spans="1:1" ht="13.5" customHeight="1">
      <c r="A328" s="15"/>
    </row>
    <row r="329" spans="1:1" ht="13.5" customHeight="1">
      <c r="A329" s="15"/>
    </row>
    <row r="330" spans="1:1" ht="13.5" customHeight="1">
      <c r="A330" s="15"/>
    </row>
    <row r="331" spans="1:1" ht="13.5" customHeight="1">
      <c r="A331" s="15"/>
    </row>
    <row r="332" spans="1:1" ht="13.5" customHeight="1">
      <c r="A332" s="15"/>
    </row>
    <row r="333" spans="1:1" ht="13.5" customHeight="1">
      <c r="A333" s="15"/>
    </row>
    <row r="334" spans="1:1" ht="13.5" customHeight="1">
      <c r="A334" s="15"/>
    </row>
    <row r="335" spans="1:1" ht="13.5" customHeight="1">
      <c r="A335" s="15"/>
    </row>
    <row r="336" spans="1:1" ht="13.5" customHeight="1">
      <c r="A336" s="15"/>
    </row>
    <row r="337" spans="1:1" ht="13.5" customHeight="1">
      <c r="A337" s="15"/>
    </row>
    <row r="338" spans="1:1" ht="13.5" customHeight="1">
      <c r="A338" s="15"/>
    </row>
    <row r="339" spans="1:1" ht="13.5" customHeight="1">
      <c r="A339" s="15"/>
    </row>
    <row r="340" spans="1:1" ht="13.5" customHeight="1">
      <c r="A340" s="15"/>
    </row>
    <row r="341" spans="1:1" ht="13.5" customHeight="1">
      <c r="A341" s="15"/>
    </row>
    <row r="342" spans="1:1" ht="13.5" customHeight="1">
      <c r="A342" s="15"/>
    </row>
    <row r="343" spans="1:1" ht="13.5" customHeight="1">
      <c r="A343" s="15"/>
    </row>
    <row r="344" spans="1:1" ht="13.5" customHeight="1">
      <c r="A344" s="15"/>
    </row>
    <row r="345" spans="1:1" ht="13.5" customHeight="1">
      <c r="A345" s="15"/>
    </row>
    <row r="346" spans="1:1" ht="13.5" customHeight="1">
      <c r="A346" s="15"/>
    </row>
    <row r="347" spans="1:1" ht="13.5" customHeight="1">
      <c r="A347" s="15"/>
    </row>
    <row r="348" spans="1:1" ht="13.5" customHeight="1">
      <c r="A348" s="15"/>
    </row>
    <row r="349" spans="1:1" ht="13.5" customHeight="1">
      <c r="A349" s="15"/>
    </row>
    <row r="350" spans="1:1" ht="13.5" customHeight="1">
      <c r="A350" s="15"/>
    </row>
    <row r="351" spans="1:1" ht="13.5" customHeight="1">
      <c r="A351" s="15"/>
    </row>
    <row r="352" spans="1:1" ht="13.5" customHeight="1">
      <c r="A352" s="15"/>
    </row>
    <row r="353" spans="1:1" ht="13.5" customHeight="1">
      <c r="A353" s="15"/>
    </row>
    <row r="354" spans="1:1" ht="13.5" customHeight="1">
      <c r="A354" s="15"/>
    </row>
    <row r="355" spans="1:1" ht="13.5" customHeight="1">
      <c r="A355" s="15"/>
    </row>
    <row r="356" spans="1:1" ht="13.5" customHeight="1">
      <c r="A356" s="15"/>
    </row>
    <row r="357" spans="1:1" ht="13.5" customHeight="1">
      <c r="A357" s="15"/>
    </row>
    <row r="358" spans="1:1" ht="13.5" customHeight="1">
      <c r="A358" s="15"/>
    </row>
    <row r="359" spans="1:1" ht="13.5" customHeight="1">
      <c r="A359" s="15"/>
    </row>
    <row r="360" spans="1:1" ht="13.5" customHeight="1">
      <c r="A360" s="15"/>
    </row>
    <row r="361" spans="1:1" ht="13.5" customHeight="1">
      <c r="A361" s="15"/>
    </row>
    <row r="362" spans="1:1" ht="13.5" customHeight="1">
      <c r="A362" s="15"/>
    </row>
    <row r="363" spans="1:1" ht="13.5" customHeight="1">
      <c r="A363" s="15"/>
    </row>
    <row r="364" spans="1:1" ht="13.5" customHeight="1">
      <c r="A364" s="15"/>
    </row>
    <row r="365" spans="1:1" ht="13.5" customHeight="1">
      <c r="A365" s="15"/>
    </row>
    <row r="366" spans="1:1" ht="13.5" customHeight="1">
      <c r="A366" s="15"/>
    </row>
    <row r="367" spans="1:1" ht="13.5" customHeight="1">
      <c r="A367" s="15"/>
    </row>
    <row r="368" spans="1:1" ht="13.5" customHeight="1">
      <c r="A368" s="15"/>
    </row>
    <row r="369" spans="1:1" ht="13.5" customHeight="1">
      <c r="A369" s="15"/>
    </row>
    <row r="370" spans="1:1" ht="13.5" customHeight="1">
      <c r="A370" s="15"/>
    </row>
    <row r="371" spans="1:1" ht="13.5" customHeight="1">
      <c r="A371" s="15"/>
    </row>
    <row r="372" spans="1:1" ht="13.5" customHeight="1">
      <c r="A372" s="15"/>
    </row>
    <row r="373" spans="1:1" ht="13.5" customHeight="1">
      <c r="A373" s="15"/>
    </row>
    <row r="374" spans="1:1" ht="13.5" customHeight="1">
      <c r="A374" s="15"/>
    </row>
    <row r="375" spans="1:1" ht="13.5" customHeight="1">
      <c r="A375" s="15"/>
    </row>
    <row r="376" spans="1:1" ht="13.5" customHeight="1">
      <c r="A376" s="15"/>
    </row>
    <row r="377" spans="1:1" ht="13.5" customHeight="1">
      <c r="A377" s="15"/>
    </row>
    <row r="378" spans="1:1" ht="13.5" customHeight="1">
      <c r="A378" s="15"/>
    </row>
    <row r="379" spans="1:1" ht="13.5" customHeight="1">
      <c r="A379" s="15"/>
    </row>
    <row r="380" spans="1:1" ht="13.5" customHeight="1">
      <c r="A380" s="15"/>
    </row>
    <row r="381" spans="1:1" ht="13.5" customHeight="1">
      <c r="A381" s="15"/>
    </row>
    <row r="382" spans="1:1" ht="13.5" customHeight="1">
      <c r="A382" s="15"/>
    </row>
    <row r="383" spans="1:1" ht="13.5" customHeight="1">
      <c r="A383" s="15"/>
    </row>
    <row r="384" spans="1:1" ht="13.5" customHeight="1">
      <c r="A384" s="15"/>
    </row>
    <row r="385" spans="1:1" ht="13.5" customHeight="1">
      <c r="A385" s="15"/>
    </row>
    <row r="386" spans="1:1" ht="13.5" customHeight="1">
      <c r="A386" s="15"/>
    </row>
    <row r="387" spans="1:1" ht="13.5" customHeight="1">
      <c r="A387" s="15"/>
    </row>
    <row r="388" spans="1:1" ht="13.5" customHeight="1">
      <c r="A388" s="15"/>
    </row>
    <row r="389" spans="1:1" ht="13.5" customHeight="1">
      <c r="A389" s="15"/>
    </row>
    <row r="390" spans="1:1" ht="13.5" customHeight="1">
      <c r="A390" s="15"/>
    </row>
    <row r="391" spans="1:1" ht="13.5" customHeight="1">
      <c r="A391" s="15"/>
    </row>
    <row r="392" spans="1:1" ht="13.5" customHeight="1">
      <c r="A392" s="15"/>
    </row>
    <row r="393" spans="1:1" ht="13.5" customHeight="1">
      <c r="A393" s="15"/>
    </row>
    <row r="394" spans="1:1" ht="13.5" customHeight="1">
      <c r="A394" s="15"/>
    </row>
    <row r="395" spans="1:1" ht="13.5" customHeight="1">
      <c r="A395" s="15"/>
    </row>
    <row r="396" spans="1:1" ht="13.5" customHeight="1">
      <c r="A396" s="15"/>
    </row>
    <row r="397" spans="1:1" ht="13.5" customHeight="1">
      <c r="A397" s="15"/>
    </row>
    <row r="398" spans="1:1" ht="13.5" customHeight="1">
      <c r="A398" s="15"/>
    </row>
    <row r="399" spans="1:1" ht="13.5" customHeight="1">
      <c r="A399" s="15"/>
    </row>
    <row r="400" spans="1:1" ht="13.5" customHeight="1">
      <c r="A400" s="15"/>
    </row>
    <row r="401" spans="1:1" ht="13.5" customHeight="1">
      <c r="A401" s="15"/>
    </row>
    <row r="402" spans="1:1" ht="13.5" customHeight="1">
      <c r="A402" s="15"/>
    </row>
    <row r="403" spans="1:1" ht="13.5" customHeight="1">
      <c r="A403" s="15"/>
    </row>
    <row r="404" spans="1:1" ht="13.5" customHeight="1">
      <c r="A404" s="15"/>
    </row>
    <row r="405" spans="1:1" ht="13.5" customHeight="1">
      <c r="A405" s="15"/>
    </row>
    <row r="406" spans="1:1" ht="13.5" customHeight="1">
      <c r="A406" s="15"/>
    </row>
    <row r="407" spans="1:1" ht="13.5" customHeight="1">
      <c r="A407" s="15"/>
    </row>
    <row r="408" spans="1:1" ht="13.5" customHeight="1">
      <c r="A408" s="15"/>
    </row>
    <row r="409" spans="1:1" ht="13.5" customHeight="1">
      <c r="A409" s="15"/>
    </row>
    <row r="410" spans="1:1" ht="13.5" customHeight="1">
      <c r="A410" s="15"/>
    </row>
    <row r="411" spans="1:1" ht="13.5" customHeight="1">
      <c r="A411" s="15"/>
    </row>
    <row r="412" spans="1:1" ht="13.5" customHeight="1">
      <c r="A412" s="15"/>
    </row>
    <row r="413" spans="1:1" ht="13.5" customHeight="1">
      <c r="A413" s="15"/>
    </row>
    <row r="414" spans="1:1" ht="13.5" customHeight="1">
      <c r="A414" s="15"/>
    </row>
    <row r="415" spans="1:1" ht="13.5" customHeight="1">
      <c r="A415" s="15"/>
    </row>
    <row r="416" spans="1:1" ht="13.5" customHeight="1">
      <c r="A416" s="15"/>
    </row>
    <row r="417" spans="1:1" ht="13.5" customHeight="1">
      <c r="A417" s="15"/>
    </row>
    <row r="418" spans="1:1" ht="13.5" customHeight="1">
      <c r="A418" s="15"/>
    </row>
    <row r="419" spans="1:1" ht="13.5" customHeight="1">
      <c r="A419" s="15"/>
    </row>
    <row r="420" spans="1:1" ht="13.5" customHeight="1">
      <c r="A420" s="15"/>
    </row>
    <row r="421" spans="1:1" ht="13.5" customHeight="1">
      <c r="A421" s="15"/>
    </row>
    <row r="422" spans="1:1" ht="13.5" customHeight="1">
      <c r="A422" s="15"/>
    </row>
    <row r="423" spans="1:1" ht="13.5" customHeight="1">
      <c r="A423" s="15"/>
    </row>
    <row r="424" spans="1:1" ht="13.5" customHeight="1">
      <c r="A424" s="15"/>
    </row>
    <row r="425" spans="1:1" ht="13.5" customHeight="1">
      <c r="A425" s="15"/>
    </row>
    <row r="426" spans="1:1" ht="13.5" customHeight="1">
      <c r="A426" s="15"/>
    </row>
    <row r="427" spans="1:1" ht="13.5" customHeight="1">
      <c r="A427" s="15"/>
    </row>
    <row r="428" spans="1:1" ht="13.5" customHeight="1">
      <c r="A428" s="15"/>
    </row>
    <row r="429" spans="1:1" ht="13.5" customHeight="1">
      <c r="A429" s="15"/>
    </row>
    <row r="430" spans="1:1" ht="13.5" customHeight="1">
      <c r="A430" s="15"/>
    </row>
    <row r="431" spans="1:1" ht="13.5" customHeight="1">
      <c r="A431" s="15"/>
    </row>
    <row r="432" spans="1:1" ht="13.5" customHeight="1">
      <c r="A432" s="15"/>
    </row>
    <row r="433" spans="1:1" ht="13.5" customHeight="1">
      <c r="A433" s="15"/>
    </row>
    <row r="434" spans="1:1" ht="13.5" customHeight="1">
      <c r="A434" s="15"/>
    </row>
    <row r="435" spans="1:1" ht="13.5" customHeight="1">
      <c r="A435" s="15"/>
    </row>
    <row r="436" spans="1:1" ht="13.5" customHeight="1">
      <c r="A436" s="15"/>
    </row>
    <row r="437" spans="1:1" ht="13.5" customHeight="1">
      <c r="A437" s="15"/>
    </row>
    <row r="438" spans="1:1" ht="13.5" customHeight="1">
      <c r="A438" s="15"/>
    </row>
    <row r="439" spans="1:1" ht="13.5" customHeight="1">
      <c r="A439" s="15"/>
    </row>
    <row r="440" spans="1:1" ht="13.5" customHeight="1">
      <c r="A440" s="15"/>
    </row>
    <row r="441" spans="1:1" ht="13.5" customHeight="1">
      <c r="A441" s="15"/>
    </row>
    <row r="442" spans="1:1" ht="13.5" customHeight="1">
      <c r="A442" s="15"/>
    </row>
    <row r="443" spans="1:1" ht="13.5" customHeight="1">
      <c r="A443" s="15"/>
    </row>
    <row r="444" spans="1:1" ht="13.5" customHeight="1">
      <c r="A444" s="15"/>
    </row>
    <row r="445" spans="1:1" ht="13.5" customHeight="1">
      <c r="A445" s="15"/>
    </row>
    <row r="446" spans="1:1" ht="13.5" customHeight="1">
      <c r="A446" s="15"/>
    </row>
    <row r="447" spans="1:1" ht="13.5" customHeight="1">
      <c r="A447" s="15"/>
    </row>
    <row r="448" spans="1:1" ht="13.5" customHeight="1">
      <c r="A448" s="15"/>
    </row>
    <row r="449" spans="1:1" ht="13.5" customHeight="1">
      <c r="A449" s="15"/>
    </row>
    <row r="450" spans="1:1" ht="13.5" customHeight="1">
      <c r="A450" s="15"/>
    </row>
    <row r="451" spans="1:1" ht="13.5" customHeight="1">
      <c r="A451" s="15"/>
    </row>
    <row r="452" spans="1:1" ht="13.5" customHeight="1">
      <c r="A452" s="15"/>
    </row>
    <row r="453" spans="1:1" ht="13.5" customHeight="1">
      <c r="A453" s="15"/>
    </row>
    <row r="454" spans="1:1" ht="13.5" customHeight="1">
      <c r="A454" s="15"/>
    </row>
    <row r="455" spans="1:1" ht="13.5" customHeight="1">
      <c r="A455" s="15"/>
    </row>
    <row r="456" spans="1:1" ht="13.5" customHeight="1">
      <c r="A456" s="15"/>
    </row>
    <row r="457" spans="1:1" ht="13.5" customHeight="1">
      <c r="A457" s="15"/>
    </row>
    <row r="458" spans="1:1" ht="13.5" customHeight="1">
      <c r="A458" s="15"/>
    </row>
    <row r="459" spans="1:1" ht="13.5" customHeight="1">
      <c r="A459" s="15"/>
    </row>
    <row r="460" spans="1:1" ht="13.5" customHeight="1">
      <c r="A460" s="15"/>
    </row>
    <row r="461" spans="1:1" ht="13.5" customHeight="1">
      <c r="A461" s="15"/>
    </row>
    <row r="462" spans="1:1" ht="13.5" customHeight="1">
      <c r="A462" s="15"/>
    </row>
    <row r="463" spans="1:1" ht="13.5" customHeight="1">
      <c r="A463" s="15"/>
    </row>
    <row r="464" spans="1:1" ht="13.5" customHeight="1">
      <c r="A464" s="15"/>
    </row>
    <row r="465" spans="1:1" ht="13.5" customHeight="1">
      <c r="A465" s="15"/>
    </row>
    <row r="466" spans="1:1" ht="13.5" customHeight="1">
      <c r="A466" s="15"/>
    </row>
    <row r="467" spans="1:1" ht="13.5" customHeight="1">
      <c r="A467" s="15"/>
    </row>
    <row r="468" spans="1:1" ht="13.5" customHeight="1">
      <c r="A468" s="15"/>
    </row>
    <row r="469" spans="1:1" ht="13.5" customHeight="1">
      <c r="A469" s="15"/>
    </row>
    <row r="470" spans="1:1" ht="13.5" customHeight="1">
      <c r="A470" s="15"/>
    </row>
    <row r="471" spans="1:1" ht="13.5" customHeight="1">
      <c r="A471" s="15"/>
    </row>
    <row r="472" spans="1:1" ht="13.5" customHeight="1">
      <c r="A472" s="15"/>
    </row>
    <row r="473" spans="1:1" ht="13.5" customHeight="1">
      <c r="A473" s="15"/>
    </row>
    <row r="474" spans="1:1" ht="13.5" customHeight="1">
      <c r="A474" s="15"/>
    </row>
    <row r="475" spans="1:1" ht="13.5" customHeight="1">
      <c r="A475" s="15"/>
    </row>
    <row r="476" spans="1:1" ht="13.5" customHeight="1">
      <c r="A476" s="15"/>
    </row>
    <row r="477" spans="1:1" ht="13.5" customHeight="1">
      <c r="A477" s="15"/>
    </row>
    <row r="478" spans="1:1" ht="13.5" customHeight="1">
      <c r="A478" s="15"/>
    </row>
    <row r="479" spans="1:1" ht="13.5" customHeight="1">
      <c r="A479" s="15"/>
    </row>
    <row r="480" spans="1:1" ht="13.5" customHeight="1">
      <c r="A480" s="15"/>
    </row>
    <row r="481" spans="1:1" ht="13.5" customHeight="1">
      <c r="A481" s="15"/>
    </row>
    <row r="482" spans="1:1" ht="13.5" customHeight="1">
      <c r="A482" s="15"/>
    </row>
    <row r="483" spans="1:1" ht="13.5" customHeight="1">
      <c r="A483" s="15"/>
    </row>
    <row r="484" spans="1:1" ht="13.5" customHeight="1">
      <c r="A484" s="15"/>
    </row>
    <row r="485" spans="1:1" ht="13.5" customHeight="1">
      <c r="A485" s="15"/>
    </row>
    <row r="486" spans="1:1" ht="13.5" customHeight="1">
      <c r="A486" s="15"/>
    </row>
    <row r="487" spans="1:1" ht="13.5" customHeight="1">
      <c r="A487" s="15"/>
    </row>
    <row r="488" spans="1:1" ht="13.5" customHeight="1">
      <c r="A488" s="15"/>
    </row>
    <row r="489" spans="1:1" ht="13.5" customHeight="1">
      <c r="A489" s="15"/>
    </row>
    <row r="490" spans="1:1" ht="13.5" customHeight="1">
      <c r="A490" s="15"/>
    </row>
    <row r="491" spans="1:1" ht="13.5" customHeight="1">
      <c r="A491" s="15"/>
    </row>
    <row r="492" spans="1:1" ht="13.5" customHeight="1">
      <c r="A492" s="15"/>
    </row>
    <row r="493" spans="1:1" ht="13.5" customHeight="1">
      <c r="A493" s="15"/>
    </row>
    <row r="494" spans="1:1" ht="13.5" customHeight="1">
      <c r="A494" s="15"/>
    </row>
    <row r="495" spans="1:1" ht="13.5" customHeight="1">
      <c r="A495" s="15"/>
    </row>
    <row r="496" spans="1:1" ht="13.5" customHeight="1">
      <c r="A496" s="15"/>
    </row>
    <row r="497" spans="1:1" ht="13.5" customHeight="1">
      <c r="A497" s="15"/>
    </row>
    <row r="498" spans="1:1" ht="13.5" customHeight="1">
      <c r="A498" s="15"/>
    </row>
    <row r="499" spans="1:1" ht="13.5" customHeight="1">
      <c r="A499" s="15"/>
    </row>
    <row r="500" spans="1:1" ht="13.5" customHeight="1">
      <c r="A500" s="15"/>
    </row>
    <row r="501" spans="1:1" ht="13.5" customHeight="1">
      <c r="A501" s="15"/>
    </row>
    <row r="502" spans="1:1" ht="13.5" customHeight="1">
      <c r="A502" s="15"/>
    </row>
    <row r="503" spans="1:1" ht="13.5" customHeight="1">
      <c r="A503" s="15"/>
    </row>
    <row r="504" spans="1:1" ht="13.5" customHeight="1">
      <c r="A504" s="15"/>
    </row>
    <row r="505" spans="1:1" ht="13.5" customHeight="1">
      <c r="A505" s="15"/>
    </row>
    <row r="506" spans="1:1" ht="13.5" customHeight="1">
      <c r="A506" s="15"/>
    </row>
    <row r="507" spans="1:1" ht="13.5" customHeight="1">
      <c r="A507" s="15"/>
    </row>
    <row r="508" spans="1:1" ht="13.5" customHeight="1">
      <c r="A508" s="15"/>
    </row>
    <row r="509" spans="1:1" ht="13.5" customHeight="1">
      <c r="A509" s="15"/>
    </row>
    <row r="510" spans="1:1" ht="13.5" customHeight="1">
      <c r="A510" s="15"/>
    </row>
    <row r="511" spans="1:1" ht="13.5" customHeight="1">
      <c r="A511" s="15"/>
    </row>
    <row r="512" spans="1:1" ht="13.5" customHeight="1">
      <c r="A512" s="15"/>
    </row>
    <row r="513" spans="1:1" ht="13.5" customHeight="1">
      <c r="A513" s="15"/>
    </row>
    <row r="514" spans="1:1" ht="13.5" customHeight="1">
      <c r="A514" s="15"/>
    </row>
    <row r="515" spans="1:1" ht="13.5" customHeight="1">
      <c r="A515" s="15"/>
    </row>
    <row r="516" spans="1:1" ht="13.5" customHeight="1">
      <c r="A516" s="15"/>
    </row>
    <row r="517" spans="1:1" ht="13.5" customHeight="1">
      <c r="A517" s="15"/>
    </row>
    <row r="518" spans="1:1" ht="13.5" customHeight="1">
      <c r="A518" s="15"/>
    </row>
    <row r="519" spans="1:1" ht="13.5" customHeight="1">
      <c r="A519" s="15"/>
    </row>
    <row r="520" spans="1:1" ht="13.5" customHeight="1">
      <c r="A520" s="15"/>
    </row>
    <row r="521" spans="1:1" ht="13.5" customHeight="1">
      <c r="A521" s="15"/>
    </row>
    <row r="522" spans="1:1" ht="13.5" customHeight="1">
      <c r="A522" s="15"/>
    </row>
    <row r="523" spans="1:1" ht="13.5" customHeight="1">
      <c r="A523" s="15"/>
    </row>
    <row r="524" spans="1:1" ht="13.5" customHeight="1">
      <c r="A524" s="15"/>
    </row>
    <row r="525" spans="1:1" ht="13.5" customHeight="1">
      <c r="A525" s="15"/>
    </row>
    <row r="526" spans="1:1" ht="13.5" customHeight="1">
      <c r="A526" s="15"/>
    </row>
    <row r="527" spans="1:1" ht="13.5" customHeight="1">
      <c r="A527" s="15"/>
    </row>
    <row r="528" spans="1:1" ht="13.5" customHeight="1">
      <c r="A528" s="15"/>
    </row>
    <row r="529" spans="1:1" ht="13.5" customHeight="1">
      <c r="A529" s="15"/>
    </row>
    <row r="530" spans="1:1" ht="13.5" customHeight="1">
      <c r="A530" s="15"/>
    </row>
    <row r="531" spans="1:1" ht="13.5" customHeight="1">
      <c r="A531" s="15"/>
    </row>
    <row r="532" spans="1:1" ht="13.5" customHeight="1">
      <c r="A532" s="15"/>
    </row>
    <row r="533" spans="1:1" ht="13.5" customHeight="1">
      <c r="A533" s="15"/>
    </row>
    <row r="534" spans="1:1" ht="13.5" customHeight="1">
      <c r="A534" s="15"/>
    </row>
    <row r="535" spans="1:1" ht="13.5" customHeight="1">
      <c r="A535" s="15"/>
    </row>
    <row r="536" spans="1:1" ht="13.5" customHeight="1">
      <c r="A536" s="15"/>
    </row>
    <row r="537" spans="1:1" ht="13.5" customHeight="1">
      <c r="A537" s="15"/>
    </row>
    <row r="538" spans="1:1" ht="13.5" customHeight="1">
      <c r="A538" s="15"/>
    </row>
    <row r="539" spans="1:1" ht="13.5" customHeight="1">
      <c r="A539" s="15"/>
    </row>
    <row r="540" spans="1:1" ht="13.5" customHeight="1">
      <c r="A540" s="15"/>
    </row>
    <row r="541" spans="1:1" ht="13.5" customHeight="1">
      <c r="A541" s="15"/>
    </row>
    <row r="542" spans="1:1" ht="13.5" customHeight="1">
      <c r="A542" s="15"/>
    </row>
    <row r="543" spans="1:1" ht="13.5" customHeight="1">
      <c r="A543" s="15"/>
    </row>
    <row r="544" spans="1:1" ht="13.5" customHeight="1">
      <c r="A544" s="15"/>
    </row>
    <row r="545" spans="1:1" ht="13.5" customHeight="1">
      <c r="A545" s="15"/>
    </row>
    <row r="546" spans="1:1" ht="13.5" customHeight="1">
      <c r="A546" s="15"/>
    </row>
    <row r="547" spans="1:1" ht="13.5" customHeight="1">
      <c r="A547" s="15"/>
    </row>
    <row r="548" spans="1:1" ht="13.5" customHeight="1">
      <c r="A548" s="15"/>
    </row>
    <row r="549" spans="1:1" ht="13.5" customHeight="1">
      <c r="A549" s="15"/>
    </row>
    <row r="550" spans="1:1" ht="13.5" customHeight="1">
      <c r="A550" s="15"/>
    </row>
    <row r="551" spans="1:1" ht="13.5" customHeight="1">
      <c r="A551" s="15"/>
    </row>
    <row r="552" spans="1:1" ht="13.5" customHeight="1">
      <c r="A552" s="15"/>
    </row>
    <row r="553" spans="1:1" ht="13.5" customHeight="1">
      <c r="A553" s="15"/>
    </row>
    <row r="554" spans="1:1" ht="13.5" customHeight="1">
      <c r="A554" s="15"/>
    </row>
    <row r="555" spans="1:1" ht="13.5" customHeight="1">
      <c r="A555" s="15"/>
    </row>
    <row r="556" spans="1:1" ht="13.5" customHeight="1">
      <c r="A556" s="15"/>
    </row>
    <row r="557" spans="1:1" ht="13.5" customHeight="1">
      <c r="A557" s="15"/>
    </row>
    <row r="558" spans="1:1" ht="13.5" customHeight="1">
      <c r="A558" s="15"/>
    </row>
    <row r="559" spans="1:1" ht="13.5" customHeight="1">
      <c r="A559" s="15"/>
    </row>
    <row r="560" spans="1:1" ht="13.5" customHeight="1">
      <c r="A560" s="15"/>
    </row>
    <row r="561" spans="1:1" ht="13.5" customHeight="1">
      <c r="A561" s="15"/>
    </row>
    <row r="562" spans="1:1" ht="13.5" customHeight="1">
      <c r="A562" s="15"/>
    </row>
    <row r="563" spans="1:1" ht="13.5" customHeight="1">
      <c r="A563" s="15"/>
    </row>
    <row r="564" spans="1:1" ht="13.5" customHeight="1">
      <c r="A564" s="15"/>
    </row>
    <row r="565" spans="1:1" ht="13.5" customHeight="1">
      <c r="A565" s="15"/>
    </row>
    <row r="566" spans="1:1" ht="13.5" customHeight="1">
      <c r="A566" s="15"/>
    </row>
    <row r="567" spans="1:1" ht="13.5" customHeight="1">
      <c r="A567" s="15"/>
    </row>
    <row r="568" spans="1:1" ht="13.5" customHeight="1">
      <c r="A568" s="15"/>
    </row>
    <row r="569" spans="1:1" ht="13.5" customHeight="1">
      <c r="A569" s="15"/>
    </row>
    <row r="570" spans="1:1" ht="13.5" customHeight="1">
      <c r="A570" s="15"/>
    </row>
    <row r="571" spans="1:1" ht="13.5" customHeight="1">
      <c r="A571" s="15"/>
    </row>
    <row r="572" spans="1:1" ht="13.5" customHeight="1">
      <c r="A572" s="15"/>
    </row>
    <row r="573" spans="1:1" ht="13.5" customHeight="1">
      <c r="A573" s="15"/>
    </row>
    <row r="574" spans="1:1" ht="13.5" customHeight="1">
      <c r="A574" s="15"/>
    </row>
    <row r="575" spans="1:1" ht="13.5" customHeight="1">
      <c r="A575" s="15"/>
    </row>
    <row r="576" spans="1:1" ht="13.5" customHeight="1">
      <c r="A576" s="15"/>
    </row>
    <row r="577" spans="1:1" ht="13.5" customHeight="1">
      <c r="A577" s="15"/>
    </row>
    <row r="578" spans="1:1" ht="13.5" customHeight="1">
      <c r="A578" s="15"/>
    </row>
    <row r="579" spans="1:1" ht="13.5" customHeight="1">
      <c r="A579" s="15"/>
    </row>
    <row r="580" spans="1:1" ht="13.5" customHeight="1">
      <c r="A580" s="15"/>
    </row>
    <row r="581" spans="1:1" ht="13.5" customHeight="1">
      <c r="A581" s="15"/>
    </row>
    <row r="582" spans="1:1" ht="13.5" customHeight="1">
      <c r="A582" s="15"/>
    </row>
    <row r="583" spans="1:1" ht="13.5" customHeight="1">
      <c r="A583" s="15"/>
    </row>
    <row r="584" spans="1:1" ht="13.5" customHeight="1">
      <c r="A584" s="15"/>
    </row>
    <row r="585" spans="1:1" ht="13.5" customHeight="1">
      <c r="A585" s="15"/>
    </row>
    <row r="586" spans="1:1" ht="13.5" customHeight="1">
      <c r="A586" s="15"/>
    </row>
    <row r="587" spans="1:1" ht="13.5" customHeight="1">
      <c r="A587" s="15"/>
    </row>
    <row r="588" spans="1:1" ht="13.5" customHeight="1">
      <c r="A588" s="15"/>
    </row>
    <row r="589" spans="1:1" ht="13.5" customHeight="1">
      <c r="A589" s="15"/>
    </row>
    <row r="590" spans="1:1" ht="13.5" customHeight="1">
      <c r="A590" s="15"/>
    </row>
    <row r="591" spans="1:1" ht="13.5" customHeight="1">
      <c r="A591" s="15"/>
    </row>
    <row r="592" spans="1:1" ht="13.5" customHeight="1">
      <c r="A592" s="15"/>
    </row>
    <row r="593" spans="1:1" ht="13.5" customHeight="1">
      <c r="A593" s="15"/>
    </row>
    <row r="594" spans="1:1" ht="13.5" customHeight="1">
      <c r="A594" s="15"/>
    </row>
    <row r="595" spans="1:1" ht="13.5" customHeight="1">
      <c r="A595" s="15"/>
    </row>
    <row r="596" spans="1:1" ht="13.5" customHeight="1">
      <c r="A596" s="15"/>
    </row>
    <row r="597" spans="1:1" ht="13.5" customHeight="1">
      <c r="A597" s="15"/>
    </row>
    <row r="598" spans="1:1" ht="13.5" customHeight="1">
      <c r="A598" s="15"/>
    </row>
    <row r="599" spans="1:1" ht="13.5" customHeight="1">
      <c r="A599" s="15"/>
    </row>
    <row r="600" spans="1:1" ht="13.5" customHeight="1">
      <c r="A600" s="15"/>
    </row>
    <row r="601" spans="1:1" ht="13.5" customHeight="1">
      <c r="A601" s="15"/>
    </row>
    <row r="602" spans="1:1" ht="13.5" customHeight="1">
      <c r="A602" s="15"/>
    </row>
    <row r="603" spans="1:1" ht="13.5" customHeight="1">
      <c r="A603" s="15"/>
    </row>
    <row r="604" spans="1:1" ht="13.5" customHeight="1">
      <c r="A604" s="15"/>
    </row>
    <row r="605" spans="1:1" ht="13.5" customHeight="1">
      <c r="A605" s="15"/>
    </row>
    <row r="606" spans="1:1" ht="13.5" customHeight="1">
      <c r="A606" s="15"/>
    </row>
    <row r="607" spans="1:1" ht="13.5" customHeight="1">
      <c r="A607" s="15"/>
    </row>
    <row r="608" spans="1:1" ht="13.5" customHeight="1">
      <c r="A608" s="15"/>
    </row>
    <row r="609" spans="1:1" ht="13.5" customHeight="1">
      <c r="A609" s="15"/>
    </row>
    <row r="610" spans="1:1" ht="13.5" customHeight="1">
      <c r="A610" s="15"/>
    </row>
    <row r="611" spans="1:1" ht="13.5" customHeight="1">
      <c r="A611" s="15"/>
    </row>
    <row r="612" spans="1:1" ht="13.5" customHeight="1">
      <c r="A612" s="15"/>
    </row>
    <row r="613" spans="1:1" ht="13.5" customHeight="1">
      <c r="A613" s="15"/>
    </row>
    <row r="614" spans="1:1" ht="13.5" customHeight="1">
      <c r="A614" s="15"/>
    </row>
    <row r="615" spans="1:1" ht="13.5" customHeight="1">
      <c r="A615" s="15"/>
    </row>
    <row r="616" spans="1:1" ht="13.5" customHeight="1">
      <c r="A616" s="15"/>
    </row>
    <row r="617" spans="1:1" ht="13.5" customHeight="1">
      <c r="A617" s="15"/>
    </row>
    <row r="618" spans="1:1" ht="13.5" customHeight="1">
      <c r="A618" s="15"/>
    </row>
    <row r="619" spans="1:1" ht="13.5" customHeight="1">
      <c r="A619" s="15"/>
    </row>
    <row r="620" spans="1:1" ht="13.5" customHeight="1">
      <c r="A620" s="15"/>
    </row>
    <row r="621" spans="1:1" ht="13.5" customHeight="1">
      <c r="A621" s="15"/>
    </row>
    <row r="622" spans="1:1" ht="13.5" customHeight="1">
      <c r="A622" s="15"/>
    </row>
    <row r="623" spans="1:1" ht="13.5" customHeight="1">
      <c r="A623" s="15"/>
    </row>
    <row r="624" spans="1:1" ht="13.5" customHeight="1">
      <c r="A624" s="15"/>
    </row>
    <row r="625" spans="1:1" ht="13.5" customHeight="1">
      <c r="A625" s="15"/>
    </row>
    <row r="626" spans="1:1" ht="13.5" customHeight="1">
      <c r="A626" s="15"/>
    </row>
    <row r="627" spans="1:1" ht="13.5" customHeight="1">
      <c r="A627" s="15"/>
    </row>
    <row r="628" spans="1:1" ht="13.5" customHeight="1">
      <c r="A628" s="15"/>
    </row>
    <row r="629" spans="1:1" ht="13.5" customHeight="1">
      <c r="A629" s="15"/>
    </row>
    <row r="630" spans="1:1" ht="13.5" customHeight="1">
      <c r="A630" s="15"/>
    </row>
    <row r="631" spans="1:1" ht="13.5" customHeight="1">
      <c r="A631" s="15"/>
    </row>
    <row r="632" spans="1:1" ht="13.5" customHeight="1">
      <c r="A632" s="15"/>
    </row>
    <row r="633" spans="1:1" ht="13.5" customHeight="1">
      <c r="A633" s="15"/>
    </row>
    <row r="634" spans="1:1" ht="13.5" customHeight="1">
      <c r="A634" s="15"/>
    </row>
    <row r="635" spans="1:1" ht="13.5" customHeight="1">
      <c r="A635" s="15"/>
    </row>
    <row r="636" spans="1:1" ht="13.5" customHeight="1">
      <c r="A636" s="15"/>
    </row>
    <row r="637" spans="1:1" ht="13.5" customHeight="1">
      <c r="A637" s="15"/>
    </row>
    <row r="638" spans="1:1" ht="13.5" customHeight="1">
      <c r="A638" s="15"/>
    </row>
    <row r="639" spans="1:1" ht="13.5" customHeight="1">
      <c r="A639" s="15"/>
    </row>
    <row r="640" spans="1:1" ht="13.5" customHeight="1">
      <c r="A640" s="15"/>
    </row>
    <row r="641" spans="1:1" ht="13.5" customHeight="1">
      <c r="A641" s="15"/>
    </row>
    <row r="642" spans="1:1" ht="13.5" customHeight="1">
      <c r="A642" s="15"/>
    </row>
    <row r="643" spans="1:1" ht="13.5" customHeight="1">
      <c r="A643" s="15"/>
    </row>
    <row r="644" spans="1:1" ht="13.5" customHeight="1">
      <c r="A644" s="15"/>
    </row>
    <row r="645" spans="1:1" ht="13.5" customHeight="1">
      <c r="A645" s="15"/>
    </row>
    <row r="646" spans="1:1" ht="13.5" customHeight="1">
      <c r="A646" s="15"/>
    </row>
    <row r="647" spans="1:1" ht="13.5" customHeight="1">
      <c r="A647" s="15"/>
    </row>
    <row r="648" spans="1:1" ht="13.5" customHeight="1">
      <c r="A648" s="15"/>
    </row>
    <row r="649" spans="1:1" ht="13.5" customHeight="1">
      <c r="A649" s="15"/>
    </row>
    <row r="650" spans="1:1" ht="13.5" customHeight="1">
      <c r="A650" s="15"/>
    </row>
    <row r="651" spans="1:1" ht="13.5" customHeight="1">
      <c r="A651" s="15"/>
    </row>
    <row r="652" spans="1:1" ht="13.5" customHeight="1">
      <c r="A652" s="15"/>
    </row>
    <row r="653" spans="1:1" ht="13.5" customHeight="1">
      <c r="A653" s="15"/>
    </row>
    <row r="654" spans="1:1" ht="13.5" customHeight="1">
      <c r="A654" s="15"/>
    </row>
    <row r="655" spans="1:1" ht="13.5" customHeight="1">
      <c r="A655" s="15"/>
    </row>
    <row r="656" spans="1:1" ht="13.5" customHeight="1">
      <c r="A656" s="15"/>
    </row>
    <row r="657" spans="1:1" ht="13.5" customHeight="1">
      <c r="A657" s="15"/>
    </row>
    <row r="658" spans="1:1" ht="13.5" customHeight="1">
      <c r="A658" s="15"/>
    </row>
    <row r="659" spans="1:1" ht="13.5" customHeight="1">
      <c r="A659" s="15"/>
    </row>
    <row r="660" spans="1:1" ht="13.5" customHeight="1">
      <c r="A660" s="15"/>
    </row>
    <row r="661" spans="1:1" ht="13.5" customHeight="1">
      <c r="A661" s="15"/>
    </row>
    <row r="662" spans="1:1" ht="13.5" customHeight="1">
      <c r="A662" s="15"/>
    </row>
    <row r="663" spans="1:1" ht="13.5" customHeight="1">
      <c r="A663" s="15"/>
    </row>
    <row r="664" spans="1:1" ht="13.5" customHeight="1">
      <c r="A664" s="15"/>
    </row>
    <row r="665" spans="1:1" ht="13.5" customHeight="1">
      <c r="A665" s="15"/>
    </row>
    <row r="666" spans="1:1" ht="13.5" customHeight="1">
      <c r="A666" s="15"/>
    </row>
    <row r="667" spans="1:1" ht="13.5" customHeight="1">
      <c r="A667" s="15"/>
    </row>
    <row r="668" spans="1:1" ht="13.5" customHeight="1">
      <c r="A668" s="15"/>
    </row>
    <row r="669" spans="1:1" ht="13.5" customHeight="1">
      <c r="A669" s="15"/>
    </row>
    <row r="670" spans="1:1" ht="13.5" customHeight="1">
      <c r="A670" s="15"/>
    </row>
    <row r="671" spans="1:1" ht="13.5" customHeight="1">
      <c r="A671" s="15"/>
    </row>
    <row r="672" spans="1:1" ht="13.5" customHeight="1">
      <c r="A672" s="15"/>
    </row>
    <row r="673" spans="1:1" ht="13.5" customHeight="1">
      <c r="A673" s="15"/>
    </row>
    <row r="674" spans="1:1" ht="13.5" customHeight="1">
      <c r="A674" s="15"/>
    </row>
    <row r="675" spans="1:1" ht="13.5" customHeight="1">
      <c r="A675" s="15"/>
    </row>
    <row r="676" spans="1:1" ht="13.5" customHeight="1">
      <c r="A676" s="15"/>
    </row>
    <row r="677" spans="1:1" ht="13.5" customHeight="1">
      <c r="A677" s="15"/>
    </row>
    <row r="678" spans="1:1" ht="13.5" customHeight="1">
      <c r="A678" s="15"/>
    </row>
    <row r="679" spans="1:1" ht="13.5" customHeight="1">
      <c r="A679" s="15"/>
    </row>
    <row r="680" spans="1:1" ht="13.5" customHeight="1">
      <c r="A680" s="15"/>
    </row>
    <row r="681" spans="1:1" ht="13.5" customHeight="1">
      <c r="A681" s="15"/>
    </row>
    <row r="682" spans="1:1" ht="13.5" customHeight="1">
      <c r="A682" s="15"/>
    </row>
    <row r="683" spans="1:1" ht="13.5" customHeight="1">
      <c r="A683" s="15"/>
    </row>
    <row r="684" spans="1:1" ht="13.5" customHeight="1">
      <c r="A684" s="15"/>
    </row>
    <row r="685" spans="1:1" ht="13.5" customHeight="1">
      <c r="A685" s="15"/>
    </row>
    <row r="686" spans="1:1" ht="13.5" customHeight="1">
      <c r="A686" s="15"/>
    </row>
    <row r="687" spans="1:1" ht="13.5" customHeight="1">
      <c r="A687" s="15"/>
    </row>
    <row r="688" spans="1:1" ht="13.5" customHeight="1">
      <c r="A688" s="15"/>
    </row>
    <row r="689" spans="1:1" ht="13.5" customHeight="1">
      <c r="A689" s="15"/>
    </row>
    <row r="690" spans="1:1" ht="13.5" customHeight="1">
      <c r="A690" s="15"/>
    </row>
    <row r="691" spans="1:1" ht="13.5" customHeight="1">
      <c r="A691" s="15"/>
    </row>
    <row r="692" spans="1:1" ht="13.5" customHeight="1">
      <c r="A692" s="15"/>
    </row>
    <row r="693" spans="1:1" ht="13.5" customHeight="1">
      <c r="A693" s="15"/>
    </row>
    <row r="694" spans="1:1" ht="13.5" customHeight="1">
      <c r="A694" s="15"/>
    </row>
    <row r="695" spans="1:1" ht="13.5" customHeight="1">
      <c r="A695" s="15"/>
    </row>
    <row r="696" spans="1:1" ht="13.5" customHeight="1">
      <c r="A696" s="15"/>
    </row>
    <row r="697" spans="1:1" ht="13.5" customHeight="1">
      <c r="A697" s="15"/>
    </row>
    <row r="698" spans="1:1" ht="13.5" customHeight="1">
      <c r="A698" s="15"/>
    </row>
    <row r="699" spans="1:1" ht="13.5" customHeight="1">
      <c r="A699" s="15"/>
    </row>
    <row r="700" spans="1:1" ht="13.5" customHeight="1">
      <c r="A700" s="15"/>
    </row>
    <row r="701" spans="1:1" ht="13.5" customHeight="1">
      <c r="A701" s="15"/>
    </row>
    <row r="702" spans="1:1" ht="13.5" customHeight="1">
      <c r="A702" s="15"/>
    </row>
    <row r="703" spans="1:1" ht="13.5" customHeight="1">
      <c r="A703" s="15"/>
    </row>
    <row r="704" spans="1:1" ht="13.5" customHeight="1">
      <c r="A704" s="15"/>
    </row>
    <row r="705" spans="1:1" ht="13.5" customHeight="1">
      <c r="A705" s="15"/>
    </row>
    <row r="706" spans="1:1" ht="13.5" customHeight="1">
      <c r="A706" s="15"/>
    </row>
    <row r="707" spans="1:1" ht="13.5" customHeight="1">
      <c r="A707" s="15"/>
    </row>
    <row r="708" spans="1:1" ht="13.5" customHeight="1">
      <c r="A708" s="15"/>
    </row>
    <row r="709" spans="1:1" ht="13.5" customHeight="1">
      <c r="A709" s="15"/>
    </row>
    <row r="710" spans="1:1" ht="13.5" customHeight="1">
      <c r="A710" s="15"/>
    </row>
    <row r="711" spans="1:1" ht="13.5" customHeight="1">
      <c r="A711" s="15"/>
    </row>
    <row r="712" spans="1:1" ht="13.5" customHeight="1">
      <c r="A712" s="15"/>
    </row>
    <row r="713" spans="1:1" ht="13.5" customHeight="1">
      <c r="A713" s="15"/>
    </row>
    <row r="714" spans="1:1" ht="13.5" customHeight="1">
      <c r="A714" s="15"/>
    </row>
    <row r="715" spans="1:1" ht="13.5" customHeight="1">
      <c r="A715" s="15"/>
    </row>
    <row r="716" spans="1:1" ht="13.5" customHeight="1">
      <c r="A716" s="15"/>
    </row>
    <row r="717" spans="1:1" ht="13.5" customHeight="1">
      <c r="A717" s="15"/>
    </row>
    <row r="718" spans="1:1" ht="13.5" customHeight="1">
      <c r="A718" s="15"/>
    </row>
    <row r="719" spans="1:1" ht="13.5" customHeight="1">
      <c r="A719" s="15"/>
    </row>
    <row r="720" spans="1:1" ht="13.5" customHeight="1">
      <c r="A720" s="15"/>
    </row>
    <row r="721" spans="1:1" ht="13.5" customHeight="1">
      <c r="A721" s="15"/>
    </row>
    <row r="722" spans="1:1" ht="13.5" customHeight="1">
      <c r="A722" s="15"/>
    </row>
    <row r="723" spans="1:1" ht="13.5" customHeight="1">
      <c r="A723" s="15"/>
    </row>
    <row r="724" spans="1:1" ht="13.5" customHeight="1">
      <c r="A724" s="15"/>
    </row>
    <row r="725" spans="1:1" ht="13.5" customHeight="1">
      <c r="A725" s="15"/>
    </row>
    <row r="726" spans="1:1" ht="13.5" customHeight="1">
      <c r="A726" s="15"/>
    </row>
    <row r="727" spans="1:1" ht="13.5" customHeight="1">
      <c r="A727" s="15"/>
    </row>
    <row r="728" spans="1:1" ht="13.5" customHeight="1">
      <c r="A728" s="15"/>
    </row>
    <row r="729" spans="1:1" ht="13.5" customHeight="1">
      <c r="A729" s="15"/>
    </row>
    <row r="730" spans="1:1" ht="13.5" customHeight="1">
      <c r="A730" s="15"/>
    </row>
    <row r="731" spans="1:1" ht="13.5" customHeight="1">
      <c r="A731" s="15"/>
    </row>
    <row r="732" spans="1:1" ht="13.5" customHeight="1">
      <c r="A732" s="15"/>
    </row>
    <row r="733" spans="1:1" ht="13.5" customHeight="1">
      <c r="A733" s="15"/>
    </row>
    <row r="734" spans="1:1" ht="13.5" customHeight="1">
      <c r="A734" s="15"/>
    </row>
    <row r="735" spans="1:1" ht="13.5" customHeight="1">
      <c r="A735" s="15"/>
    </row>
    <row r="736" spans="1:1" ht="13.5" customHeight="1">
      <c r="A736" s="15"/>
    </row>
    <row r="737" spans="1:1" ht="13.5" customHeight="1">
      <c r="A737" s="15"/>
    </row>
    <row r="738" spans="1:1" ht="13.5" customHeight="1">
      <c r="A738" s="15"/>
    </row>
    <row r="739" spans="1:1" ht="13.5" customHeight="1">
      <c r="A739" s="15"/>
    </row>
    <row r="740" spans="1:1" ht="13.5" customHeight="1">
      <c r="A740" s="15"/>
    </row>
    <row r="741" spans="1:1" ht="13.5" customHeight="1">
      <c r="A741" s="15"/>
    </row>
    <row r="742" spans="1:1" ht="13.5" customHeight="1">
      <c r="A742" s="15"/>
    </row>
    <row r="743" spans="1:1" ht="13.5" customHeight="1">
      <c r="A743" s="15"/>
    </row>
    <row r="744" spans="1:1" ht="13.5" customHeight="1">
      <c r="A744" s="15"/>
    </row>
    <row r="745" spans="1:1" ht="13.5" customHeight="1">
      <c r="A745" s="15"/>
    </row>
    <row r="746" spans="1:1" ht="13.5" customHeight="1">
      <c r="A746" s="15"/>
    </row>
    <row r="747" spans="1:1" ht="13.5" customHeight="1">
      <c r="A747" s="15"/>
    </row>
    <row r="748" spans="1:1" ht="13.5" customHeight="1">
      <c r="A748" s="15"/>
    </row>
    <row r="749" spans="1:1" ht="13.5" customHeight="1">
      <c r="A749" s="15"/>
    </row>
    <row r="750" spans="1:1" ht="13.5" customHeight="1">
      <c r="A750" s="15"/>
    </row>
    <row r="751" spans="1:1" ht="13.5" customHeight="1">
      <c r="A751" s="15"/>
    </row>
    <row r="752" spans="1:1" ht="13.5" customHeight="1">
      <c r="A752" s="15"/>
    </row>
    <row r="753" spans="1:1" ht="13.5" customHeight="1">
      <c r="A753" s="15"/>
    </row>
    <row r="754" spans="1:1" ht="13.5" customHeight="1">
      <c r="A754" s="15"/>
    </row>
    <row r="755" spans="1:1" ht="13.5" customHeight="1">
      <c r="A755" s="15"/>
    </row>
    <row r="756" spans="1:1" ht="13.5" customHeight="1">
      <c r="A756" s="15"/>
    </row>
    <row r="757" spans="1:1" ht="13.5" customHeight="1">
      <c r="A757" s="15"/>
    </row>
    <row r="758" spans="1:1" ht="13.5" customHeight="1">
      <c r="A758" s="15"/>
    </row>
    <row r="759" spans="1:1" ht="13.5" customHeight="1">
      <c r="A759" s="15"/>
    </row>
    <row r="760" spans="1:1" ht="13.5" customHeight="1">
      <c r="A760" s="15"/>
    </row>
    <row r="761" spans="1:1" ht="13.5" customHeight="1">
      <c r="A761" s="15"/>
    </row>
    <row r="762" spans="1:1" ht="13.5" customHeight="1">
      <c r="A762" s="15"/>
    </row>
    <row r="763" spans="1:1" ht="13.5" customHeight="1">
      <c r="A763" s="15"/>
    </row>
    <row r="764" spans="1:1" ht="13.5" customHeight="1">
      <c r="A764" s="15"/>
    </row>
    <row r="765" spans="1:1" ht="13.5" customHeight="1">
      <c r="A765" s="15"/>
    </row>
    <row r="766" spans="1:1" ht="13.5" customHeight="1">
      <c r="A766" s="15"/>
    </row>
    <row r="767" spans="1:1" ht="13.5" customHeight="1">
      <c r="A767" s="15"/>
    </row>
    <row r="768" spans="1:1" ht="13.5" customHeight="1">
      <c r="A768" s="15"/>
    </row>
    <row r="769" spans="1:1" ht="13.5" customHeight="1">
      <c r="A769" s="15"/>
    </row>
    <row r="770" spans="1:1" ht="13.5" customHeight="1">
      <c r="A770" s="15"/>
    </row>
    <row r="771" spans="1:1" ht="13.5" customHeight="1">
      <c r="A771" s="15"/>
    </row>
    <row r="772" spans="1:1" ht="13.5" customHeight="1">
      <c r="A772" s="15"/>
    </row>
    <row r="773" spans="1:1" ht="13.5" customHeight="1">
      <c r="A773" s="15"/>
    </row>
    <row r="774" spans="1:1" ht="13.5" customHeight="1">
      <c r="A774" s="15"/>
    </row>
    <row r="775" spans="1:1" ht="13.5" customHeight="1">
      <c r="A775" s="15"/>
    </row>
    <row r="776" spans="1:1" ht="13.5" customHeight="1">
      <c r="A776" s="15"/>
    </row>
    <row r="777" spans="1:1" ht="13.5" customHeight="1">
      <c r="A777" s="15"/>
    </row>
    <row r="778" spans="1:1" ht="13.5" customHeight="1">
      <c r="A778" s="15"/>
    </row>
    <row r="779" spans="1:1" ht="13.5" customHeight="1">
      <c r="A779" s="15"/>
    </row>
    <row r="780" spans="1:1" ht="13.5" customHeight="1">
      <c r="A780" s="15"/>
    </row>
    <row r="781" spans="1:1" ht="13.5" customHeight="1">
      <c r="A781" s="15"/>
    </row>
    <row r="782" spans="1:1" ht="13.5" customHeight="1">
      <c r="A782" s="15"/>
    </row>
    <row r="783" spans="1:1" ht="13.5" customHeight="1">
      <c r="A783" s="15"/>
    </row>
    <row r="784" spans="1:1" ht="13.5" customHeight="1">
      <c r="A784" s="15"/>
    </row>
    <row r="785" spans="1:1" ht="13.5" customHeight="1">
      <c r="A785" s="15"/>
    </row>
    <row r="786" spans="1:1" ht="13.5" customHeight="1">
      <c r="A786" s="15"/>
    </row>
    <row r="787" spans="1:1" ht="13.5" customHeight="1">
      <c r="A787" s="15"/>
    </row>
    <row r="788" spans="1:1" ht="13.5" customHeight="1">
      <c r="A788" s="15"/>
    </row>
    <row r="789" spans="1:1" ht="13.5" customHeight="1">
      <c r="A789" s="15"/>
    </row>
    <row r="790" spans="1:1" ht="13.5" customHeight="1">
      <c r="A790" s="15"/>
    </row>
    <row r="791" spans="1:1" ht="13.5" customHeight="1">
      <c r="A791" s="15"/>
    </row>
    <row r="792" spans="1:1" ht="13.5" customHeight="1">
      <c r="A792" s="15"/>
    </row>
    <row r="793" spans="1:1" ht="13.5" customHeight="1">
      <c r="A793" s="15"/>
    </row>
    <row r="794" spans="1:1" ht="13.5" customHeight="1">
      <c r="A794" s="15"/>
    </row>
    <row r="795" spans="1:1" ht="13.5" customHeight="1">
      <c r="A795" s="15"/>
    </row>
    <row r="796" spans="1:1" ht="13.5" customHeight="1">
      <c r="A796" s="15"/>
    </row>
    <row r="797" spans="1:1" ht="13.5" customHeight="1">
      <c r="A797" s="15"/>
    </row>
    <row r="798" spans="1:1" ht="13.5" customHeight="1">
      <c r="A798" s="15"/>
    </row>
    <row r="799" spans="1:1" ht="13.5" customHeight="1">
      <c r="A799" s="15"/>
    </row>
    <row r="800" spans="1:1" ht="13.5" customHeight="1">
      <c r="A800" s="15"/>
    </row>
    <row r="801" spans="1:1" ht="13.5" customHeight="1">
      <c r="A801" s="15"/>
    </row>
    <row r="802" spans="1:1" ht="13.5" customHeight="1">
      <c r="A802" s="15"/>
    </row>
    <row r="803" spans="1:1" ht="13.5" customHeight="1">
      <c r="A803" s="15"/>
    </row>
    <row r="804" spans="1:1" ht="13.5" customHeight="1">
      <c r="A804" s="15"/>
    </row>
    <row r="805" spans="1:1" ht="13.5" customHeight="1">
      <c r="A805" s="15"/>
    </row>
    <row r="806" spans="1:1" ht="13.5" customHeight="1">
      <c r="A806" s="15"/>
    </row>
    <row r="807" spans="1:1" ht="13.5" customHeight="1">
      <c r="A807" s="15"/>
    </row>
    <row r="808" spans="1:1" ht="13.5" customHeight="1">
      <c r="A808" s="15"/>
    </row>
    <row r="809" spans="1:1" ht="13.5" customHeight="1">
      <c r="A809" s="15"/>
    </row>
    <row r="810" spans="1:1" ht="13.5" customHeight="1">
      <c r="A810" s="15"/>
    </row>
    <row r="811" spans="1:1" ht="13.5" customHeight="1">
      <c r="A811" s="15"/>
    </row>
    <row r="812" spans="1:1" ht="13.5" customHeight="1">
      <c r="A812" s="15"/>
    </row>
    <row r="813" spans="1:1" ht="13.5" customHeight="1">
      <c r="A813" s="15"/>
    </row>
    <row r="814" spans="1:1" ht="13.5" customHeight="1">
      <c r="A814" s="15"/>
    </row>
    <row r="815" spans="1:1" ht="13.5" customHeight="1">
      <c r="A815" s="15"/>
    </row>
    <row r="816" spans="1:1" ht="13.5" customHeight="1">
      <c r="A816" s="15"/>
    </row>
    <row r="817" spans="1:1" ht="13.5" customHeight="1">
      <c r="A817" s="15"/>
    </row>
    <row r="818" spans="1:1" ht="13.5" customHeight="1">
      <c r="A818" s="15"/>
    </row>
    <row r="819" spans="1:1" ht="13.5" customHeight="1">
      <c r="A819" s="15"/>
    </row>
    <row r="820" spans="1:1" ht="13.5" customHeight="1">
      <c r="A820" s="15"/>
    </row>
    <row r="821" spans="1:1" ht="13.5" customHeight="1">
      <c r="A821" s="15"/>
    </row>
    <row r="822" spans="1:1" ht="13.5" customHeight="1">
      <c r="A822" s="15"/>
    </row>
    <row r="823" spans="1:1" ht="13.5" customHeight="1">
      <c r="A823" s="15"/>
    </row>
    <row r="824" spans="1:1" ht="13.5" customHeight="1">
      <c r="A824" s="15"/>
    </row>
    <row r="825" spans="1:1" ht="13.5" customHeight="1">
      <c r="A825" s="15"/>
    </row>
    <row r="826" spans="1:1" ht="13.5" customHeight="1">
      <c r="A826" s="15"/>
    </row>
    <row r="827" spans="1:1" ht="13.5" customHeight="1">
      <c r="A827" s="15"/>
    </row>
    <row r="828" spans="1:1" ht="13.5" customHeight="1">
      <c r="A828" s="15"/>
    </row>
    <row r="829" spans="1:1" ht="13.5" customHeight="1">
      <c r="A829" s="15"/>
    </row>
    <row r="830" spans="1:1" ht="13.5" customHeight="1">
      <c r="A830" s="15"/>
    </row>
    <row r="831" spans="1:1" ht="13.5" customHeight="1">
      <c r="A831" s="15"/>
    </row>
    <row r="832" spans="1:1" ht="13.5" customHeight="1">
      <c r="A832" s="15"/>
    </row>
    <row r="833" spans="1:1" ht="13.5" customHeight="1">
      <c r="A833" s="15"/>
    </row>
    <row r="834" spans="1:1" ht="13.5" customHeight="1">
      <c r="A834" s="15"/>
    </row>
    <row r="835" spans="1:1" ht="13.5" customHeight="1">
      <c r="A835" s="15"/>
    </row>
    <row r="836" spans="1:1" ht="13.5" customHeight="1">
      <c r="A836" s="15"/>
    </row>
    <row r="837" spans="1:1" ht="13.5" customHeight="1">
      <c r="A837" s="15"/>
    </row>
    <row r="838" spans="1:1" ht="13.5" customHeight="1">
      <c r="A838" s="15"/>
    </row>
    <row r="839" spans="1:1" ht="13.5" customHeight="1">
      <c r="A839" s="15"/>
    </row>
    <row r="840" spans="1:1" ht="13.5" customHeight="1">
      <c r="A840" s="15"/>
    </row>
    <row r="841" spans="1:1" ht="13.5" customHeight="1">
      <c r="A841" s="15"/>
    </row>
    <row r="842" spans="1:1" ht="13.5" customHeight="1">
      <c r="A842" s="15"/>
    </row>
    <row r="843" spans="1:1" ht="13.5" customHeight="1">
      <c r="A843" s="15"/>
    </row>
    <row r="844" spans="1:1" ht="13.5" customHeight="1">
      <c r="A844" s="15"/>
    </row>
    <row r="845" spans="1:1" ht="13.5" customHeight="1">
      <c r="A845" s="15"/>
    </row>
    <row r="846" spans="1:1" ht="13.5" customHeight="1">
      <c r="A846" s="15"/>
    </row>
    <row r="847" spans="1:1" ht="13.5" customHeight="1">
      <c r="A847" s="15"/>
    </row>
    <row r="848" spans="1:1" ht="13.5" customHeight="1">
      <c r="A848" s="15"/>
    </row>
    <row r="849" spans="1:1" ht="13.5" customHeight="1">
      <c r="A849" s="15"/>
    </row>
    <row r="850" spans="1:1" ht="13.5" customHeight="1">
      <c r="A850" s="15"/>
    </row>
    <row r="851" spans="1:1" ht="13.5" customHeight="1">
      <c r="A851" s="15"/>
    </row>
    <row r="852" spans="1:1" ht="13.5" customHeight="1">
      <c r="A852" s="15"/>
    </row>
    <row r="853" spans="1:1" ht="13.5" customHeight="1">
      <c r="A853" s="15"/>
    </row>
    <row r="854" spans="1:1" ht="13.5" customHeight="1">
      <c r="A854" s="15"/>
    </row>
    <row r="855" spans="1:1" ht="13.5" customHeight="1">
      <c r="A855" s="15"/>
    </row>
    <row r="856" spans="1:1" ht="13.5" customHeight="1">
      <c r="A856" s="15"/>
    </row>
    <row r="857" spans="1:1" ht="13.5" customHeight="1">
      <c r="A857" s="15"/>
    </row>
    <row r="858" spans="1:1" ht="13.5" customHeight="1">
      <c r="A858" s="15"/>
    </row>
    <row r="859" spans="1:1" ht="13.5" customHeight="1">
      <c r="A859" s="15"/>
    </row>
    <row r="860" spans="1:1" ht="13.5" customHeight="1">
      <c r="A860" s="15"/>
    </row>
    <row r="861" spans="1:1" ht="13.5" customHeight="1">
      <c r="A861" s="15"/>
    </row>
    <row r="862" spans="1:1" ht="13.5" customHeight="1">
      <c r="A862" s="15"/>
    </row>
    <row r="863" spans="1:1" ht="13.5" customHeight="1">
      <c r="A863" s="15"/>
    </row>
    <row r="864" spans="1:1" ht="13.5" customHeight="1">
      <c r="A864" s="15"/>
    </row>
    <row r="865" spans="1:1" ht="13.5" customHeight="1">
      <c r="A865" s="15"/>
    </row>
    <row r="866" spans="1:1" ht="13.5" customHeight="1">
      <c r="A866" s="15"/>
    </row>
    <row r="867" spans="1:1" ht="13.5" customHeight="1">
      <c r="A867" s="15"/>
    </row>
    <row r="868" spans="1:1" ht="13.5" customHeight="1">
      <c r="A868" s="15"/>
    </row>
    <row r="869" spans="1:1" ht="13.5" customHeight="1">
      <c r="A869" s="15"/>
    </row>
    <row r="870" spans="1:1" ht="13.5" customHeight="1">
      <c r="A870" s="15"/>
    </row>
    <row r="871" spans="1:1" ht="13.5" customHeight="1">
      <c r="A871" s="15"/>
    </row>
    <row r="872" spans="1:1" ht="13.5" customHeight="1">
      <c r="A872" s="15"/>
    </row>
    <row r="873" spans="1:1" ht="13.5" customHeight="1">
      <c r="A873" s="15"/>
    </row>
    <row r="874" spans="1:1" ht="13.5" customHeight="1">
      <c r="A874" s="15"/>
    </row>
    <row r="875" spans="1:1" ht="13.5" customHeight="1">
      <c r="A875" s="15"/>
    </row>
    <row r="876" spans="1:1" ht="13.5" customHeight="1">
      <c r="A876" s="15"/>
    </row>
    <row r="877" spans="1:1" ht="13.5" customHeight="1">
      <c r="A877" s="15"/>
    </row>
    <row r="878" spans="1:1" ht="13.5" customHeight="1">
      <c r="A878" s="15"/>
    </row>
    <row r="879" spans="1:1" ht="13.5" customHeight="1">
      <c r="A879" s="15"/>
    </row>
    <row r="880" spans="1:1" ht="13.5" customHeight="1">
      <c r="A880" s="15"/>
    </row>
    <row r="881" spans="1:1" ht="13.5" customHeight="1">
      <c r="A881" s="15"/>
    </row>
    <row r="882" spans="1:1" ht="13.5" customHeight="1">
      <c r="A882" s="15"/>
    </row>
    <row r="883" spans="1:1" ht="13.5" customHeight="1">
      <c r="A883" s="15"/>
    </row>
    <row r="884" spans="1:1" ht="13.5" customHeight="1">
      <c r="A884" s="15"/>
    </row>
    <row r="885" spans="1:1" ht="13.5" customHeight="1">
      <c r="A885" s="15"/>
    </row>
    <row r="886" spans="1:1" ht="13.5" customHeight="1">
      <c r="A886" s="15"/>
    </row>
    <row r="887" spans="1:1" ht="13.5" customHeight="1">
      <c r="A887" s="15"/>
    </row>
    <row r="888" spans="1:1" ht="13.5" customHeight="1">
      <c r="A888" s="15"/>
    </row>
    <row r="889" spans="1:1" ht="13.5" customHeight="1">
      <c r="A889" s="15"/>
    </row>
    <row r="890" spans="1:1" ht="13.5" customHeight="1">
      <c r="A890" s="15"/>
    </row>
    <row r="891" spans="1:1" ht="13.5" customHeight="1">
      <c r="A891" s="15"/>
    </row>
    <row r="892" spans="1:1" ht="13.5" customHeight="1">
      <c r="A892" s="15"/>
    </row>
    <row r="893" spans="1:1" ht="13.5" customHeight="1">
      <c r="A893" s="15"/>
    </row>
    <row r="894" spans="1:1" ht="13.5" customHeight="1">
      <c r="A894" s="15"/>
    </row>
    <row r="895" spans="1:1" ht="13.5" customHeight="1">
      <c r="A895" s="15"/>
    </row>
    <row r="896" spans="1:1" ht="13.5" customHeight="1">
      <c r="A896" s="15"/>
    </row>
    <row r="897" spans="1:1" ht="13.5" customHeight="1">
      <c r="A897" s="15"/>
    </row>
    <row r="898" spans="1:1" ht="13.5" customHeight="1">
      <c r="A898" s="15"/>
    </row>
    <row r="899" spans="1:1" ht="13.5" customHeight="1">
      <c r="A899" s="15"/>
    </row>
    <row r="900" spans="1:1" ht="13.5" customHeight="1">
      <c r="A900" s="15"/>
    </row>
    <row r="901" spans="1:1" ht="13.5" customHeight="1">
      <c r="A901" s="15"/>
    </row>
    <row r="902" spans="1:1" ht="13.5" customHeight="1">
      <c r="A902" s="15"/>
    </row>
    <row r="903" spans="1:1" ht="13.5" customHeight="1">
      <c r="A903" s="15"/>
    </row>
    <row r="904" spans="1:1" ht="13.5" customHeight="1">
      <c r="A904" s="15"/>
    </row>
    <row r="905" spans="1:1" ht="13.5" customHeight="1">
      <c r="A905" s="15"/>
    </row>
    <row r="906" spans="1:1" ht="13.5" customHeight="1">
      <c r="A906" s="15"/>
    </row>
    <row r="907" spans="1:1" ht="13.5" customHeight="1">
      <c r="A907" s="15"/>
    </row>
    <row r="908" spans="1:1" ht="13.5" customHeight="1">
      <c r="A908" s="15"/>
    </row>
    <row r="909" spans="1:1" ht="13.5" customHeight="1">
      <c r="A909" s="15"/>
    </row>
    <row r="910" spans="1:1" ht="13.5" customHeight="1">
      <c r="A910" s="15"/>
    </row>
    <row r="911" spans="1:1" ht="13.5" customHeight="1">
      <c r="A911" s="15"/>
    </row>
    <row r="912" spans="1:1" ht="13.5" customHeight="1">
      <c r="A912" s="15"/>
    </row>
    <row r="913" spans="1:1" ht="13.5" customHeight="1">
      <c r="A913" s="15"/>
    </row>
    <row r="914" spans="1:1" ht="13.5" customHeight="1">
      <c r="A914" s="15"/>
    </row>
    <row r="915" spans="1:1" ht="13.5" customHeight="1">
      <c r="A915" s="15"/>
    </row>
    <row r="916" spans="1:1" ht="13.5" customHeight="1">
      <c r="A916" s="15"/>
    </row>
    <row r="917" spans="1:1" ht="13.5" customHeight="1">
      <c r="A917" s="15"/>
    </row>
    <row r="918" spans="1:1" ht="13.5" customHeight="1">
      <c r="A918" s="15"/>
    </row>
    <row r="919" spans="1:1" ht="13.5" customHeight="1">
      <c r="A919" s="15"/>
    </row>
    <row r="920" spans="1:1" ht="13.5" customHeight="1">
      <c r="A920" s="15"/>
    </row>
    <row r="921" spans="1:1" ht="13.5" customHeight="1">
      <c r="A921" s="15"/>
    </row>
    <row r="922" spans="1:1" ht="13.5" customHeight="1">
      <c r="A922" s="15"/>
    </row>
    <row r="923" spans="1:1" ht="13.5" customHeight="1">
      <c r="A923" s="15"/>
    </row>
    <row r="924" spans="1:1" ht="13.5" customHeight="1">
      <c r="A924" s="15"/>
    </row>
    <row r="925" spans="1:1" ht="13.5" customHeight="1">
      <c r="A925" s="15"/>
    </row>
    <row r="926" spans="1:1" ht="13.5" customHeight="1">
      <c r="A926" s="15"/>
    </row>
    <row r="927" spans="1:1" ht="13.5" customHeight="1">
      <c r="A927" s="15"/>
    </row>
    <row r="928" spans="1:1" ht="13.5" customHeight="1">
      <c r="A928" s="15"/>
    </row>
    <row r="929" spans="1:1" ht="13.5" customHeight="1">
      <c r="A929" s="15"/>
    </row>
    <row r="930" spans="1:1" ht="13.5" customHeight="1">
      <c r="A930" s="15"/>
    </row>
    <row r="931" spans="1:1" ht="13.5" customHeight="1">
      <c r="A931" s="15"/>
    </row>
    <row r="932" spans="1:1" ht="13.5" customHeight="1">
      <c r="A932" s="15"/>
    </row>
    <row r="933" spans="1:1" ht="13.5" customHeight="1">
      <c r="A933" s="15"/>
    </row>
    <row r="934" spans="1:1" ht="13.5" customHeight="1">
      <c r="A934" s="15"/>
    </row>
    <row r="935" spans="1:1" ht="13.5" customHeight="1">
      <c r="A935" s="15"/>
    </row>
    <row r="936" spans="1:1" ht="13.5" customHeight="1">
      <c r="A936" s="15"/>
    </row>
    <row r="937" spans="1:1" ht="13.5" customHeight="1">
      <c r="A937" s="15"/>
    </row>
    <row r="938" spans="1:1" ht="13.5" customHeight="1">
      <c r="A938" s="15"/>
    </row>
    <row r="939" spans="1:1" ht="13.5" customHeight="1">
      <c r="A939" s="15"/>
    </row>
    <row r="940" spans="1:1" ht="13.5" customHeight="1">
      <c r="A940" s="15"/>
    </row>
    <row r="941" spans="1:1" ht="13.5" customHeight="1">
      <c r="A941" s="15"/>
    </row>
    <row r="942" spans="1:1" ht="13.5" customHeight="1">
      <c r="A942" s="15"/>
    </row>
    <row r="943" spans="1:1" ht="13.5" customHeight="1">
      <c r="A943" s="15"/>
    </row>
    <row r="944" spans="1:1" ht="13.5" customHeight="1">
      <c r="A944" s="15"/>
    </row>
    <row r="945" spans="1:1" ht="13.5" customHeight="1">
      <c r="A945" s="15"/>
    </row>
    <row r="946" spans="1:1" ht="13.5" customHeight="1">
      <c r="A946" s="15"/>
    </row>
    <row r="947" spans="1:1" ht="13.5" customHeight="1">
      <c r="A947" s="15"/>
    </row>
    <row r="948" spans="1:1" ht="13.5" customHeight="1">
      <c r="A948" s="15"/>
    </row>
    <row r="949" spans="1:1" ht="13.5" customHeight="1">
      <c r="A949" s="15"/>
    </row>
    <row r="950" spans="1:1" ht="13.5" customHeight="1">
      <c r="A950" s="15"/>
    </row>
    <row r="951" spans="1:1" ht="13.5" customHeight="1">
      <c r="A951" s="15"/>
    </row>
    <row r="952" spans="1:1" ht="13.5" customHeight="1">
      <c r="A952" s="15"/>
    </row>
    <row r="953" spans="1:1" ht="13.5" customHeight="1">
      <c r="A953" s="15"/>
    </row>
    <row r="954" spans="1:1" ht="13.5" customHeight="1">
      <c r="A954" s="15"/>
    </row>
    <row r="955" spans="1:1" ht="13.5" customHeight="1">
      <c r="A955" s="15"/>
    </row>
    <row r="956" spans="1:1" ht="13.5" customHeight="1">
      <c r="A956" s="15"/>
    </row>
    <row r="957" spans="1:1" ht="13.5" customHeight="1">
      <c r="A957" s="15"/>
    </row>
    <row r="958" spans="1:1" ht="13.5" customHeight="1">
      <c r="A958" s="15"/>
    </row>
    <row r="959" spans="1:1" ht="13.5" customHeight="1">
      <c r="A959" s="15"/>
    </row>
    <row r="960" spans="1:1" ht="13.5" customHeight="1">
      <c r="A960" s="15"/>
    </row>
    <row r="961" spans="1:1" ht="13.5" customHeight="1">
      <c r="A961" s="15"/>
    </row>
    <row r="962" spans="1:1" ht="13.5" customHeight="1">
      <c r="A962" s="15"/>
    </row>
    <row r="963" spans="1:1" ht="13.5" customHeight="1">
      <c r="A963" s="15"/>
    </row>
    <row r="964" spans="1:1" ht="13.5" customHeight="1">
      <c r="A964" s="15"/>
    </row>
    <row r="965" spans="1:1" ht="13.5" customHeight="1">
      <c r="A965" s="15"/>
    </row>
    <row r="966" spans="1:1" ht="13.5" customHeight="1">
      <c r="A966" s="15"/>
    </row>
    <row r="967" spans="1:1" ht="13.5" customHeight="1">
      <c r="A967" s="15"/>
    </row>
    <row r="968" spans="1:1" ht="13.5" customHeight="1">
      <c r="A968" s="15"/>
    </row>
    <row r="969" spans="1:1" ht="13.5" customHeight="1">
      <c r="A969" s="15"/>
    </row>
    <row r="970" spans="1:1" ht="13.5" customHeight="1">
      <c r="A970" s="15"/>
    </row>
    <row r="971" spans="1:1" ht="13.5" customHeight="1">
      <c r="A971" s="15"/>
    </row>
    <row r="972" spans="1:1" ht="13.5" customHeight="1">
      <c r="A972" s="15"/>
    </row>
    <row r="973" spans="1:1" ht="13.5" customHeight="1">
      <c r="A973" s="15"/>
    </row>
    <row r="974" spans="1:1" ht="13.5" customHeight="1">
      <c r="A974" s="15"/>
    </row>
    <row r="975" spans="1:1" ht="13.5" customHeight="1">
      <c r="A975" s="15"/>
    </row>
    <row r="976" spans="1:1" ht="13.5" customHeight="1">
      <c r="A976" s="15"/>
    </row>
    <row r="977" spans="1:1" ht="13.5" customHeight="1">
      <c r="A977" s="15"/>
    </row>
    <row r="978" spans="1:1" ht="13.5" customHeight="1">
      <c r="A978" s="15"/>
    </row>
    <row r="979" spans="1:1" ht="13.5" customHeight="1">
      <c r="A979" s="15"/>
    </row>
    <row r="980" spans="1:1" ht="13.5" customHeight="1">
      <c r="A980" s="15"/>
    </row>
    <row r="981" spans="1:1" ht="13.5" customHeight="1">
      <c r="A981" s="15"/>
    </row>
    <row r="982" spans="1:1" ht="13.5" customHeight="1">
      <c r="A982" s="15"/>
    </row>
    <row r="983" spans="1:1" ht="13.5" customHeight="1">
      <c r="A983" s="15"/>
    </row>
    <row r="984" spans="1:1" ht="13.5" customHeight="1">
      <c r="A984" s="15"/>
    </row>
    <row r="985" spans="1:1" ht="13.5" customHeight="1">
      <c r="A985" s="15"/>
    </row>
    <row r="986" spans="1:1" ht="13.5" customHeight="1">
      <c r="A986" s="15"/>
    </row>
    <row r="987" spans="1:1" ht="13.5" customHeight="1">
      <c r="A987" s="15"/>
    </row>
    <row r="988" spans="1:1" ht="13.5" customHeight="1">
      <c r="A988" s="15"/>
    </row>
    <row r="989" spans="1:1" ht="13.5" customHeight="1">
      <c r="A989" s="15"/>
    </row>
    <row r="990" spans="1:1" ht="13.5" customHeight="1">
      <c r="A990" s="15"/>
    </row>
    <row r="991" spans="1:1" ht="13.5" customHeight="1">
      <c r="A991" s="15"/>
    </row>
    <row r="992" spans="1:1" ht="13.5" customHeight="1">
      <c r="A992" s="15"/>
    </row>
    <row r="993" spans="1:1" ht="13.5" customHeight="1">
      <c r="A993" s="15"/>
    </row>
    <row r="994" spans="1:1" ht="13.5" customHeight="1">
      <c r="A994" s="15"/>
    </row>
    <row r="995" spans="1:1" ht="13.5" customHeight="1">
      <c r="A995" s="15"/>
    </row>
    <row r="996" spans="1:1" ht="13.5" customHeight="1">
      <c r="A996" s="15"/>
    </row>
    <row r="997" spans="1:1" ht="13.5" customHeight="1">
      <c r="A997" s="15"/>
    </row>
    <row r="998" spans="1:1" ht="13.5" customHeight="1">
      <c r="A998" s="15"/>
    </row>
    <row r="999" spans="1:1" ht="13.5" customHeight="1">
      <c r="A999" s="15"/>
    </row>
    <row r="1000" spans="1:1" ht="13.5" customHeight="1">
      <c r="A1000" s="15"/>
    </row>
    <row r="1001" spans="1:1" ht="13.5" customHeight="1">
      <c r="A1001" s="15"/>
    </row>
    <row r="1002" spans="1:1" ht="13.5" customHeight="1">
      <c r="A1002" s="15"/>
    </row>
    <row r="1003" spans="1:1" ht="13.5" customHeight="1">
      <c r="A1003" s="15"/>
    </row>
    <row r="1004" spans="1:1" ht="13.5" customHeight="1">
      <c r="A1004" s="15"/>
    </row>
    <row r="1005" spans="1:1" ht="13.5" customHeight="1">
      <c r="A1005" s="15"/>
    </row>
    <row r="1006" spans="1:1" ht="13.5" customHeight="1">
      <c r="A1006" s="15"/>
    </row>
    <row r="1007" spans="1:1" ht="13.5" customHeight="1">
      <c r="A1007" s="15"/>
    </row>
    <row r="1008" spans="1:1" ht="13.5" customHeight="1">
      <c r="A1008" s="15"/>
    </row>
    <row r="1009" spans="1:1" ht="13.5" customHeight="1">
      <c r="A1009" s="15"/>
    </row>
    <row r="1010" spans="1:1" ht="13.5" customHeight="1">
      <c r="A1010" s="15"/>
    </row>
    <row r="1011" spans="1:1" ht="13.5" customHeight="1">
      <c r="A1011" s="15"/>
    </row>
    <row r="1012" spans="1:1" ht="13.5" customHeight="1">
      <c r="A1012" s="15"/>
    </row>
    <row r="1013" spans="1:1" ht="13.5" customHeight="1">
      <c r="A1013" s="15"/>
    </row>
    <row r="1014" spans="1:1" ht="13.5" customHeight="1">
      <c r="A1014" s="15"/>
    </row>
    <row r="65534" spans="255:255" ht="15" customHeight="1">
      <c r="IU65534" s="82">
        <v>0</v>
      </c>
    </row>
  </sheetData>
  <scenarios current="1" sqref="C38">
    <scenario name="Property Tax - Pessmistic " locked="1" count="1" user="Iggy Zhao" comment="Created by Iggy Zhao on 12/3/2019">
      <inputCells r="C18" val="0.02" numFmtId="166"/>
    </scenario>
    <scenario name="Property Tax - Optimistic" locked="1" count="1" user="Iggy Zhao" comment="Created by Iggy Zhao on 12/3/2019">
      <inputCells r="C18" val="0.01" numFmtId="166"/>
    </scenario>
  </scenarios>
  <mergeCells count="9">
    <mergeCell ref="C62:G62"/>
    <mergeCell ref="I62:M62"/>
    <mergeCell ref="P62:V62"/>
    <mergeCell ref="A13:A28"/>
    <mergeCell ref="A29:A31"/>
    <mergeCell ref="A43:A49"/>
    <mergeCell ref="A50:A52"/>
    <mergeCell ref="C61:M61"/>
    <mergeCell ref="O61:Y61"/>
  </mergeCells>
  <phoneticPr fontId="11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6F4B-DFB7-4F0F-A799-743DB419EBB0}">
  <sheetPr>
    <outlinePr summaryBelow="0"/>
  </sheetPr>
  <dimension ref="B1:F11"/>
  <sheetViews>
    <sheetView showGridLines="0" topLeftCell="A3" zoomScale="70" zoomScaleNormal="70" workbookViewId="0">
      <selection activeCell="E29" sqref="E29"/>
    </sheetView>
  </sheetViews>
  <sheetFormatPr defaultRowHeight="14" outlineLevelRow="1" outlineLevelCol="1"/>
  <cols>
    <col min="3" max="3" width="6.33203125" bestFit="1" customWidth="1"/>
    <col min="4" max="6" width="22.9140625" bestFit="1" customWidth="1" outlineLevel="1"/>
  </cols>
  <sheetData>
    <row r="1" spans="2:6" ht="14.5" thickBot="1"/>
    <row r="2" spans="2:6">
      <c r="B2" s="90" t="s">
        <v>140</v>
      </c>
      <c r="C2" s="90"/>
      <c r="D2" s="95"/>
      <c r="E2" s="95"/>
      <c r="F2" s="95"/>
    </row>
    <row r="3" spans="2:6" collapsed="1">
      <c r="B3" s="89"/>
      <c r="C3" s="89"/>
      <c r="D3" s="96" t="s">
        <v>142</v>
      </c>
      <c r="E3" s="96" t="s">
        <v>150</v>
      </c>
      <c r="F3" s="96" t="s">
        <v>151</v>
      </c>
    </row>
    <row r="4" spans="2:6" ht="25" hidden="1" outlineLevel="1">
      <c r="B4" s="92"/>
      <c r="C4" s="92"/>
      <c r="D4" s="86"/>
      <c r="E4" s="98" t="s">
        <v>139</v>
      </c>
      <c r="F4" s="98" t="s">
        <v>139</v>
      </c>
    </row>
    <row r="5" spans="2:6">
      <c r="B5" s="93" t="s">
        <v>141</v>
      </c>
      <c r="C5" s="93"/>
      <c r="D5" s="91"/>
      <c r="E5" s="91"/>
      <c r="F5" s="91"/>
    </row>
    <row r="6" spans="2:6" outlineLevel="1">
      <c r="B6" s="92"/>
      <c r="C6" s="92" t="s">
        <v>149</v>
      </c>
      <c r="D6" s="99">
        <v>1.4427000000000001E-2</v>
      </c>
      <c r="E6" s="100">
        <v>0.02</v>
      </c>
      <c r="F6" s="100">
        <v>0.01</v>
      </c>
    </row>
    <row r="7" spans="2:6">
      <c r="B7" s="93" t="s">
        <v>143</v>
      </c>
      <c r="C7" s="93"/>
      <c r="D7" s="91"/>
      <c r="E7" s="91"/>
      <c r="F7" s="91"/>
    </row>
    <row r="8" spans="2:6" ht="14.5" outlineLevel="1" thickBot="1">
      <c r="B8" s="94"/>
      <c r="C8" s="94" t="s">
        <v>136</v>
      </c>
      <c r="D8" s="88">
        <v>49534.0773604036</v>
      </c>
      <c r="E8" s="88">
        <v>45394.874862727302</v>
      </c>
      <c r="F8" s="88">
        <v>52822.117815672398</v>
      </c>
    </row>
    <row r="9" spans="2:6">
      <c r="B9" t="s">
        <v>144</v>
      </c>
    </row>
    <row r="10" spans="2:6">
      <c r="B10" t="s">
        <v>145</v>
      </c>
    </row>
    <row r="11" spans="2:6">
      <c r="B11" t="s">
        <v>146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507F-C737-4BA5-87D1-5376D1E1FA53}">
  <dimension ref="A1:IU65534"/>
  <sheetViews>
    <sheetView topLeftCell="A40" zoomScale="60" zoomScaleNormal="60" workbookViewId="0">
      <selection activeCell="P62" sqref="P62:V62"/>
    </sheetView>
  </sheetViews>
  <sheetFormatPr defaultColWidth="12.58203125" defaultRowHeight="15" customHeight="1"/>
  <cols>
    <col min="1" max="1" width="12.9140625" style="82" customWidth="1"/>
    <col min="2" max="2" width="48" style="82" customWidth="1"/>
    <col min="3" max="3" width="18.5" style="82" customWidth="1"/>
    <col min="4" max="4" width="18.6640625" style="82" customWidth="1"/>
    <col min="5" max="5" width="18.1640625" style="82" customWidth="1"/>
    <col min="6" max="6" width="14.1640625" style="82" customWidth="1"/>
    <col min="7" max="7" width="12.4140625" style="82" customWidth="1"/>
    <col min="8" max="8" width="8.58203125" style="82" customWidth="1"/>
    <col min="9" max="10" width="13.58203125" style="82" customWidth="1"/>
    <col min="11" max="11" width="13.08203125" style="82" customWidth="1"/>
    <col min="12" max="12" width="18" style="82" customWidth="1"/>
    <col min="13" max="13" width="11.4140625" style="82" customWidth="1"/>
    <col min="14" max="14" width="8.58203125" style="82" customWidth="1"/>
    <col min="15" max="15" width="14.1640625" style="82" customWidth="1"/>
    <col min="16" max="16" width="8.58203125" style="82" customWidth="1"/>
    <col min="17" max="17" width="9.58203125" style="82" customWidth="1"/>
    <col min="18" max="18" width="8.58203125" style="82" customWidth="1"/>
    <col min="19" max="19" width="11" style="82" customWidth="1"/>
    <col min="20" max="20" width="17.58203125" style="82" customWidth="1"/>
    <col min="21" max="21" width="20.08203125" style="82" customWidth="1"/>
    <col min="22" max="22" width="14.5" style="82" customWidth="1"/>
    <col min="23" max="23" width="22.1640625" style="82" customWidth="1"/>
    <col min="24" max="24" width="13.58203125" style="82" customWidth="1"/>
    <col min="25" max="25" width="17.6640625" style="82" customWidth="1"/>
    <col min="26" max="16384" width="12.58203125" style="82"/>
  </cols>
  <sheetData>
    <row r="1" spans="1:3" ht="13.5" customHeight="1">
      <c r="A1" s="1" t="s">
        <v>0</v>
      </c>
    </row>
    <row r="2" spans="1:3" ht="13.5" customHeight="1">
      <c r="A2" s="4">
        <v>43773</v>
      </c>
    </row>
    <row r="3" spans="1:3" ht="13.5" customHeight="1">
      <c r="A3" s="1" t="s">
        <v>1</v>
      </c>
    </row>
    <row r="4" spans="1:3" ht="13.5" customHeight="1">
      <c r="A4" s="15"/>
    </row>
    <row r="5" spans="1:3" ht="13.5" customHeight="1">
      <c r="A5" s="1" t="s">
        <v>2</v>
      </c>
    </row>
    <row r="6" spans="1:3" ht="13.5" customHeight="1">
      <c r="A6" s="15"/>
      <c r="B6" s="20" t="s">
        <v>3</v>
      </c>
    </row>
    <row r="7" spans="1:3" ht="13.5" customHeight="1">
      <c r="A7" s="15"/>
      <c r="B7" s="82" t="s">
        <v>4</v>
      </c>
      <c r="C7" s="18">
        <v>25000</v>
      </c>
    </row>
    <row r="8" spans="1:3" ht="13.5" customHeight="1">
      <c r="A8" s="15"/>
      <c r="B8" s="82" t="s">
        <v>5</v>
      </c>
      <c r="C8" s="18">
        <v>25000</v>
      </c>
    </row>
    <row r="9" spans="1:3" ht="13.5" customHeight="1">
      <c r="A9" s="15"/>
      <c r="B9" s="20" t="s">
        <v>6</v>
      </c>
    </row>
    <row r="10" spans="1:3" ht="13.5" customHeight="1">
      <c r="A10" s="15"/>
      <c r="B10" s="82" t="s">
        <v>7</v>
      </c>
      <c r="C10" s="82">
        <v>4</v>
      </c>
    </row>
    <row r="11" spans="1:3" ht="13.5" customHeight="1">
      <c r="A11" s="15"/>
      <c r="B11" s="20" t="s">
        <v>8</v>
      </c>
    </row>
    <row r="12" spans="1:3" ht="13.5" customHeight="1">
      <c r="A12" s="15"/>
      <c r="B12" s="82" t="s">
        <v>9</v>
      </c>
      <c r="C12" s="8">
        <v>0.01</v>
      </c>
    </row>
    <row r="13" spans="1:3" ht="13.5" customHeight="1">
      <c r="A13" s="130" t="s">
        <v>10</v>
      </c>
      <c r="B13" s="20" t="s">
        <v>11</v>
      </c>
      <c r="C13" s="10"/>
    </row>
    <row r="14" spans="1:3" ht="13.5" customHeight="1">
      <c r="A14" s="131"/>
      <c r="B14" s="11" t="s">
        <v>12</v>
      </c>
      <c r="C14" s="12">
        <v>47800</v>
      </c>
    </row>
    <row r="15" spans="1:3" ht="13.5" customHeight="1">
      <c r="A15" s="131"/>
      <c r="B15" s="82" t="s">
        <v>13</v>
      </c>
      <c r="C15" s="18">
        <v>176908.31</v>
      </c>
    </row>
    <row r="16" spans="1:3" ht="13.5" customHeight="1">
      <c r="A16" s="131"/>
      <c r="B16" s="82" t="s">
        <v>14</v>
      </c>
      <c r="C16" s="18">
        <v>239000</v>
      </c>
    </row>
    <row r="17" spans="1:7" ht="13.5" customHeight="1">
      <c r="A17" s="131"/>
      <c r="B17" s="82" t="s">
        <v>15</v>
      </c>
      <c r="C17" s="8">
        <v>0.02</v>
      </c>
    </row>
    <row r="18" spans="1:7" ht="13.5" customHeight="1">
      <c r="A18" s="131"/>
      <c r="B18" s="82" t="s">
        <v>16</v>
      </c>
      <c r="C18" s="13">
        <v>1.4427000000000001E-2</v>
      </c>
    </row>
    <row r="19" spans="1:7" ht="13.5" customHeight="1">
      <c r="A19" s="131"/>
      <c r="B19" s="82" t="s">
        <v>17</v>
      </c>
      <c r="C19" s="8">
        <v>0.05</v>
      </c>
      <c r="E19" s="46"/>
    </row>
    <row r="20" spans="1:7" ht="13.5" customHeight="1">
      <c r="A20" s="131"/>
      <c r="B20" s="82" t="s">
        <v>18</v>
      </c>
      <c r="C20" s="18">
        <v>1003.95</v>
      </c>
    </row>
    <row r="21" spans="1:7" ht="13.5" customHeight="1">
      <c r="A21" s="131"/>
      <c r="B21" s="20" t="s">
        <v>19</v>
      </c>
    </row>
    <row r="22" spans="1:7" ht="13.5" customHeight="1">
      <c r="A22" s="131"/>
      <c r="B22" s="82" t="s">
        <v>20</v>
      </c>
      <c r="C22" s="18">
        <v>6000</v>
      </c>
    </row>
    <row r="23" spans="1:7" ht="13.5" customHeight="1">
      <c r="A23" s="131"/>
      <c r="B23" s="82" t="s">
        <v>21</v>
      </c>
      <c r="C23" s="18">
        <v>1200</v>
      </c>
    </row>
    <row r="24" spans="1:7" ht="13.5" customHeight="1">
      <c r="A24" s="131"/>
      <c r="B24" s="82" t="s">
        <v>22</v>
      </c>
      <c r="C24" s="18">
        <v>70</v>
      </c>
      <c r="F24" s="46"/>
    </row>
    <row r="25" spans="1:7" ht="13.5" customHeight="1">
      <c r="A25" s="131"/>
      <c r="B25" s="82" t="s">
        <v>23</v>
      </c>
      <c r="C25" s="18">
        <v>120</v>
      </c>
      <c r="F25" s="46"/>
    </row>
    <row r="26" spans="1:7" ht="13.5" customHeight="1">
      <c r="A26" s="131"/>
      <c r="B26" s="82" t="s">
        <v>24</v>
      </c>
      <c r="C26" s="18">
        <v>30</v>
      </c>
      <c r="D26" s="82" t="s">
        <v>25</v>
      </c>
      <c r="E26" s="18">
        <f t="shared" ref="E26:E27" si="0">C26*(1+50%)</f>
        <v>45</v>
      </c>
      <c r="F26" s="82" t="s">
        <v>26</v>
      </c>
      <c r="G26" s="18">
        <f t="shared" ref="G26:G27" si="1">C26*(1-50%)</f>
        <v>15</v>
      </c>
    </row>
    <row r="27" spans="1:7" ht="13.5" customHeight="1">
      <c r="A27" s="131"/>
      <c r="B27" s="82" t="s">
        <v>27</v>
      </c>
      <c r="C27" s="18">
        <v>100</v>
      </c>
      <c r="D27" s="82" t="s">
        <v>25</v>
      </c>
      <c r="E27" s="18">
        <f t="shared" si="0"/>
        <v>150</v>
      </c>
      <c r="F27" s="82" t="s">
        <v>26</v>
      </c>
      <c r="G27" s="18">
        <f t="shared" si="1"/>
        <v>50</v>
      </c>
    </row>
    <row r="28" spans="1:7" ht="13.5" customHeight="1">
      <c r="A28" s="131"/>
      <c r="B28" s="82" t="s">
        <v>28</v>
      </c>
      <c r="C28" s="8">
        <v>0.2</v>
      </c>
    </row>
    <row r="29" spans="1:7" ht="13.5" customHeight="1">
      <c r="A29" s="130" t="s">
        <v>29</v>
      </c>
      <c r="B29" s="20" t="s">
        <v>30</v>
      </c>
    </row>
    <row r="30" spans="1:7" ht="13.5" customHeight="1">
      <c r="A30" s="131"/>
      <c r="B30" s="82" t="s">
        <v>31</v>
      </c>
      <c r="C30" s="82">
        <v>435</v>
      </c>
    </row>
    <row r="31" spans="1:7" ht="13.5" customHeight="1">
      <c r="A31" s="131"/>
      <c r="B31" s="82" t="s">
        <v>32</v>
      </c>
      <c r="C31" s="82">
        <v>510</v>
      </c>
    </row>
    <row r="32" spans="1:7" ht="13.5" customHeight="1">
      <c r="A32" s="15"/>
    </row>
    <row r="33" spans="1:6" ht="13.5" customHeight="1">
      <c r="A33" s="15" t="s">
        <v>33</v>
      </c>
      <c r="B33" s="20" t="s">
        <v>34</v>
      </c>
      <c r="E33" s="46"/>
    </row>
    <row r="34" spans="1:6" ht="13.5" customHeight="1">
      <c r="B34" s="82" t="s">
        <v>35</v>
      </c>
      <c r="C34" s="16">
        <v>435</v>
      </c>
      <c r="D34" s="81" t="s">
        <v>36</v>
      </c>
      <c r="E34" s="82">
        <f t="shared" ref="E34:E35" si="2">C30</f>
        <v>435</v>
      </c>
    </row>
    <row r="35" spans="1:6" ht="13.5" customHeight="1">
      <c r="A35" s="15"/>
      <c r="B35" s="82" t="s">
        <v>37</v>
      </c>
      <c r="C35" s="16">
        <v>0</v>
      </c>
      <c r="D35" s="81" t="s">
        <v>36</v>
      </c>
      <c r="E35" s="82">
        <f t="shared" si="2"/>
        <v>510</v>
      </c>
    </row>
    <row r="36" spans="1:6" ht="13.5" customHeight="1">
      <c r="A36" s="15"/>
      <c r="B36" s="71" t="s">
        <v>133</v>
      </c>
      <c r="C36" s="16">
        <v>0</v>
      </c>
      <c r="D36" s="81" t="s">
        <v>36</v>
      </c>
      <c r="E36" s="82">
        <v>1</v>
      </c>
    </row>
    <row r="37" spans="1:6" ht="13.5" customHeight="1">
      <c r="A37" s="15"/>
    </row>
    <row r="38" spans="1:6" ht="13.5" customHeight="1">
      <c r="A38" s="15" t="s">
        <v>38</v>
      </c>
      <c r="B38" s="82" t="s">
        <v>39</v>
      </c>
      <c r="C38" s="17">
        <f>C43</f>
        <v>44782.445844253205</v>
      </c>
    </row>
    <row r="39" spans="1:6" ht="13.5" customHeight="1">
      <c r="A39" s="15"/>
      <c r="B39" s="82" t="s">
        <v>40</v>
      </c>
      <c r="C39" s="17">
        <f>C52</f>
        <v>8613.9528546630499</v>
      </c>
    </row>
    <row r="40" spans="1:6" ht="13.5" customHeight="1">
      <c r="A40" s="15"/>
      <c r="B40" s="71" t="s">
        <v>132</v>
      </c>
      <c r="C40" s="70" t="str">
        <f>IF(C38&gt;C39,"Buy it",B52)</f>
        <v>Buy it</v>
      </c>
      <c r="D40" s="46"/>
    </row>
    <row r="41" spans="1:6" ht="13.5" customHeight="1">
      <c r="A41" s="15"/>
    </row>
    <row r="42" spans="1:6" ht="13.5" customHeight="1">
      <c r="A42" s="15" t="s">
        <v>41</v>
      </c>
    </row>
    <row r="43" spans="1:6" ht="13.5" customHeight="1">
      <c r="A43" s="130" t="s">
        <v>10</v>
      </c>
      <c r="B43" s="20" t="s">
        <v>42</v>
      </c>
      <c r="C43" s="18">
        <f>C45-C8</f>
        <v>44782.445844253205</v>
      </c>
      <c r="E43" s="11"/>
      <c r="F43" s="19"/>
    </row>
    <row r="44" spans="1:6" ht="13.5" customHeight="1">
      <c r="A44" s="131"/>
      <c r="B44" s="82" t="s">
        <v>43</v>
      </c>
      <c r="C44" s="18">
        <f>C7+C8</f>
        <v>50000</v>
      </c>
      <c r="E44" s="11"/>
      <c r="F44" s="19"/>
    </row>
    <row r="45" spans="1:6" ht="13.5" customHeight="1">
      <c r="A45" s="131"/>
      <c r="B45" s="82" t="s">
        <v>44</v>
      </c>
      <c r="C45" s="18">
        <f>C46+C49</f>
        <v>69782.445844253205</v>
      </c>
      <c r="E45" s="11"/>
      <c r="F45" s="19"/>
    </row>
    <row r="46" spans="1:6" ht="13.5" customHeight="1">
      <c r="A46" s="131"/>
      <c r="B46" s="82" t="s">
        <v>45</v>
      </c>
      <c r="C46" s="18">
        <f>C47-C48-C15</f>
        <v>64038.966399999976</v>
      </c>
      <c r="E46" s="11"/>
      <c r="F46" s="19"/>
    </row>
    <row r="47" spans="1:6" ht="13.5" customHeight="1">
      <c r="A47" s="131"/>
      <c r="B47" s="82" t="s">
        <v>46</v>
      </c>
      <c r="C47" s="18">
        <f>C16*(1+C17)^3</f>
        <v>253628.71199999997</v>
      </c>
      <c r="E47" s="11"/>
      <c r="F47" s="19"/>
    </row>
    <row r="48" spans="1:6" ht="13.5" customHeight="1">
      <c r="A48" s="131"/>
      <c r="B48" s="82" t="s">
        <v>47</v>
      </c>
      <c r="C48" s="18">
        <f>C47*C19</f>
        <v>12681.435599999999</v>
      </c>
      <c r="E48" s="11"/>
      <c r="F48" s="19"/>
    </row>
    <row r="49" spans="1:25" ht="13.5" customHeight="1">
      <c r="A49" s="131"/>
      <c r="B49" s="82" t="s">
        <v>48</v>
      </c>
      <c r="C49" s="18">
        <f>Y99</f>
        <v>5743.4794442532238</v>
      </c>
    </row>
    <row r="50" spans="1:25" ht="13.5" customHeight="1">
      <c r="A50" s="130" t="s">
        <v>29</v>
      </c>
      <c r="B50" s="82" t="s">
        <v>49</v>
      </c>
      <c r="C50" s="18">
        <f>G99</f>
        <v>8613.9528546630499</v>
      </c>
    </row>
    <row r="51" spans="1:25" ht="13.5" customHeight="1">
      <c r="A51" s="131"/>
      <c r="B51" s="82" t="s">
        <v>50</v>
      </c>
      <c r="C51" s="18">
        <f>M99</f>
        <v>7115.2200374584099</v>
      </c>
    </row>
    <row r="52" spans="1:25" ht="13.5" customHeight="1">
      <c r="A52" s="131"/>
      <c r="B52" s="20" t="str">
        <f>IF(C50&gt;C51,"Rent non-inclusive one","Rent inclusive one")</f>
        <v>Rent non-inclusive one</v>
      </c>
      <c r="C52" s="18">
        <f>MAX(C50,C51)</f>
        <v>8613.9528546630499</v>
      </c>
    </row>
    <row r="53" spans="1:25" ht="13.5" customHeight="1">
      <c r="A53" s="15"/>
    </row>
    <row r="54" spans="1:25" ht="13.5" customHeight="1">
      <c r="A54" s="1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</row>
    <row r="55" spans="1:25" ht="13.5" customHeight="1">
      <c r="A55" s="15"/>
      <c r="B55" s="25" t="s">
        <v>63</v>
      </c>
      <c r="C55" s="26">
        <f t="shared" ref="C55:D55" si="3">$E$27</f>
        <v>150</v>
      </c>
      <c r="D55" s="26">
        <f t="shared" si="3"/>
        <v>150</v>
      </c>
      <c r="E55" s="26">
        <f t="shared" ref="E55:F55" si="4">$C$27</f>
        <v>100</v>
      </c>
      <c r="F55" s="26">
        <f t="shared" si="4"/>
        <v>100</v>
      </c>
      <c r="G55" s="26">
        <f t="shared" ref="G55:J55" si="5">$G$27</f>
        <v>50</v>
      </c>
      <c r="H55" s="26">
        <f t="shared" si="5"/>
        <v>50</v>
      </c>
      <c r="I55" s="26">
        <f t="shared" si="5"/>
        <v>50</v>
      </c>
      <c r="J55" s="26">
        <f t="shared" si="5"/>
        <v>50</v>
      </c>
      <c r="K55" s="26">
        <f t="shared" ref="K55:L55" si="6">$C$27</f>
        <v>100</v>
      </c>
      <c r="L55" s="26">
        <f t="shared" si="6"/>
        <v>100</v>
      </c>
      <c r="M55" s="26">
        <f t="shared" ref="M55:N55" si="7">$E$27</f>
        <v>150</v>
      </c>
      <c r="N55" s="27">
        <f t="shared" si="7"/>
        <v>150</v>
      </c>
    </row>
    <row r="56" spans="1:25" ht="13.5" customHeight="1">
      <c r="A56" s="15"/>
      <c r="B56" s="25" t="s">
        <v>64</v>
      </c>
      <c r="C56" s="26">
        <f t="shared" ref="C56:D56" si="8">$E$26</f>
        <v>45</v>
      </c>
      <c r="D56" s="26">
        <f t="shared" si="8"/>
        <v>45</v>
      </c>
      <c r="E56" s="26">
        <f t="shared" ref="E56:F56" si="9">$C$26</f>
        <v>30</v>
      </c>
      <c r="F56" s="26">
        <f t="shared" si="9"/>
        <v>30</v>
      </c>
      <c r="G56" s="26">
        <f t="shared" ref="G56:J56" si="10">$G$26</f>
        <v>15</v>
      </c>
      <c r="H56" s="26">
        <f t="shared" si="10"/>
        <v>15</v>
      </c>
      <c r="I56" s="26">
        <f t="shared" si="10"/>
        <v>15</v>
      </c>
      <c r="J56" s="26">
        <f t="shared" si="10"/>
        <v>15</v>
      </c>
      <c r="K56" s="26">
        <f t="shared" ref="K56:L56" si="11">$C$26</f>
        <v>30</v>
      </c>
      <c r="L56" s="26">
        <f t="shared" si="11"/>
        <v>30</v>
      </c>
      <c r="M56" s="26">
        <f t="shared" ref="M56:N56" si="12">$E$26</f>
        <v>45</v>
      </c>
      <c r="N56" s="27">
        <f t="shared" si="12"/>
        <v>45</v>
      </c>
    </row>
    <row r="57" spans="1:25" ht="13.5" customHeight="1">
      <c r="A57" s="1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</row>
    <row r="58" spans="1:25" ht="13.5" customHeight="1">
      <c r="A58" s="15"/>
      <c r="B58" s="25" t="s">
        <v>66</v>
      </c>
      <c r="C58" s="26">
        <f t="shared" ref="C58:N58" si="13">SUM(C55:C57)</f>
        <v>315</v>
      </c>
      <c r="D58" s="26">
        <f t="shared" si="13"/>
        <v>195</v>
      </c>
      <c r="E58" s="26">
        <f t="shared" si="13"/>
        <v>130</v>
      </c>
      <c r="F58" s="26">
        <f t="shared" si="13"/>
        <v>250</v>
      </c>
      <c r="G58" s="26">
        <f t="shared" si="13"/>
        <v>65</v>
      </c>
      <c r="H58" s="26">
        <f t="shared" si="13"/>
        <v>65</v>
      </c>
      <c r="I58" s="26">
        <f t="shared" si="13"/>
        <v>185</v>
      </c>
      <c r="J58" s="26">
        <f t="shared" si="13"/>
        <v>65</v>
      </c>
      <c r="K58" s="26">
        <f t="shared" si="13"/>
        <v>130</v>
      </c>
      <c r="L58" s="26">
        <f t="shared" si="13"/>
        <v>250</v>
      </c>
      <c r="M58" s="26">
        <f t="shared" si="13"/>
        <v>195</v>
      </c>
      <c r="N58" s="27">
        <f t="shared" si="13"/>
        <v>195</v>
      </c>
    </row>
    <row r="59" spans="1:25" ht="13.5" customHeight="1">
      <c r="A59" s="15"/>
      <c r="B59" s="31" t="s">
        <v>67</v>
      </c>
      <c r="C59" s="32">
        <f>C58/($C10+1)</f>
        <v>63</v>
      </c>
      <c r="D59" s="32">
        <f t="shared" ref="D59:N59" si="14">D58/($C10+1)</f>
        <v>39</v>
      </c>
      <c r="E59" s="32">
        <f t="shared" si="14"/>
        <v>26</v>
      </c>
      <c r="F59" s="32">
        <f t="shared" si="14"/>
        <v>50</v>
      </c>
      <c r="G59" s="32">
        <f t="shared" si="14"/>
        <v>13</v>
      </c>
      <c r="H59" s="32">
        <f t="shared" si="14"/>
        <v>13</v>
      </c>
      <c r="I59" s="32">
        <f t="shared" si="14"/>
        <v>37</v>
      </c>
      <c r="J59" s="32">
        <f t="shared" si="14"/>
        <v>13</v>
      </c>
      <c r="K59" s="32">
        <f t="shared" si="14"/>
        <v>26</v>
      </c>
      <c r="L59" s="32">
        <f t="shared" si="14"/>
        <v>50</v>
      </c>
      <c r="M59" s="32">
        <f t="shared" si="14"/>
        <v>39</v>
      </c>
      <c r="N59" s="32">
        <f t="shared" si="14"/>
        <v>39</v>
      </c>
    </row>
    <row r="60" spans="1:25" ht="13.5" customHeight="1">
      <c r="A60" s="15"/>
      <c r="G60" s="30"/>
    </row>
    <row r="61" spans="1:25" ht="13.5" customHeight="1">
      <c r="A61" s="15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</row>
    <row r="62" spans="1:25" ht="13.5" customHeight="1">
      <c r="A62" s="15"/>
      <c r="C62" s="134" t="s">
        <v>134</v>
      </c>
      <c r="D62" s="135"/>
      <c r="E62" s="135"/>
      <c r="F62" s="135"/>
      <c r="G62" s="136"/>
      <c r="I62" s="125" t="s">
        <v>37</v>
      </c>
      <c r="J62" s="126"/>
      <c r="K62" s="126"/>
      <c r="L62" s="126"/>
      <c r="M62" s="127"/>
      <c r="O62" s="33"/>
      <c r="P62" s="128" t="s">
        <v>69</v>
      </c>
      <c r="Q62" s="129"/>
      <c r="R62" s="129"/>
      <c r="S62" s="129"/>
      <c r="T62" s="129"/>
      <c r="U62" s="129"/>
      <c r="V62" s="129"/>
      <c r="W62" s="80" t="s">
        <v>70</v>
      </c>
      <c r="X62" s="35"/>
      <c r="Y62" s="36"/>
    </row>
    <row r="63" spans="1:25" ht="13.5" customHeight="1">
      <c r="A63" s="15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I63" s="39" t="s">
        <v>71</v>
      </c>
      <c r="J63" s="82" t="s">
        <v>72</v>
      </c>
      <c r="K63" s="82" t="s">
        <v>75</v>
      </c>
      <c r="L63" s="82" t="s">
        <v>74</v>
      </c>
      <c r="M63" s="40" t="s">
        <v>76</v>
      </c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</row>
    <row r="64" spans="1:25" ht="13.5" customHeight="1">
      <c r="A64" s="15"/>
      <c r="B64" s="46" t="s">
        <v>87</v>
      </c>
      <c r="C64" s="47">
        <f>C7</f>
        <v>25000</v>
      </c>
      <c r="D64" s="26">
        <f>$C$30+$C$59</f>
        <v>498</v>
      </c>
      <c r="E64" s="26">
        <f t="shared" ref="E64:E99" si="15">C64-D64</f>
        <v>24502</v>
      </c>
      <c r="F64" s="26">
        <f t="shared" ref="F64:F99" si="16">E64*$C$12/12</f>
        <v>20.418333333333333</v>
      </c>
      <c r="G64" s="27">
        <f t="shared" ref="G64:G99" si="17">E64+F64</f>
        <v>24522.418333333335</v>
      </c>
      <c r="I64" s="48">
        <f>C64</f>
        <v>25000</v>
      </c>
      <c r="J64" s="18">
        <f t="shared" ref="J64:J99" si="18">$C$31</f>
        <v>510</v>
      </c>
      <c r="K64" s="18">
        <f t="shared" ref="K64:K99" si="19">I64-J64</f>
        <v>24490</v>
      </c>
      <c r="L64" s="18">
        <f t="shared" ref="L64:L99" si="20">K64*$C$12/12</f>
        <v>20.408333333333335</v>
      </c>
      <c r="M64" s="49">
        <f t="shared" ref="M64:M99" si="21">K64+L64</f>
        <v>24510.408333333333</v>
      </c>
      <c r="O64" s="50">
        <f>C7+C8-C14</f>
        <v>2200</v>
      </c>
      <c r="P64" s="12">
        <f t="shared" ref="P64:P99" si="22">$C$20</f>
        <v>1003.95</v>
      </c>
      <c r="Q64" s="12">
        <f t="shared" ref="Q64:Q75" si="23">$C$16*$C$18/12</f>
        <v>287.33775000000003</v>
      </c>
      <c r="R64" s="12">
        <f>$C$23</f>
        <v>1200</v>
      </c>
      <c r="S64" s="12">
        <f t="shared" ref="S64:S99" si="24">$C$22/36</f>
        <v>166.66666666666666</v>
      </c>
      <c r="T64" s="26">
        <f>$C$59</f>
        <v>63</v>
      </c>
      <c r="U64" s="12">
        <f t="shared" ref="U64:U71" si="25">$C$24</f>
        <v>70</v>
      </c>
      <c r="V64" s="51">
        <f>IF($C$36=1,SUM(P64:S64,U64)+T64*(1+$C$10)*(1+$C$28), SUM(P64:U64))</f>
        <v>2790.9544166666665</v>
      </c>
      <c r="W64" s="52">
        <f t="shared" ref="W64:W99" si="26">IF($C$36=1,$C$10*$C$35,$C$34*$C$10)</f>
        <v>1740</v>
      </c>
      <c r="X64" s="12">
        <f t="shared" ref="X64:X99" si="27">O64-V64+W64</f>
        <v>1149.0455833333335</v>
      </c>
      <c r="Y64" s="53">
        <f t="shared" ref="Y64:Y99" si="28">X64*(1+$C$12/12)</f>
        <v>1150.0031213194445</v>
      </c>
    </row>
    <row r="65" spans="1:25" ht="13.5" customHeight="1">
      <c r="A65" s="15"/>
      <c r="B65" s="46" t="s">
        <v>88</v>
      </c>
      <c r="C65" s="47">
        <f t="shared" ref="C65:C99" si="29">G64</f>
        <v>24522.418333333335</v>
      </c>
      <c r="D65" s="26">
        <f>$C$30+$D$59</f>
        <v>474</v>
      </c>
      <c r="E65" s="26">
        <f t="shared" si="15"/>
        <v>24048.418333333335</v>
      </c>
      <c r="F65" s="26">
        <f t="shared" si="16"/>
        <v>20.040348611111114</v>
      </c>
      <c r="G65" s="27">
        <f t="shared" si="17"/>
        <v>24068.458681944445</v>
      </c>
      <c r="I65" s="48">
        <f t="shared" ref="I65:I99" si="30">M64</f>
        <v>24510.408333333333</v>
      </c>
      <c r="J65" s="18">
        <f t="shared" si="18"/>
        <v>510</v>
      </c>
      <c r="K65" s="18">
        <f t="shared" si="19"/>
        <v>24000.408333333333</v>
      </c>
      <c r="L65" s="18">
        <f t="shared" si="20"/>
        <v>20.000340277777777</v>
      </c>
      <c r="M65" s="49">
        <f t="shared" si="21"/>
        <v>24020.408673611109</v>
      </c>
      <c r="O65" s="50">
        <f t="shared" ref="O65:O99" si="31">Y64</f>
        <v>1150.0031213194445</v>
      </c>
      <c r="P65" s="12">
        <f t="shared" si="22"/>
        <v>1003.95</v>
      </c>
      <c r="Q65" s="12">
        <f t="shared" si="23"/>
        <v>287.33775000000003</v>
      </c>
      <c r="R65" s="19">
        <v>0</v>
      </c>
      <c r="S65" s="12">
        <f t="shared" si="24"/>
        <v>166.66666666666666</v>
      </c>
      <c r="T65" s="26">
        <f>$D$59</f>
        <v>39</v>
      </c>
      <c r="U65" s="12">
        <f t="shared" si="25"/>
        <v>70</v>
      </c>
      <c r="V65" s="51">
        <f t="shared" ref="V65:V99" si="32">IF($C$36=1,SUM(P65:S65,U65)+T65*(1+$C$10)*(1+$C$28), SUM(P65:U65))</f>
        <v>1566.9544166666667</v>
      </c>
      <c r="W65" s="52">
        <f t="shared" si="26"/>
        <v>1740</v>
      </c>
      <c r="X65" s="12">
        <f t="shared" si="27"/>
        <v>1323.0487046527778</v>
      </c>
      <c r="Y65" s="53">
        <f t="shared" si="28"/>
        <v>1324.1512452399884</v>
      </c>
    </row>
    <row r="66" spans="1:25" ht="13.5" customHeight="1">
      <c r="A66" s="15"/>
      <c r="B66" s="46" t="s">
        <v>89</v>
      </c>
      <c r="C66" s="47">
        <f t="shared" si="29"/>
        <v>24068.458681944445</v>
      </c>
      <c r="D66" s="26">
        <f>$C$30+$E$59</f>
        <v>461</v>
      </c>
      <c r="E66" s="26">
        <f t="shared" si="15"/>
        <v>23607.458681944445</v>
      </c>
      <c r="F66" s="26">
        <f t="shared" si="16"/>
        <v>19.672882234953704</v>
      </c>
      <c r="G66" s="27">
        <f t="shared" si="17"/>
        <v>23627.131564179399</v>
      </c>
      <c r="I66" s="48">
        <f t="shared" si="30"/>
        <v>24020.408673611109</v>
      </c>
      <c r="J66" s="18">
        <f t="shared" si="18"/>
        <v>510</v>
      </c>
      <c r="K66" s="18">
        <f t="shared" si="19"/>
        <v>23510.408673611109</v>
      </c>
      <c r="L66" s="18">
        <f t="shared" si="20"/>
        <v>19.592007228009258</v>
      </c>
      <c r="M66" s="49">
        <f t="shared" si="21"/>
        <v>23530.000680839119</v>
      </c>
      <c r="O66" s="50">
        <f t="shared" si="31"/>
        <v>1324.1512452399884</v>
      </c>
      <c r="P66" s="12">
        <f t="shared" si="22"/>
        <v>1003.95</v>
      </c>
      <c r="Q66" s="12">
        <f t="shared" si="23"/>
        <v>287.33775000000003</v>
      </c>
      <c r="R66" s="19">
        <v>0</v>
      </c>
      <c r="S66" s="12">
        <f t="shared" si="24"/>
        <v>166.66666666666666</v>
      </c>
      <c r="T66" s="26">
        <f>$E$59</f>
        <v>26</v>
      </c>
      <c r="U66" s="12">
        <f t="shared" si="25"/>
        <v>70</v>
      </c>
      <c r="V66" s="51">
        <f t="shared" si="32"/>
        <v>1553.9544166666667</v>
      </c>
      <c r="W66" s="52">
        <f t="shared" si="26"/>
        <v>1740</v>
      </c>
      <c r="X66" s="12">
        <f t="shared" si="27"/>
        <v>1510.1968285733217</v>
      </c>
      <c r="Y66" s="53">
        <f t="shared" si="28"/>
        <v>1511.455325930466</v>
      </c>
    </row>
    <row r="67" spans="1:25" ht="13.5" customHeight="1">
      <c r="A67" s="15"/>
      <c r="B67" s="46" t="s">
        <v>90</v>
      </c>
      <c r="C67" s="47">
        <f t="shared" si="29"/>
        <v>23627.131564179399</v>
      </c>
      <c r="D67" s="26">
        <f>$C$30+$F$59</f>
        <v>485</v>
      </c>
      <c r="E67" s="26">
        <f t="shared" si="15"/>
        <v>23142.131564179399</v>
      </c>
      <c r="F67" s="26">
        <f t="shared" si="16"/>
        <v>19.285109636816166</v>
      </c>
      <c r="G67" s="27">
        <f t="shared" si="17"/>
        <v>23161.416673816217</v>
      </c>
      <c r="I67" s="48">
        <f t="shared" si="30"/>
        <v>23530.000680839119</v>
      </c>
      <c r="J67" s="18">
        <f t="shared" si="18"/>
        <v>510</v>
      </c>
      <c r="K67" s="18">
        <f t="shared" si="19"/>
        <v>23020.000680839119</v>
      </c>
      <c r="L67" s="18">
        <f t="shared" si="20"/>
        <v>19.183333900699267</v>
      </c>
      <c r="M67" s="49">
        <f t="shared" si="21"/>
        <v>23039.184014739818</v>
      </c>
      <c r="O67" s="50">
        <f t="shared" si="31"/>
        <v>1511.455325930466</v>
      </c>
      <c r="P67" s="12">
        <f t="shared" si="22"/>
        <v>1003.95</v>
      </c>
      <c r="Q67" s="12">
        <f t="shared" si="23"/>
        <v>287.33775000000003</v>
      </c>
      <c r="R67" s="19">
        <v>0</v>
      </c>
      <c r="S67" s="12">
        <f t="shared" si="24"/>
        <v>166.66666666666666</v>
      </c>
      <c r="T67" s="26">
        <f>$F$59</f>
        <v>50</v>
      </c>
      <c r="U67" s="12">
        <f t="shared" si="25"/>
        <v>70</v>
      </c>
      <c r="V67" s="51">
        <f t="shared" si="32"/>
        <v>1577.9544166666667</v>
      </c>
      <c r="W67" s="52">
        <f t="shared" si="26"/>
        <v>1740</v>
      </c>
      <c r="X67" s="12">
        <f t="shared" si="27"/>
        <v>1673.5009092637993</v>
      </c>
      <c r="Y67" s="53">
        <f t="shared" si="28"/>
        <v>1674.8954933548523</v>
      </c>
    </row>
    <row r="68" spans="1:25" ht="13.5" customHeight="1">
      <c r="A68" s="15"/>
      <c r="B68" s="46" t="s">
        <v>91</v>
      </c>
      <c r="C68" s="47">
        <f t="shared" si="29"/>
        <v>23161.416673816217</v>
      </c>
      <c r="D68" s="26">
        <f>$C$30+$G$59</f>
        <v>448</v>
      </c>
      <c r="E68" s="26">
        <f t="shared" si="15"/>
        <v>22713.416673816217</v>
      </c>
      <c r="F68" s="26">
        <f t="shared" si="16"/>
        <v>18.92784722818018</v>
      </c>
      <c r="G68" s="27">
        <f t="shared" si="17"/>
        <v>22732.344521044397</v>
      </c>
      <c r="I68" s="48">
        <f t="shared" si="30"/>
        <v>23039.184014739818</v>
      </c>
      <c r="J68" s="18">
        <f t="shared" si="18"/>
        <v>510</v>
      </c>
      <c r="K68" s="18">
        <f t="shared" si="19"/>
        <v>22529.184014739818</v>
      </c>
      <c r="L68" s="18">
        <f t="shared" si="20"/>
        <v>18.77432001228318</v>
      </c>
      <c r="M68" s="49">
        <f t="shared" si="21"/>
        <v>22547.9583347521</v>
      </c>
      <c r="O68" s="50">
        <f t="shared" si="31"/>
        <v>1674.8954933548523</v>
      </c>
      <c r="P68" s="12">
        <f t="shared" si="22"/>
        <v>1003.95</v>
      </c>
      <c r="Q68" s="12">
        <f t="shared" si="23"/>
        <v>287.33775000000003</v>
      </c>
      <c r="R68" s="19">
        <v>0</v>
      </c>
      <c r="S68" s="12">
        <f t="shared" si="24"/>
        <v>166.66666666666666</v>
      </c>
      <c r="T68" s="26">
        <f>$G$59</f>
        <v>13</v>
      </c>
      <c r="U68" s="12">
        <f t="shared" si="25"/>
        <v>70</v>
      </c>
      <c r="V68" s="51">
        <f t="shared" si="32"/>
        <v>1540.9544166666667</v>
      </c>
      <c r="W68" s="52">
        <f t="shared" si="26"/>
        <v>1740</v>
      </c>
      <c r="X68" s="12">
        <f t="shared" si="27"/>
        <v>1873.9410766881856</v>
      </c>
      <c r="Y68" s="53">
        <f t="shared" si="28"/>
        <v>1875.5026942520922</v>
      </c>
    </row>
    <row r="69" spans="1:25" ht="13.5" customHeight="1">
      <c r="A69" s="15"/>
      <c r="B69" s="46" t="s">
        <v>92</v>
      </c>
      <c r="C69" s="47">
        <f t="shared" si="29"/>
        <v>22732.344521044397</v>
      </c>
      <c r="D69" s="26">
        <f>$C$30+$H$59</f>
        <v>448</v>
      </c>
      <c r="E69" s="26">
        <f t="shared" si="15"/>
        <v>22284.344521044397</v>
      </c>
      <c r="F69" s="26">
        <f t="shared" si="16"/>
        <v>18.570287100870331</v>
      </c>
      <c r="G69" s="27">
        <f t="shared" si="17"/>
        <v>22302.914808145266</v>
      </c>
      <c r="I69" s="48">
        <f t="shared" si="30"/>
        <v>22547.9583347521</v>
      </c>
      <c r="J69" s="18">
        <f t="shared" si="18"/>
        <v>510</v>
      </c>
      <c r="K69" s="18">
        <f t="shared" si="19"/>
        <v>22037.9583347521</v>
      </c>
      <c r="L69" s="18">
        <f t="shared" si="20"/>
        <v>18.364965278960085</v>
      </c>
      <c r="M69" s="49">
        <f t="shared" si="21"/>
        <v>22056.323300031061</v>
      </c>
      <c r="O69" s="50">
        <f t="shared" si="31"/>
        <v>1875.5026942520922</v>
      </c>
      <c r="P69" s="12">
        <f t="shared" si="22"/>
        <v>1003.95</v>
      </c>
      <c r="Q69" s="12">
        <f t="shared" si="23"/>
        <v>287.33775000000003</v>
      </c>
      <c r="R69" s="19">
        <v>0</v>
      </c>
      <c r="S69" s="12">
        <f t="shared" si="24"/>
        <v>166.66666666666666</v>
      </c>
      <c r="T69" s="26">
        <f>$H$59</f>
        <v>13</v>
      </c>
      <c r="U69" s="12">
        <f t="shared" si="25"/>
        <v>70</v>
      </c>
      <c r="V69" s="51">
        <f t="shared" si="32"/>
        <v>1540.9544166666667</v>
      </c>
      <c r="W69" s="52">
        <f t="shared" si="26"/>
        <v>1740</v>
      </c>
      <c r="X69" s="12">
        <f t="shared" si="27"/>
        <v>2074.5482775854252</v>
      </c>
      <c r="Y69" s="53">
        <f t="shared" si="28"/>
        <v>2076.2770678167462</v>
      </c>
    </row>
    <row r="70" spans="1:25" ht="13.5" customHeight="1">
      <c r="A70" s="15"/>
      <c r="B70" s="46" t="s">
        <v>93</v>
      </c>
      <c r="C70" s="47">
        <f t="shared" si="29"/>
        <v>22302.914808145266</v>
      </c>
      <c r="D70" s="26">
        <f>$C$30+$I$59</f>
        <v>472</v>
      </c>
      <c r="E70" s="26">
        <f t="shared" si="15"/>
        <v>21830.914808145266</v>
      </c>
      <c r="F70" s="26">
        <f t="shared" si="16"/>
        <v>18.192429006787723</v>
      </c>
      <c r="G70" s="27">
        <f t="shared" si="17"/>
        <v>21849.107237152053</v>
      </c>
      <c r="I70" s="48">
        <f t="shared" si="30"/>
        <v>22056.323300031061</v>
      </c>
      <c r="J70" s="18">
        <f t="shared" si="18"/>
        <v>510</v>
      </c>
      <c r="K70" s="18">
        <f t="shared" si="19"/>
        <v>21546.323300031061</v>
      </c>
      <c r="L70" s="18">
        <f t="shared" si="20"/>
        <v>17.955269416692552</v>
      </c>
      <c r="M70" s="49">
        <f t="shared" si="21"/>
        <v>21564.278569447753</v>
      </c>
      <c r="O70" s="50">
        <f t="shared" si="31"/>
        <v>2076.2770678167462</v>
      </c>
      <c r="P70" s="12">
        <f t="shared" si="22"/>
        <v>1003.95</v>
      </c>
      <c r="Q70" s="12">
        <f t="shared" si="23"/>
        <v>287.33775000000003</v>
      </c>
      <c r="R70" s="19">
        <v>0</v>
      </c>
      <c r="S70" s="12">
        <f t="shared" si="24"/>
        <v>166.66666666666666</v>
      </c>
      <c r="T70" s="26">
        <f>$I$59</f>
        <v>37</v>
      </c>
      <c r="U70" s="12">
        <f t="shared" si="25"/>
        <v>70</v>
      </c>
      <c r="V70" s="51">
        <f t="shared" si="32"/>
        <v>1564.9544166666667</v>
      </c>
      <c r="W70" s="52">
        <f t="shared" si="26"/>
        <v>1740</v>
      </c>
      <c r="X70" s="12">
        <f t="shared" si="27"/>
        <v>2251.3226511500798</v>
      </c>
      <c r="Y70" s="53">
        <f t="shared" si="28"/>
        <v>2253.1987533593715</v>
      </c>
    </row>
    <row r="71" spans="1:25" ht="13.5" customHeight="1">
      <c r="A71" s="15"/>
      <c r="B71" s="46" t="s">
        <v>94</v>
      </c>
      <c r="C71" s="47">
        <f t="shared" si="29"/>
        <v>21849.107237152053</v>
      </c>
      <c r="D71" s="26">
        <f>$C$30+$J$59</f>
        <v>448</v>
      </c>
      <c r="E71" s="26">
        <f t="shared" si="15"/>
        <v>21401.107237152053</v>
      </c>
      <c r="F71" s="26">
        <f t="shared" si="16"/>
        <v>17.834256030960045</v>
      </c>
      <c r="G71" s="27">
        <f t="shared" si="17"/>
        <v>21418.941493183014</v>
      </c>
      <c r="I71" s="48">
        <f t="shared" si="30"/>
        <v>21564.278569447753</v>
      </c>
      <c r="J71" s="18">
        <f t="shared" si="18"/>
        <v>510</v>
      </c>
      <c r="K71" s="18">
        <f t="shared" si="19"/>
        <v>21054.278569447753</v>
      </c>
      <c r="L71" s="18">
        <f t="shared" si="20"/>
        <v>17.545232141206462</v>
      </c>
      <c r="M71" s="49">
        <f t="shared" si="21"/>
        <v>21071.823801588958</v>
      </c>
      <c r="O71" s="50">
        <f t="shared" si="31"/>
        <v>2253.1987533593715</v>
      </c>
      <c r="P71" s="12">
        <f t="shared" si="22"/>
        <v>1003.95</v>
      </c>
      <c r="Q71" s="12">
        <f t="shared" si="23"/>
        <v>287.33775000000003</v>
      </c>
      <c r="R71" s="19">
        <v>0</v>
      </c>
      <c r="S71" s="12">
        <f t="shared" si="24"/>
        <v>166.66666666666666</v>
      </c>
      <c r="T71" s="26">
        <f>$J$59</f>
        <v>13</v>
      </c>
      <c r="U71" s="12">
        <f t="shared" si="25"/>
        <v>70</v>
      </c>
      <c r="V71" s="51">
        <f t="shared" si="32"/>
        <v>1540.9544166666667</v>
      </c>
      <c r="W71" s="52">
        <f t="shared" si="26"/>
        <v>1740</v>
      </c>
      <c r="X71" s="12">
        <f t="shared" si="27"/>
        <v>2452.2443366927046</v>
      </c>
      <c r="Y71" s="53">
        <f t="shared" si="28"/>
        <v>2454.2878736399484</v>
      </c>
    </row>
    <row r="72" spans="1:25" ht="13.5" customHeight="1">
      <c r="A72" s="15"/>
      <c r="B72" s="46" t="s">
        <v>95</v>
      </c>
      <c r="C72" s="47">
        <f t="shared" si="29"/>
        <v>21418.941493183014</v>
      </c>
      <c r="D72" s="26">
        <f>$C$30+$K$59</f>
        <v>461</v>
      </c>
      <c r="E72" s="26">
        <f t="shared" si="15"/>
        <v>20957.941493183014</v>
      </c>
      <c r="F72" s="26">
        <f t="shared" si="16"/>
        <v>17.464951244319177</v>
      </c>
      <c r="G72" s="27">
        <f t="shared" si="17"/>
        <v>20975.406444427332</v>
      </c>
      <c r="I72" s="48">
        <f t="shared" si="30"/>
        <v>21071.823801588958</v>
      </c>
      <c r="J72" s="18">
        <f t="shared" si="18"/>
        <v>510</v>
      </c>
      <c r="K72" s="18">
        <f t="shared" si="19"/>
        <v>20561.823801588958</v>
      </c>
      <c r="L72" s="18">
        <f t="shared" si="20"/>
        <v>17.134853167990798</v>
      </c>
      <c r="M72" s="49">
        <f t="shared" si="21"/>
        <v>20578.958654756949</v>
      </c>
      <c r="O72" s="50">
        <f t="shared" si="31"/>
        <v>2454.2878736399484</v>
      </c>
      <c r="P72" s="12">
        <f t="shared" si="22"/>
        <v>1003.95</v>
      </c>
      <c r="Q72" s="12">
        <f t="shared" si="23"/>
        <v>287.33775000000003</v>
      </c>
      <c r="R72" s="19">
        <v>0</v>
      </c>
      <c r="S72" s="12">
        <f t="shared" si="24"/>
        <v>166.66666666666666</v>
      </c>
      <c r="T72" s="26">
        <f>$K$59</f>
        <v>26</v>
      </c>
      <c r="U72" s="19">
        <v>0</v>
      </c>
      <c r="V72" s="51">
        <f t="shared" si="32"/>
        <v>1483.9544166666667</v>
      </c>
      <c r="W72" s="52">
        <f t="shared" si="26"/>
        <v>1740</v>
      </c>
      <c r="X72" s="12">
        <f t="shared" si="27"/>
        <v>2710.3334569732815</v>
      </c>
      <c r="Y72" s="53">
        <f t="shared" si="28"/>
        <v>2712.5920681874259</v>
      </c>
    </row>
    <row r="73" spans="1:25" ht="13.5" customHeight="1">
      <c r="A73" s="15"/>
      <c r="B73" s="46" t="s">
        <v>96</v>
      </c>
      <c r="C73" s="47">
        <f t="shared" si="29"/>
        <v>20975.406444427332</v>
      </c>
      <c r="D73" s="26">
        <f>$C$30+$L$59</f>
        <v>485</v>
      </c>
      <c r="E73" s="26">
        <f t="shared" si="15"/>
        <v>20490.406444427332</v>
      </c>
      <c r="F73" s="26">
        <f t="shared" si="16"/>
        <v>17.075338703689443</v>
      </c>
      <c r="G73" s="27">
        <f t="shared" si="17"/>
        <v>20507.481783131021</v>
      </c>
      <c r="I73" s="48">
        <f t="shared" si="30"/>
        <v>20578.958654756949</v>
      </c>
      <c r="J73" s="18">
        <f t="shared" si="18"/>
        <v>510</v>
      </c>
      <c r="K73" s="18">
        <f t="shared" si="19"/>
        <v>20068.958654756949</v>
      </c>
      <c r="L73" s="18">
        <f t="shared" si="20"/>
        <v>16.724132212297459</v>
      </c>
      <c r="M73" s="49">
        <f t="shared" si="21"/>
        <v>20085.682786969246</v>
      </c>
      <c r="O73" s="50">
        <f t="shared" si="31"/>
        <v>2712.5920681874259</v>
      </c>
      <c r="P73" s="12">
        <f t="shared" si="22"/>
        <v>1003.95</v>
      </c>
      <c r="Q73" s="12">
        <f t="shared" si="23"/>
        <v>287.33775000000003</v>
      </c>
      <c r="R73" s="19">
        <v>0</v>
      </c>
      <c r="S73" s="12">
        <f t="shared" si="24"/>
        <v>166.66666666666666</v>
      </c>
      <c r="T73" s="26">
        <f>$L$59</f>
        <v>50</v>
      </c>
      <c r="U73" s="19">
        <v>0</v>
      </c>
      <c r="V73" s="51">
        <f t="shared" si="32"/>
        <v>1507.9544166666667</v>
      </c>
      <c r="W73" s="52">
        <f t="shared" si="26"/>
        <v>1740</v>
      </c>
      <c r="X73" s="12">
        <f t="shared" si="27"/>
        <v>2944.6376515207594</v>
      </c>
      <c r="Y73" s="53">
        <f t="shared" si="28"/>
        <v>2947.09151623036</v>
      </c>
    </row>
    <row r="74" spans="1:25" ht="13.5" customHeight="1">
      <c r="A74" s="15"/>
      <c r="B74" s="46" t="s">
        <v>97</v>
      </c>
      <c r="C74" s="47">
        <f t="shared" si="29"/>
        <v>20507.481783131021</v>
      </c>
      <c r="D74" s="26">
        <f>$C$30+$M$59</f>
        <v>474</v>
      </c>
      <c r="E74" s="26">
        <f t="shared" si="15"/>
        <v>20033.481783131021</v>
      </c>
      <c r="F74" s="26">
        <f t="shared" si="16"/>
        <v>16.694568152609182</v>
      </c>
      <c r="G74" s="27">
        <f t="shared" si="17"/>
        <v>20050.17635128363</v>
      </c>
      <c r="I74" s="48">
        <f t="shared" si="30"/>
        <v>20085.682786969246</v>
      </c>
      <c r="J74" s="18">
        <f t="shared" si="18"/>
        <v>510</v>
      </c>
      <c r="K74" s="18">
        <f t="shared" si="19"/>
        <v>19575.682786969246</v>
      </c>
      <c r="L74" s="18">
        <f t="shared" si="20"/>
        <v>16.313068989141041</v>
      </c>
      <c r="M74" s="49">
        <f t="shared" si="21"/>
        <v>19591.995855958387</v>
      </c>
      <c r="O74" s="50">
        <f t="shared" si="31"/>
        <v>2947.09151623036</v>
      </c>
      <c r="P74" s="12">
        <f t="shared" si="22"/>
        <v>1003.95</v>
      </c>
      <c r="Q74" s="12">
        <f t="shared" si="23"/>
        <v>287.33775000000003</v>
      </c>
      <c r="R74" s="19">
        <v>0</v>
      </c>
      <c r="S74" s="12">
        <f t="shared" si="24"/>
        <v>166.66666666666666</v>
      </c>
      <c r="T74" s="26">
        <f>$M$59</f>
        <v>39</v>
      </c>
      <c r="U74" s="19">
        <v>0</v>
      </c>
      <c r="V74" s="51">
        <f t="shared" si="32"/>
        <v>1496.9544166666667</v>
      </c>
      <c r="W74" s="52">
        <f t="shared" si="26"/>
        <v>1740</v>
      </c>
      <c r="X74" s="12">
        <f t="shared" si="27"/>
        <v>3190.1370995636935</v>
      </c>
      <c r="Y74" s="53">
        <f t="shared" si="28"/>
        <v>3192.795547146663</v>
      </c>
    </row>
    <row r="75" spans="1:25" ht="13.5" customHeight="1">
      <c r="A75" s="15"/>
      <c r="B75" s="46" t="s">
        <v>98</v>
      </c>
      <c r="C75" s="47">
        <f t="shared" si="29"/>
        <v>20050.17635128363</v>
      </c>
      <c r="D75" s="26">
        <f>$C$30+$N$59</f>
        <v>474</v>
      </c>
      <c r="E75" s="26">
        <f t="shared" si="15"/>
        <v>19576.17635128363</v>
      </c>
      <c r="F75" s="26">
        <f t="shared" si="16"/>
        <v>16.313480292736358</v>
      </c>
      <c r="G75" s="27">
        <f t="shared" si="17"/>
        <v>19592.489831576368</v>
      </c>
      <c r="I75" s="48">
        <f t="shared" si="30"/>
        <v>19591.995855958387</v>
      </c>
      <c r="J75" s="18">
        <f t="shared" si="18"/>
        <v>510</v>
      </c>
      <c r="K75" s="18">
        <f t="shared" si="19"/>
        <v>19081.995855958387</v>
      </c>
      <c r="L75" s="18">
        <f t="shared" si="20"/>
        <v>15.901663213298656</v>
      </c>
      <c r="M75" s="49">
        <f t="shared" si="21"/>
        <v>19097.897519171685</v>
      </c>
      <c r="O75" s="50">
        <f t="shared" si="31"/>
        <v>3192.795547146663</v>
      </c>
      <c r="P75" s="12">
        <f t="shared" si="22"/>
        <v>1003.95</v>
      </c>
      <c r="Q75" s="12">
        <f t="shared" si="23"/>
        <v>287.33775000000003</v>
      </c>
      <c r="R75" s="19">
        <v>0</v>
      </c>
      <c r="S75" s="12">
        <f t="shared" si="24"/>
        <v>166.66666666666666</v>
      </c>
      <c r="T75" s="26">
        <f>$N$59</f>
        <v>39</v>
      </c>
      <c r="U75" s="19">
        <v>0</v>
      </c>
      <c r="V75" s="51">
        <f t="shared" si="32"/>
        <v>1496.9544166666667</v>
      </c>
      <c r="W75" s="52">
        <f t="shared" si="26"/>
        <v>1740</v>
      </c>
      <c r="X75" s="12">
        <f t="shared" si="27"/>
        <v>3435.8411304799965</v>
      </c>
      <c r="Y75" s="53">
        <f t="shared" si="28"/>
        <v>3438.7043314220628</v>
      </c>
    </row>
    <row r="76" spans="1:25" ht="13.5" customHeight="1">
      <c r="A76" s="15"/>
      <c r="B76" s="46" t="s">
        <v>99</v>
      </c>
      <c r="C76" s="47">
        <f t="shared" si="29"/>
        <v>19592.489831576368</v>
      </c>
      <c r="D76" s="26">
        <f>$C$30+$C$59</f>
        <v>498</v>
      </c>
      <c r="E76" s="26">
        <f t="shared" si="15"/>
        <v>19094.489831576368</v>
      </c>
      <c r="F76" s="26">
        <f t="shared" si="16"/>
        <v>15.912074859646973</v>
      </c>
      <c r="G76" s="27">
        <f t="shared" si="17"/>
        <v>19110.401906436015</v>
      </c>
      <c r="I76" s="48">
        <f t="shared" si="30"/>
        <v>19097.897519171685</v>
      </c>
      <c r="J76" s="18">
        <f t="shared" si="18"/>
        <v>510</v>
      </c>
      <c r="K76" s="18">
        <f t="shared" si="19"/>
        <v>18587.897519171685</v>
      </c>
      <c r="L76" s="18">
        <f t="shared" si="20"/>
        <v>15.489914599309737</v>
      </c>
      <c r="M76" s="49">
        <f t="shared" si="21"/>
        <v>18603.387433770997</v>
      </c>
      <c r="O76" s="50">
        <f t="shared" si="31"/>
        <v>3438.7043314220628</v>
      </c>
      <c r="P76" s="12">
        <f t="shared" si="22"/>
        <v>1003.95</v>
      </c>
      <c r="Q76" s="12">
        <f t="shared" ref="Q76:Q87" si="33">$C$16*(1+$C$17)*$C$18/12</f>
        <v>293.08450499999998</v>
      </c>
      <c r="R76" s="12">
        <f>$C$23</f>
        <v>1200</v>
      </c>
      <c r="S76" s="12">
        <f t="shared" si="24"/>
        <v>166.66666666666666</v>
      </c>
      <c r="T76" s="26">
        <f>$C$59</f>
        <v>63</v>
      </c>
      <c r="U76" s="12">
        <f t="shared" ref="U76:U83" si="34">$C$24</f>
        <v>70</v>
      </c>
      <c r="V76" s="51">
        <f t="shared" si="32"/>
        <v>2796.7011716666666</v>
      </c>
      <c r="W76" s="52">
        <f t="shared" si="26"/>
        <v>1740</v>
      </c>
      <c r="X76" s="12">
        <f t="shared" si="27"/>
        <v>2382.0031597553962</v>
      </c>
      <c r="Y76" s="53">
        <f t="shared" si="28"/>
        <v>2383.9881623885253</v>
      </c>
    </row>
    <row r="77" spans="1:25" ht="13.5" customHeight="1">
      <c r="A77" s="15"/>
      <c r="B77" s="46" t="s">
        <v>100</v>
      </c>
      <c r="C77" s="47">
        <f t="shared" si="29"/>
        <v>19110.401906436015</v>
      </c>
      <c r="D77" s="26">
        <f>$C$30+$D$59</f>
        <v>474</v>
      </c>
      <c r="E77" s="26">
        <f t="shared" si="15"/>
        <v>18636.401906436015</v>
      </c>
      <c r="F77" s="26">
        <f t="shared" si="16"/>
        <v>15.530334922030013</v>
      </c>
      <c r="G77" s="27">
        <f t="shared" si="17"/>
        <v>18651.932241358045</v>
      </c>
      <c r="I77" s="48">
        <f t="shared" si="30"/>
        <v>18603.387433770997</v>
      </c>
      <c r="J77" s="18">
        <f t="shared" si="18"/>
        <v>510</v>
      </c>
      <c r="K77" s="18">
        <f t="shared" si="19"/>
        <v>18093.387433770997</v>
      </c>
      <c r="L77" s="18">
        <f t="shared" si="20"/>
        <v>15.077822861475831</v>
      </c>
      <c r="M77" s="49">
        <f t="shared" si="21"/>
        <v>18108.465256632473</v>
      </c>
      <c r="O77" s="50">
        <f t="shared" si="31"/>
        <v>2383.9881623885253</v>
      </c>
      <c r="P77" s="12">
        <f t="shared" si="22"/>
        <v>1003.95</v>
      </c>
      <c r="Q77" s="12">
        <f t="shared" si="33"/>
        <v>293.08450499999998</v>
      </c>
      <c r="R77" s="19">
        <v>0</v>
      </c>
      <c r="S77" s="12">
        <f t="shared" si="24"/>
        <v>166.66666666666666</v>
      </c>
      <c r="T77" s="26">
        <f>$D$59</f>
        <v>39</v>
      </c>
      <c r="U77" s="12">
        <f t="shared" si="34"/>
        <v>70</v>
      </c>
      <c r="V77" s="51">
        <f t="shared" si="32"/>
        <v>1572.7011716666668</v>
      </c>
      <c r="W77" s="52">
        <f t="shared" si="26"/>
        <v>1740</v>
      </c>
      <c r="X77" s="12">
        <f t="shared" si="27"/>
        <v>2551.2869907218583</v>
      </c>
      <c r="Y77" s="53">
        <f t="shared" si="28"/>
        <v>2553.4130632141264</v>
      </c>
    </row>
    <row r="78" spans="1:25" ht="13.5" customHeight="1">
      <c r="A78" s="15"/>
      <c r="B78" s="46" t="s">
        <v>101</v>
      </c>
      <c r="C78" s="47">
        <f t="shared" si="29"/>
        <v>18651.932241358045</v>
      </c>
      <c r="D78" s="26">
        <f>$C$30+$E$59</f>
        <v>461</v>
      </c>
      <c r="E78" s="26">
        <f t="shared" si="15"/>
        <v>18190.932241358045</v>
      </c>
      <c r="F78" s="26">
        <f t="shared" si="16"/>
        <v>15.159110201131703</v>
      </c>
      <c r="G78" s="27">
        <f t="shared" si="17"/>
        <v>18206.091351559178</v>
      </c>
      <c r="I78" s="48">
        <f t="shared" si="30"/>
        <v>18108.465256632473</v>
      </c>
      <c r="J78" s="18">
        <f t="shared" si="18"/>
        <v>510</v>
      </c>
      <c r="K78" s="18">
        <f t="shared" si="19"/>
        <v>17598.465256632473</v>
      </c>
      <c r="L78" s="18">
        <f t="shared" si="20"/>
        <v>14.665387713860396</v>
      </c>
      <c r="M78" s="49">
        <f t="shared" si="21"/>
        <v>17613.130644346333</v>
      </c>
      <c r="O78" s="50">
        <f t="shared" si="31"/>
        <v>2553.4130632141264</v>
      </c>
      <c r="P78" s="12">
        <f t="shared" si="22"/>
        <v>1003.95</v>
      </c>
      <c r="Q78" s="12">
        <f t="shared" si="33"/>
        <v>293.08450499999998</v>
      </c>
      <c r="R78" s="19">
        <v>0</v>
      </c>
      <c r="S78" s="12">
        <f t="shared" si="24"/>
        <v>166.66666666666666</v>
      </c>
      <c r="T78" s="26">
        <f>$E$59</f>
        <v>26</v>
      </c>
      <c r="U78" s="12">
        <f t="shared" si="34"/>
        <v>70</v>
      </c>
      <c r="V78" s="51">
        <f t="shared" si="32"/>
        <v>1559.7011716666668</v>
      </c>
      <c r="W78" s="52">
        <f t="shared" si="26"/>
        <v>1740</v>
      </c>
      <c r="X78" s="12">
        <f t="shared" si="27"/>
        <v>2733.7118915474593</v>
      </c>
      <c r="Y78" s="53">
        <f t="shared" si="28"/>
        <v>2735.9899847904153</v>
      </c>
    </row>
    <row r="79" spans="1:25" ht="13.5" customHeight="1">
      <c r="A79" s="15"/>
      <c r="B79" s="46" t="s">
        <v>102</v>
      </c>
      <c r="C79" s="47">
        <f t="shared" si="29"/>
        <v>18206.091351559178</v>
      </c>
      <c r="D79" s="26">
        <f>$C$30+$F$59</f>
        <v>485</v>
      </c>
      <c r="E79" s="26">
        <f t="shared" si="15"/>
        <v>17721.091351559178</v>
      </c>
      <c r="F79" s="26">
        <f t="shared" si="16"/>
        <v>14.767576126299316</v>
      </c>
      <c r="G79" s="27">
        <f t="shared" si="17"/>
        <v>17735.858927685476</v>
      </c>
      <c r="I79" s="48">
        <f t="shared" si="30"/>
        <v>17613.130644346333</v>
      </c>
      <c r="J79" s="18">
        <f t="shared" si="18"/>
        <v>510</v>
      </c>
      <c r="K79" s="18">
        <f t="shared" si="19"/>
        <v>17103.130644346333</v>
      </c>
      <c r="L79" s="18">
        <f t="shared" si="20"/>
        <v>14.252608870288611</v>
      </c>
      <c r="M79" s="49">
        <f t="shared" si="21"/>
        <v>17117.38325321662</v>
      </c>
      <c r="O79" s="50">
        <f t="shared" si="31"/>
        <v>2735.9899847904153</v>
      </c>
      <c r="P79" s="12">
        <f t="shared" si="22"/>
        <v>1003.95</v>
      </c>
      <c r="Q79" s="12">
        <f t="shared" si="33"/>
        <v>293.08450499999998</v>
      </c>
      <c r="R79" s="19">
        <v>0</v>
      </c>
      <c r="S79" s="12">
        <f t="shared" si="24"/>
        <v>166.66666666666666</v>
      </c>
      <c r="T79" s="26">
        <f>$F$59</f>
        <v>50</v>
      </c>
      <c r="U79" s="12">
        <f t="shared" si="34"/>
        <v>70</v>
      </c>
      <c r="V79" s="51">
        <f t="shared" si="32"/>
        <v>1583.7011716666668</v>
      </c>
      <c r="W79" s="52">
        <f t="shared" si="26"/>
        <v>1740</v>
      </c>
      <c r="X79" s="12">
        <f t="shared" si="27"/>
        <v>2892.2888131237487</v>
      </c>
      <c r="Y79" s="53">
        <f t="shared" si="28"/>
        <v>2894.6990538013515</v>
      </c>
    </row>
    <row r="80" spans="1:25" ht="13.5" customHeight="1">
      <c r="A80" s="15"/>
      <c r="B80" s="46" t="s">
        <v>103</v>
      </c>
      <c r="C80" s="47">
        <f t="shared" si="29"/>
        <v>17735.858927685476</v>
      </c>
      <c r="D80" s="26">
        <f>$C$30+$G$59</f>
        <v>448</v>
      </c>
      <c r="E80" s="26">
        <f t="shared" si="15"/>
        <v>17287.858927685476</v>
      </c>
      <c r="F80" s="26">
        <f t="shared" si="16"/>
        <v>14.406549106404563</v>
      </c>
      <c r="G80" s="27">
        <f t="shared" si="17"/>
        <v>17302.265476791879</v>
      </c>
      <c r="I80" s="48">
        <f t="shared" si="30"/>
        <v>17117.38325321662</v>
      </c>
      <c r="J80" s="18">
        <f t="shared" si="18"/>
        <v>510</v>
      </c>
      <c r="K80" s="18">
        <f t="shared" si="19"/>
        <v>16607.38325321662</v>
      </c>
      <c r="L80" s="18">
        <f t="shared" si="20"/>
        <v>13.839486044347183</v>
      </c>
      <c r="M80" s="49">
        <f t="shared" si="21"/>
        <v>16621.222739260968</v>
      </c>
      <c r="O80" s="50">
        <f t="shared" si="31"/>
        <v>2894.6990538013515</v>
      </c>
      <c r="P80" s="12">
        <f t="shared" si="22"/>
        <v>1003.95</v>
      </c>
      <c r="Q80" s="12">
        <f t="shared" si="33"/>
        <v>293.08450499999998</v>
      </c>
      <c r="R80" s="19">
        <v>0</v>
      </c>
      <c r="S80" s="12">
        <f t="shared" si="24"/>
        <v>166.66666666666666</v>
      </c>
      <c r="T80" s="26">
        <f>$G$59</f>
        <v>13</v>
      </c>
      <c r="U80" s="12">
        <f t="shared" si="34"/>
        <v>70</v>
      </c>
      <c r="V80" s="51">
        <f t="shared" si="32"/>
        <v>1546.7011716666668</v>
      </c>
      <c r="W80" s="52">
        <f t="shared" si="26"/>
        <v>1740</v>
      </c>
      <c r="X80" s="12">
        <f t="shared" si="27"/>
        <v>3087.9978821346849</v>
      </c>
      <c r="Y80" s="53">
        <f t="shared" si="28"/>
        <v>3090.5712137031301</v>
      </c>
    </row>
    <row r="81" spans="1:25" ht="13.5" customHeight="1">
      <c r="A81" s="15"/>
      <c r="B81" s="46" t="s">
        <v>104</v>
      </c>
      <c r="C81" s="47">
        <f t="shared" si="29"/>
        <v>17302.265476791879</v>
      </c>
      <c r="D81" s="26">
        <f>$C$30+$H$59</f>
        <v>448</v>
      </c>
      <c r="E81" s="26">
        <f t="shared" si="15"/>
        <v>16854.265476791879</v>
      </c>
      <c r="F81" s="26">
        <f t="shared" si="16"/>
        <v>14.0452212306599</v>
      </c>
      <c r="G81" s="27">
        <f t="shared" si="17"/>
        <v>16868.310698022538</v>
      </c>
      <c r="I81" s="48">
        <f t="shared" si="30"/>
        <v>16621.222739260968</v>
      </c>
      <c r="J81" s="18">
        <f t="shared" si="18"/>
        <v>510</v>
      </c>
      <c r="K81" s="18">
        <f t="shared" si="19"/>
        <v>16111.222739260968</v>
      </c>
      <c r="L81" s="18">
        <f t="shared" si="20"/>
        <v>13.426018949384138</v>
      </c>
      <c r="M81" s="49">
        <f t="shared" si="21"/>
        <v>16124.648758210351</v>
      </c>
      <c r="O81" s="50">
        <f t="shared" si="31"/>
        <v>3090.5712137031301</v>
      </c>
      <c r="P81" s="12">
        <f t="shared" si="22"/>
        <v>1003.95</v>
      </c>
      <c r="Q81" s="12">
        <f t="shared" si="33"/>
        <v>293.08450499999998</v>
      </c>
      <c r="R81" s="19">
        <v>0</v>
      </c>
      <c r="S81" s="12">
        <f t="shared" si="24"/>
        <v>166.66666666666666</v>
      </c>
      <c r="T81" s="26">
        <f>$H$59</f>
        <v>13</v>
      </c>
      <c r="U81" s="12">
        <f t="shared" si="34"/>
        <v>70</v>
      </c>
      <c r="V81" s="51">
        <f t="shared" si="32"/>
        <v>1546.7011716666668</v>
      </c>
      <c r="W81" s="52">
        <f t="shared" si="26"/>
        <v>1740</v>
      </c>
      <c r="X81" s="12">
        <f t="shared" si="27"/>
        <v>3283.870042036463</v>
      </c>
      <c r="Y81" s="53">
        <f t="shared" si="28"/>
        <v>3286.6066004048266</v>
      </c>
    </row>
    <row r="82" spans="1:25" ht="13.5" customHeight="1">
      <c r="A82" s="15"/>
      <c r="B82" s="46" t="s">
        <v>105</v>
      </c>
      <c r="C82" s="47">
        <f t="shared" si="29"/>
        <v>16868.310698022538</v>
      </c>
      <c r="D82" s="26">
        <f>$C$30+$I$59</f>
        <v>472</v>
      </c>
      <c r="E82" s="26">
        <f t="shared" si="15"/>
        <v>16396.310698022538</v>
      </c>
      <c r="F82" s="26">
        <f t="shared" si="16"/>
        <v>13.663592248352115</v>
      </c>
      <c r="G82" s="27">
        <f t="shared" si="17"/>
        <v>16409.974290270889</v>
      </c>
      <c r="I82" s="48">
        <f t="shared" si="30"/>
        <v>16124.648758210351</v>
      </c>
      <c r="J82" s="18">
        <f t="shared" si="18"/>
        <v>510</v>
      </c>
      <c r="K82" s="18">
        <f t="shared" si="19"/>
        <v>15614.648758210351</v>
      </c>
      <c r="L82" s="18">
        <f t="shared" si="20"/>
        <v>13.012207298508626</v>
      </c>
      <c r="M82" s="49">
        <f t="shared" si="21"/>
        <v>15627.66096550886</v>
      </c>
      <c r="O82" s="50">
        <f t="shared" si="31"/>
        <v>3286.6066004048266</v>
      </c>
      <c r="P82" s="12">
        <f t="shared" si="22"/>
        <v>1003.95</v>
      </c>
      <c r="Q82" s="12">
        <f t="shared" si="33"/>
        <v>293.08450499999998</v>
      </c>
      <c r="R82" s="19">
        <v>0</v>
      </c>
      <c r="S82" s="12">
        <f t="shared" si="24"/>
        <v>166.66666666666666</v>
      </c>
      <c r="T82" s="26">
        <f>$I$59</f>
        <v>37</v>
      </c>
      <c r="U82" s="12">
        <f t="shared" si="34"/>
        <v>70</v>
      </c>
      <c r="V82" s="51">
        <f t="shared" si="32"/>
        <v>1570.7011716666668</v>
      </c>
      <c r="W82" s="52">
        <f t="shared" si="26"/>
        <v>1740</v>
      </c>
      <c r="X82" s="12">
        <f t="shared" si="27"/>
        <v>3455.9054287381596</v>
      </c>
      <c r="Y82" s="53">
        <f t="shared" si="28"/>
        <v>3458.7853499287744</v>
      </c>
    </row>
    <row r="83" spans="1:25" ht="13.5" customHeight="1">
      <c r="A83" s="15"/>
      <c r="B83" s="46" t="s">
        <v>106</v>
      </c>
      <c r="C83" s="47">
        <f t="shared" si="29"/>
        <v>16409.974290270889</v>
      </c>
      <c r="D83" s="26">
        <f>$C$30+$J$59</f>
        <v>448</v>
      </c>
      <c r="E83" s="26">
        <f t="shared" si="15"/>
        <v>15961.974290270889</v>
      </c>
      <c r="F83" s="26">
        <f t="shared" si="16"/>
        <v>13.301645241892409</v>
      </c>
      <c r="G83" s="27">
        <f t="shared" si="17"/>
        <v>15975.275935512782</v>
      </c>
      <c r="I83" s="48">
        <f t="shared" si="30"/>
        <v>15627.66096550886</v>
      </c>
      <c r="J83" s="18">
        <f t="shared" si="18"/>
        <v>510</v>
      </c>
      <c r="K83" s="18">
        <f t="shared" si="19"/>
        <v>15117.66096550886</v>
      </c>
      <c r="L83" s="18">
        <f t="shared" si="20"/>
        <v>12.598050804590718</v>
      </c>
      <c r="M83" s="49">
        <f t="shared" si="21"/>
        <v>15130.25901631345</v>
      </c>
      <c r="O83" s="50">
        <f t="shared" si="31"/>
        <v>3458.7853499287744</v>
      </c>
      <c r="P83" s="12">
        <f t="shared" si="22"/>
        <v>1003.95</v>
      </c>
      <c r="Q83" s="12">
        <f t="shared" si="33"/>
        <v>293.08450499999998</v>
      </c>
      <c r="R83" s="19">
        <v>0</v>
      </c>
      <c r="S83" s="12">
        <f t="shared" si="24"/>
        <v>166.66666666666666</v>
      </c>
      <c r="T83" s="26">
        <f>$J$59</f>
        <v>13</v>
      </c>
      <c r="U83" s="12">
        <f t="shared" si="34"/>
        <v>70</v>
      </c>
      <c r="V83" s="51">
        <f t="shared" si="32"/>
        <v>1546.7011716666668</v>
      </c>
      <c r="W83" s="52">
        <f t="shared" si="26"/>
        <v>1740</v>
      </c>
      <c r="X83" s="12">
        <f t="shared" si="27"/>
        <v>3652.0841782621073</v>
      </c>
      <c r="Y83" s="53">
        <f t="shared" si="28"/>
        <v>3655.1275817439923</v>
      </c>
    </row>
    <row r="84" spans="1:25" ht="13.5" customHeight="1">
      <c r="A84" s="15"/>
      <c r="B84" s="46" t="s">
        <v>107</v>
      </c>
      <c r="C84" s="47">
        <f t="shared" si="29"/>
        <v>15975.275935512782</v>
      </c>
      <c r="D84" s="26">
        <f>$C$30+$K$59</f>
        <v>461</v>
      </c>
      <c r="E84" s="26">
        <f t="shared" si="15"/>
        <v>15514.275935512782</v>
      </c>
      <c r="F84" s="26">
        <f t="shared" si="16"/>
        <v>12.928563279593986</v>
      </c>
      <c r="G84" s="27">
        <f t="shared" si="17"/>
        <v>15527.204498792376</v>
      </c>
      <c r="I84" s="48">
        <f t="shared" si="30"/>
        <v>15130.25901631345</v>
      </c>
      <c r="J84" s="18">
        <f t="shared" si="18"/>
        <v>510</v>
      </c>
      <c r="K84" s="18">
        <f t="shared" si="19"/>
        <v>14620.25901631345</v>
      </c>
      <c r="L84" s="18">
        <f t="shared" si="20"/>
        <v>12.18354918026121</v>
      </c>
      <c r="M84" s="49">
        <f t="shared" si="21"/>
        <v>14632.442565493711</v>
      </c>
      <c r="O84" s="50">
        <f t="shared" si="31"/>
        <v>3655.1275817439923</v>
      </c>
      <c r="P84" s="12">
        <f t="shared" si="22"/>
        <v>1003.95</v>
      </c>
      <c r="Q84" s="12">
        <f t="shared" si="33"/>
        <v>293.08450499999998</v>
      </c>
      <c r="R84" s="19">
        <v>0</v>
      </c>
      <c r="S84" s="12">
        <f t="shared" si="24"/>
        <v>166.66666666666666</v>
      </c>
      <c r="T84" s="26">
        <f>$K$59</f>
        <v>26</v>
      </c>
      <c r="U84" s="19">
        <v>0</v>
      </c>
      <c r="V84" s="51">
        <f t="shared" si="32"/>
        <v>1489.7011716666668</v>
      </c>
      <c r="W84" s="52">
        <f t="shared" si="26"/>
        <v>1740</v>
      </c>
      <c r="X84" s="12">
        <f t="shared" si="27"/>
        <v>3905.4264100773253</v>
      </c>
      <c r="Y84" s="53">
        <f t="shared" si="28"/>
        <v>3908.6809320857228</v>
      </c>
    </row>
    <row r="85" spans="1:25" ht="13.5" customHeight="1">
      <c r="A85" s="15"/>
      <c r="B85" s="46" t="s">
        <v>108</v>
      </c>
      <c r="C85" s="47">
        <f t="shared" si="29"/>
        <v>15527.204498792376</v>
      </c>
      <c r="D85" s="26">
        <f>$C$30+$L$59</f>
        <v>485</v>
      </c>
      <c r="E85" s="26">
        <f t="shared" si="15"/>
        <v>15042.204498792376</v>
      </c>
      <c r="F85" s="26">
        <f t="shared" si="16"/>
        <v>12.535170415660312</v>
      </c>
      <c r="G85" s="27">
        <f t="shared" si="17"/>
        <v>15054.739669208037</v>
      </c>
      <c r="I85" s="48">
        <f t="shared" si="30"/>
        <v>14632.442565493711</v>
      </c>
      <c r="J85" s="18">
        <f t="shared" si="18"/>
        <v>510</v>
      </c>
      <c r="K85" s="18">
        <f t="shared" si="19"/>
        <v>14122.442565493711</v>
      </c>
      <c r="L85" s="18">
        <f t="shared" si="20"/>
        <v>11.768702137911426</v>
      </c>
      <c r="M85" s="49">
        <f t="shared" si="21"/>
        <v>14134.211267631623</v>
      </c>
      <c r="O85" s="50">
        <f t="shared" si="31"/>
        <v>3908.6809320857228</v>
      </c>
      <c r="P85" s="12">
        <f t="shared" si="22"/>
        <v>1003.95</v>
      </c>
      <c r="Q85" s="12">
        <f t="shared" si="33"/>
        <v>293.08450499999998</v>
      </c>
      <c r="R85" s="19">
        <v>0</v>
      </c>
      <c r="S85" s="12">
        <f t="shared" si="24"/>
        <v>166.66666666666666</v>
      </c>
      <c r="T85" s="26">
        <f>$L$59</f>
        <v>50</v>
      </c>
      <c r="U85" s="19">
        <v>0</v>
      </c>
      <c r="V85" s="51">
        <f t="shared" si="32"/>
        <v>1513.7011716666668</v>
      </c>
      <c r="W85" s="52">
        <f t="shared" si="26"/>
        <v>1740</v>
      </c>
      <c r="X85" s="12">
        <f t="shared" si="27"/>
        <v>4134.9797604190562</v>
      </c>
      <c r="Y85" s="53">
        <f t="shared" si="28"/>
        <v>4138.4255768860721</v>
      </c>
    </row>
    <row r="86" spans="1:25" ht="13.5" customHeight="1">
      <c r="A86" s="15"/>
      <c r="B86" s="46" t="s">
        <v>109</v>
      </c>
      <c r="C86" s="47">
        <f t="shared" si="29"/>
        <v>15054.739669208037</v>
      </c>
      <c r="D86" s="26">
        <f>$C$30+$M$59</f>
        <v>474</v>
      </c>
      <c r="E86" s="26">
        <f t="shared" si="15"/>
        <v>14580.739669208037</v>
      </c>
      <c r="F86" s="26">
        <f t="shared" si="16"/>
        <v>12.150616391006698</v>
      </c>
      <c r="G86" s="27">
        <f t="shared" si="17"/>
        <v>14592.890285599044</v>
      </c>
      <c r="I86" s="48">
        <f t="shared" si="30"/>
        <v>14134.211267631623</v>
      </c>
      <c r="J86" s="18">
        <f t="shared" si="18"/>
        <v>510</v>
      </c>
      <c r="K86" s="18">
        <f t="shared" si="19"/>
        <v>13624.211267631623</v>
      </c>
      <c r="L86" s="18">
        <f t="shared" si="20"/>
        <v>11.353509389693018</v>
      </c>
      <c r="M86" s="49">
        <f t="shared" si="21"/>
        <v>13635.564777021316</v>
      </c>
      <c r="O86" s="50">
        <f t="shared" si="31"/>
        <v>4138.4255768860721</v>
      </c>
      <c r="P86" s="12">
        <f t="shared" si="22"/>
        <v>1003.95</v>
      </c>
      <c r="Q86" s="12">
        <f t="shared" si="33"/>
        <v>293.08450499999998</v>
      </c>
      <c r="R86" s="19">
        <v>0</v>
      </c>
      <c r="S86" s="12">
        <f t="shared" si="24"/>
        <v>166.66666666666666</v>
      </c>
      <c r="T86" s="26">
        <f>$M$59</f>
        <v>39</v>
      </c>
      <c r="U86" s="19">
        <v>0</v>
      </c>
      <c r="V86" s="51">
        <f t="shared" si="32"/>
        <v>1502.7011716666668</v>
      </c>
      <c r="W86" s="52">
        <f t="shared" si="26"/>
        <v>1740</v>
      </c>
      <c r="X86" s="12">
        <f t="shared" si="27"/>
        <v>4375.7244052194055</v>
      </c>
      <c r="Y86" s="53">
        <f t="shared" si="28"/>
        <v>4379.3708422237551</v>
      </c>
    </row>
    <row r="87" spans="1:25" ht="13.5" customHeight="1">
      <c r="A87" s="15"/>
      <c r="B87" s="46" t="s">
        <v>110</v>
      </c>
      <c r="C87" s="47">
        <f t="shared" si="29"/>
        <v>14592.890285599044</v>
      </c>
      <c r="D87" s="26">
        <f>$C$30+$N$59</f>
        <v>474</v>
      </c>
      <c r="E87" s="26">
        <f t="shared" si="15"/>
        <v>14118.890285599044</v>
      </c>
      <c r="F87" s="26">
        <f t="shared" si="16"/>
        <v>11.765741904665871</v>
      </c>
      <c r="G87" s="27">
        <f t="shared" si="17"/>
        <v>14130.65602750371</v>
      </c>
      <c r="I87" s="48">
        <f t="shared" si="30"/>
        <v>13635.564777021316</v>
      </c>
      <c r="J87" s="18">
        <f t="shared" si="18"/>
        <v>510</v>
      </c>
      <c r="K87" s="18">
        <f t="shared" si="19"/>
        <v>13125.564777021316</v>
      </c>
      <c r="L87" s="18">
        <f t="shared" si="20"/>
        <v>10.937970647517764</v>
      </c>
      <c r="M87" s="49">
        <f t="shared" si="21"/>
        <v>13136.502747668834</v>
      </c>
      <c r="O87" s="50">
        <f t="shared" si="31"/>
        <v>4379.3708422237551</v>
      </c>
      <c r="P87" s="12">
        <f t="shared" si="22"/>
        <v>1003.95</v>
      </c>
      <c r="Q87" s="12">
        <f t="shared" si="33"/>
        <v>293.08450499999998</v>
      </c>
      <c r="R87" s="19">
        <v>0</v>
      </c>
      <c r="S87" s="12">
        <f t="shared" si="24"/>
        <v>166.66666666666666</v>
      </c>
      <c r="T87" s="26">
        <f>$N$59</f>
        <v>39</v>
      </c>
      <c r="U87" s="19">
        <v>0</v>
      </c>
      <c r="V87" s="51">
        <f t="shared" si="32"/>
        <v>1502.7011716666668</v>
      </c>
      <c r="W87" s="52">
        <f t="shared" si="26"/>
        <v>1740</v>
      </c>
      <c r="X87" s="12">
        <f t="shared" si="27"/>
        <v>4616.6696705570885</v>
      </c>
      <c r="Y87" s="53">
        <f t="shared" si="28"/>
        <v>4620.5168952825525</v>
      </c>
    </row>
    <row r="88" spans="1:25" ht="13.5" customHeight="1">
      <c r="A88" s="15"/>
      <c r="B88" s="46" t="s">
        <v>111</v>
      </c>
      <c r="C88" s="47">
        <f t="shared" si="29"/>
        <v>14130.65602750371</v>
      </c>
      <c r="D88" s="26">
        <f>$C$30+$C$59</f>
        <v>498</v>
      </c>
      <c r="E88" s="26">
        <f t="shared" si="15"/>
        <v>13632.65602750371</v>
      </c>
      <c r="F88" s="26">
        <f t="shared" si="16"/>
        <v>11.360546689586426</v>
      </c>
      <c r="G88" s="27">
        <f t="shared" si="17"/>
        <v>13644.016574193296</v>
      </c>
      <c r="I88" s="48">
        <f t="shared" si="30"/>
        <v>13136.502747668834</v>
      </c>
      <c r="J88" s="18">
        <f t="shared" si="18"/>
        <v>510</v>
      </c>
      <c r="K88" s="18">
        <f t="shared" si="19"/>
        <v>12626.502747668834</v>
      </c>
      <c r="L88" s="18">
        <f t="shared" si="20"/>
        <v>10.522085623057363</v>
      </c>
      <c r="M88" s="49">
        <f t="shared" si="21"/>
        <v>12637.024833291891</v>
      </c>
      <c r="O88" s="50">
        <f t="shared" si="31"/>
        <v>4620.5168952825525</v>
      </c>
      <c r="P88" s="12">
        <f t="shared" si="22"/>
        <v>1003.95</v>
      </c>
      <c r="Q88" s="12">
        <f t="shared" ref="Q88:Q99" si="35">$C$16*(1+$C$17)^2*$C$18/12</f>
        <v>298.94619510000001</v>
      </c>
      <c r="R88" s="12">
        <f>$C$23</f>
        <v>1200</v>
      </c>
      <c r="S88" s="12">
        <f t="shared" si="24"/>
        <v>166.66666666666666</v>
      </c>
      <c r="T88" s="26">
        <f>$C$59</f>
        <v>63</v>
      </c>
      <c r="U88" s="12">
        <f t="shared" ref="U88:U95" si="36">$C$24</f>
        <v>70</v>
      </c>
      <c r="V88" s="51">
        <f t="shared" si="32"/>
        <v>2802.5628617666666</v>
      </c>
      <c r="W88" s="52">
        <f t="shared" si="26"/>
        <v>1740</v>
      </c>
      <c r="X88" s="12">
        <f t="shared" si="27"/>
        <v>3557.9540335158858</v>
      </c>
      <c r="Y88" s="53">
        <f t="shared" si="28"/>
        <v>3560.9189952104821</v>
      </c>
    </row>
    <row r="89" spans="1:25" ht="13.5" customHeight="1">
      <c r="A89" s="15"/>
      <c r="B89" s="46" t="s">
        <v>112</v>
      </c>
      <c r="C89" s="47">
        <f t="shared" si="29"/>
        <v>13644.016574193296</v>
      </c>
      <c r="D89" s="26">
        <f>$C$30+$D$59</f>
        <v>474</v>
      </c>
      <c r="E89" s="26">
        <f t="shared" si="15"/>
        <v>13170.016574193296</v>
      </c>
      <c r="F89" s="26">
        <f t="shared" si="16"/>
        <v>10.975013811827745</v>
      </c>
      <c r="G89" s="27">
        <f t="shared" si="17"/>
        <v>13180.991588005123</v>
      </c>
      <c r="I89" s="48">
        <f t="shared" si="30"/>
        <v>12637.024833291891</v>
      </c>
      <c r="J89" s="18">
        <f t="shared" si="18"/>
        <v>510</v>
      </c>
      <c r="K89" s="18">
        <f t="shared" si="19"/>
        <v>12127.024833291891</v>
      </c>
      <c r="L89" s="18">
        <f t="shared" si="20"/>
        <v>10.105854027743243</v>
      </c>
      <c r="M89" s="49">
        <f t="shared" si="21"/>
        <v>12137.130687319634</v>
      </c>
      <c r="O89" s="50">
        <f t="shared" si="31"/>
        <v>3560.9189952104821</v>
      </c>
      <c r="P89" s="12">
        <f t="shared" si="22"/>
        <v>1003.95</v>
      </c>
      <c r="Q89" s="12">
        <f t="shared" si="35"/>
        <v>298.94619510000001</v>
      </c>
      <c r="R89" s="19">
        <v>0</v>
      </c>
      <c r="S89" s="12">
        <f t="shared" si="24"/>
        <v>166.66666666666666</v>
      </c>
      <c r="T89" s="26">
        <f>$D$59</f>
        <v>39</v>
      </c>
      <c r="U89" s="12">
        <f t="shared" si="36"/>
        <v>70</v>
      </c>
      <c r="V89" s="51">
        <f t="shared" si="32"/>
        <v>1578.5628617666669</v>
      </c>
      <c r="W89" s="52">
        <f t="shared" si="26"/>
        <v>1740</v>
      </c>
      <c r="X89" s="12">
        <f t="shared" si="27"/>
        <v>3722.3561334438155</v>
      </c>
      <c r="Y89" s="53">
        <f t="shared" si="28"/>
        <v>3725.4580968883515</v>
      </c>
    </row>
    <row r="90" spans="1:25" ht="13.5" customHeight="1">
      <c r="A90" s="15"/>
      <c r="B90" s="46" t="s">
        <v>113</v>
      </c>
      <c r="C90" s="47">
        <f t="shared" si="29"/>
        <v>13180.991588005123</v>
      </c>
      <c r="D90" s="26">
        <f>$C$30+$E$59</f>
        <v>461</v>
      </c>
      <c r="E90" s="26">
        <f t="shared" si="15"/>
        <v>12719.991588005123</v>
      </c>
      <c r="F90" s="26">
        <f t="shared" si="16"/>
        <v>10.599992990004269</v>
      </c>
      <c r="G90" s="27">
        <f t="shared" si="17"/>
        <v>12730.591580995128</v>
      </c>
      <c r="I90" s="48">
        <f t="shared" si="30"/>
        <v>12137.130687319634</v>
      </c>
      <c r="J90" s="18">
        <f t="shared" si="18"/>
        <v>510</v>
      </c>
      <c r="K90" s="18">
        <f t="shared" si="19"/>
        <v>11627.130687319634</v>
      </c>
      <c r="L90" s="18">
        <f t="shared" si="20"/>
        <v>9.6892755727663609</v>
      </c>
      <c r="M90" s="49">
        <f t="shared" si="21"/>
        <v>11636.819962892399</v>
      </c>
      <c r="O90" s="50">
        <f t="shared" si="31"/>
        <v>3725.4580968883515</v>
      </c>
      <c r="P90" s="12">
        <f t="shared" si="22"/>
        <v>1003.95</v>
      </c>
      <c r="Q90" s="12">
        <f t="shared" si="35"/>
        <v>298.94619510000001</v>
      </c>
      <c r="R90" s="19">
        <v>0</v>
      </c>
      <c r="S90" s="12">
        <f t="shared" si="24"/>
        <v>166.66666666666666</v>
      </c>
      <c r="T90" s="26">
        <f>$E$59</f>
        <v>26</v>
      </c>
      <c r="U90" s="12">
        <f t="shared" si="36"/>
        <v>70</v>
      </c>
      <c r="V90" s="51">
        <f t="shared" si="32"/>
        <v>1565.5628617666669</v>
      </c>
      <c r="W90" s="52">
        <f t="shared" si="26"/>
        <v>1740</v>
      </c>
      <c r="X90" s="12">
        <f t="shared" si="27"/>
        <v>3899.8952351216849</v>
      </c>
      <c r="Y90" s="53">
        <f t="shared" si="28"/>
        <v>3903.1451478176191</v>
      </c>
    </row>
    <row r="91" spans="1:25" ht="13.5" customHeight="1">
      <c r="A91" s="15"/>
      <c r="B91" s="46" t="s">
        <v>114</v>
      </c>
      <c r="C91" s="47">
        <f t="shared" si="29"/>
        <v>12730.591580995128</v>
      </c>
      <c r="D91" s="26">
        <f>$C$30+$F$59</f>
        <v>485</v>
      </c>
      <c r="E91" s="26">
        <f t="shared" si="15"/>
        <v>12245.591580995128</v>
      </c>
      <c r="F91" s="26">
        <f t="shared" si="16"/>
        <v>10.204659650829273</v>
      </c>
      <c r="G91" s="27">
        <f t="shared" si="17"/>
        <v>12255.796240645957</v>
      </c>
      <c r="I91" s="48">
        <f t="shared" si="30"/>
        <v>11636.819962892399</v>
      </c>
      <c r="J91" s="18">
        <f t="shared" si="18"/>
        <v>510</v>
      </c>
      <c r="K91" s="18">
        <f t="shared" si="19"/>
        <v>11126.819962892399</v>
      </c>
      <c r="L91" s="18">
        <f t="shared" si="20"/>
        <v>9.2723499690770002</v>
      </c>
      <c r="M91" s="49">
        <f t="shared" si="21"/>
        <v>11136.092312861476</v>
      </c>
      <c r="O91" s="50">
        <f t="shared" si="31"/>
        <v>3903.1451478176191</v>
      </c>
      <c r="P91" s="12">
        <f t="shared" si="22"/>
        <v>1003.95</v>
      </c>
      <c r="Q91" s="12">
        <f t="shared" si="35"/>
        <v>298.94619510000001</v>
      </c>
      <c r="R91" s="19">
        <v>0</v>
      </c>
      <c r="S91" s="12">
        <f t="shared" si="24"/>
        <v>166.66666666666666</v>
      </c>
      <c r="T91" s="26">
        <f>$F$59</f>
        <v>50</v>
      </c>
      <c r="U91" s="12">
        <f t="shared" si="36"/>
        <v>70</v>
      </c>
      <c r="V91" s="51">
        <f t="shared" si="32"/>
        <v>1589.5628617666669</v>
      </c>
      <c r="W91" s="52">
        <f t="shared" si="26"/>
        <v>1740</v>
      </c>
      <c r="X91" s="12">
        <f t="shared" si="27"/>
        <v>4053.5822860509525</v>
      </c>
      <c r="Y91" s="53">
        <f t="shared" si="28"/>
        <v>4056.9602712893279</v>
      </c>
    </row>
    <row r="92" spans="1:25" ht="13.5" customHeight="1">
      <c r="A92" s="15"/>
      <c r="B92" s="46" t="s">
        <v>115</v>
      </c>
      <c r="C92" s="47">
        <f t="shared" si="29"/>
        <v>12255.796240645957</v>
      </c>
      <c r="D92" s="26">
        <f>$C$30+$G$59</f>
        <v>448</v>
      </c>
      <c r="E92" s="26">
        <f t="shared" si="15"/>
        <v>11807.796240645957</v>
      </c>
      <c r="F92" s="26">
        <f t="shared" si="16"/>
        <v>9.839830200538298</v>
      </c>
      <c r="G92" s="27">
        <f t="shared" si="17"/>
        <v>11817.636070846496</v>
      </c>
      <c r="I92" s="48">
        <f t="shared" si="30"/>
        <v>11136.092312861476</v>
      </c>
      <c r="J92" s="18">
        <f t="shared" si="18"/>
        <v>510</v>
      </c>
      <c r="K92" s="18">
        <f t="shared" si="19"/>
        <v>10626.092312861476</v>
      </c>
      <c r="L92" s="18">
        <f t="shared" si="20"/>
        <v>8.8550769273845642</v>
      </c>
      <c r="M92" s="49">
        <f t="shared" si="21"/>
        <v>10634.94738978886</v>
      </c>
      <c r="O92" s="50">
        <f t="shared" si="31"/>
        <v>4056.9602712893279</v>
      </c>
      <c r="P92" s="12">
        <f t="shared" si="22"/>
        <v>1003.95</v>
      </c>
      <c r="Q92" s="12">
        <f t="shared" si="35"/>
        <v>298.94619510000001</v>
      </c>
      <c r="R92" s="19">
        <v>0</v>
      </c>
      <c r="S92" s="12">
        <f t="shared" si="24"/>
        <v>166.66666666666666</v>
      </c>
      <c r="T92" s="26">
        <f>$G$59</f>
        <v>13</v>
      </c>
      <c r="U92" s="12">
        <f t="shared" si="36"/>
        <v>70</v>
      </c>
      <c r="V92" s="51">
        <f t="shared" si="32"/>
        <v>1552.5628617666669</v>
      </c>
      <c r="W92" s="52">
        <f t="shared" si="26"/>
        <v>1740</v>
      </c>
      <c r="X92" s="12">
        <f t="shared" si="27"/>
        <v>4244.3974095226613</v>
      </c>
      <c r="Y92" s="53">
        <f t="shared" si="28"/>
        <v>4247.9344073639295</v>
      </c>
    </row>
    <row r="93" spans="1:25" ht="13.5" customHeight="1">
      <c r="A93" s="15"/>
      <c r="B93" s="46" t="s">
        <v>116</v>
      </c>
      <c r="C93" s="47">
        <f t="shared" si="29"/>
        <v>11817.636070846496</v>
      </c>
      <c r="D93" s="26">
        <f>$C$30+$H$59</f>
        <v>448</v>
      </c>
      <c r="E93" s="26">
        <f t="shared" si="15"/>
        <v>11369.636070846496</v>
      </c>
      <c r="F93" s="26">
        <f t="shared" si="16"/>
        <v>9.4746967257054138</v>
      </c>
      <c r="G93" s="27">
        <f t="shared" si="17"/>
        <v>11379.110767572201</v>
      </c>
      <c r="I93" s="48">
        <f t="shared" si="30"/>
        <v>10634.94738978886</v>
      </c>
      <c r="J93" s="18">
        <f t="shared" si="18"/>
        <v>510</v>
      </c>
      <c r="K93" s="18">
        <f t="shared" si="19"/>
        <v>10124.94738978886</v>
      </c>
      <c r="L93" s="18">
        <f t="shared" si="20"/>
        <v>8.4374561581573833</v>
      </c>
      <c r="M93" s="49">
        <f t="shared" si="21"/>
        <v>10133.384845947017</v>
      </c>
      <c r="O93" s="50">
        <f t="shared" si="31"/>
        <v>4247.9344073639295</v>
      </c>
      <c r="P93" s="12">
        <f t="shared" si="22"/>
        <v>1003.95</v>
      </c>
      <c r="Q93" s="12">
        <f t="shared" si="35"/>
        <v>298.94619510000001</v>
      </c>
      <c r="R93" s="19">
        <v>0</v>
      </c>
      <c r="S93" s="12">
        <f t="shared" si="24"/>
        <v>166.66666666666666</v>
      </c>
      <c r="T93" s="26">
        <f>$H$59</f>
        <v>13</v>
      </c>
      <c r="U93" s="12">
        <f t="shared" si="36"/>
        <v>70</v>
      </c>
      <c r="V93" s="51">
        <f t="shared" si="32"/>
        <v>1552.5628617666669</v>
      </c>
      <c r="W93" s="52">
        <f t="shared" si="26"/>
        <v>1740</v>
      </c>
      <c r="X93" s="12">
        <f t="shared" si="27"/>
        <v>4435.3715455972624</v>
      </c>
      <c r="Y93" s="53">
        <f t="shared" si="28"/>
        <v>4439.067688551926</v>
      </c>
    </row>
    <row r="94" spans="1:25" ht="13.5" customHeight="1">
      <c r="A94" s="15"/>
      <c r="B94" s="46" t="s">
        <v>117</v>
      </c>
      <c r="C94" s="47">
        <f t="shared" si="29"/>
        <v>11379.110767572201</v>
      </c>
      <c r="D94" s="26">
        <f>$C$30+$I$59</f>
        <v>472</v>
      </c>
      <c r="E94" s="26">
        <f t="shared" si="15"/>
        <v>10907.110767572201</v>
      </c>
      <c r="F94" s="26">
        <f t="shared" si="16"/>
        <v>9.0892589729768343</v>
      </c>
      <c r="G94" s="27">
        <f t="shared" si="17"/>
        <v>10916.200026545179</v>
      </c>
      <c r="I94" s="48">
        <f t="shared" si="30"/>
        <v>10133.384845947017</v>
      </c>
      <c r="J94" s="18">
        <f t="shared" si="18"/>
        <v>510</v>
      </c>
      <c r="K94" s="18">
        <f t="shared" si="19"/>
        <v>9623.3848459470173</v>
      </c>
      <c r="L94" s="18">
        <f t="shared" si="20"/>
        <v>8.0194873716225157</v>
      </c>
      <c r="M94" s="49">
        <f t="shared" si="21"/>
        <v>9631.4043333186401</v>
      </c>
      <c r="O94" s="50">
        <f t="shared" si="31"/>
        <v>4439.067688551926</v>
      </c>
      <c r="P94" s="12">
        <f t="shared" si="22"/>
        <v>1003.95</v>
      </c>
      <c r="Q94" s="12">
        <f t="shared" si="35"/>
        <v>298.94619510000001</v>
      </c>
      <c r="R94" s="19">
        <v>0</v>
      </c>
      <c r="S94" s="12">
        <f t="shared" si="24"/>
        <v>166.66666666666666</v>
      </c>
      <c r="T94" s="26">
        <f>$I$59</f>
        <v>37</v>
      </c>
      <c r="U94" s="12">
        <f t="shared" si="36"/>
        <v>70</v>
      </c>
      <c r="V94" s="51">
        <f t="shared" si="32"/>
        <v>1576.5628617666669</v>
      </c>
      <c r="W94" s="52">
        <f t="shared" si="26"/>
        <v>1740</v>
      </c>
      <c r="X94" s="12">
        <f t="shared" si="27"/>
        <v>4602.504826785259</v>
      </c>
      <c r="Y94" s="53">
        <f t="shared" si="28"/>
        <v>4606.3402474742461</v>
      </c>
    </row>
    <row r="95" spans="1:25" ht="13.5" customHeight="1">
      <c r="A95" s="15"/>
      <c r="B95" s="46" t="s">
        <v>118</v>
      </c>
      <c r="C95" s="47">
        <f t="shared" si="29"/>
        <v>10916.200026545179</v>
      </c>
      <c r="D95" s="26">
        <f>$C$30+$J$59</f>
        <v>448</v>
      </c>
      <c r="E95" s="26">
        <f t="shared" si="15"/>
        <v>10468.200026545179</v>
      </c>
      <c r="F95" s="26">
        <f t="shared" si="16"/>
        <v>8.723500022120982</v>
      </c>
      <c r="G95" s="27">
        <f t="shared" si="17"/>
        <v>10476.9235265673</v>
      </c>
      <c r="I95" s="48">
        <f t="shared" si="30"/>
        <v>9631.4043333186401</v>
      </c>
      <c r="J95" s="18">
        <f t="shared" si="18"/>
        <v>510</v>
      </c>
      <c r="K95" s="18">
        <f t="shared" si="19"/>
        <v>9121.4043333186401</v>
      </c>
      <c r="L95" s="18">
        <f t="shared" si="20"/>
        <v>7.601170277765533</v>
      </c>
      <c r="M95" s="49">
        <f t="shared" si="21"/>
        <v>9129.0055035964051</v>
      </c>
      <c r="O95" s="50">
        <f t="shared" si="31"/>
        <v>4606.3402474742461</v>
      </c>
      <c r="P95" s="12">
        <f t="shared" si="22"/>
        <v>1003.95</v>
      </c>
      <c r="Q95" s="12">
        <f t="shared" si="35"/>
        <v>298.94619510000001</v>
      </c>
      <c r="R95" s="19">
        <v>0</v>
      </c>
      <c r="S95" s="12">
        <f t="shared" si="24"/>
        <v>166.66666666666666</v>
      </c>
      <c r="T95" s="26">
        <f>$J$59</f>
        <v>13</v>
      </c>
      <c r="U95" s="12">
        <f t="shared" si="36"/>
        <v>70</v>
      </c>
      <c r="V95" s="51">
        <f t="shared" si="32"/>
        <v>1552.5628617666669</v>
      </c>
      <c r="W95" s="52">
        <f t="shared" si="26"/>
        <v>1740</v>
      </c>
      <c r="X95" s="12">
        <f t="shared" si="27"/>
        <v>4793.777385707579</v>
      </c>
      <c r="Y95" s="53">
        <f t="shared" si="28"/>
        <v>4797.7722001956681</v>
      </c>
    </row>
    <row r="96" spans="1:25" ht="13.5" customHeight="1">
      <c r="A96" s="15"/>
      <c r="B96" s="46" t="s">
        <v>119</v>
      </c>
      <c r="C96" s="47">
        <f t="shared" si="29"/>
        <v>10476.9235265673</v>
      </c>
      <c r="D96" s="26">
        <f>$C$30+$K$59</f>
        <v>461</v>
      </c>
      <c r="E96" s="26">
        <f t="shared" si="15"/>
        <v>10015.9235265673</v>
      </c>
      <c r="F96" s="26">
        <f t="shared" si="16"/>
        <v>8.3466029388060843</v>
      </c>
      <c r="G96" s="27">
        <f t="shared" si="17"/>
        <v>10024.270129506105</v>
      </c>
      <c r="I96" s="48">
        <f t="shared" si="30"/>
        <v>9129.0055035964051</v>
      </c>
      <c r="J96" s="18">
        <f t="shared" si="18"/>
        <v>510</v>
      </c>
      <c r="K96" s="18">
        <f t="shared" si="19"/>
        <v>8619.0055035964051</v>
      </c>
      <c r="L96" s="18">
        <f t="shared" si="20"/>
        <v>7.1825045863303378</v>
      </c>
      <c r="M96" s="49">
        <f t="shared" si="21"/>
        <v>8626.1880081827348</v>
      </c>
      <c r="O96" s="50">
        <f t="shared" si="31"/>
        <v>4797.7722001956681</v>
      </c>
      <c r="P96" s="12">
        <f t="shared" si="22"/>
        <v>1003.95</v>
      </c>
      <c r="Q96" s="12">
        <f t="shared" si="35"/>
        <v>298.94619510000001</v>
      </c>
      <c r="R96" s="19">
        <v>0</v>
      </c>
      <c r="S96" s="12">
        <f t="shared" si="24"/>
        <v>166.66666666666666</v>
      </c>
      <c r="T96" s="26">
        <f>$K$59</f>
        <v>26</v>
      </c>
      <c r="U96" s="19">
        <v>0</v>
      </c>
      <c r="V96" s="51">
        <f t="shared" si="32"/>
        <v>1495.5628617666669</v>
      </c>
      <c r="W96" s="52">
        <f t="shared" si="26"/>
        <v>1740</v>
      </c>
      <c r="X96" s="12">
        <f t="shared" si="27"/>
        <v>5042.209338429001</v>
      </c>
      <c r="Y96" s="53">
        <f t="shared" si="28"/>
        <v>5046.4111795443578</v>
      </c>
    </row>
    <row r="97" spans="1:25" ht="13.5" customHeight="1">
      <c r="A97" s="15"/>
      <c r="B97" s="46" t="s">
        <v>120</v>
      </c>
      <c r="C97" s="47">
        <f t="shared" si="29"/>
        <v>10024.270129506105</v>
      </c>
      <c r="D97" s="26">
        <f>$C$30+$L$59</f>
        <v>485</v>
      </c>
      <c r="E97" s="26">
        <f t="shared" si="15"/>
        <v>9539.2701295061051</v>
      </c>
      <c r="F97" s="26">
        <f t="shared" si="16"/>
        <v>7.9493917745884213</v>
      </c>
      <c r="G97" s="27">
        <f t="shared" si="17"/>
        <v>9547.2195212806928</v>
      </c>
      <c r="I97" s="48">
        <f t="shared" si="30"/>
        <v>8626.1880081827348</v>
      </c>
      <c r="J97" s="18">
        <f t="shared" si="18"/>
        <v>510</v>
      </c>
      <c r="K97" s="18">
        <f t="shared" si="19"/>
        <v>8116.1880081827348</v>
      </c>
      <c r="L97" s="18">
        <f t="shared" si="20"/>
        <v>6.7634900068189454</v>
      </c>
      <c r="M97" s="49">
        <f t="shared" si="21"/>
        <v>8122.9514981895536</v>
      </c>
      <c r="O97" s="50">
        <f t="shared" si="31"/>
        <v>5046.4111795443578</v>
      </c>
      <c r="P97" s="12">
        <f t="shared" si="22"/>
        <v>1003.95</v>
      </c>
      <c r="Q97" s="12">
        <f t="shared" si="35"/>
        <v>298.94619510000001</v>
      </c>
      <c r="R97" s="19">
        <v>0</v>
      </c>
      <c r="S97" s="12">
        <f t="shared" si="24"/>
        <v>166.66666666666666</v>
      </c>
      <c r="T97" s="26">
        <f>$L$59</f>
        <v>50</v>
      </c>
      <c r="U97" s="19">
        <v>0</v>
      </c>
      <c r="V97" s="51">
        <f t="shared" si="32"/>
        <v>1519.5628617666669</v>
      </c>
      <c r="W97" s="52">
        <f t="shared" si="26"/>
        <v>1740</v>
      </c>
      <c r="X97" s="12">
        <f t="shared" si="27"/>
        <v>5266.8483177776907</v>
      </c>
      <c r="Y97" s="53">
        <f t="shared" si="28"/>
        <v>5271.2373580425046</v>
      </c>
    </row>
    <row r="98" spans="1:25" ht="13.5" customHeight="1">
      <c r="A98" s="15"/>
      <c r="B98" s="46" t="s">
        <v>121</v>
      </c>
      <c r="C98" s="47">
        <f t="shared" si="29"/>
        <v>9547.2195212806928</v>
      </c>
      <c r="D98" s="26">
        <f>$C$30+$M$59</f>
        <v>474</v>
      </c>
      <c r="E98" s="26">
        <f t="shared" si="15"/>
        <v>9073.2195212806928</v>
      </c>
      <c r="F98" s="26">
        <f t="shared" si="16"/>
        <v>7.561016267733911</v>
      </c>
      <c r="G98" s="27">
        <f t="shared" si="17"/>
        <v>9080.7805375484259</v>
      </c>
      <c r="I98" s="48">
        <f t="shared" si="30"/>
        <v>8122.9514981895536</v>
      </c>
      <c r="J98" s="18">
        <f t="shared" si="18"/>
        <v>510</v>
      </c>
      <c r="K98" s="18">
        <f t="shared" si="19"/>
        <v>7612.9514981895536</v>
      </c>
      <c r="L98" s="18">
        <f t="shared" si="20"/>
        <v>6.3441262484912953</v>
      </c>
      <c r="M98" s="49">
        <f t="shared" si="21"/>
        <v>7619.2956244380448</v>
      </c>
      <c r="O98" s="50">
        <f t="shared" si="31"/>
        <v>5271.2373580425046</v>
      </c>
      <c r="P98" s="12">
        <f t="shared" si="22"/>
        <v>1003.95</v>
      </c>
      <c r="Q98" s="12">
        <f t="shared" si="35"/>
        <v>298.94619510000001</v>
      </c>
      <c r="R98" s="19">
        <v>0</v>
      </c>
      <c r="S98" s="12">
        <f t="shared" si="24"/>
        <v>166.66666666666666</v>
      </c>
      <c r="T98" s="26">
        <f>$M$59</f>
        <v>39</v>
      </c>
      <c r="U98" s="19">
        <v>0</v>
      </c>
      <c r="V98" s="51">
        <f t="shared" si="32"/>
        <v>1508.5628617666669</v>
      </c>
      <c r="W98" s="52">
        <f t="shared" si="26"/>
        <v>1740</v>
      </c>
      <c r="X98" s="12">
        <f t="shared" si="27"/>
        <v>5502.6744962758376</v>
      </c>
      <c r="Y98" s="53">
        <f t="shared" si="28"/>
        <v>5507.260058356067</v>
      </c>
    </row>
    <row r="99" spans="1:25" ht="13.5" customHeight="1">
      <c r="A99" s="15"/>
      <c r="B99" s="46" t="s">
        <v>122</v>
      </c>
      <c r="C99" s="54">
        <f t="shared" si="29"/>
        <v>9080.7805375484259</v>
      </c>
      <c r="D99" s="55">
        <f>$C$30+$N$59</f>
        <v>474</v>
      </c>
      <c r="E99" s="55">
        <f t="shared" si="15"/>
        <v>8606.7805375484259</v>
      </c>
      <c r="F99" s="55">
        <f t="shared" si="16"/>
        <v>7.1723171146236879</v>
      </c>
      <c r="G99" s="56">
        <f t="shared" si="17"/>
        <v>8613.9528546630499</v>
      </c>
      <c r="H99" s="57"/>
      <c r="I99" s="58">
        <f t="shared" si="30"/>
        <v>7619.2956244380448</v>
      </c>
      <c r="J99" s="60">
        <f t="shared" si="18"/>
        <v>510</v>
      </c>
      <c r="K99" s="60">
        <f t="shared" si="19"/>
        <v>7109.2956244380448</v>
      </c>
      <c r="L99" s="60">
        <f t="shared" si="20"/>
        <v>5.9244130203650371</v>
      </c>
      <c r="M99" s="61">
        <f t="shared" si="21"/>
        <v>7115.2200374584099</v>
      </c>
      <c r="O99" s="62">
        <f t="shared" si="31"/>
        <v>5507.260058356067</v>
      </c>
      <c r="P99" s="63">
        <f t="shared" si="22"/>
        <v>1003.95</v>
      </c>
      <c r="Q99" s="63">
        <f t="shared" si="35"/>
        <v>298.94619510000001</v>
      </c>
      <c r="R99" s="64">
        <v>0</v>
      </c>
      <c r="S99" s="63">
        <f t="shared" si="24"/>
        <v>166.66666666666666</v>
      </c>
      <c r="T99" s="55">
        <f>$N$59</f>
        <v>39</v>
      </c>
      <c r="U99" s="64">
        <v>0</v>
      </c>
      <c r="V99" s="65">
        <f t="shared" si="32"/>
        <v>1508.5628617666669</v>
      </c>
      <c r="W99" s="66">
        <f t="shared" si="26"/>
        <v>1740</v>
      </c>
      <c r="X99" s="63">
        <f t="shared" si="27"/>
        <v>5738.6971965893999</v>
      </c>
      <c r="Y99" s="67">
        <f t="shared" si="28"/>
        <v>5743.4794442532238</v>
      </c>
    </row>
    <row r="100" spans="1:25" ht="13.5" customHeight="1">
      <c r="A100" s="15"/>
    </row>
    <row r="101" spans="1:25" ht="13.5" customHeight="1">
      <c r="A101" s="15"/>
      <c r="W101" s="11" t="s">
        <v>123</v>
      </c>
      <c r="X101" s="12">
        <f>C47</f>
        <v>253628.71199999997</v>
      </c>
    </row>
    <row r="102" spans="1:25" ht="13.5" customHeight="1">
      <c r="A102" s="20" t="s">
        <v>124</v>
      </c>
      <c r="W102" s="11" t="s">
        <v>125</v>
      </c>
      <c r="X102" s="12">
        <f>C15</f>
        <v>176908.31</v>
      </c>
    </row>
    <row r="103" spans="1:25" ht="13.5" customHeight="1">
      <c r="A103" s="15"/>
      <c r="B103" s="82" t="s">
        <v>126</v>
      </c>
      <c r="W103" s="68" t="s">
        <v>127</v>
      </c>
      <c r="X103" s="51">
        <f>X101-C48-X102</f>
        <v>64038.966399999976</v>
      </c>
    </row>
    <row r="104" spans="1:25" ht="13.5" customHeight="1">
      <c r="A104" s="15"/>
      <c r="B104" s="82" t="s">
        <v>128</v>
      </c>
      <c r="W104" s="82" t="s">
        <v>129</v>
      </c>
      <c r="X104" s="69">
        <f>X103+Y99-C8</f>
        <v>44782.445844253205</v>
      </c>
    </row>
    <row r="105" spans="1:25" ht="13.5" customHeight="1">
      <c r="A105" s="15"/>
      <c r="B105" s="82" t="s">
        <v>130</v>
      </c>
    </row>
    <row r="106" spans="1:25" ht="13.5" customHeight="1">
      <c r="A106" s="15"/>
    </row>
    <row r="107" spans="1:25" ht="13.5" customHeight="1">
      <c r="A107" s="15"/>
    </row>
    <row r="108" spans="1:25" ht="13.5" customHeight="1">
      <c r="A108" s="15"/>
    </row>
    <row r="109" spans="1:25" ht="13.5" customHeight="1">
      <c r="A109" s="15"/>
    </row>
    <row r="110" spans="1:25" ht="13.5" customHeight="1">
      <c r="A110" s="15"/>
    </row>
    <row r="111" spans="1:25" ht="13.5" customHeight="1">
      <c r="A111" s="15"/>
    </row>
    <row r="112" spans="1:25" ht="13.5" customHeight="1">
      <c r="A112" s="15"/>
    </row>
    <row r="113" spans="1:1" ht="13.5" customHeight="1">
      <c r="A113" s="15"/>
    </row>
    <row r="114" spans="1:1" ht="13.5" customHeight="1">
      <c r="A114" s="15"/>
    </row>
    <row r="115" spans="1:1" ht="13.5" customHeight="1">
      <c r="A115" s="15"/>
    </row>
    <row r="116" spans="1:1" ht="13.5" customHeight="1">
      <c r="A116" s="15"/>
    </row>
    <row r="117" spans="1:1" ht="13.5" customHeight="1">
      <c r="A117" s="15"/>
    </row>
    <row r="118" spans="1:1" ht="13.5" customHeight="1">
      <c r="A118" s="15"/>
    </row>
    <row r="119" spans="1:1" ht="13.5" customHeight="1">
      <c r="A119" s="15"/>
    </row>
    <row r="120" spans="1:1" ht="13.5" customHeight="1">
      <c r="A120" s="15"/>
    </row>
    <row r="121" spans="1:1" ht="13.5" customHeight="1">
      <c r="A121" s="15"/>
    </row>
    <row r="122" spans="1:1" ht="13.5" customHeight="1">
      <c r="A122" s="15"/>
    </row>
    <row r="123" spans="1:1" ht="13.5" customHeight="1">
      <c r="A123" s="15"/>
    </row>
    <row r="124" spans="1:1" ht="13.5" customHeight="1">
      <c r="A124" s="15"/>
    </row>
    <row r="125" spans="1:1" ht="13.5" customHeight="1">
      <c r="A125" s="15"/>
    </row>
    <row r="126" spans="1:1" ht="13.5" customHeight="1">
      <c r="A126" s="15"/>
    </row>
    <row r="127" spans="1:1" ht="13.5" customHeight="1">
      <c r="A127" s="15"/>
    </row>
    <row r="128" spans="1:1" ht="13.5" customHeight="1">
      <c r="A128" s="15"/>
    </row>
    <row r="129" spans="1:1" ht="13.5" customHeight="1">
      <c r="A129" s="15"/>
    </row>
    <row r="130" spans="1:1" ht="13.5" customHeight="1">
      <c r="A130" s="15"/>
    </row>
    <row r="131" spans="1:1" ht="13.5" customHeight="1">
      <c r="A131" s="15"/>
    </row>
    <row r="132" spans="1:1" ht="13.5" customHeight="1">
      <c r="A132" s="15"/>
    </row>
    <row r="133" spans="1:1" ht="13.5" customHeight="1">
      <c r="A133" s="15"/>
    </row>
    <row r="134" spans="1:1" ht="13.5" customHeight="1">
      <c r="A134" s="15"/>
    </row>
    <row r="135" spans="1:1" ht="13.5" customHeight="1">
      <c r="A135" s="15"/>
    </row>
    <row r="136" spans="1:1" ht="13.5" customHeight="1">
      <c r="A136" s="15"/>
    </row>
    <row r="137" spans="1:1" ht="13.5" customHeight="1">
      <c r="A137" s="15"/>
    </row>
    <row r="138" spans="1:1" ht="13.5" customHeight="1">
      <c r="A138" s="15"/>
    </row>
    <row r="139" spans="1:1" ht="13.5" customHeight="1">
      <c r="A139" s="15"/>
    </row>
    <row r="140" spans="1:1" ht="13.5" customHeight="1">
      <c r="A140" s="15"/>
    </row>
    <row r="141" spans="1:1" ht="13.5" customHeight="1">
      <c r="A141" s="15"/>
    </row>
    <row r="142" spans="1:1" ht="13.5" customHeight="1">
      <c r="A142" s="15"/>
    </row>
    <row r="143" spans="1:1" ht="13.5" customHeight="1">
      <c r="A143" s="15"/>
    </row>
    <row r="144" spans="1:1" ht="13.5" customHeight="1">
      <c r="A144" s="15"/>
    </row>
    <row r="145" spans="1:1" ht="13.5" customHeight="1">
      <c r="A145" s="15"/>
    </row>
    <row r="146" spans="1:1" ht="13.5" customHeight="1">
      <c r="A146" s="15"/>
    </row>
    <row r="147" spans="1:1" ht="13.5" customHeight="1">
      <c r="A147" s="15"/>
    </row>
    <row r="148" spans="1:1" ht="13.5" customHeight="1">
      <c r="A148" s="15"/>
    </row>
    <row r="149" spans="1:1" ht="13.5" customHeight="1">
      <c r="A149" s="15"/>
    </row>
    <row r="150" spans="1:1" ht="13.5" customHeight="1">
      <c r="A150" s="15"/>
    </row>
    <row r="151" spans="1:1" ht="13.5" customHeight="1">
      <c r="A151" s="15"/>
    </row>
    <row r="152" spans="1:1" ht="13.5" customHeight="1">
      <c r="A152" s="15"/>
    </row>
    <row r="153" spans="1:1" ht="13.5" customHeight="1">
      <c r="A153" s="15"/>
    </row>
    <row r="154" spans="1:1" ht="13.5" customHeight="1">
      <c r="A154" s="15"/>
    </row>
    <row r="155" spans="1:1" ht="13.5" customHeight="1">
      <c r="A155" s="15"/>
    </row>
    <row r="156" spans="1:1" ht="13.5" customHeight="1">
      <c r="A156" s="15"/>
    </row>
    <row r="157" spans="1:1" ht="13.5" customHeight="1">
      <c r="A157" s="15"/>
    </row>
    <row r="158" spans="1:1" ht="13.5" customHeight="1">
      <c r="A158" s="15"/>
    </row>
    <row r="159" spans="1:1" ht="13.5" customHeight="1">
      <c r="A159" s="15"/>
    </row>
    <row r="160" spans="1:1" ht="13.5" customHeight="1">
      <c r="A160" s="15"/>
    </row>
    <row r="161" spans="1:1" ht="13.5" customHeight="1">
      <c r="A161" s="15"/>
    </row>
    <row r="162" spans="1:1" ht="13.5" customHeight="1">
      <c r="A162" s="15"/>
    </row>
    <row r="163" spans="1:1" ht="13.5" customHeight="1">
      <c r="A163" s="15"/>
    </row>
    <row r="164" spans="1:1" ht="13.5" customHeight="1">
      <c r="A164" s="15"/>
    </row>
    <row r="165" spans="1:1" ht="13.5" customHeight="1">
      <c r="A165" s="15"/>
    </row>
    <row r="166" spans="1:1" ht="13.5" customHeight="1">
      <c r="A166" s="15"/>
    </row>
    <row r="167" spans="1:1" ht="13.5" customHeight="1">
      <c r="A167" s="15"/>
    </row>
    <row r="168" spans="1:1" ht="13.5" customHeight="1">
      <c r="A168" s="15"/>
    </row>
    <row r="169" spans="1:1" ht="13.5" customHeight="1">
      <c r="A169" s="15"/>
    </row>
    <row r="170" spans="1:1" ht="13.5" customHeight="1">
      <c r="A170" s="15"/>
    </row>
    <row r="171" spans="1:1" ht="13.5" customHeight="1">
      <c r="A171" s="15"/>
    </row>
    <row r="172" spans="1:1" ht="13.5" customHeight="1">
      <c r="A172" s="15"/>
    </row>
    <row r="173" spans="1:1" ht="13.5" customHeight="1">
      <c r="A173" s="15"/>
    </row>
    <row r="174" spans="1:1" ht="13.5" customHeight="1">
      <c r="A174" s="15"/>
    </row>
    <row r="175" spans="1:1" ht="13.5" customHeight="1">
      <c r="A175" s="15"/>
    </row>
    <row r="176" spans="1:1" ht="13.5" customHeight="1">
      <c r="A176" s="15"/>
    </row>
    <row r="177" spans="1:1" ht="13.5" customHeight="1">
      <c r="A177" s="15"/>
    </row>
    <row r="178" spans="1:1" ht="13.5" customHeight="1">
      <c r="A178" s="15"/>
    </row>
    <row r="179" spans="1:1" ht="13.5" customHeight="1">
      <c r="A179" s="15"/>
    </row>
    <row r="180" spans="1:1" ht="13.5" customHeight="1">
      <c r="A180" s="15"/>
    </row>
    <row r="181" spans="1:1" ht="13.5" customHeight="1">
      <c r="A181" s="15"/>
    </row>
    <row r="182" spans="1:1" ht="13.5" customHeight="1">
      <c r="A182" s="15"/>
    </row>
    <row r="183" spans="1:1" ht="13.5" customHeight="1">
      <c r="A183" s="15"/>
    </row>
    <row r="184" spans="1:1" ht="13.5" customHeight="1">
      <c r="A184" s="15"/>
    </row>
    <row r="185" spans="1:1" ht="13.5" customHeight="1">
      <c r="A185" s="15"/>
    </row>
    <row r="186" spans="1:1" ht="13.5" customHeight="1">
      <c r="A186" s="15"/>
    </row>
    <row r="187" spans="1:1" ht="13.5" customHeight="1">
      <c r="A187" s="15"/>
    </row>
    <row r="188" spans="1:1" ht="13.5" customHeight="1">
      <c r="A188" s="15"/>
    </row>
    <row r="189" spans="1:1" ht="13.5" customHeight="1">
      <c r="A189" s="15"/>
    </row>
    <row r="190" spans="1:1" ht="13.5" customHeight="1">
      <c r="A190" s="15"/>
    </row>
    <row r="191" spans="1:1" ht="13.5" customHeight="1">
      <c r="A191" s="15"/>
    </row>
    <row r="192" spans="1:1" ht="13.5" customHeight="1">
      <c r="A192" s="15"/>
    </row>
    <row r="193" spans="1:1" ht="13.5" customHeight="1">
      <c r="A193" s="15"/>
    </row>
    <row r="194" spans="1:1" ht="13.5" customHeight="1">
      <c r="A194" s="15"/>
    </row>
    <row r="195" spans="1:1" ht="13.5" customHeight="1">
      <c r="A195" s="15"/>
    </row>
    <row r="196" spans="1:1" ht="13.5" customHeight="1">
      <c r="A196" s="15"/>
    </row>
    <row r="197" spans="1:1" ht="13.5" customHeight="1">
      <c r="A197" s="15"/>
    </row>
    <row r="198" spans="1:1" ht="13.5" customHeight="1">
      <c r="A198" s="15"/>
    </row>
    <row r="199" spans="1:1" ht="13.5" customHeight="1">
      <c r="A199" s="15"/>
    </row>
    <row r="200" spans="1:1" ht="13.5" customHeight="1">
      <c r="A200" s="15"/>
    </row>
    <row r="201" spans="1:1" ht="13.5" customHeight="1">
      <c r="A201" s="15"/>
    </row>
    <row r="202" spans="1:1" ht="13.5" customHeight="1">
      <c r="A202" s="15"/>
    </row>
    <row r="203" spans="1:1" ht="13.5" customHeight="1">
      <c r="A203" s="15"/>
    </row>
    <row r="204" spans="1:1" ht="13.5" customHeight="1">
      <c r="A204" s="15"/>
    </row>
    <row r="205" spans="1:1" ht="13.5" customHeight="1">
      <c r="A205" s="15"/>
    </row>
    <row r="206" spans="1:1" ht="13.5" customHeight="1">
      <c r="A206" s="15"/>
    </row>
    <row r="207" spans="1:1" ht="13.5" customHeight="1">
      <c r="A207" s="15"/>
    </row>
    <row r="208" spans="1:1" ht="13.5" customHeight="1">
      <c r="A208" s="15"/>
    </row>
    <row r="209" spans="1:1" ht="13.5" customHeight="1">
      <c r="A209" s="15"/>
    </row>
    <row r="210" spans="1:1" ht="13.5" customHeight="1">
      <c r="A210" s="15"/>
    </row>
    <row r="211" spans="1:1" ht="13.5" customHeight="1">
      <c r="A211" s="15"/>
    </row>
    <row r="212" spans="1:1" ht="13.5" customHeight="1">
      <c r="A212" s="15"/>
    </row>
    <row r="213" spans="1:1" ht="13.5" customHeight="1">
      <c r="A213" s="15"/>
    </row>
    <row r="214" spans="1:1" ht="13.5" customHeight="1">
      <c r="A214" s="15"/>
    </row>
    <row r="215" spans="1:1" ht="13.5" customHeight="1">
      <c r="A215" s="15"/>
    </row>
    <row r="216" spans="1:1" ht="13.5" customHeight="1">
      <c r="A216" s="15"/>
    </row>
    <row r="217" spans="1:1" ht="13.5" customHeight="1">
      <c r="A217" s="15"/>
    </row>
    <row r="218" spans="1:1" ht="13.5" customHeight="1">
      <c r="A218" s="15"/>
    </row>
    <row r="219" spans="1:1" ht="13.5" customHeight="1">
      <c r="A219" s="15"/>
    </row>
    <row r="220" spans="1:1" ht="13.5" customHeight="1">
      <c r="A220" s="15"/>
    </row>
    <row r="221" spans="1:1" ht="13.5" customHeight="1">
      <c r="A221" s="15"/>
    </row>
    <row r="222" spans="1:1" ht="13.5" customHeight="1">
      <c r="A222" s="15"/>
    </row>
    <row r="223" spans="1:1" ht="13.5" customHeight="1">
      <c r="A223" s="15"/>
    </row>
    <row r="224" spans="1:1" ht="13.5" customHeight="1">
      <c r="A224" s="15"/>
    </row>
    <row r="225" spans="1:1" ht="13.5" customHeight="1">
      <c r="A225" s="15"/>
    </row>
    <row r="226" spans="1:1" ht="13.5" customHeight="1">
      <c r="A226" s="15"/>
    </row>
    <row r="227" spans="1:1" ht="13.5" customHeight="1">
      <c r="A227" s="15"/>
    </row>
    <row r="228" spans="1:1" ht="13.5" customHeight="1">
      <c r="A228" s="15"/>
    </row>
    <row r="229" spans="1:1" ht="13.5" customHeight="1">
      <c r="A229" s="15"/>
    </row>
    <row r="230" spans="1:1" ht="13.5" customHeight="1">
      <c r="A230" s="15"/>
    </row>
    <row r="231" spans="1:1" ht="13.5" customHeight="1">
      <c r="A231" s="15"/>
    </row>
    <row r="232" spans="1:1" ht="13.5" customHeight="1">
      <c r="A232" s="15"/>
    </row>
    <row r="233" spans="1:1" ht="13.5" customHeight="1">
      <c r="A233" s="15"/>
    </row>
    <row r="234" spans="1:1" ht="13.5" customHeight="1">
      <c r="A234" s="15"/>
    </row>
    <row r="235" spans="1:1" ht="13.5" customHeight="1">
      <c r="A235" s="15"/>
    </row>
    <row r="236" spans="1:1" ht="13.5" customHeight="1">
      <c r="A236" s="15"/>
    </row>
    <row r="237" spans="1:1" ht="13.5" customHeight="1">
      <c r="A237" s="15"/>
    </row>
    <row r="238" spans="1:1" ht="13.5" customHeight="1">
      <c r="A238" s="15"/>
    </row>
    <row r="239" spans="1:1" ht="13.5" customHeight="1">
      <c r="A239" s="15"/>
    </row>
    <row r="240" spans="1:1" ht="13.5" customHeight="1">
      <c r="A240" s="15"/>
    </row>
    <row r="241" spans="1:1" ht="13.5" customHeight="1">
      <c r="A241" s="15"/>
    </row>
    <row r="242" spans="1:1" ht="13.5" customHeight="1">
      <c r="A242" s="15"/>
    </row>
    <row r="243" spans="1:1" ht="13.5" customHeight="1">
      <c r="A243" s="15"/>
    </row>
    <row r="244" spans="1:1" ht="13.5" customHeight="1">
      <c r="A244" s="15"/>
    </row>
    <row r="245" spans="1:1" ht="13.5" customHeight="1">
      <c r="A245" s="15"/>
    </row>
    <row r="246" spans="1:1" ht="13.5" customHeight="1">
      <c r="A246" s="15"/>
    </row>
    <row r="247" spans="1:1" ht="13.5" customHeight="1">
      <c r="A247" s="15"/>
    </row>
    <row r="248" spans="1:1" ht="13.5" customHeight="1">
      <c r="A248" s="15"/>
    </row>
    <row r="249" spans="1:1" ht="13.5" customHeight="1">
      <c r="A249" s="15"/>
    </row>
    <row r="250" spans="1:1" ht="13.5" customHeight="1">
      <c r="A250" s="15"/>
    </row>
    <row r="251" spans="1:1" ht="13.5" customHeight="1">
      <c r="A251" s="15"/>
    </row>
    <row r="252" spans="1:1" ht="13.5" customHeight="1">
      <c r="A252" s="15"/>
    </row>
    <row r="253" spans="1:1" ht="13.5" customHeight="1">
      <c r="A253" s="15"/>
    </row>
    <row r="254" spans="1:1" ht="13.5" customHeight="1">
      <c r="A254" s="15"/>
    </row>
    <row r="255" spans="1:1" ht="13.5" customHeight="1">
      <c r="A255" s="15"/>
    </row>
    <row r="256" spans="1:1" ht="13.5" customHeight="1">
      <c r="A256" s="15"/>
    </row>
    <row r="257" spans="1:1" ht="13.5" customHeight="1">
      <c r="A257" s="15"/>
    </row>
    <row r="258" spans="1:1" ht="13.5" customHeight="1">
      <c r="A258" s="15"/>
    </row>
    <row r="259" spans="1:1" ht="13.5" customHeight="1">
      <c r="A259" s="15"/>
    </row>
    <row r="260" spans="1:1" ht="13.5" customHeight="1">
      <c r="A260" s="15"/>
    </row>
    <row r="261" spans="1:1" ht="13.5" customHeight="1">
      <c r="A261" s="15"/>
    </row>
    <row r="262" spans="1:1" ht="13.5" customHeight="1">
      <c r="A262" s="15"/>
    </row>
    <row r="263" spans="1:1" ht="13.5" customHeight="1">
      <c r="A263" s="15"/>
    </row>
    <row r="264" spans="1:1" ht="13.5" customHeight="1">
      <c r="A264" s="15"/>
    </row>
    <row r="265" spans="1:1" ht="13.5" customHeight="1">
      <c r="A265" s="15"/>
    </row>
    <row r="266" spans="1:1" ht="13.5" customHeight="1">
      <c r="A266" s="15"/>
    </row>
    <row r="267" spans="1:1" ht="13.5" customHeight="1">
      <c r="A267" s="15"/>
    </row>
    <row r="268" spans="1:1" ht="13.5" customHeight="1">
      <c r="A268" s="15"/>
    </row>
    <row r="269" spans="1:1" ht="13.5" customHeight="1">
      <c r="A269" s="15"/>
    </row>
    <row r="270" spans="1:1" ht="13.5" customHeight="1">
      <c r="A270" s="15"/>
    </row>
    <row r="271" spans="1:1" ht="13.5" customHeight="1">
      <c r="A271" s="15"/>
    </row>
    <row r="272" spans="1:1" ht="13.5" customHeight="1">
      <c r="A272" s="15"/>
    </row>
    <row r="273" spans="1:1" ht="13.5" customHeight="1">
      <c r="A273" s="15"/>
    </row>
    <row r="274" spans="1:1" ht="13.5" customHeight="1">
      <c r="A274" s="15"/>
    </row>
    <row r="275" spans="1:1" ht="13.5" customHeight="1">
      <c r="A275" s="15"/>
    </row>
    <row r="276" spans="1:1" ht="13.5" customHeight="1">
      <c r="A276" s="15"/>
    </row>
    <row r="277" spans="1:1" ht="13.5" customHeight="1">
      <c r="A277" s="15"/>
    </row>
    <row r="278" spans="1:1" ht="13.5" customHeight="1">
      <c r="A278" s="15"/>
    </row>
    <row r="279" spans="1:1" ht="13.5" customHeight="1">
      <c r="A279" s="15"/>
    </row>
    <row r="280" spans="1:1" ht="13.5" customHeight="1">
      <c r="A280" s="15"/>
    </row>
    <row r="281" spans="1:1" ht="13.5" customHeight="1">
      <c r="A281" s="15"/>
    </row>
    <row r="282" spans="1:1" ht="13.5" customHeight="1">
      <c r="A282" s="15"/>
    </row>
    <row r="283" spans="1:1" ht="13.5" customHeight="1">
      <c r="A283" s="15"/>
    </row>
    <row r="284" spans="1:1" ht="13.5" customHeight="1">
      <c r="A284" s="15"/>
    </row>
    <row r="285" spans="1:1" ht="13.5" customHeight="1">
      <c r="A285" s="15"/>
    </row>
    <row r="286" spans="1:1" ht="13.5" customHeight="1">
      <c r="A286" s="15"/>
    </row>
    <row r="287" spans="1:1" ht="13.5" customHeight="1">
      <c r="A287" s="15"/>
    </row>
    <row r="288" spans="1:1" ht="13.5" customHeight="1">
      <c r="A288" s="15"/>
    </row>
    <row r="289" spans="1:1" ht="13.5" customHeight="1">
      <c r="A289" s="15"/>
    </row>
    <row r="290" spans="1:1" ht="13.5" customHeight="1">
      <c r="A290" s="15"/>
    </row>
    <row r="291" spans="1:1" ht="13.5" customHeight="1">
      <c r="A291" s="15"/>
    </row>
    <row r="292" spans="1:1" ht="13.5" customHeight="1">
      <c r="A292" s="15"/>
    </row>
    <row r="293" spans="1:1" ht="13.5" customHeight="1">
      <c r="A293" s="15"/>
    </row>
    <row r="294" spans="1:1" ht="13.5" customHeight="1">
      <c r="A294" s="15"/>
    </row>
    <row r="295" spans="1:1" ht="13.5" customHeight="1">
      <c r="A295" s="15"/>
    </row>
    <row r="296" spans="1:1" ht="13.5" customHeight="1">
      <c r="A296" s="15"/>
    </row>
    <row r="297" spans="1:1" ht="13.5" customHeight="1">
      <c r="A297" s="15"/>
    </row>
    <row r="298" spans="1:1" ht="13.5" customHeight="1">
      <c r="A298" s="15"/>
    </row>
    <row r="299" spans="1:1" ht="13.5" customHeight="1">
      <c r="A299" s="15"/>
    </row>
    <row r="300" spans="1:1" ht="13.5" customHeight="1">
      <c r="A300" s="15"/>
    </row>
    <row r="301" spans="1:1" ht="13.5" customHeight="1">
      <c r="A301" s="15"/>
    </row>
    <row r="302" spans="1:1" ht="13.5" customHeight="1">
      <c r="A302" s="15"/>
    </row>
    <row r="303" spans="1:1" ht="13.5" customHeight="1">
      <c r="A303" s="15"/>
    </row>
    <row r="304" spans="1:1" ht="13.5" customHeight="1">
      <c r="A304" s="15"/>
    </row>
    <row r="305" spans="1:1" ht="13.5" customHeight="1">
      <c r="A305" s="15"/>
    </row>
    <row r="306" spans="1:1" ht="13.5" customHeight="1">
      <c r="A306" s="15"/>
    </row>
    <row r="307" spans="1:1" ht="13.5" customHeight="1">
      <c r="A307" s="15"/>
    </row>
    <row r="308" spans="1:1" ht="13.5" customHeight="1">
      <c r="A308" s="15"/>
    </row>
    <row r="309" spans="1:1" ht="13.5" customHeight="1">
      <c r="A309" s="15"/>
    </row>
    <row r="310" spans="1:1" ht="13.5" customHeight="1">
      <c r="A310" s="15"/>
    </row>
    <row r="311" spans="1:1" ht="13.5" customHeight="1">
      <c r="A311" s="15"/>
    </row>
    <row r="312" spans="1:1" ht="13.5" customHeight="1">
      <c r="A312" s="15"/>
    </row>
    <row r="313" spans="1:1" ht="13.5" customHeight="1">
      <c r="A313" s="15"/>
    </row>
    <row r="314" spans="1:1" ht="13.5" customHeight="1">
      <c r="A314" s="15"/>
    </row>
    <row r="315" spans="1:1" ht="13.5" customHeight="1">
      <c r="A315" s="15"/>
    </row>
    <row r="316" spans="1:1" ht="13.5" customHeight="1">
      <c r="A316" s="15"/>
    </row>
    <row r="317" spans="1:1" ht="13.5" customHeight="1">
      <c r="A317" s="15"/>
    </row>
    <row r="318" spans="1:1" ht="13.5" customHeight="1">
      <c r="A318" s="15"/>
    </row>
    <row r="319" spans="1:1" ht="13.5" customHeight="1">
      <c r="A319" s="15"/>
    </row>
    <row r="320" spans="1:1" ht="13.5" customHeight="1">
      <c r="A320" s="15"/>
    </row>
    <row r="321" spans="1:1" ht="13.5" customHeight="1">
      <c r="A321" s="15"/>
    </row>
    <row r="322" spans="1:1" ht="13.5" customHeight="1">
      <c r="A322" s="15"/>
    </row>
    <row r="323" spans="1:1" ht="13.5" customHeight="1">
      <c r="A323" s="15"/>
    </row>
    <row r="324" spans="1:1" ht="13.5" customHeight="1">
      <c r="A324" s="15"/>
    </row>
    <row r="325" spans="1:1" ht="13.5" customHeight="1">
      <c r="A325" s="15"/>
    </row>
    <row r="326" spans="1:1" ht="13.5" customHeight="1">
      <c r="A326" s="15"/>
    </row>
    <row r="327" spans="1:1" ht="13.5" customHeight="1">
      <c r="A327" s="15"/>
    </row>
    <row r="328" spans="1:1" ht="13.5" customHeight="1">
      <c r="A328" s="15"/>
    </row>
    <row r="329" spans="1:1" ht="13.5" customHeight="1">
      <c r="A329" s="15"/>
    </row>
    <row r="330" spans="1:1" ht="13.5" customHeight="1">
      <c r="A330" s="15"/>
    </row>
    <row r="331" spans="1:1" ht="13.5" customHeight="1">
      <c r="A331" s="15"/>
    </row>
    <row r="332" spans="1:1" ht="13.5" customHeight="1">
      <c r="A332" s="15"/>
    </row>
    <row r="333" spans="1:1" ht="13.5" customHeight="1">
      <c r="A333" s="15"/>
    </row>
    <row r="334" spans="1:1" ht="13.5" customHeight="1">
      <c r="A334" s="15"/>
    </row>
    <row r="335" spans="1:1" ht="13.5" customHeight="1">
      <c r="A335" s="15"/>
    </row>
    <row r="336" spans="1:1" ht="13.5" customHeight="1">
      <c r="A336" s="15"/>
    </row>
    <row r="337" spans="1:1" ht="13.5" customHeight="1">
      <c r="A337" s="15"/>
    </row>
    <row r="338" spans="1:1" ht="13.5" customHeight="1">
      <c r="A338" s="15"/>
    </row>
    <row r="339" spans="1:1" ht="13.5" customHeight="1">
      <c r="A339" s="15"/>
    </row>
    <row r="340" spans="1:1" ht="13.5" customHeight="1">
      <c r="A340" s="15"/>
    </row>
    <row r="341" spans="1:1" ht="13.5" customHeight="1">
      <c r="A341" s="15"/>
    </row>
    <row r="342" spans="1:1" ht="13.5" customHeight="1">
      <c r="A342" s="15"/>
    </row>
    <row r="343" spans="1:1" ht="13.5" customHeight="1">
      <c r="A343" s="15"/>
    </row>
    <row r="344" spans="1:1" ht="13.5" customHeight="1">
      <c r="A344" s="15"/>
    </row>
    <row r="345" spans="1:1" ht="13.5" customHeight="1">
      <c r="A345" s="15"/>
    </row>
    <row r="346" spans="1:1" ht="13.5" customHeight="1">
      <c r="A346" s="15"/>
    </row>
    <row r="347" spans="1:1" ht="13.5" customHeight="1">
      <c r="A347" s="15"/>
    </row>
    <row r="348" spans="1:1" ht="13.5" customHeight="1">
      <c r="A348" s="15"/>
    </row>
    <row r="349" spans="1:1" ht="13.5" customHeight="1">
      <c r="A349" s="15"/>
    </row>
    <row r="350" spans="1:1" ht="13.5" customHeight="1">
      <c r="A350" s="15"/>
    </row>
    <row r="351" spans="1:1" ht="13.5" customHeight="1">
      <c r="A351" s="15"/>
    </row>
    <row r="352" spans="1:1" ht="13.5" customHeight="1">
      <c r="A352" s="15"/>
    </row>
    <row r="353" spans="1:1" ht="13.5" customHeight="1">
      <c r="A353" s="15"/>
    </row>
    <row r="354" spans="1:1" ht="13.5" customHeight="1">
      <c r="A354" s="15"/>
    </row>
    <row r="355" spans="1:1" ht="13.5" customHeight="1">
      <c r="A355" s="15"/>
    </row>
    <row r="356" spans="1:1" ht="13.5" customHeight="1">
      <c r="A356" s="15"/>
    </row>
    <row r="357" spans="1:1" ht="13.5" customHeight="1">
      <c r="A357" s="15"/>
    </row>
    <row r="358" spans="1:1" ht="13.5" customHeight="1">
      <c r="A358" s="15"/>
    </row>
    <row r="359" spans="1:1" ht="13.5" customHeight="1">
      <c r="A359" s="15"/>
    </row>
    <row r="360" spans="1:1" ht="13.5" customHeight="1">
      <c r="A360" s="15"/>
    </row>
    <row r="361" spans="1:1" ht="13.5" customHeight="1">
      <c r="A361" s="15"/>
    </row>
    <row r="362" spans="1:1" ht="13.5" customHeight="1">
      <c r="A362" s="15"/>
    </row>
    <row r="363" spans="1:1" ht="13.5" customHeight="1">
      <c r="A363" s="15"/>
    </row>
    <row r="364" spans="1:1" ht="13.5" customHeight="1">
      <c r="A364" s="15"/>
    </row>
    <row r="365" spans="1:1" ht="13.5" customHeight="1">
      <c r="A365" s="15"/>
    </row>
    <row r="366" spans="1:1" ht="13.5" customHeight="1">
      <c r="A366" s="15"/>
    </row>
    <row r="367" spans="1:1" ht="13.5" customHeight="1">
      <c r="A367" s="15"/>
    </row>
    <row r="368" spans="1:1" ht="13.5" customHeight="1">
      <c r="A368" s="15"/>
    </row>
    <row r="369" spans="1:1" ht="13.5" customHeight="1">
      <c r="A369" s="15"/>
    </row>
    <row r="370" spans="1:1" ht="13.5" customHeight="1">
      <c r="A370" s="15"/>
    </row>
    <row r="371" spans="1:1" ht="13.5" customHeight="1">
      <c r="A371" s="15"/>
    </row>
    <row r="372" spans="1:1" ht="13.5" customHeight="1">
      <c r="A372" s="15"/>
    </row>
    <row r="373" spans="1:1" ht="13.5" customHeight="1">
      <c r="A373" s="15"/>
    </row>
    <row r="374" spans="1:1" ht="13.5" customHeight="1">
      <c r="A374" s="15"/>
    </row>
    <row r="375" spans="1:1" ht="13.5" customHeight="1">
      <c r="A375" s="15"/>
    </row>
    <row r="376" spans="1:1" ht="13.5" customHeight="1">
      <c r="A376" s="15"/>
    </row>
    <row r="377" spans="1:1" ht="13.5" customHeight="1">
      <c r="A377" s="15"/>
    </row>
    <row r="378" spans="1:1" ht="13.5" customHeight="1">
      <c r="A378" s="15"/>
    </row>
    <row r="379" spans="1:1" ht="13.5" customHeight="1">
      <c r="A379" s="15"/>
    </row>
    <row r="380" spans="1:1" ht="13.5" customHeight="1">
      <c r="A380" s="15"/>
    </row>
    <row r="381" spans="1:1" ht="13.5" customHeight="1">
      <c r="A381" s="15"/>
    </row>
    <row r="382" spans="1:1" ht="13.5" customHeight="1">
      <c r="A382" s="15"/>
    </row>
    <row r="383" spans="1:1" ht="13.5" customHeight="1">
      <c r="A383" s="15"/>
    </row>
    <row r="384" spans="1:1" ht="13.5" customHeight="1">
      <c r="A384" s="15"/>
    </row>
    <row r="385" spans="1:1" ht="13.5" customHeight="1">
      <c r="A385" s="15"/>
    </row>
    <row r="386" spans="1:1" ht="13.5" customHeight="1">
      <c r="A386" s="15"/>
    </row>
    <row r="387" spans="1:1" ht="13.5" customHeight="1">
      <c r="A387" s="15"/>
    </row>
    <row r="388" spans="1:1" ht="13.5" customHeight="1">
      <c r="A388" s="15"/>
    </row>
    <row r="389" spans="1:1" ht="13.5" customHeight="1">
      <c r="A389" s="15"/>
    </row>
    <row r="390" spans="1:1" ht="13.5" customHeight="1">
      <c r="A390" s="15"/>
    </row>
    <row r="391" spans="1:1" ht="13.5" customHeight="1">
      <c r="A391" s="15"/>
    </row>
    <row r="392" spans="1:1" ht="13.5" customHeight="1">
      <c r="A392" s="15"/>
    </row>
    <row r="393" spans="1:1" ht="13.5" customHeight="1">
      <c r="A393" s="15"/>
    </row>
    <row r="394" spans="1:1" ht="13.5" customHeight="1">
      <c r="A394" s="15"/>
    </row>
    <row r="395" spans="1:1" ht="13.5" customHeight="1">
      <c r="A395" s="15"/>
    </row>
    <row r="396" spans="1:1" ht="13.5" customHeight="1">
      <c r="A396" s="15"/>
    </row>
    <row r="397" spans="1:1" ht="13.5" customHeight="1">
      <c r="A397" s="15"/>
    </row>
    <row r="398" spans="1:1" ht="13.5" customHeight="1">
      <c r="A398" s="15"/>
    </row>
    <row r="399" spans="1:1" ht="13.5" customHeight="1">
      <c r="A399" s="15"/>
    </row>
    <row r="400" spans="1:1" ht="13.5" customHeight="1">
      <c r="A400" s="15"/>
    </row>
    <row r="401" spans="1:1" ht="13.5" customHeight="1">
      <c r="A401" s="15"/>
    </row>
    <row r="402" spans="1:1" ht="13.5" customHeight="1">
      <c r="A402" s="15"/>
    </row>
    <row r="403" spans="1:1" ht="13.5" customHeight="1">
      <c r="A403" s="15"/>
    </row>
    <row r="404" spans="1:1" ht="13.5" customHeight="1">
      <c r="A404" s="15"/>
    </row>
    <row r="405" spans="1:1" ht="13.5" customHeight="1">
      <c r="A405" s="15"/>
    </row>
    <row r="406" spans="1:1" ht="13.5" customHeight="1">
      <c r="A406" s="15"/>
    </row>
    <row r="407" spans="1:1" ht="13.5" customHeight="1">
      <c r="A407" s="15"/>
    </row>
    <row r="408" spans="1:1" ht="13.5" customHeight="1">
      <c r="A408" s="15"/>
    </row>
    <row r="409" spans="1:1" ht="13.5" customHeight="1">
      <c r="A409" s="15"/>
    </row>
    <row r="410" spans="1:1" ht="13.5" customHeight="1">
      <c r="A410" s="15"/>
    </row>
    <row r="411" spans="1:1" ht="13.5" customHeight="1">
      <c r="A411" s="15"/>
    </row>
    <row r="412" spans="1:1" ht="13.5" customHeight="1">
      <c r="A412" s="15"/>
    </row>
    <row r="413" spans="1:1" ht="13.5" customHeight="1">
      <c r="A413" s="15"/>
    </row>
    <row r="414" spans="1:1" ht="13.5" customHeight="1">
      <c r="A414" s="15"/>
    </row>
    <row r="415" spans="1:1" ht="13.5" customHeight="1">
      <c r="A415" s="15"/>
    </row>
    <row r="416" spans="1:1" ht="13.5" customHeight="1">
      <c r="A416" s="15"/>
    </row>
    <row r="417" spans="1:1" ht="13.5" customHeight="1">
      <c r="A417" s="15"/>
    </row>
    <row r="418" spans="1:1" ht="13.5" customHeight="1">
      <c r="A418" s="15"/>
    </row>
    <row r="419" spans="1:1" ht="13.5" customHeight="1">
      <c r="A419" s="15"/>
    </row>
    <row r="420" spans="1:1" ht="13.5" customHeight="1">
      <c r="A420" s="15"/>
    </row>
    <row r="421" spans="1:1" ht="13.5" customHeight="1">
      <c r="A421" s="15"/>
    </row>
    <row r="422" spans="1:1" ht="13.5" customHeight="1">
      <c r="A422" s="15"/>
    </row>
    <row r="423" spans="1:1" ht="13.5" customHeight="1">
      <c r="A423" s="15"/>
    </row>
    <row r="424" spans="1:1" ht="13.5" customHeight="1">
      <c r="A424" s="15"/>
    </row>
    <row r="425" spans="1:1" ht="13.5" customHeight="1">
      <c r="A425" s="15"/>
    </row>
    <row r="426" spans="1:1" ht="13.5" customHeight="1">
      <c r="A426" s="15"/>
    </row>
    <row r="427" spans="1:1" ht="13.5" customHeight="1">
      <c r="A427" s="15"/>
    </row>
    <row r="428" spans="1:1" ht="13.5" customHeight="1">
      <c r="A428" s="15"/>
    </row>
    <row r="429" spans="1:1" ht="13.5" customHeight="1">
      <c r="A429" s="15"/>
    </row>
    <row r="430" spans="1:1" ht="13.5" customHeight="1">
      <c r="A430" s="15"/>
    </row>
    <row r="431" spans="1:1" ht="13.5" customHeight="1">
      <c r="A431" s="15"/>
    </row>
    <row r="432" spans="1:1" ht="13.5" customHeight="1">
      <c r="A432" s="15"/>
    </row>
    <row r="433" spans="1:1" ht="13.5" customHeight="1">
      <c r="A433" s="15"/>
    </row>
    <row r="434" spans="1:1" ht="13.5" customHeight="1">
      <c r="A434" s="15"/>
    </row>
    <row r="435" spans="1:1" ht="13.5" customHeight="1">
      <c r="A435" s="15"/>
    </row>
    <row r="436" spans="1:1" ht="13.5" customHeight="1">
      <c r="A436" s="15"/>
    </row>
    <row r="437" spans="1:1" ht="13.5" customHeight="1">
      <c r="A437" s="15"/>
    </row>
    <row r="438" spans="1:1" ht="13.5" customHeight="1">
      <c r="A438" s="15"/>
    </row>
    <row r="439" spans="1:1" ht="13.5" customHeight="1">
      <c r="A439" s="15"/>
    </row>
    <row r="440" spans="1:1" ht="13.5" customHeight="1">
      <c r="A440" s="15"/>
    </row>
    <row r="441" spans="1:1" ht="13.5" customHeight="1">
      <c r="A441" s="15"/>
    </row>
    <row r="442" spans="1:1" ht="13.5" customHeight="1">
      <c r="A442" s="15"/>
    </row>
    <row r="443" spans="1:1" ht="13.5" customHeight="1">
      <c r="A443" s="15"/>
    </row>
    <row r="444" spans="1:1" ht="13.5" customHeight="1">
      <c r="A444" s="15"/>
    </row>
    <row r="445" spans="1:1" ht="13.5" customHeight="1">
      <c r="A445" s="15"/>
    </row>
    <row r="446" spans="1:1" ht="13.5" customHeight="1">
      <c r="A446" s="15"/>
    </row>
    <row r="447" spans="1:1" ht="13.5" customHeight="1">
      <c r="A447" s="15"/>
    </row>
    <row r="448" spans="1:1" ht="13.5" customHeight="1">
      <c r="A448" s="15"/>
    </row>
    <row r="449" spans="1:1" ht="13.5" customHeight="1">
      <c r="A449" s="15"/>
    </row>
    <row r="450" spans="1:1" ht="13.5" customHeight="1">
      <c r="A450" s="15"/>
    </row>
    <row r="451" spans="1:1" ht="13.5" customHeight="1">
      <c r="A451" s="15"/>
    </row>
    <row r="452" spans="1:1" ht="13.5" customHeight="1">
      <c r="A452" s="15"/>
    </row>
    <row r="453" spans="1:1" ht="13.5" customHeight="1">
      <c r="A453" s="15"/>
    </row>
    <row r="454" spans="1:1" ht="13.5" customHeight="1">
      <c r="A454" s="15"/>
    </row>
    <row r="455" spans="1:1" ht="13.5" customHeight="1">
      <c r="A455" s="15"/>
    </row>
    <row r="456" spans="1:1" ht="13.5" customHeight="1">
      <c r="A456" s="15"/>
    </row>
    <row r="457" spans="1:1" ht="13.5" customHeight="1">
      <c r="A457" s="15"/>
    </row>
    <row r="458" spans="1:1" ht="13.5" customHeight="1">
      <c r="A458" s="15"/>
    </row>
    <row r="459" spans="1:1" ht="13.5" customHeight="1">
      <c r="A459" s="15"/>
    </row>
    <row r="460" spans="1:1" ht="13.5" customHeight="1">
      <c r="A460" s="15"/>
    </row>
    <row r="461" spans="1:1" ht="13.5" customHeight="1">
      <c r="A461" s="15"/>
    </row>
    <row r="462" spans="1:1" ht="13.5" customHeight="1">
      <c r="A462" s="15"/>
    </row>
    <row r="463" spans="1:1" ht="13.5" customHeight="1">
      <c r="A463" s="15"/>
    </row>
    <row r="464" spans="1:1" ht="13.5" customHeight="1">
      <c r="A464" s="15"/>
    </row>
    <row r="465" spans="1:1" ht="13.5" customHeight="1">
      <c r="A465" s="15"/>
    </row>
    <row r="466" spans="1:1" ht="13.5" customHeight="1">
      <c r="A466" s="15"/>
    </row>
    <row r="467" spans="1:1" ht="13.5" customHeight="1">
      <c r="A467" s="15"/>
    </row>
    <row r="468" spans="1:1" ht="13.5" customHeight="1">
      <c r="A468" s="15"/>
    </row>
    <row r="469" spans="1:1" ht="13.5" customHeight="1">
      <c r="A469" s="15"/>
    </row>
    <row r="470" spans="1:1" ht="13.5" customHeight="1">
      <c r="A470" s="15"/>
    </row>
    <row r="471" spans="1:1" ht="13.5" customHeight="1">
      <c r="A471" s="15"/>
    </row>
    <row r="472" spans="1:1" ht="13.5" customHeight="1">
      <c r="A472" s="15"/>
    </row>
    <row r="473" spans="1:1" ht="13.5" customHeight="1">
      <c r="A473" s="15"/>
    </row>
    <row r="474" spans="1:1" ht="13.5" customHeight="1">
      <c r="A474" s="15"/>
    </row>
    <row r="475" spans="1:1" ht="13.5" customHeight="1">
      <c r="A475" s="15"/>
    </row>
    <row r="476" spans="1:1" ht="13.5" customHeight="1">
      <c r="A476" s="15"/>
    </row>
    <row r="477" spans="1:1" ht="13.5" customHeight="1">
      <c r="A477" s="15"/>
    </row>
    <row r="478" spans="1:1" ht="13.5" customHeight="1">
      <c r="A478" s="15"/>
    </row>
    <row r="479" spans="1:1" ht="13.5" customHeight="1">
      <c r="A479" s="15"/>
    </row>
    <row r="480" spans="1:1" ht="13.5" customHeight="1">
      <c r="A480" s="15"/>
    </row>
    <row r="481" spans="1:1" ht="13.5" customHeight="1">
      <c r="A481" s="15"/>
    </row>
    <row r="482" spans="1:1" ht="13.5" customHeight="1">
      <c r="A482" s="15"/>
    </row>
    <row r="483" spans="1:1" ht="13.5" customHeight="1">
      <c r="A483" s="15"/>
    </row>
    <row r="484" spans="1:1" ht="13.5" customHeight="1">
      <c r="A484" s="15"/>
    </row>
    <row r="485" spans="1:1" ht="13.5" customHeight="1">
      <c r="A485" s="15"/>
    </row>
    <row r="486" spans="1:1" ht="13.5" customHeight="1">
      <c r="A486" s="15"/>
    </row>
    <row r="487" spans="1:1" ht="13.5" customHeight="1">
      <c r="A487" s="15"/>
    </row>
    <row r="488" spans="1:1" ht="13.5" customHeight="1">
      <c r="A488" s="15"/>
    </row>
    <row r="489" spans="1:1" ht="13.5" customHeight="1">
      <c r="A489" s="15"/>
    </row>
    <row r="490" spans="1:1" ht="13.5" customHeight="1">
      <c r="A490" s="15"/>
    </row>
    <row r="491" spans="1:1" ht="13.5" customHeight="1">
      <c r="A491" s="15"/>
    </row>
    <row r="492" spans="1:1" ht="13.5" customHeight="1">
      <c r="A492" s="15"/>
    </row>
    <row r="493" spans="1:1" ht="13.5" customHeight="1">
      <c r="A493" s="15"/>
    </row>
    <row r="494" spans="1:1" ht="13.5" customHeight="1">
      <c r="A494" s="15"/>
    </row>
    <row r="495" spans="1:1" ht="13.5" customHeight="1">
      <c r="A495" s="15"/>
    </row>
    <row r="496" spans="1:1" ht="13.5" customHeight="1">
      <c r="A496" s="15"/>
    </row>
    <row r="497" spans="1:1" ht="13.5" customHeight="1">
      <c r="A497" s="15"/>
    </row>
    <row r="498" spans="1:1" ht="13.5" customHeight="1">
      <c r="A498" s="15"/>
    </row>
    <row r="499" spans="1:1" ht="13.5" customHeight="1">
      <c r="A499" s="15"/>
    </row>
    <row r="500" spans="1:1" ht="13.5" customHeight="1">
      <c r="A500" s="15"/>
    </row>
    <row r="501" spans="1:1" ht="13.5" customHeight="1">
      <c r="A501" s="15"/>
    </row>
    <row r="502" spans="1:1" ht="13.5" customHeight="1">
      <c r="A502" s="15"/>
    </row>
    <row r="503" spans="1:1" ht="13.5" customHeight="1">
      <c r="A503" s="15"/>
    </row>
    <row r="504" spans="1:1" ht="13.5" customHeight="1">
      <c r="A504" s="15"/>
    </row>
    <row r="505" spans="1:1" ht="13.5" customHeight="1">
      <c r="A505" s="15"/>
    </row>
    <row r="506" spans="1:1" ht="13.5" customHeight="1">
      <c r="A506" s="15"/>
    </row>
    <row r="507" spans="1:1" ht="13.5" customHeight="1">
      <c r="A507" s="15"/>
    </row>
    <row r="508" spans="1:1" ht="13.5" customHeight="1">
      <c r="A508" s="15"/>
    </row>
    <row r="509" spans="1:1" ht="13.5" customHeight="1">
      <c r="A509" s="15"/>
    </row>
    <row r="510" spans="1:1" ht="13.5" customHeight="1">
      <c r="A510" s="15"/>
    </row>
    <row r="511" spans="1:1" ht="13.5" customHeight="1">
      <c r="A511" s="15"/>
    </row>
    <row r="512" spans="1:1" ht="13.5" customHeight="1">
      <c r="A512" s="15"/>
    </row>
    <row r="513" spans="1:1" ht="13.5" customHeight="1">
      <c r="A513" s="15"/>
    </row>
    <row r="514" spans="1:1" ht="13.5" customHeight="1">
      <c r="A514" s="15"/>
    </row>
    <row r="515" spans="1:1" ht="13.5" customHeight="1">
      <c r="A515" s="15"/>
    </row>
    <row r="516" spans="1:1" ht="13.5" customHeight="1">
      <c r="A516" s="15"/>
    </row>
    <row r="517" spans="1:1" ht="13.5" customHeight="1">
      <c r="A517" s="15"/>
    </row>
    <row r="518" spans="1:1" ht="13.5" customHeight="1">
      <c r="A518" s="15"/>
    </row>
    <row r="519" spans="1:1" ht="13.5" customHeight="1">
      <c r="A519" s="15"/>
    </row>
    <row r="520" spans="1:1" ht="13.5" customHeight="1">
      <c r="A520" s="15"/>
    </row>
    <row r="521" spans="1:1" ht="13.5" customHeight="1">
      <c r="A521" s="15"/>
    </row>
    <row r="522" spans="1:1" ht="13.5" customHeight="1">
      <c r="A522" s="15"/>
    </row>
    <row r="523" spans="1:1" ht="13.5" customHeight="1">
      <c r="A523" s="15"/>
    </row>
    <row r="524" spans="1:1" ht="13.5" customHeight="1">
      <c r="A524" s="15"/>
    </row>
    <row r="525" spans="1:1" ht="13.5" customHeight="1">
      <c r="A525" s="15"/>
    </row>
    <row r="526" spans="1:1" ht="13.5" customHeight="1">
      <c r="A526" s="15"/>
    </row>
    <row r="527" spans="1:1" ht="13.5" customHeight="1">
      <c r="A527" s="15"/>
    </row>
    <row r="528" spans="1:1" ht="13.5" customHeight="1">
      <c r="A528" s="15"/>
    </row>
    <row r="529" spans="1:1" ht="13.5" customHeight="1">
      <c r="A529" s="15"/>
    </row>
    <row r="530" spans="1:1" ht="13.5" customHeight="1">
      <c r="A530" s="15"/>
    </row>
    <row r="531" spans="1:1" ht="13.5" customHeight="1">
      <c r="A531" s="15"/>
    </row>
    <row r="532" spans="1:1" ht="13.5" customHeight="1">
      <c r="A532" s="15"/>
    </row>
    <row r="533" spans="1:1" ht="13.5" customHeight="1">
      <c r="A533" s="15"/>
    </row>
    <row r="534" spans="1:1" ht="13.5" customHeight="1">
      <c r="A534" s="15"/>
    </row>
    <row r="535" spans="1:1" ht="13.5" customHeight="1">
      <c r="A535" s="15"/>
    </row>
    <row r="536" spans="1:1" ht="13.5" customHeight="1">
      <c r="A536" s="15"/>
    </row>
    <row r="537" spans="1:1" ht="13.5" customHeight="1">
      <c r="A537" s="15"/>
    </row>
    <row r="538" spans="1:1" ht="13.5" customHeight="1">
      <c r="A538" s="15"/>
    </row>
    <row r="539" spans="1:1" ht="13.5" customHeight="1">
      <c r="A539" s="15"/>
    </row>
    <row r="540" spans="1:1" ht="13.5" customHeight="1">
      <c r="A540" s="15"/>
    </row>
    <row r="541" spans="1:1" ht="13.5" customHeight="1">
      <c r="A541" s="15"/>
    </row>
    <row r="542" spans="1:1" ht="13.5" customHeight="1">
      <c r="A542" s="15"/>
    </row>
    <row r="543" spans="1:1" ht="13.5" customHeight="1">
      <c r="A543" s="15"/>
    </row>
    <row r="544" spans="1:1" ht="13.5" customHeight="1">
      <c r="A544" s="15"/>
    </row>
    <row r="545" spans="1:1" ht="13.5" customHeight="1">
      <c r="A545" s="15"/>
    </row>
    <row r="546" spans="1:1" ht="13.5" customHeight="1">
      <c r="A546" s="15"/>
    </row>
    <row r="547" spans="1:1" ht="13.5" customHeight="1">
      <c r="A547" s="15"/>
    </row>
    <row r="548" spans="1:1" ht="13.5" customHeight="1">
      <c r="A548" s="15"/>
    </row>
    <row r="549" spans="1:1" ht="13.5" customHeight="1">
      <c r="A549" s="15"/>
    </row>
    <row r="550" spans="1:1" ht="13.5" customHeight="1">
      <c r="A550" s="15"/>
    </row>
    <row r="551" spans="1:1" ht="13.5" customHeight="1">
      <c r="A551" s="15"/>
    </row>
    <row r="552" spans="1:1" ht="13.5" customHeight="1">
      <c r="A552" s="15"/>
    </row>
    <row r="553" spans="1:1" ht="13.5" customHeight="1">
      <c r="A553" s="15"/>
    </row>
    <row r="554" spans="1:1" ht="13.5" customHeight="1">
      <c r="A554" s="15"/>
    </row>
    <row r="555" spans="1:1" ht="13.5" customHeight="1">
      <c r="A555" s="15"/>
    </row>
    <row r="556" spans="1:1" ht="13.5" customHeight="1">
      <c r="A556" s="15"/>
    </row>
    <row r="557" spans="1:1" ht="13.5" customHeight="1">
      <c r="A557" s="15"/>
    </row>
    <row r="558" spans="1:1" ht="13.5" customHeight="1">
      <c r="A558" s="15"/>
    </row>
    <row r="559" spans="1:1" ht="13.5" customHeight="1">
      <c r="A559" s="15"/>
    </row>
    <row r="560" spans="1:1" ht="13.5" customHeight="1">
      <c r="A560" s="15"/>
    </row>
    <row r="561" spans="1:1" ht="13.5" customHeight="1">
      <c r="A561" s="15"/>
    </row>
    <row r="562" spans="1:1" ht="13.5" customHeight="1">
      <c r="A562" s="15"/>
    </row>
    <row r="563" spans="1:1" ht="13.5" customHeight="1">
      <c r="A563" s="15"/>
    </row>
    <row r="564" spans="1:1" ht="13.5" customHeight="1">
      <c r="A564" s="15"/>
    </row>
    <row r="565" spans="1:1" ht="13.5" customHeight="1">
      <c r="A565" s="15"/>
    </row>
    <row r="566" spans="1:1" ht="13.5" customHeight="1">
      <c r="A566" s="15"/>
    </row>
    <row r="567" spans="1:1" ht="13.5" customHeight="1">
      <c r="A567" s="15"/>
    </row>
    <row r="568" spans="1:1" ht="13.5" customHeight="1">
      <c r="A568" s="15"/>
    </row>
    <row r="569" spans="1:1" ht="13.5" customHeight="1">
      <c r="A569" s="15"/>
    </row>
    <row r="570" spans="1:1" ht="13.5" customHeight="1">
      <c r="A570" s="15"/>
    </row>
    <row r="571" spans="1:1" ht="13.5" customHeight="1">
      <c r="A571" s="15"/>
    </row>
    <row r="572" spans="1:1" ht="13.5" customHeight="1">
      <c r="A572" s="15"/>
    </row>
    <row r="573" spans="1:1" ht="13.5" customHeight="1">
      <c r="A573" s="15"/>
    </row>
    <row r="574" spans="1:1" ht="13.5" customHeight="1">
      <c r="A574" s="15"/>
    </row>
    <row r="575" spans="1:1" ht="13.5" customHeight="1">
      <c r="A575" s="15"/>
    </row>
    <row r="576" spans="1:1" ht="13.5" customHeight="1">
      <c r="A576" s="15"/>
    </row>
    <row r="577" spans="1:1" ht="13.5" customHeight="1">
      <c r="A577" s="15"/>
    </row>
    <row r="578" spans="1:1" ht="13.5" customHeight="1">
      <c r="A578" s="15"/>
    </row>
    <row r="579" spans="1:1" ht="13.5" customHeight="1">
      <c r="A579" s="15"/>
    </row>
    <row r="580" spans="1:1" ht="13.5" customHeight="1">
      <c r="A580" s="15"/>
    </row>
    <row r="581" spans="1:1" ht="13.5" customHeight="1">
      <c r="A581" s="15"/>
    </row>
    <row r="582" spans="1:1" ht="13.5" customHeight="1">
      <c r="A582" s="15"/>
    </row>
    <row r="583" spans="1:1" ht="13.5" customHeight="1">
      <c r="A583" s="15"/>
    </row>
    <row r="584" spans="1:1" ht="13.5" customHeight="1">
      <c r="A584" s="15"/>
    </row>
    <row r="585" spans="1:1" ht="13.5" customHeight="1">
      <c r="A585" s="15"/>
    </row>
    <row r="586" spans="1:1" ht="13.5" customHeight="1">
      <c r="A586" s="15"/>
    </row>
    <row r="587" spans="1:1" ht="13.5" customHeight="1">
      <c r="A587" s="15"/>
    </row>
    <row r="588" spans="1:1" ht="13.5" customHeight="1">
      <c r="A588" s="15"/>
    </row>
    <row r="589" spans="1:1" ht="13.5" customHeight="1">
      <c r="A589" s="15"/>
    </row>
    <row r="590" spans="1:1" ht="13.5" customHeight="1">
      <c r="A590" s="15"/>
    </row>
    <row r="591" spans="1:1" ht="13.5" customHeight="1">
      <c r="A591" s="15"/>
    </row>
    <row r="592" spans="1:1" ht="13.5" customHeight="1">
      <c r="A592" s="15"/>
    </row>
    <row r="593" spans="1:1" ht="13.5" customHeight="1">
      <c r="A593" s="15"/>
    </row>
    <row r="594" spans="1:1" ht="13.5" customHeight="1">
      <c r="A594" s="15"/>
    </row>
    <row r="595" spans="1:1" ht="13.5" customHeight="1">
      <c r="A595" s="15"/>
    </row>
    <row r="596" spans="1:1" ht="13.5" customHeight="1">
      <c r="A596" s="15"/>
    </row>
    <row r="597" spans="1:1" ht="13.5" customHeight="1">
      <c r="A597" s="15"/>
    </row>
    <row r="598" spans="1:1" ht="13.5" customHeight="1">
      <c r="A598" s="15"/>
    </row>
    <row r="599" spans="1:1" ht="13.5" customHeight="1">
      <c r="A599" s="15"/>
    </row>
    <row r="600" spans="1:1" ht="13.5" customHeight="1">
      <c r="A600" s="15"/>
    </row>
    <row r="601" spans="1:1" ht="13.5" customHeight="1">
      <c r="A601" s="15"/>
    </row>
    <row r="602" spans="1:1" ht="13.5" customHeight="1">
      <c r="A602" s="15"/>
    </row>
    <row r="603" spans="1:1" ht="13.5" customHeight="1">
      <c r="A603" s="15"/>
    </row>
    <row r="604" spans="1:1" ht="13.5" customHeight="1">
      <c r="A604" s="15"/>
    </row>
    <row r="605" spans="1:1" ht="13.5" customHeight="1">
      <c r="A605" s="15"/>
    </row>
    <row r="606" spans="1:1" ht="13.5" customHeight="1">
      <c r="A606" s="15"/>
    </row>
    <row r="607" spans="1:1" ht="13.5" customHeight="1">
      <c r="A607" s="15"/>
    </row>
    <row r="608" spans="1:1" ht="13.5" customHeight="1">
      <c r="A608" s="15"/>
    </row>
    <row r="609" spans="1:1" ht="13.5" customHeight="1">
      <c r="A609" s="15"/>
    </row>
    <row r="610" spans="1:1" ht="13.5" customHeight="1">
      <c r="A610" s="15"/>
    </row>
    <row r="611" spans="1:1" ht="13.5" customHeight="1">
      <c r="A611" s="15"/>
    </row>
    <row r="612" spans="1:1" ht="13.5" customHeight="1">
      <c r="A612" s="15"/>
    </row>
    <row r="613" spans="1:1" ht="13.5" customHeight="1">
      <c r="A613" s="15"/>
    </row>
    <row r="614" spans="1:1" ht="13.5" customHeight="1">
      <c r="A614" s="15"/>
    </row>
    <row r="615" spans="1:1" ht="13.5" customHeight="1">
      <c r="A615" s="15"/>
    </row>
    <row r="616" spans="1:1" ht="13.5" customHeight="1">
      <c r="A616" s="15"/>
    </row>
    <row r="617" spans="1:1" ht="13.5" customHeight="1">
      <c r="A617" s="15"/>
    </row>
    <row r="618" spans="1:1" ht="13.5" customHeight="1">
      <c r="A618" s="15"/>
    </row>
    <row r="619" spans="1:1" ht="13.5" customHeight="1">
      <c r="A619" s="15"/>
    </row>
    <row r="620" spans="1:1" ht="13.5" customHeight="1">
      <c r="A620" s="15"/>
    </row>
    <row r="621" spans="1:1" ht="13.5" customHeight="1">
      <c r="A621" s="15"/>
    </row>
    <row r="622" spans="1:1" ht="13.5" customHeight="1">
      <c r="A622" s="15"/>
    </row>
    <row r="623" spans="1:1" ht="13.5" customHeight="1">
      <c r="A623" s="15"/>
    </row>
    <row r="624" spans="1:1" ht="13.5" customHeight="1">
      <c r="A624" s="15"/>
    </row>
    <row r="625" spans="1:1" ht="13.5" customHeight="1">
      <c r="A625" s="15"/>
    </row>
    <row r="626" spans="1:1" ht="13.5" customHeight="1">
      <c r="A626" s="15"/>
    </row>
    <row r="627" spans="1:1" ht="13.5" customHeight="1">
      <c r="A627" s="15"/>
    </row>
    <row r="628" spans="1:1" ht="13.5" customHeight="1">
      <c r="A628" s="15"/>
    </row>
    <row r="629" spans="1:1" ht="13.5" customHeight="1">
      <c r="A629" s="15"/>
    </row>
    <row r="630" spans="1:1" ht="13.5" customHeight="1">
      <c r="A630" s="15"/>
    </row>
    <row r="631" spans="1:1" ht="13.5" customHeight="1">
      <c r="A631" s="15"/>
    </row>
    <row r="632" spans="1:1" ht="13.5" customHeight="1">
      <c r="A632" s="15"/>
    </row>
    <row r="633" spans="1:1" ht="13.5" customHeight="1">
      <c r="A633" s="15"/>
    </row>
    <row r="634" spans="1:1" ht="13.5" customHeight="1">
      <c r="A634" s="15"/>
    </row>
    <row r="635" spans="1:1" ht="13.5" customHeight="1">
      <c r="A635" s="15"/>
    </row>
    <row r="636" spans="1:1" ht="13.5" customHeight="1">
      <c r="A636" s="15"/>
    </row>
    <row r="637" spans="1:1" ht="13.5" customHeight="1">
      <c r="A637" s="15"/>
    </row>
    <row r="638" spans="1:1" ht="13.5" customHeight="1">
      <c r="A638" s="15"/>
    </row>
    <row r="639" spans="1:1" ht="13.5" customHeight="1">
      <c r="A639" s="15"/>
    </row>
    <row r="640" spans="1:1" ht="13.5" customHeight="1">
      <c r="A640" s="15"/>
    </row>
    <row r="641" spans="1:1" ht="13.5" customHeight="1">
      <c r="A641" s="15"/>
    </row>
    <row r="642" spans="1:1" ht="13.5" customHeight="1">
      <c r="A642" s="15"/>
    </row>
    <row r="643" spans="1:1" ht="13.5" customHeight="1">
      <c r="A643" s="15"/>
    </row>
    <row r="644" spans="1:1" ht="13.5" customHeight="1">
      <c r="A644" s="15"/>
    </row>
    <row r="645" spans="1:1" ht="13.5" customHeight="1">
      <c r="A645" s="15"/>
    </row>
    <row r="646" spans="1:1" ht="13.5" customHeight="1">
      <c r="A646" s="15"/>
    </row>
    <row r="647" spans="1:1" ht="13.5" customHeight="1">
      <c r="A647" s="15"/>
    </row>
    <row r="648" spans="1:1" ht="13.5" customHeight="1">
      <c r="A648" s="15"/>
    </row>
    <row r="649" spans="1:1" ht="13.5" customHeight="1">
      <c r="A649" s="15"/>
    </row>
    <row r="650" spans="1:1" ht="13.5" customHeight="1">
      <c r="A650" s="15"/>
    </row>
    <row r="651" spans="1:1" ht="13.5" customHeight="1">
      <c r="A651" s="15"/>
    </row>
    <row r="652" spans="1:1" ht="13.5" customHeight="1">
      <c r="A652" s="15"/>
    </row>
    <row r="653" spans="1:1" ht="13.5" customHeight="1">
      <c r="A653" s="15"/>
    </row>
    <row r="654" spans="1:1" ht="13.5" customHeight="1">
      <c r="A654" s="15"/>
    </row>
    <row r="655" spans="1:1" ht="13.5" customHeight="1">
      <c r="A655" s="15"/>
    </row>
    <row r="656" spans="1:1" ht="13.5" customHeight="1">
      <c r="A656" s="15"/>
    </row>
    <row r="657" spans="1:1" ht="13.5" customHeight="1">
      <c r="A657" s="15"/>
    </row>
    <row r="658" spans="1:1" ht="13.5" customHeight="1">
      <c r="A658" s="15"/>
    </row>
    <row r="659" spans="1:1" ht="13.5" customHeight="1">
      <c r="A659" s="15"/>
    </row>
    <row r="660" spans="1:1" ht="13.5" customHeight="1">
      <c r="A660" s="15"/>
    </row>
    <row r="661" spans="1:1" ht="13.5" customHeight="1">
      <c r="A661" s="15"/>
    </row>
    <row r="662" spans="1:1" ht="13.5" customHeight="1">
      <c r="A662" s="15"/>
    </row>
    <row r="663" spans="1:1" ht="13.5" customHeight="1">
      <c r="A663" s="15"/>
    </row>
    <row r="664" spans="1:1" ht="13.5" customHeight="1">
      <c r="A664" s="15"/>
    </row>
    <row r="665" spans="1:1" ht="13.5" customHeight="1">
      <c r="A665" s="15"/>
    </row>
    <row r="666" spans="1:1" ht="13.5" customHeight="1">
      <c r="A666" s="15"/>
    </row>
    <row r="667" spans="1:1" ht="13.5" customHeight="1">
      <c r="A667" s="15"/>
    </row>
    <row r="668" spans="1:1" ht="13.5" customHeight="1">
      <c r="A668" s="15"/>
    </row>
    <row r="669" spans="1:1" ht="13.5" customHeight="1">
      <c r="A669" s="15"/>
    </row>
    <row r="670" spans="1:1" ht="13.5" customHeight="1">
      <c r="A670" s="15"/>
    </row>
    <row r="671" spans="1:1" ht="13.5" customHeight="1">
      <c r="A671" s="15"/>
    </row>
    <row r="672" spans="1:1" ht="13.5" customHeight="1">
      <c r="A672" s="15"/>
    </row>
    <row r="673" spans="1:1" ht="13.5" customHeight="1">
      <c r="A673" s="15"/>
    </row>
    <row r="674" spans="1:1" ht="13.5" customHeight="1">
      <c r="A674" s="15"/>
    </row>
    <row r="675" spans="1:1" ht="13.5" customHeight="1">
      <c r="A675" s="15"/>
    </row>
    <row r="676" spans="1:1" ht="13.5" customHeight="1">
      <c r="A676" s="15"/>
    </row>
    <row r="677" spans="1:1" ht="13.5" customHeight="1">
      <c r="A677" s="15"/>
    </row>
    <row r="678" spans="1:1" ht="13.5" customHeight="1">
      <c r="A678" s="15"/>
    </row>
    <row r="679" spans="1:1" ht="13.5" customHeight="1">
      <c r="A679" s="15"/>
    </row>
    <row r="680" spans="1:1" ht="13.5" customHeight="1">
      <c r="A680" s="15"/>
    </row>
    <row r="681" spans="1:1" ht="13.5" customHeight="1">
      <c r="A681" s="15"/>
    </row>
    <row r="682" spans="1:1" ht="13.5" customHeight="1">
      <c r="A682" s="15"/>
    </row>
    <row r="683" spans="1:1" ht="13.5" customHeight="1">
      <c r="A683" s="15"/>
    </row>
    <row r="684" spans="1:1" ht="13.5" customHeight="1">
      <c r="A684" s="15"/>
    </row>
    <row r="685" spans="1:1" ht="13.5" customHeight="1">
      <c r="A685" s="15"/>
    </row>
    <row r="686" spans="1:1" ht="13.5" customHeight="1">
      <c r="A686" s="15"/>
    </row>
    <row r="687" spans="1:1" ht="13.5" customHeight="1">
      <c r="A687" s="15"/>
    </row>
    <row r="688" spans="1:1" ht="13.5" customHeight="1">
      <c r="A688" s="15"/>
    </row>
    <row r="689" spans="1:1" ht="13.5" customHeight="1">
      <c r="A689" s="15"/>
    </row>
    <row r="690" spans="1:1" ht="13.5" customHeight="1">
      <c r="A690" s="15"/>
    </row>
    <row r="691" spans="1:1" ht="13.5" customHeight="1">
      <c r="A691" s="15"/>
    </row>
    <row r="692" spans="1:1" ht="13.5" customHeight="1">
      <c r="A692" s="15"/>
    </row>
    <row r="693" spans="1:1" ht="13.5" customHeight="1">
      <c r="A693" s="15"/>
    </row>
    <row r="694" spans="1:1" ht="13.5" customHeight="1">
      <c r="A694" s="15"/>
    </row>
    <row r="695" spans="1:1" ht="13.5" customHeight="1">
      <c r="A695" s="15"/>
    </row>
    <row r="696" spans="1:1" ht="13.5" customHeight="1">
      <c r="A696" s="15"/>
    </row>
    <row r="697" spans="1:1" ht="13.5" customHeight="1">
      <c r="A697" s="15"/>
    </row>
    <row r="698" spans="1:1" ht="13.5" customHeight="1">
      <c r="A698" s="15"/>
    </row>
    <row r="699" spans="1:1" ht="13.5" customHeight="1">
      <c r="A699" s="15"/>
    </row>
    <row r="700" spans="1:1" ht="13.5" customHeight="1">
      <c r="A700" s="15"/>
    </row>
    <row r="701" spans="1:1" ht="13.5" customHeight="1">
      <c r="A701" s="15"/>
    </row>
    <row r="702" spans="1:1" ht="13.5" customHeight="1">
      <c r="A702" s="15"/>
    </row>
    <row r="703" spans="1:1" ht="13.5" customHeight="1">
      <c r="A703" s="15"/>
    </row>
    <row r="704" spans="1:1" ht="13.5" customHeight="1">
      <c r="A704" s="15"/>
    </row>
    <row r="705" spans="1:1" ht="13.5" customHeight="1">
      <c r="A705" s="15"/>
    </row>
    <row r="706" spans="1:1" ht="13.5" customHeight="1">
      <c r="A706" s="15"/>
    </row>
    <row r="707" spans="1:1" ht="13.5" customHeight="1">
      <c r="A707" s="15"/>
    </row>
    <row r="708" spans="1:1" ht="13.5" customHeight="1">
      <c r="A708" s="15"/>
    </row>
    <row r="709" spans="1:1" ht="13.5" customHeight="1">
      <c r="A709" s="15"/>
    </row>
    <row r="710" spans="1:1" ht="13.5" customHeight="1">
      <c r="A710" s="15"/>
    </row>
    <row r="711" spans="1:1" ht="13.5" customHeight="1">
      <c r="A711" s="15"/>
    </row>
    <row r="712" spans="1:1" ht="13.5" customHeight="1">
      <c r="A712" s="15"/>
    </row>
    <row r="713" spans="1:1" ht="13.5" customHeight="1">
      <c r="A713" s="15"/>
    </row>
    <row r="714" spans="1:1" ht="13.5" customHeight="1">
      <c r="A714" s="15"/>
    </row>
    <row r="715" spans="1:1" ht="13.5" customHeight="1">
      <c r="A715" s="15"/>
    </row>
    <row r="716" spans="1:1" ht="13.5" customHeight="1">
      <c r="A716" s="15"/>
    </row>
    <row r="717" spans="1:1" ht="13.5" customHeight="1">
      <c r="A717" s="15"/>
    </row>
    <row r="718" spans="1:1" ht="13.5" customHeight="1">
      <c r="A718" s="15"/>
    </row>
    <row r="719" spans="1:1" ht="13.5" customHeight="1">
      <c r="A719" s="15"/>
    </row>
    <row r="720" spans="1:1" ht="13.5" customHeight="1">
      <c r="A720" s="15"/>
    </row>
    <row r="721" spans="1:1" ht="13.5" customHeight="1">
      <c r="A721" s="15"/>
    </row>
    <row r="722" spans="1:1" ht="13.5" customHeight="1">
      <c r="A722" s="15"/>
    </row>
    <row r="723" spans="1:1" ht="13.5" customHeight="1">
      <c r="A723" s="15"/>
    </row>
    <row r="724" spans="1:1" ht="13.5" customHeight="1">
      <c r="A724" s="15"/>
    </row>
    <row r="725" spans="1:1" ht="13.5" customHeight="1">
      <c r="A725" s="15"/>
    </row>
    <row r="726" spans="1:1" ht="13.5" customHeight="1">
      <c r="A726" s="15"/>
    </row>
    <row r="727" spans="1:1" ht="13.5" customHeight="1">
      <c r="A727" s="15"/>
    </row>
    <row r="728" spans="1:1" ht="13.5" customHeight="1">
      <c r="A728" s="15"/>
    </row>
    <row r="729" spans="1:1" ht="13.5" customHeight="1">
      <c r="A729" s="15"/>
    </row>
    <row r="730" spans="1:1" ht="13.5" customHeight="1">
      <c r="A730" s="15"/>
    </row>
    <row r="731" spans="1:1" ht="13.5" customHeight="1">
      <c r="A731" s="15"/>
    </row>
    <row r="732" spans="1:1" ht="13.5" customHeight="1">
      <c r="A732" s="15"/>
    </row>
    <row r="733" spans="1:1" ht="13.5" customHeight="1">
      <c r="A733" s="15"/>
    </row>
    <row r="734" spans="1:1" ht="13.5" customHeight="1">
      <c r="A734" s="15"/>
    </row>
    <row r="735" spans="1:1" ht="13.5" customHeight="1">
      <c r="A735" s="15"/>
    </row>
    <row r="736" spans="1:1" ht="13.5" customHeight="1">
      <c r="A736" s="15"/>
    </row>
    <row r="737" spans="1:1" ht="13.5" customHeight="1">
      <c r="A737" s="15"/>
    </row>
    <row r="738" spans="1:1" ht="13.5" customHeight="1">
      <c r="A738" s="15"/>
    </row>
    <row r="739" spans="1:1" ht="13.5" customHeight="1">
      <c r="A739" s="15"/>
    </row>
    <row r="740" spans="1:1" ht="13.5" customHeight="1">
      <c r="A740" s="15"/>
    </row>
    <row r="741" spans="1:1" ht="13.5" customHeight="1">
      <c r="A741" s="15"/>
    </row>
    <row r="742" spans="1:1" ht="13.5" customHeight="1">
      <c r="A742" s="15"/>
    </row>
    <row r="743" spans="1:1" ht="13.5" customHeight="1">
      <c r="A743" s="15"/>
    </row>
    <row r="744" spans="1:1" ht="13.5" customHeight="1">
      <c r="A744" s="15"/>
    </row>
    <row r="745" spans="1:1" ht="13.5" customHeight="1">
      <c r="A745" s="15"/>
    </row>
    <row r="746" spans="1:1" ht="13.5" customHeight="1">
      <c r="A746" s="15"/>
    </row>
    <row r="747" spans="1:1" ht="13.5" customHeight="1">
      <c r="A747" s="15"/>
    </row>
    <row r="748" spans="1:1" ht="13.5" customHeight="1">
      <c r="A748" s="15"/>
    </row>
    <row r="749" spans="1:1" ht="13.5" customHeight="1">
      <c r="A749" s="15"/>
    </row>
    <row r="750" spans="1:1" ht="13.5" customHeight="1">
      <c r="A750" s="15"/>
    </row>
    <row r="751" spans="1:1" ht="13.5" customHeight="1">
      <c r="A751" s="15"/>
    </row>
    <row r="752" spans="1:1" ht="13.5" customHeight="1">
      <c r="A752" s="15"/>
    </row>
    <row r="753" spans="1:1" ht="13.5" customHeight="1">
      <c r="A753" s="15"/>
    </row>
    <row r="754" spans="1:1" ht="13.5" customHeight="1">
      <c r="A754" s="15"/>
    </row>
    <row r="755" spans="1:1" ht="13.5" customHeight="1">
      <c r="A755" s="15"/>
    </row>
    <row r="756" spans="1:1" ht="13.5" customHeight="1">
      <c r="A756" s="15"/>
    </row>
    <row r="757" spans="1:1" ht="13.5" customHeight="1">
      <c r="A757" s="15"/>
    </row>
    <row r="758" spans="1:1" ht="13.5" customHeight="1">
      <c r="A758" s="15"/>
    </row>
    <row r="759" spans="1:1" ht="13.5" customHeight="1">
      <c r="A759" s="15"/>
    </row>
    <row r="760" spans="1:1" ht="13.5" customHeight="1">
      <c r="A760" s="15"/>
    </row>
    <row r="761" spans="1:1" ht="13.5" customHeight="1">
      <c r="A761" s="15"/>
    </row>
    <row r="762" spans="1:1" ht="13.5" customHeight="1">
      <c r="A762" s="15"/>
    </row>
    <row r="763" spans="1:1" ht="13.5" customHeight="1">
      <c r="A763" s="15"/>
    </row>
    <row r="764" spans="1:1" ht="13.5" customHeight="1">
      <c r="A764" s="15"/>
    </row>
    <row r="765" spans="1:1" ht="13.5" customHeight="1">
      <c r="A765" s="15"/>
    </row>
    <row r="766" spans="1:1" ht="13.5" customHeight="1">
      <c r="A766" s="15"/>
    </row>
    <row r="767" spans="1:1" ht="13.5" customHeight="1">
      <c r="A767" s="15"/>
    </row>
    <row r="768" spans="1:1" ht="13.5" customHeight="1">
      <c r="A768" s="15"/>
    </row>
    <row r="769" spans="1:1" ht="13.5" customHeight="1">
      <c r="A769" s="15"/>
    </row>
    <row r="770" spans="1:1" ht="13.5" customHeight="1">
      <c r="A770" s="15"/>
    </row>
    <row r="771" spans="1:1" ht="13.5" customHeight="1">
      <c r="A771" s="15"/>
    </row>
    <row r="772" spans="1:1" ht="13.5" customHeight="1">
      <c r="A772" s="15"/>
    </row>
    <row r="773" spans="1:1" ht="13.5" customHeight="1">
      <c r="A773" s="15"/>
    </row>
    <row r="774" spans="1:1" ht="13.5" customHeight="1">
      <c r="A774" s="15"/>
    </row>
    <row r="775" spans="1:1" ht="13.5" customHeight="1">
      <c r="A775" s="15"/>
    </row>
    <row r="776" spans="1:1" ht="13.5" customHeight="1">
      <c r="A776" s="15"/>
    </row>
    <row r="777" spans="1:1" ht="13.5" customHeight="1">
      <c r="A777" s="15"/>
    </row>
    <row r="778" spans="1:1" ht="13.5" customHeight="1">
      <c r="A778" s="15"/>
    </row>
    <row r="779" spans="1:1" ht="13.5" customHeight="1">
      <c r="A779" s="15"/>
    </row>
    <row r="780" spans="1:1" ht="13.5" customHeight="1">
      <c r="A780" s="15"/>
    </row>
    <row r="781" spans="1:1" ht="13.5" customHeight="1">
      <c r="A781" s="15"/>
    </row>
    <row r="782" spans="1:1" ht="13.5" customHeight="1">
      <c r="A782" s="15"/>
    </row>
    <row r="783" spans="1:1" ht="13.5" customHeight="1">
      <c r="A783" s="15"/>
    </row>
    <row r="784" spans="1:1" ht="13.5" customHeight="1">
      <c r="A784" s="15"/>
    </row>
    <row r="785" spans="1:1" ht="13.5" customHeight="1">
      <c r="A785" s="15"/>
    </row>
    <row r="786" spans="1:1" ht="13.5" customHeight="1">
      <c r="A786" s="15"/>
    </row>
    <row r="787" spans="1:1" ht="13.5" customHeight="1">
      <c r="A787" s="15"/>
    </row>
    <row r="788" spans="1:1" ht="13.5" customHeight="1">
      <c r="A788" s="15"/>
    </row>
    <row r="789" spans="1:1" ht="13.5" customHeight="1">
      <c r="A789" s="15"/>
    </row>
    <row r="790" spans="1:1" ht="13.5" customHeight="1">
      <c r="A790" s="15"/>
    </row>
    <row r="791" spans="1:1" ht="13.5" customHeight="1">
      <c r="A791" s="15"/>
    </row>
    <row r="792" spans="1:1" ht="13.5" customHeight="1">
      <c r="A792" s="15"/>
    </row>
    <row r="793" spans="1:1" ht="13.5" customHeight="1">
      <c r="A793" s="15"/>
    </row>
    <row r="794" spans="1:1" ht="13.5" customHeight="1">
      <c r="A794" s="15"/>
    </row>
    <row r="795" spans="1:1" ht="13.5" customHeight="1">
      <c r="A795" s="15"/>
    </row>
    <row r="796" spans="1:1" ht="13.5" customHeight="1">
      <c r="A796" s="15"/>
    </row>
    <row r="797" spans="1:1" ht="13.5" customHeight="1">
      <c r="A797" s="15"/>
    </row>
    <row r="798" spans="1:1" ht="13.5" customHeight="1">
      <c r="A798" s="15"/>
    </row>
    <row r="799" spans="1:1" ht="13.5" customHeight="1">
      <c r="A799" s="15"/>
    </row>
    <row r="800" spans="1:1" ht="13.5" customHeight="1">
      <c r="A800" s="15"/>
    </row>
    <row r="801" spans="1:1" ht="13.5" customHeight="1">
      <c r="A801" s="15"/>
    </row>
    <row r="802" spans="1:1" ht="13.5" customHeight="1">
      <c r="A802" s="15"/>
    </row>
    <row r="803" spans="1:1" ht="13.5" customHeight="1">
      <c r="A803" s="15"/>
    </row>
    <row r="804" spans="1:1" ht="13.5" customHeight="1">
      <c r="A804" s="15"/>
    </row>
    <row r="805" spans="1:1" ht="13.5" customHeight="1">
      <c r="A805" s="15"/>
    </row>
    <row r="806" spans="1:1" ht="13.5" customHeight="1">
      <c r="A806" s="15"/>
    </row>
    <row r="807" spans="1:1" ht="13.5" customHeight="1">
      <c r="A807" s="15"/>
    </row>
    <row r="808" spans="1:1" ht="13.5" customHeight="1">
      <c r="A808" s="15"/>
    </row>
    <row r="809" spans="1:1" ht="13.5" customHeight="1">
      <c r="A809" s="15"/>
    </row>
    <row r="810" spans="1:1" ht="13.5" customHeight="1">
      <c r="A810" s="15"/>
    </row>
    <row r="811" spans="1:1" ht="13.5" customHeight="1">
      <c r="A811" s="15"/>
    </row>
    <row r="812" spans="1:1" ht="13.5" customHeight="1">
      <c r="A812" s="15"/>
    </row>
    <row r="813" spans="1:1" ht="13.5" customHeight="1">
      <c r="A813" s="15"/>
    </row>
    <row r="814" spans="1:1" ht="13.5" customHeight="1">
      <c r="A814" s="15"/>
    </row>
    <row r="815" spans="1:1" ht="13.5" customHeight="1">
      <c r="A815" s="15"/>
    </row>
    <row r="816" spans="1:1" ht="13.5" customHeight="1">
      <c r="A816" s="15"/>
    </row>
    <row r="817" spans="1:1" ht="13.5" customHeight="1">
      <c r="A817" s="15"/>
    </row>
    <row r="818" spans="1:1" ht="13.5" customHeight="1">
      <c r="A818" s="15"/>
    </row>
    <row r="819" spans="1:1" ht="13.5" customHeight="1">
      <c r="A819" s="15"/>
    </row>
    <row r="820" spans="1:1" ht="13.5" customHeight="1">
      <c r="A820" s="15"/>
    </row>
    <row r="821" spans="1:1" ht="13.5" customHeight="1">
      <c r="A821" s="15"/>
    </row>
    <row r="822" spans="1:1" ht="13.5" customHeight="1">
      <c r="A822" s="15"/>
    </row>
    <row r="823" spans="1:1" ht="13.5" customHeight="1">
      <c r="A823" s="15"/>
    </row>
    <row r="824" spans="1:1" ht="13.5" customHeight="1">
      <c r="A824" s="15"/>
    </row>
    <row r="825" spans="1:1" ht="13.5" customHeight="1">
      <c r="A825" s="15"/>
    </row>
    <row r="826" spans="1:1" ht="13.5" customHeight="1">
      <c r="A826" s="15"/>
    </row>
    <row r="827" spans="1:1" ht="13.5" customHeight="1">
      <c r="A827" s="15"/>
    </row>
    <row r="828" spans="1:1" ht="13.5" customHeight="1">
      <c r="A828" s="15"/>
    </row>
    <row r="829" spans="1:1" ht="13.5" customHeight="1">
      <c r="A829" s="15"/>
    </row>
    <row r="830" spans="1:1" ht="13.5" customHeight="1">
      <c r="A830" s="15"/>
    </row>
    <row r="831" spans="1:1" ht="13.5" customHeight="1">
      <c r="A831" s="15"/>
    </row>
    <row r="832" spans="1:1" ht="13.5" customHeight="1">
      <c r="A832" s="15"/>
    </row>
    <row r="833" spans="1:1" ht="13.5" customHeight="1">
      <c r="A833" s="15"/>
    </row>
    <row r="834" spans="1:1" ht="13.5" customHeight="1">
      <c r="A834" s="15"/>
    </row>
    <row r="835" spans="1:1" ht="13.5" customHeight="1">
      <c r="A835" s="15"/>
    </row>
    <row r="836" spans="1:1" ht="13.5" customHeight="1">
      <c r="A836" s="15"/>
    </row>
    <row r="837" spans="1:1" ht="13.5" customHeight="1">
      <c r="A837" s="15"/>
    </row>
    <row r="838" spans="1:1" ht="13.5" customHeight="1">
      <c r="A838" s="15"/>
    </row>
    <row r="839" spans="1:1" ht="13.5" customHeight="1">
      <c r="A839" s="15"/>
    </row>
    <row r="840" spans="1:1" ht="13.5" customHeight="1">
      <c r="A840" s="15"/>
    </row>
    <row r="841" spans="1:1" ht="13.5" customHeight="1">
      <c r="A841" s="15"/>
    </row>
    <row r="842" spans="1:1" ht="13.5" customHeight="1">
      <c r="A842" s="15"/>
    </row>
    <row r="843" spans="1:1" ht="13.5" customHeight="1">
      <c r="A843" s="15"/>
    </row>
    <row r="844" spans="1:1" ht="13.5" customHeight="1">
      <c r="A844" s="15"/>
    </row>
    <row r="845" spans="1:1" ht="13.5" customHeight="1">
      <c r="A845" s="15"/>
    </row>
    <row r="846" spans="1:1" ht="13.5" customHeight="1">
      <c r="A846" s="15"/>
    </row>
    <row r="847" spans="1:1" ht="13.5" customHeight="1">
      <c r="A847" s="15"/>
    </row>
    <row r="848" spans="1:1" ht="13.5" customHeight="1">
      <c r="A848" s="15"/>
    </row>
    <row r="849" spans="1:1" ht="13.5" customHeight="1">
      <c r="A849" s="15"/>
    </row>
    <row r="850" spans="1:1" ht="13.5" customHeight="1">
      <c r="A850" s="15"/>
    </row>
    <row r="851" spans="1:1" ht="13.5" customHeight="1">
      <c r="A851" s="15"/>
    </row>
    <row r="852" spans="1:1" ht="13.5" customHeight="1">
      <c r="A852" s="15"/>
    </row>
    <row r="853" spans="1:1" ht="13.5" customHeight="1">
      <c r="A853" s="15"/>
    </row>
    <row r="854" spans="1:1" ht="13.5" customHeight="1">
      <c r="A854" s="15"/>
    </row>
    <row r="855" spans="1:1" ht="13.5" customHeight="1">
      <c r="A855" s="15"/>
    </row>
    <row r="856" spans="1:1" ht="13.5" customHeight="1">
      <c r="A856" s="15"/>
    </row>
    <row r="857" spans="1:1" ht="13.5" customHeight="1">
      <c r="A857" s="15"/>
    </row>
    <row r="858" spans="1:1" ht="13.5" customHeight="1">
      <c r="A858" s="15"/>
    </row>
    <row r="859" spans="1:1" ht="13.5" customHeight="1">
      <c r="A859" s="15"/>
    </row>
    <row r="860" spans="1:1" ht="13.5" customHeight="1">
      <c r="A860" s="15"/>
    </row>
    <row r="861" spans="1:1" ht="13.5" customHeight="1">
      <c r="A861" s="15"/>
    </row>
    <row r="862" spans="1:1" ht="13.5" customHeight="1">
      <c r="A862" s="15"/>
    </row>
    <row r="863" spans="1:1" ht="13.5" customHeight="1">
      <c r="A863" s="15"/>
    </row>
    <row r="864" spans="1:1" ht="13.5" customHeight="1">
      <c r="A864" s="15"/>
    </row>
    <row r="865" spans="1:1" ht="13.5" customHeight="1">
      <c r="A865" s="15"/>
    </row>
    <row r="866" spans="1:1" ht="13.5" customHeight="1">
      <c r="A866" s="15"/>
    </row>
    <row r="867" spans="1:1" ht="13.5" customHeight="1">
      <c r="A867" s="15"/>
    </row>
    <row r="868" spans="1:1" ht="13.5" customHeight="1">
      <c r="A868" s="15"/>
    </row>
    <row r="869" spans="1:1" ht="13.5" customHeight="1">
      <c r="A869" s="15"/>
    </row>
    <row r="870" spans="1:1" ht="13.5" customHeight="1">
      <c r="A870" s="15"/>
    </row>
    <row r="871" spans="1:1" ht="13.5" customHeight="1">
      <c r="A871" s="15"/>
    </row>
    <row r="872" spans="1:1" ht="13.5" customHeight="1">
      <c r="A872" s="15"/>
    </row>
    <row r="873" spans="1:1" ht="13.5" customHeight="1">
      <c r="A873" s="15"/>
    </row>
    <row r="874" spans="1:1" ht="13.5" customHeight="1">
      <c r="A874" s="15"/>
    </row>
    <row r="875" spans="1:1" ht="13.5" customHeight="1">
      <c r="A875" s="15"/>
    </row>
    <row r="876" spans="1:1" ht="13.5" customHeight="1">
      <c r="A876" s="15"/>
    </row>
    <row r="877" spans="1:1" ht="13.5" customHeight="1">
      <c r="A877" s="15"/>
    </row>
    <row r="878" spans="1:1" ht="13.5" customHeight="1">
      <c r="A878" s="15"/>
    </row>
    <row r="879" spans="1:1" ht="13.5" customHeight="1">
      <c r="A879" s="15"/>
    </row>
    <row r="880" spans="1:1" ht="13.5" customHeight="1">
      <c r="A880" s="15"/>
    </row>
    <row r="881" spans="1:1" ht="13.5" customHeight="1">
      <c r="A881" s="15"/>
    </row>
    <row r="882" spans="1:1" ht="13.5" customHeight="1">
      <c r="A882" s="15"/>
    </row>
    <row r="883" spans="1:1" ht="13.5" customHeight="1">
      <c r="A883" s="15"/>
    </row>
    <row r="884" spans="1:1" ht="13.5" customHeight="1">
      <c r="A884" s="15"/>
    </row>
    <row r="885" spans="1:1" ht="13.5" customHeight="1">
      <c r="A885" s="15"/>
    </row>
    <row r="886" spans="1:1" ht="13.5" customHeight="1">
      <c r="A886" s="15"/>
    </row>
    <row r="887" spans="1:1" ht="13.5" customHeight="1">
      <c r="A887" s="15"/>
    </row>
    <row r="888" spans="1:1" ht="13.5" customHeight="1">
      <c r="A888" s="15"/>
    </row>
    <row r="889" spans="1:1" ht="13.5" customHeight="1">
      <c r="A889" s="15"/>
    </row>
    <row r="890" spans="1:1" ht="13.5" customHeight="1">
      <c r="A890" s="15"/>
    </row>
    <row r="891" spans="1:1" ht="13.5" customHeight="1">
      <c r="A891" s="15"/>
    </row>
    <row r="892" spans="1:1" ht="13.5" customHeight="1">
      <c r="A892" s="15"/>
    </row>
    <row r="893" spans="1:1" ht="13.5" customHeight="1">
      <c r="A893" s="15"/>
    </row>
    <row r="894" spans="1:1" ht="13.5" customHeight="1">
      <c r="A894" s="15"/>
    </row>
    <row r="895" spans="1:1" ht="13.5" customHeight="1">
      <c r="A895" s="15"/>
    </row>
    <row r="896" spans="1:1" ht="13.5" customHeight="1">
      <c r="A896" s="15"/>
    </row>
    <row r="897" spans="1:1" ht="13.5" customHeight="1">
      <c r="A897" s="15"/>
    </row>
    <row r="898" spans="1:1" ht="13.5" customHeight="1">
      <c r="A898" s="15"/>
    </row>
    <row r="899" spans="1:1" ht="13.5" customHeight="1">
      <c r="A899" s="15"/>
    </row>
    <row r="900" spans="1:1" ht="13.5" customHeight="1">
      <c r="A900" s="15"/>
    </row>
    <row r="901" spans="1:1" ht="13.5" customHeight="1">
      <c r="A901" s="15"/>
    </row>
    <row r="902" spans="1:1" ht="13.5" customHeight="1">
      <c r="A902" s="15"/>
    </row>
    <row r="903" spans="1:1" ht="13.5" customHeight="1">
      <c r="A903" s="15"/>
    </row>
    <row r="904" spans="1:1" ht="13.5" customHeight="1">
      <c r="A904" s="15"/>
    </row>
    <row r="905" spans="1:1" ht="13.5" customHeight="1">
      <c r="A905" s="15"/>
    </row>
    <row r="906" spans="1:1" ht="13.5" customHeight="1">
      <c r="A906" s="15"/>
    </row>
    <row r="907" spans="1:1" ht="13.5" customHeight="1">
      <c r="A907" s="15"/>
    </row>
    <row r="908" spans="1:1" ht="13.5" customHeight="1">
      <c r="A908" s="15"/>
    </row>
    <row r="909" spans="1:1" ht="13.5" customHeight="1">
      <c r="A909" s="15"/>
    </row>
    <row r="910" spans="1:1" ht="13.5" customHeight="1">
      <c r="A910" s="15"/>
    </row>
    <row r="911" spans="1:1" ht="13.5" customHeight="1">
      <c r="A911" s="15"/>
    </row>
    <row r="912" spans="1:1" ht="13.5" customHeight="1">
      <c r="A912" s="15"/>
    </row>
    <row r="913" spans="1:1" ht="13.5" customHeight="1">
      <c r="A913" s="15"/>
    </row>
    <row r="914" spans="1:1" ht="13.5" customHeight="1">
      <c r="A914" s="15"/>
    </row>
    <row r="915" spans="1:1" ht="13.5" customHeight="1">
      <c r="A915" s="15"/>
    </row>
    <row r="916" spans="1:1" ht="13.5" customHeight="1">
      <c r="A916" s="15"/>
    </row>
    <row r="917" spans="1:1" ht="13.5" customHeight="1">
      <c r="A917" s="15"/>
    </row>
    <row r="918" spans="1:1" ht="13.5" customHeight="1">
      <c r="A918" s="15"/>
    </row>
    <row r="919" spans="1:1" ht="13.5" customHeight="1">
      <c r="A919" s="15"/>
    </row>
    <row r="920" spans="1:1" ht="13.5" customHeight="1">
      <c r="A920" s="15"/>
    </row>
    <row r="921" spans="1:1" ht="13.5" customHeight="1">
      <c r="A921" s="15"/>
    </row>
    <row r="922" spans="1:1" ht="13.5" customHeight="1">
      <c r="A922" s="15"/>
    </row>
    <row r="923" spans="1:1" ht="13.5" customHeight="1">
      <c r="A923" s="15"/>
    </row>
    <row r="924" spans="1:1" ht="13.5" customHeight="1">
      <c r="A924" s="15"/>
    </row>
    <row r="925" spans="1:1" ht="13.5" customHeight="1">
      <c r="A925" s="15"/>
    </row>
    <row r="926" spans="1:1" ht="13.5" customHeight="1">
      <c r="A926" s="15"/>
    </row>
    <row r="927" spans="1:1" ht="13.5" customHeight="1">
      <c r="A927" s="15"/>
    </row>
    <row r="928" spans="1:1" ht="13.5" customHeight="1">
      <c r="A928" s="15"/>
    </row>
    <row r="929" spans="1:1" ht="13.5" customHeight="1">
      <c r="A929" s="15"/>
    </row>
    <row r="930" spans="1:1" ht="13.5" customHeight="1">
      <c r="A930" s="15"/>
    </row>
    <row r="931" spans="1:1" ht="13.5" customHeight="1">
      <c r="A931" s="15"/>
    </row>
    <row r="932" spans="1:1" ht="13.5" customHeight="1">
      <c r="A932" s="15"/>
    </row>
    <row r="933" spans="1:1" ht="13.5" customHeight="1">
      <c r="A933" s="15"/>
    </row>
    <row r="934" spans="1:1" ht="13.5" customHeight="1">
      <c r="A934" s="15"/>
    </row>
    <row r="935" spans="1:1" ht="13.5" customHeight="1">
      <c r="A935" s="15"/>
    </row>
    <row r="936" spans="1:1" ht="13.5" customHeight="1">
      <c r="A936" s="15"/>
    </row>
    <row r="937" spans="1:1" ht="13.5" customHeight="1">
      <c r="A937" s="15"/>
    </row>
    <row r="938" spans="1:1" ht="13.5" customHeight="1">
      <c r="A938" s="15"/>
    </row>
    <row r="939" spans="1:1" ht="13.5" customHeight="1">
      <c r="A939" s="15"/>
    </row>
    <row r="940" spans="1:1" ht="13.5" customHeight="1">
      <c r="A940" s="15"/>
    </row>
    <row r="941" spans="1:1" ht="13.5" customHeight="1">
      <c r="A941" s="15"/>
    </row>
    <row r="942" spans="1:1" ht="13.5" customHeight="1">
      <c r="A942" s="15"/>
    </row>
    <row r="943" spans="1:1" ht="13.5" customHeight="1">
      <c r="A943" s="15"/>
    </row>
    <row r="944" spans="1:1" ht="13.5" customHeight="1">
      <c r="A944" s="15"/>
    </row>
    <row r="945" spans="1:1" ht="13.5" customHeight="1">
      <c r="A945" s="15"/>
    </row>
    <row r="946" spans="1:1" ht="13.5" customHeight="1">
      <c r="A946" s="15"/>
    </row>
    <row r="947" spans="1:1" ht="13.5" customHeight="1">
      <c r="A947" s="15"/>
    </row>
    <row r="948" spans="1:1" ht="13.5" customHeight="1">
      <c r="A948" s="15"/>
    </row>
    <row r="949" spans="1:1" ht="13.5" customHeight="1">
      <c r="A949" s="15"/>
    </row>
    <row r="950" spans="1:1" ht="13.5" customHeight="1">
      <c r="A950" s="15"/>
    </row>
    <row r="951" spans="1:1" ht="13.5" customHeight="1">
      <c r="A951" s="15"/>
    </row>
    <row r="952" spans="1:1" ht="13.5" customHeight="1">
      <c r="A952" s="15"/>
    </row>
    <row r="953" spans="1:1" ht="13.5" customHeight="1">
      <c r="A953" s="15"/>
    </row>
    <row r="954" spans="1:1" ht="13.5" customHeight="1">
      <c r="A954" s="15"/>
    </row>
    <row r="955" spans="1:1" ht="13.5" customHeight="1">
      <c r="A955" s="15"/>
    </row>
    <row r="956" spans="1:1" ht="13.5" customHeight="1">
      <c r="A956" s="15"/>
    </row>
    <row r="957" spans="1:1" ht="13.5" customHeight="1">
      <c r="A957" s="15"/>
    </row>
    <row r="958" spans="1:1" ht="13.5" customHeight="1">
      <c r="A958" s="15"/>
    </row>
    <row r="959" spans="1:1" ht="13.5" customHeight="1">
      <c r="A959" s="15"/>
    </row>
    <row r="960" spans="1:1" ht="13.5" customHeight="1">
      <c r="A960" s="15"/>
    </row>
    <row r="961" spans="1:1" ht="13.5" customHeight="1">
      <c r="A961" s="15"/>
    </row>
    <row r="962" spans="1:1" ht="13.5" customHeight="1">
      <c r="A962" s="15"/>
    </row>
    <row r="963" spans="1:1" ht="13.5" customHeight="1">
      <c r="A963" s="15"/>
    </row>
    <row r="964" spans="1:1" ht="13.5" customHeight="1">
      <c r="A964" s="15"/>
    </row>
    <row r="965" spans="1:1" ht="13.5" customHeight="1">
      <c r="A965" s="15"/>
    </row>
    <row r="966" spans="1:1" ht="13.5" customHeight="1">
      <c r="A966" s="15"/>
    </row>
    <row r="967" spans="1:1" ht="13.5" customHeight="1">
      <c r="A967" s="15"/>
    </row>
    <row r="968" spans="1:1" ht="13.5" customHeight="1">
      <c r="A968" s="15"/>
    </row>
    <row r="969" spans="1:1" ht="13.5" customHeight="1">
      <c r="A969" s="15"/>
    </row>
    <row r="970" spans="1:1" ht="13.5" customHeight="1">
      <c r="A970" s="15"/>
    </row>
    <row r="971" spans="1:1" ht="13.5" customHeight="1">
      <c r="A971" s="15"/>
    </row>
    <row r="972" spans="1:1" ht="13.5" customHeight="1">
      <c r="A972" s="15"/>
    </row>
    <row r="973" spans="1:1" ht="13.5" customHeight="1">
      <c r="A973" s="15"/>
    </row>
    <row r="974" spans="1:1" ht="13.5" customHeight="1">
      <c r="A974" s="15"/>
    </row>
    <row r="975" spans="1:1" ht="13.5" customHeight="1">
      <c r="A975" s="15"/>
    </row>
    <row r="976" spans="1:1" ht="13.5" customHeight="1">
      <c r="A976" s="15"/>
    </row>
    <row r="977" spans="1:1" ht="13.5" customHeight="1">
      <c r="A977" s="15"/>
    </row>
    <row r="978" spans="1:1" ht="13.5" customHeight="1">
      <c r="A978" s="15"/>
    </row>
    <row r="979" spans="1:1" ht="13.5" customHeight="1">
      <c r="A979" s="15"/>
    </row>
    <row r="980" spans="1:1" ht="13.5" customHeight="1">
      <c r="A980" s="15"/>
    </row>
    <row r="981" spans="1:1" ht="13.5" customHeight="1">
      <c r="A981" s="15"/>
    </row>
    <row r="982" spans="1:1" ht="13.5" customHeight="1">
      <c r="A982" s="15"/>
    </row>
    <row r="983" spans="1:1" ht="13.5" customHeight="1">
      <c r="A983" s="15"/>
    </row>
    <row r="984" spans="1:1" ht="13.5" customHeight="1">
      <c r="A984" s="15"/>
    </row>
    <row r="985" spans="1:1" ht="13.5" customHeight="1">
      <c r="A985" s="15"/>
    </row>
    <row r="986" spans="1:1" ht="13.5" customHeight="1">
      <c r="A986" s="15"/>
    </row>
    <row r="987" spans="1:1" ht="13.5" customHeight="1">
      <c r="A987" s="15"/>
    </row>
    <row r="988" spans="1:1" ht="13.5" customHeight="1">
      <c r="A988" s="15"/>
    </row>
    <row r="989" spans="1:1" ht="13.5" customHeight="1">
      <c r="A989" s="15"/>
    </row>
    <row r="990" spans="1:1" ht="13.5" customHeight="1">
      <c r="A990" s="15"/>
    </row>
    <row r="991" spans="1:1" ht="13.5" customHeight="1">
      <c r="A991" s="15"/>
    </row>
    <row r="992" spans="1:1" ht="13.5" customHeight="1">
      <c r="A992" s="15"/>
    </row>
    <row r="993" spans="1:1" ht="13.5" customHeight="1">
      <c r="A993" s="15"/>
    </row>
    <row r="994" spans="1:1" ht="13.5" customHeight="1">
      <c r="A994" s="15"/>
    </row>
    <row r="995" spans="1:1" ht="13.5" customHeight="1">
      <c r="A995" s="15"/>
    </row>
    <row r="996" spans="1:1" ht="13.5" customHeight="1">
      <c r="A996" s="15"/>
    </row>
    <row r="997" spans="1:1" ht="13.5" customHeight="1">
      <c r="A997" s="15"/>
    </row>
    <row r="998" spans="1:1" ht="13.5" customHeight="1">
      <c r="A998" s="15"/>
    </row>
    <row r="999" spans="1:1" ht="13.5" customHeight="1">
      <c r="A999" s="15"/>
    </row>
    <row r="1000" spans="1:1" ht="13.5" customHeight="1">
      <c r="A1000" s="15"/>
    </row>
    <row r="1001" spans="1:1" ht="13.5" customHeight="1">
      <c r="A1001" s="15"/>
    </row>
    <row r="1002" spans="1:1" ht="13.5" customHeight="1">
      <c r="A1002" s="15"/>
    </row>
    <row r="1003" spans="1:1" ht="13.5" customHeight="1">
      <c r="A1003" s="15"/>
    </row>
    <row r="1004" spans="1:1" ht="13.5" customHeight="1">
      <c r="A1004" s="15"/>
    </row>
    <row r="1005" spans="1:1" ht="13.5" customHeight="1">
      <c r="A1005" s="15"/>
    </row>
    <row r="1006" spans="1:1" ht="13.5" customHeight="1">
      <c r="A1006" s="15"/>
    </row>
    <row r="1007" spans="1:1" ht="13.5" customHeight="1">
      <c r="A1007" s="15"/>
    </row>
    <row r="1008" spans="1:1" ht="13.5" customHeight="1">
      <c r="A1008" s="15"/>
    </row>
    <row r="1009" spans="1:1" ht="13.5" customHeight="1">
      <c r="A1009" s="15"/>
    </row>
    <row r="1010" spans="1:1" ht="13.5" customHeight="1">
      <c r="A1010" s="15"/>
    </row>
    <row r="1011" spans="1:1" ht="13.5" customHeight="1">
      <c r="A1011" s="15"/>
    </row>
    <row r="1012" spans="1:1" ht="13.5" customHeight="1">
      <c r="A1012" s="15"/>
    </row>
    <row r="1013" spans="1:1" ht="13.5" customHeight="1">
      <c r="A1013" s="15"/>
    </row>
    <row r="1014" spans="1:1" ht="13.5" customHeight="1">
      <c r="A1014" s="15"/>
    </row>
    <row r="65534" spans="255:255" ht="15" customHeight="1">
      <c r="IU65534" s="82">
        <v>0</v>
      </c>
    </row>
  </sheetData>
  <scenarios current="0" sqref="C38">
    <scenario name="Property Tax - Pessmistic " locked="1" count="1" user="Iggy Zhao" comment="Created by Iggy Zhao on 12/3/2019">
      <inputCells r="C18" val="0.02" numFmtId="166"/>
    </scenario>
    <scenario name="Property Tax - Optimistic" locked="1" count="1" user="Iggy Zhao" comment="Created by Iggy Zhao on 12/3/2019">
      <inputCells r="C18" val="0.01" numFmtId="166"/>
    </scenario>
  </scenarios>
  <mergeCells count="9">
    <mergeCell ref="C62:G62"/>
    <mergeCell ref="I62:M62"/>
    <mergeCell ref="P62:V62"/>
    <mergeCell ref="A13:A28"/>
    <mergeCell ref="A29:A31"/>
    <mergeCell ref="A43:A49"/>
    <mergeCell ref="A50:A52"/>
    <mergeCell ref="C61:M61"/>
    <mergeCell ref="O61:Y61"/>
  </mergeCells>
  <phoneticPr fontId="11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B8D8-AA55-45B5-9A07-38E45987C5E7}">
  <sheetPr>
    <outlinePr summaryBelow="0"/>
  </sheetPr>
  <dimension ref="B1:F11"/>
  <sheetViews>
    <sheetView showGridLines="0" zoomScale="70" zoomScaleNormal="70" workbookViewId="0"/>
  </sheetViews>
  <sheetFormatPr defaultRowHeight="14" outlineLevelRow="1" outlineLevelCol="1"/>
  <cols>
    <col min="3" max="3" width="6.33203125" bestFit="1" customWidth="1"/>
    <col min="4" max="6" width="22.9140625" bestFit="1" customWidth="1" outlineLevel="1"/>
  </cols>
  <sheetData>
    <row r="1" spans="2:6" ht="14.5" thickBot="1"/>
    <row r="2" spans="2:6">
      <c r="B2" s="90" t="s">
        <v>140</v>
      </c>
      <c r="C2" s="90"/>
      <c r="D2" s="95"/>
      <c r="E2" s="95"/>
      <c r="F2" s="95"/>
    </row>
    <row r="3" spans="2:6" collapsed="1">
      <c r="B3" s="89"/>
      <c r="C3" s="89"/>
      <c r="D3" s="96" t="s">
        <v>142</v>
      </c>
      <c r="E3" s="96" t="s">
        <v>150</v>
      </c>
      <c r="F3" s="96" t="s">
        <v>151</v>
      </c>
    </row>
    <row r="4" spans="2:6" ht="25" hidden="1" outlineLevel="1">
      <c r="B4" s="92"/>
      <c r="C4" s="92"/>
      <c r="D4" s="86"/>
      <c r="E4" s="98" t="s">
        <v>139</v>
      </c>
      <c r="F4" s="98" t="s">
        <v>139</v>
      </c>
    </row>
    <row r="5" spans="2:6">
      <c r="B5" s="93" t="s">
        <v>141</v>
      </c>
      <c r="C5" s="93"/>
      <c r="D5" s="91"/>
      <c r="E5" s="91"/>
      <c r="F5" s="91"/>
    </row>
    <row r="6" spans="2:6" outlineLevel="1">
      <c r="B6" s="92"/>
      <c r="C6" s="92" t="s">
        <v>149</v>
      </c>
      <c r="D6" s="99">
        <v>1.4427000000000001E-2</v>
      </c>
      <c r="E6" s="100">
        <v>0.02</v>
      </c>
      <c r="F6" s="100">
        <v>0.01</v>
      </c>
    </row>
    <row r="7" spans="2:6">
      <c r="B7" s="93" t="s">
        <v>143</v>
      </c>
      <c r="C7" s="93"/>
      <c r="D7" s="91"/>
      <c r="E7" s="91"/>
      <c r="F7" s="91"/>
    </row>
    <row r="8" spans="2:6" ht="14.5" outlineLevel="1" thickBot="1">
      <c r="B8" s="94"/>
      <c r="C8" s="94" t="s">
        <v>136</v>
      </c>
      <c r="D8" s="88">
        <v>44782.445844253198</v>
      </c>
      <c r="E8" s="88">
        <v>40643.243346576899</v>
      </c>
      <c r="F8" s="88">
        <v>48070.486299522003</v>
      </c>
    </row>
    <row r="9" spans="2:6">
      <c r="B9" t="s">
        <v>144</v>
      </c>
    </row>
    <row r="10" spans="2:6">
      <c r="B10" t="s">
        <v>145</v>
      </c>
    </row>
    <row r="11" spans="2:6">
      <c r="B11" t="s">
        <v>146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9"/>
  <sheetViews>
    <sheetView zoomScale="80" zoomScaleNormal="80" workbookViewId="0"/>
  </sheetViews>
  <sheetFormatPr defaultRowHeight="14"/>
  <cols>
    <col min="1" max="1" width="14.08203125" customWidth="1"/>
    <col min="2" max="2" width="51.6640625" customWidth="1"/>
    <col min="3" max="3" width="15.83203125" customWidth="1"/>
    <col min="5" max="5" width="12.9140625" customWidth="1"/>
    <col min="7" max="7" width="12.08203125" customWidth="1"/>
    <col min="9" max="9" width="11.58203125" customWidth="1"/>
    <col min="11" max="11" width="10.6640625" customWidth="1"/>
    <col min="13" max="13" width="10.6640625" customWidth="1"/>
  </cols>
  <sheetData>
    <row r="1" spans="1:26">
      <c r="A1" s="1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>
      <c r="A2" s="4">
        <v>43773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>
      <c r="A3" s="1" t="s">
        <v>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>
      <c r="A4" s="15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>
      <c r="A5" s="1" t="s">
        <v>2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>
      <c r="A6" s="15"/>
      <c r="B6" s="20" t="s">
        <v>3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>
      <c r="A7" s="15"/>
      <c r="B7" s="74" t="s">
        <v>4</v>
      </c>
      <c r="C7" s="18">
        <v>25000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>
      <c r="A8" s="15"/>
      <c r="B8" s="74" t="s">
        <v>5</v>
      </c>
      <c r="C8" s="18">
        <v>25000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6">
      <c r="A9" s="15"/>
      <c r="B9" s="20" t="s">
        <v>6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>
      <c r="A10" s="15"/>
      <c r="B10" s="74" t="s">
        <v>7</v>
      </c>
      <c r="C10" s="74">
        <v>4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>
      <c r="A11" s="15"/>
      <c r="B11" s="20" t="s">
        <v>8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>
      <c r="A12" s="15"/>
      <c r="B12" s="74" t="s">
        <v>9</v>
      </c>
      <c r="C12" s="8">
        <v>0.01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>
      <c r="A13" s="130" t="s">
        <v>10</v>
      </c>
      <c r="B13" s="20" t="s">
        <v>11</v>
      </c>
      <c r="C13" s="10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>
      <c r="A14" s="131"/>
      <c r="B14" s="11" t="s">
        <v>12</v>
      </c>
      <c r="C14" s="12">
        <v>47800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>
      <c r="A15" s="131"/>
      <c r="B15" s="74" t="s">
        <v>13</v>
      </c>
      <c r="C15" s="18">
        <v>176908.31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>
      <c r="A16" s="131"/>
      <c r="B16" s="74" t="s">
        <v>14</v>
      </c>
      <c r="C16" s="18">
        <v>239000</v>
      </c>
      <c r="D16" s="74">
        <v>2012</v>
      </c>
      <c r="E16" s="74">
        <v>2013</v>
      </c>
      <c r="F16" s="74">
        <v>2014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>
      <c r="A17" s="131"/>
      <c r="B17" s="74" t="s">
        <v>15</v>
      </c>
      <c r="C17" s="8">
        <v>0.02</v>
      </c>
      <c r="D17" s="74">
        <f ca="1">_xll.PsiUniform(-1%,10%)</f>
        <v>5.8133197895182571E-2</v>
      </c>
      <c r="E17" s="74">
        <f ca="1">_xll.PsiUniform(-1%,10%)</f>
        <v>8.0634223444368353E-2</v>
      </c>
      <c r="F17" s="74">
        <f ca="1">_xll.PsiUniform(-1%,10%)</f>
        <v>8.1815617617137848E-2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>
      <c r="A18" s="131"/>
      <c r="B18" s="74" t="s">
        <v>16</v>
      </c>
      <c r="C18" s="13">
        <v>1.4427000000000001E-2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>
      <c r="A19" s="131"/>
      <c r="B19" s="74" t="s">
        <v>17</v>
      </c>
      <c r="C19" s="8">
        <v>0.05</v>
      </c>
      <c r="D19" s="74"/>
      <c r="E19" s="46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>
      <c r="A20" s="131"/>
      <c r="B20" s="74" t="s">
        <v>18</v>
      </c>
      <c r="C20" s="18">
        <v>1003.95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>
      <c r="A21" s="131"/>
      <c r="B21" s="20" t="s">
        <v>19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>
      <c r="A22" s="131"/>
      <c r="B22" s="74" t="s">
        <v>20</v>
      </c>
      <c r="C22" s="18">
        <v>6000</v>
      </c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>
      <c r="A23" s="131"/>
      <c r="B23" s="74" t="s">
        <v>21</v>
      </c>
      <c r="C23" s="18">
        <v>1200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>
      <c r="A24" s="131"/>
      <c r="B24" s="74" t="s">
        <v>22</v>
      </c>
      <c r="C24" s="18">
        <v>70</v>
      </c>
      <c r="D24" s="74"/>
      <c r="E24" s="74"/>
      <c r="F24" s="46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>
      <c r="A25" s="131"/>
      <c r="B25" s="74" t="s">
        <v>23</v>
      </c>
      <c r="C25" s="18">
        <v>120</v>
      </c>
      <c r="D25" s="74"/>
      <c r="E25" s="74"/>
      <c r="F25" s="46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>
      <c r="A26" s="131"/>
      <c r="B26" s="74" t="s">
        <v>24</v>
      </c>
      <c r="C26" s="18">
        <v>30</v>
      </c>
      <c r="D26" s="74" t="s">
        <v>25</v>
      </c>
      <c r="E26" s="18">
        <f t="shared" ref="E26:E27" si="0">C26*(1+50%)</f>
        <v>45</v>
      </c>
      <c r="F26" s="74" t="s">
        <v>26</v>
      </c>
      <c r="G26" s="18">
        <f t="shared" ref="G26:G27" si="1">C26*(1-50%)</f>
        <v>15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>
      <c r="A27" s="131"/>
      <c r="B27" s="74" t="s">
        <v>27</v>
      </c>
      <c r="C27" s="18">
        <v>100</v>
      </c>
      <c r="D27" s="74" t="s">
        <v>25</v>
      </c>
      <c r="E27" s="18">
        <f t="shared" si="0"/>
        <v>150</v>
      </c>
      <c r="F27" s="74" t="s">
        <v>26</v>
      </c>
      <c r="G27" s="18">
        <f t="shared" si="1"/>
        <v>50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>
      <c r="A28" s="131"/>
      <c r="B28" s="74" t="s">
        <v>28</v>
      </c>
      <c r="C28" s="8">
        <v>0.2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>
      <c r="A29" s="130" t="s">
        <v>29</v>
      </c>
      <c r="B29" s="20" t="s">
        <v>30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>
      <c r="A30" s="131"/>
      <c r="B30" s="74" t="s">
        <v>31</v>
      </c>
      <c r="C30" s="74">
        <v>435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>
      <c r="A31" s="131"/>
      <c r="B31" s="74" t="s">
        <v>32</v>
      </c>
      <c r="C31" s="74">
        <v>510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>
      <c r="A32" s="15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>
      <c r="A33" s="15" t="s">
        <v>33</v>
      </c>
      <c r="B33" s="20" t="s">
        <v>34</v>
      </c>
      <c r="C33" s="74"/>
      <c r="D33" s="74"/>
      <c r="E33" s="46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>
      <c r="A34" s="74"/>
      <c r="B34" s="74" t="s">
        <v>35</v>
      </c>
      <c r="C34" s="16">
        <v>21.973878865583742</v>
      </c>
      <c r="D34" s="73" t="s">
        <v>36</v>
      </c>
      <c r="E34" s="74">
        <f t="shared" ref="E34:E35" si="2">C30</f>
        <v>435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>
      <c r="A35" s="15"/>
      <c r="B35" s="74" t="s">
        <v>37</v>
      </c>
      <c r="C35" s="16">
        <v>509.97900660148775</v>
      </c>
      <c r="D35" s="73" t="s">
        <v>36</v>
      </c>
      <c r="E35" s="74">
        <f t="shared" si="2"/>
        <v>510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>
      <c r="A36" s="15"/>
      <c r="B36" s="71" t="s">
        <v>133</v>
      </c>
      <c r="C36" s="16">
        <v>1</v>
      </c>
      <c r="D36" s="73" t="s">
        <v>36</v>
      </c>
      <c r="E36" s="74">
        <v>1</v>
      </c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>
      <c r="A37" s="15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>
      <c r="A38" s="15" t="s">
        <v>38</v>
      </c>
      <c r="B38" s="74" t="s">
        <v>39</v>
      </c>
      <c r="C38" s="17">
        <f ca="1">C43 + _xll.PsiOutput()</f>
        <v>89446.265397381358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>
      <c r="A39" s="15"/>
      <c r="B39" s="74" t="s">
        <v>40</v>
      </c>
      <c r="C39" s="17">
        <f>C52</f>
        <v>8613.9528546630499</v>
      </c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>
      <c r="A40" s="15"/>
      <c r="B40" s="71" t="s">
        <v>132</v>
      </c>
      <c r="C40" s="70" t="str">
        <f ca="1">IF(C38&gt;C39,"Buy it",B52)</f>
        <v>Buy it</v>
      </c>
      <c r="D40" s="46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>
      <c r="A41" s="15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>
      <c r="A42" s="15" t="s">
        <v>41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>
      <c r="A43" s="130" t="s">
        <v>10</v>
      </c>
      <c r="B43" s="20" t="s">
        <v>42</v>
      </c>
      <c r="C43" s="18">
        <f ca="1">C45-C8</f>
        <v>89446.265397381358</v>
      </c>
      <c r="D43" s="74"/>
      <c r="E43" s="11"/>
      <c r="F43" s="19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>
      <c r="A44" s="131"/>
      <c r="B44" s="74" t="s">
        <v>43</v>
      </c>
      <c r="C44" s="18">
        <f>C7+C8</f>
        <v>50000</v>
      </c>
      <c r="D44" s="74"/>
      <c r="E44" s="11"/>
      <c r="F44" s="19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>
      <c r="A45" s="131"/>
      <c r="B45" s="74" t="s">
        <v>44</v>
      </c>
      <c r="C45" s="18">
        <f ca="1">C46+C49</f>
        <v>114446.26539738136</v>
      </c>
      <c r="D45" s="74"/>
      <c r="E45" s="11"/>
      <c r="F45" s="19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>
      <c r="A46" s="131"/>
      <c r="B46" s="74" t="s">
        <v>45</v>
      </c>
      <c r="C46" s="18">
        <f ca="1">C47-C48-C15</f>
        <v>103954.22454804293</v>
      </c>
      <c r="D46" s="74"/>
      <c r="E46" s="11"/>
      <c r="F46" s="19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>
      <c r="A47" s="131"/>
      <c r="B47" s="74" t="s">
        <v>46</v>
      </c>
      <c r="C47" s="18">
        <f ca="1">C16*(1+D17)*(1+E17)*(1+F17)</f>
        <v>295644.77320846624</v>
      </c>
      <c r="D47" s="74"/>
      <c r="E47" s="11"/>
      <c r="F47" s="19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>
      <c r="A48" s="131"/>
      <c r="B48" s="74" t="s">
        <v>47</v>
      </c>
      <c r="C48" s="18">
        <f ca="1">C47*C19</f>
        <v>14782.238660423312</v>
      </c>
      <c r="D48" s="74"/>
      <c r="E48" s="11"/>
      <c r="F48" s="19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>
      <c r="A49" s="131"/>
      <c r="B49" s="74" t="s">
        <v>48</v>
      </c>
      <c r="C49" s="18">
        <f>Y99</f>
        <v>10492.040849338426</v>
      </c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>
      <c r="A50" s="130" t="s">
        <v>29</v>
      </c>
      <c r="B50" s="74" t="s">
        <v>49</v>
      </c>
      <c r="C50" s="18">
        <f>G99</f>
        <v>8613.9528546630499</v>
      </c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>
      <c r="A51" s="131"/>
      <c r="B51" s="74" t="s">
        <v>50</v>
      </c>
      <c r="C51" s="18">
        <f>M99</f>
        <v>7115.2200374584099</v>
      </c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>
      <c r="A52" s="131"/>
      <c r="B52" s="20" t="str">
        <f>IF(C50&gt;C51,"Rent non-inclusive one","Rent inclusive one")</f>
        <v>Rent non-inclusive one</v>
      </c>
      <c r="C52" s="18">
        <f>MAX(C50,C51)</f>
        <v>8613.9528546630499</v>
      </c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>
      <c r="A53" s="15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>
      <c r="A54" s="1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>
      <c r="A55" s="15"/>
      <c r="B55" s="25" t="s">
        <v>63</v>
      </c>
      <c r="C55" s="26">
        <f t="shared" ref="C55:D55" si="3">$E$27</f>
        <v>150</v>
      </c>
      <c r="D55" s="26">
        <f t="shared" si="3"/>
        <v>150</v>
      </c>
      <c r="E55" s="26">
        <f t="shared" ref="E55:F55" si="4">$C$27</f>
        <v>100</v>
      </c>
      <c r="F55" s="26">
        <f t="shared" si="4"/>
        <v>100</v>
      </c>
      <c r="G55" s="26">
        <f t="shared" ref="G55:J55" si="5">$G$27</f>
        <v>50</v>
      </c>
      <c r="H55" s="26">
        <f t="shared" si="5"/>
        <v>50</v>
      </c>
      <c r="I55" s="26">
        <f t="shared" si="5"/>
        <v>50</v>
      </c>
      <c r="J55" s="26">
        <f t="shared" si="5"/>
        <v>50</v>
      </c>
      <c r="K55" s="26">
        <f t="shared" ref="K55:L55" si="6">$C$27</f>
        <v>100</v>
      </c>
      <c r="L55" s="26">
        <f t="shared" si="6"/>
        <v>100</v>
      </c>
      <c r="M55" s="26">
        <f t="shared" ref="M55:N55" si="7">$E$27</f>
        <v>150</v>
      </c>
      <c r="N55" s="27">
        <f t="shared" si="7"/>
        <v>150</v>
      </c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>
      <c r="A56" s="15"/>
      <c r="B56" s="25" t="s">
        <v>64</v>
      </c>
      <c r="C56" s="26">
        <f t="shared" ref="C56:D56" si="8">$E$26</f>
        <v>45</v>
      </c>
      <c r="D56" s="26">
        <f t="shared" si="8"/>
        <v>45</v>
      </c>
      <c r="E56" s="26">
        <f t="shared" ref="E56:F56" si="9">$C$26</f>
        <v>30</v>
      </c>
      <c r="F56" s="26">
        <f t="shared" si="9"/>
        <v>30</v>
      </c>
      <c r="G56" s="26">
        <f t="shared" ref="G56:J56" si="10">$G$26</f>
        <v>15</v>
      </c>
      <c r="H56" s="26">
        <f t="shared" si="10"/>
        <v>15</v>
      </c>
      <c r="I56" s="26">
        <f t="shared" si="10"/>
        <v>15</v>
      </c>
      <c r="J56" s="26">
        <f t="shared" si="10"/>
        <v>15</v>
      </c>
      <c r="K56" s="26">
        <f t="shared" ref="K56:L56" si="11">$C$26</f>
        <v>30</v>
      </c>
      <c r="L56" s="26">
        <f t="shared" si="11"/>
        <v>30</v>
      </c>
      <c r="M56" s="26">
        <f t="shared" ref="M56:N56" si="12">$E$26</f>
        <v>45</v>
      </c>
      <c r="N56" s="27">
        <f t="shared" si="12"/>
        <v>45</v>
      </c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>
      <c r="A57" s="1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>
      <c r="A58" s="15"/>
      <c r="B58" s="25" t="s">
        <v>66</v>
      </c>
      <c r="C58" s="26">
        <f t="shared" ref="C58:N58" si="13">SUM(C55:C57)</f>
        <v>315</v>
      </c>
      <c r="D58" s="26">
        <f t="shared" si="13"/>
        <v>195</v>
      </c>
      <c r="E58" s="26">
        <f t="shared" si="13"/>
        <v>130</v>
      </c>
      <c r="F58" s="26">
        <f t="shared" si="13"/>
        <v>250</v>
      </c>
      <c r="G58" s="26">
        <f t="shared" si="13"/>
        <v>65</v>
      </c>
      <c r="H58" s="26">
        <f t="shared" si="13"/>
        <v>65</v>
      </c>
      <c r="I58" s="26">
        <f t="shared" si="13"/>
        <v>185</v>
      </c>
      <c r="J58" s="26">
        <f t="shared" si="13"/>
        <v>65</v>
      </c>
      <c r="K58" s="26">
        <f t="shared" si="13"/>
        <v>130</v>
      </c>
      <c r="L58" s="26">
        <f t="shared" si="13"/>
        <v>250</v>
      </c>
      <c r="M58" s="26">
        <f t="shared" si="13"/>
        <v>195</v>
      </c>
      <c r="N58" s="27">
        <f t="shared" si="13"/>
        <v>195</v>
      </c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>
      <c r="A59" s="15"/>
      <c r="B59" s="31" t="s">
        <v>67</v>
      </c>
      <c r="C59" s="32">
        <f>C58/($C10+1)</f>
        <v>63</v>
      </c>
      <c r="D59" s="32">
        <f t="shared" ref="D59:N59" si="14">D58/($C10+1)</f>
        <v>39</v>
      </c>
      <c r="E59" s="32">
        <f t="shared" si="14"/>
        <v>26</v>
      </c>
      <c r="F59" s="32">
        <f t="shared" si="14"/>
        <v>50</v>
      </c>
      <c r="G59" s="32">
        <f t="shared" si="14"/>
        <v>13</v>
      </c>
      <c r="H59" s="32">
        <f t="shared" si="14"/>
        <v>13</v>
      </c>
      <c r="I59" s="32">
        <f t="shared" si="14"/>
        <v>37</v>
      </c>
      <c r="J59" s="32">
        <f t="shared" si="14"/>
        <v>13</v>
      </c>
      <c r="K59" s="32">
        <f t="shared" si="14"/>
        <v>26</v>
      </c>
      <c r="L59" s="32">
        <f t="shared" si="14"/>
        <v>50</v>
      </c>
      <c r="M59" s="32">
        <f t="shared" si="14"/>
        <v>39</v>
      </c>
      <c r="N59" s="32">
        <f t="shared" si="14"/>
        <v>39</v>
      </c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>
      <c r="A60" s="15"/>
      <c r="B60" s="74"/>
      <c r="C60" s="74"/>
      <c r="D60" s="74"/>
      <c r="E60" s="74"/>
      <c r="F60" s="74"/>
      <c r="G60" s="30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ht="18">
      <c r="A61" s="15"/>
      <c r="B61" s="74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N61" s="74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  <c r="Z61" s="74"/>
    </row>
    <row r="62" spans="1:26">
      <c r="A62" s="15"/>
      <c r="B62" s="74"/>
      <c r="C62" s="134" t="s">
        <v>134</v>
      </c>
      <c r="D62" s="135"/>
      <c r="E62" s="135"/>
      <c r="F62" s="135"/>
      <c r="G62" s="136"/>
      <c r="H62" s="74"/>
      <c r="I62" s="125" t="s">
        <v>37</v>
      </c>
      <c r="J62" s="126"/>
      <c r="K62" s="126"/>
      <c r="L62" s="126"/>
      <c r="M62" s="127"/>
      <c r="N62" s="74"/>
      <c r="O62" s="33"/>
      <c r="P62" s="128" t="s">
        <v>69</v>
      </c>
      <c r="Q62" s="129"/>
      <c r="R62" s="129"/>
      <c r="S62" s="129"/>
      <c r="T62" s="129"/>
      <c r="U62" s="129"/>
      <c r="V62" s="129"/>
      <c r="W62" s="72" t="s">
        <v>70</v>
      </c>
      <c r="X62" s="35"/>
      <c r="Y62" s="36"/>
      <c r="Z62" s="74"/>
    </row>
    <row r="63" spans="1:26">
      <c r="A63" s="15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H63" s="74"/>
      <c r="I63" s="39" t="s">
        <v>71</v>
      </c>
      <c r="J63" s="74" t="s">
        <v>72</v>
      </c>
      <c r="K63" s="74" t="s">
        <v>75</v>
      </c>
      <c r="L63" s="74" t="s">
        <v>74</v>
      </c>
      <c r="M63" s="40" t="s">
        <v>76</v>
      </c>
      <c r="N63" s="74"/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  <c r="Z63" s="74"/>
    </row>
    <row r="64" spans="1:26">
      <c r="A64" s="15"/>
      <c r="B64" s="46" t="s">
        <v>87</v>
      </c>
      <c r="C64" s="47">
        <f>C7</f>
        <v>25000</v>
      </c>
      <c r="D64" s="26">
        <f>$C$30+$C$59</f>
        <v>498</v>
      </c>
      <c r="E64" s="26">
        <f t="shared" ref="E64:E99" si="15">C64-D64</f>
        <v>24502</v>
      </c>
      <c r="F64" s="26">
        <f t="shared" ref="F64:F99" si="16">E64*$C$12/12</f>
        <v>20.418333333333333</v>
      </c>
      <c r="G64" s="27">
        <f t="shared" ref="G64:G99" si="17">E64+F64</f>
        <v>24522.418333333335</v>
      </c>
      <c r="H64" s="74"/>
      <c r="I64" s="48">
        <f>C64</f>
        <v>25000</v>
      </c>
      <c r="J64" s="18">
        <f t="shared" ref="J64:J99" si="18">$C$31</f>
        <v>510</v>
      </c>
      <c r="K64" s="18">
        <f t="shared" ref="K64:K99" si="19">I64-J64</f>
        <v>24490</v>
      </c>
      <c r="L64" s="18">
        <f t="shared" ref="L64:L99" si="20">K64*$C$12/12</f>
        <v>20.408333333333335</v>
      </c>
      <c r="M64" s="49">
        <f t="shared" ref="M64:M99" si="21">K64+L64</f>
        <v>24510.408333333333</v>
      </c>
      <c r="N64" s="74"/>
      <c r="O64" s="50">
        <f>C7+C8-C14</f>
        <v>2200</v>
      </c>
      <c r="P64" s="12">
        <f t="shared" ref="P64:P99" si="22">$C$20</f>
        <v>1003.95</v>
      </c>
      <c r="Q64" s="12">
        <f t="shared" ref="Q64:Q75" si="23">$C$16*$C$18/12</f>
        <v>287.33775000000003</v>
      </c>
      <c r="R64" s="12">
        <f>$C$23</f>
        <v>1200</v>
      </c>
      <c r="S64" s="12">
        <f t="shared" ref="S64:S99" si="24">$C$22/36</f>
        <v>166.66666666666666</v>
      </c>
      <c r="T64" s="26">
        <f>$C$59</f>
        <v>63</v>
      </c>
      <c r="U64" s="12">
        <f t="shared" ref="U64:U71" si="25">$C$24</f>
        <v>70</v>
      </c>
      <c r="V64" s="51">
        <f>IF($C$36=1,SUM(P64:S64,U64)+T64*(1+$C$10)*(1+$C$28), SUM(P64:U64))</f>
        <v>3105.9544166666665</v>
      </c>
      <c r="W64" s="52">
        <f t="shared" ref="W64:W99" si="26">IF($C$36=1,$C$10*$C$35,$C$34*$C$10)</f>
        <v>2039.916026405951</v>
      </c>
      <c r="X64" s="12">
        <f t="shared" ref="X64:X99" si="27">O64-V64+W64</f>
        <v>1133.9616097392845</v>
      </c>
      <c r="Y64" s="53">
        <f t="shared" ref="Y64:Y99" si="28">X64*(1+$C$12/12)</f>
        <v>1134.9065777474004</v>
      </c>
      <c r="Z64" s="74"/>
    </row>
    <row r="65" spans="1:26">
      <c r="A65" s="15"/>
      <c r="B65" s="46" t="s">
        <v>88</v>
      </c>
      <c r="C65" s="47">
        <f t="shared" ref="C65:C99" si="29">G64</f>
        <v>24522.418333333335</v>
      </c>
      <c r="D65" s="26">
        <f>$C$30+$D$59</f>
        <v>474</v>
      </c>
      <c r="E65" s="26">
        <f t="shared" si="15"/>
        <v>24048.418333333335</v>
      </c>
      <c r="F65" s="26">
        <f t="shared" si="16"/>
        <v>20.040348611111114</v>
      </c>
      <c r="G65" s="27">
        <f t="shared" si="17"/>
        <v>24068.458681944445</v>
      </c>
      <c r="H65" s="74"/>
      <c r="I65" s="48">
        <f t="shared" ref="I65:I99" si="30">M64</f>
        <v>24510.408333333333</v>
      </c>
      <c r="J65" s="18">
        <f t="shared" si="18"/>
        <v>510</v>
      </c>
      <c r="K65" s="18">
        <f t="shared" si="19"/>
        <v>24000.408333333333</v>
      </c>
      <c r="L65" s="18">
        <f t="shared" si="20"/>
        <v>20.000340277777777</v>
      </c>
      <c r="M65" s="49">
        <f t="shared" si="21"/>
        <v>24020.408673611109</v>
      </c>
      <c r="N65" s="74"/>
      <c r="O65" s="50">
        <f t="shared" ref="O65:O99" si="31">Y64</f>
        <v>1134.9065777474004</v>
      </c>
      <c r="P65" s="12">
        <f t="shared" si="22"/>
        <v>1003.95</v>
      </c>
      <c r="Q65" s="12">
        <f t="shared" si="23"/>
        <v>287.33775000000003</v>
      </c>
      <c r="R65" s="19">
        <v>0</v>
      </c>
      <c r="S65" s="12">
        <f t="shared" si="24"/>
        <v>166.66666666666666</v>
      </c>
      <c r="T65" s="26">
        <f>$D$59</f>
        <v>39</v>
      </c>
      <c r="U65" s="12">
        <f t="shared" si="25"/>
        <v>70</v>
      </c>
      <c r="V65" s="51">
        <f t="shared" ref="V65:V99" si="32">IF($C$36=1,SUM(P65:S65,U65)+T65*(1+$C$10)*(1+$C$28), SUM(P65:U65))</f>
        <v>1761.9544166666667</v>
      </c>
      <c r="W65" s="52">
        <f t="shared" si="26"/>
        <v>2039.916026405951</v>
      </c>
      <c r="X65" s="12">
        <f t="shared" si="27"/>
        <v>1412.8681874866847</v>
      </c>
      <c r="Y65" s="53">
        <f t="shared" si="28"/>
        <v>1414.0455776429235</v>
      </c>
      <c r="Z65" s="74"/>
    </row>
    <row r="66" spans="1:26">
      <c r="A66" s="15"/>
      <c r="B66" s="46" t="s">
        <v>89</v>
      </c>
      <c r="C66" s="47">
        <f t="shared" si="29"/>
        <v>24068.458681944445</v>
      </c>
      <c r="D66" s="26">
        <f>$C$30+$E$59</f>
        <v>461</v>
      </c>
      <c r="E66" s="26">
        <f t="shared" si="15"/>
        <v>23607.458681944445</v>
      </c>
      <c r="F66" s="26">
        <f t="shared" si="16"/>
        <v>19.672882234953704</v>
      </c>
      <c r="G66" s="27">
        <f t="shared" si="17"/>
        <v>23627.131564179399</v>
      </c>
      <c r="H66" s="74"/>
      <c r="I66" s="48">
        <f t="shared" si="30"/>
        <v>24020.408673611109</v>
      </c>
      <c r="J66" s="18">
        <f t="shared" si="18"/>
        <v>510</v>
      </c>
      <c r="K66" s="18">
        <f t="shared" si="19"/>
        <v>23510.408673611109</v>
      </c>
      <c r="L66" s="18">
        <f t="shared" si="20"/>
        <v>19.592007228009258</v>
      </c>
      <c r="M66" s="49">
        <f t="shared" si="21"/>
        <v>23530.000680839119</v>
      </c>
      <c r="N66" s="74"/>
      <c r="O66" s="50">
        <f t="shared" si="31"/>
        <v>1414.0455776429235</v>
      </c>
      <c r="P66" s="12">
        <f t="shared" si="22"/>
        <v>1003.95</v>
      </c>
      <c r="Q66" s="12">
        <f t="shared" si="23"/>
        <v>287.33775000000003</v>
      </c>
      <c r="R66" s="19">
        <v>0</v>
      </c>
      <c r="S66" s="12">
        <f t="shared" si="24"/>
        <v>166.66666666666666</v>
      </c>
      <c r="T66" s="26">
        <f>$E$59</f>
        <v>26</v>
      </c>
      <c r="U66" s="12">
        <f t="shared" si="25"/>
        <v>70</v>
      </c>
      <c r="V66" s="51">
        <f t="shared" si="32"/>
        <v>1683.9544166666667</v>
      </c>
      <c r="W66" s="52">
        <f t="shared" si="26"/>
        <v>2039.916026405951</v>
      </c>
      <c r="X66" s="12">
        <f t="shared" si="27"/>
        <v>1770.0071873822078</v>
      </c>
      <c r="Y66" s="53">
        <f t="shared" si="28"/>
        <v>1771.4821933716928</v>
      </c>
      <c r="Z66" s="74"/>
    </row>
    <row r="67" spans="1:26">
      <c r="A67" s="15"/>
      <c r="B67" s="46" t="s">
        <v>90</v>
      </c>
      <c r="C67" s="47">
        <f t="shared" si="29"/>
        <v>23627.131564179399</v>
      </c>
      <c r="D67" s="26">
        <f>$C$30+$F$59</f>
        <v>485</v>
      </c>
      <c r="E67" s="26">
        <f t="shared" si="15"/>
        <v>23142.131564179399</v>
      </c>
      <c r="F67" s="26">
        <f t="shared" si="16"/>
        <v>19.285109636816166</v>
      </c>
      <c r="G67" s="27">
        <f t="shared" si="17"/>
        <v>23161.416673816217</v>
      </c>
      <c r="H67" s="74"/>
      <c r="I67" s="48">
        <f t="shared" si="30"/>
        <v>23530.000680839119</v>
      </c>
      <c r="J67" s="18">
        <f t="shared" si="18"/>
        <v>510</v>
      </c>
      <c r="K67" s="18">
        <f t="shared" si="19"/>
        <v>23020.000680839119</v>
      </c>
      <c r="L67" s="18">
        <f t="shared" si="20"/>
        <v>19.183333900699267</v>
      </c>
      <c r="M67" s="49">
        <f t="shared" si="21"/>
        <v>23039.184014739818</v>
      </c>
      <c r="N67" s="74"/>
      <c r="O67" s="50">
        <f t="shared" si="31"/>
        <v>1771.4821933716928</v>
      </c>
      <c r="P67" s="12">
        <f t="shared" si="22"/>
        <v>1003.95</v>
      </c>
      <c r="Q67" s="12">
        <f t="shared" si="23"/>
        <v>287.33775000000003</v>
      </c>
      <c r="R67" s="19">
        <v>0</v>
      </c>
      <c r="S67" s="12">
        <f t="shared" si="24"/>
        <v>166.66666666666666</v>
      </c>
      <c r="T67" s="26">
        <f>$F$59</f>
        <v>50</v>
      </c>
      <c r="U67" s="12">
        <f t="shared" si="25"/>
        <v>70</v>
      </c>
      <c r="V67" s="51">
        <f t="shared" si="32"/>
        <v>1827.9544166666667</v>
      </c>
      <c r="W67" s="52">
        <f t="shared" si="26"/>
        <v>2039.916026405951</v>
      </c>
      <c r="X67" s="12">
        <f t="shared" si="27"/>
        <v>1983.4438031109771</v>
      </c>
      <c r="Y67" s="53">
        <f t="shared" si="28"/>
        <v>1985.0966729469028</v>
      </c>
      <c r="Z67" s="74"/>
    </row>
    <row r="68" spans="1:26">
      <c r="A68" s="15"/>
      <c r="B68" s="46" t="s">
        <v>91</v>
      </c>
      <c r="C68" s="47">
        <f t="shared" si="29"/>
        <v>23161.416673816217</v>
      </c>
      <c r="D68" s="26">
        <f>$C$30+$G$59</f>
        <v>448</v>
      </c>
      <c r="E68" s="26">
        <f t="shared" si="15"/>
        <v>22713.416673816217</v>
      </c>
      <c r="F68" s="26">
        <f t="shared" si="16"/>
        <v>18.92784722818018</v>
      </c>
      <c r="G68" s="27">
        <f t="shared" si="17"/>
        <v>22732.344521044397</v>
      </c>
      <c r="H68" s="74"/>
      <c r="I68" s="48">
        <f t="shared" si="30"/>
        <v>23039.184014739818</v>
      </c>
      <c r="J68" s="18">
        <f t="shared" si="18"/>
        <v>510</v>
      </c>
      <c r="K68" s="18">
        <f t="shared" si="19"/>
        <v>22529.184014739818</v>
      </c>
      <c r="L68" s="18">
        <f t="shared" si="20"/>
        <v>18.77432001228318</v>
      </c>
      <c r="M68" s="49">
        <f t="shared" si="21"/>
        <v>22547.9583347521</v>
      </c>
      <c r="N68" s="74"/>
      <c r="O68" s="50">
        <f t="shared" si="31"/>
        <v>1985.0966729469028</v>
      </c>
      <c r="P68" s="12">
        <f t="shared" si="22"/>
        <v>1003.95</v>
      </c>
      <c r="Q68" s="12">
        <f t="shared" si="23"/>
        <v>287.33775000000003</v>
      </c>
      <c r="R68" s="19">
        <v>0</v>
      </c>
      <c r="S68" s="12">
        <f t="shared" si="24"/>
        <v>166.66666666666666</v>
      </c>
      <c r="T68" s="26">
        <f>$G$59</f>
        <v>13</v>
      </c>
      <c r="U68" s="12">
        <f t="shared" si="25"/>
        <v>70</v>
      </c>
      <c r="V68" s="51">
        <f t="shared" si="32"/>
        <v>1605.9544166666667</v>
      </c>
      <c r="W68" s="52">
        <f t="shared" si="26"/>
        <v>2039.916026405951</v>
      </c>
      <c r="X68" s="12">
        <f t="shared" si="27"/>
        <v>2419.0582826861873</v>
      </c>
      <c r="Y68" s="53">
        <f t="shared" si="28"/>
        <v>2421.0741645884254</v>
      </c>
      <c r="Z68" s="74"/>
    </row>
    <row r="69" spans="1:26">
      <c r="A69" s="15"/>
      <c r="B69" s="46" t="s">
        <v>92</v>
      </c>
      <c r="C69" s="47">
        <f t="shared" si="29"/>
        <v>22732.344521044397</v>
      </c>
      <c r="D69" s="26">
        <f>$C$30+$H$59</f>
        <v>448</v>
      </c>
      <c r="E69" s="26">
        <f t="shared" si="15"/>
        <v>22284.344521044397</v>
      </c>
      <c r="F69" s="26">
        <f t="shared" si="16"/>
        <v>18.570287100870331</v>
      </c>
      <c r="G69" s="27">
        <f t="shared" si="17"/>
        <v>22302.914808145266</v>
      </c>
      <c r="H69" s="74"/>
      <c r="I69" s="48">
        <f t="shared" si="30"/>
        <v>22547.9583347521</v>
      </c>
      <c r="J69" s="18">
        <f t="shared" si="18"/>
        <v>510</v>
      </c>
      <c r="K69" s="18">
        <f t="shared" si="19"/>
        <v>22037.9583347521</v>
      </c>
      <c r="L69" s="18">
        <f t="shared" si="20"/>
        <v>18.364965278960085</v>
      </c>
      <c r="M69" s="49">
        <f t="shared" si="21"/>
        <v>22056.323300031061</v>
      </c>
      <c r="N69" s="74"/>
      <c r="O69" s="50">
        <f t="shared" si="31"/>
        <v>2421.0741645884254</v>
      </c>
      <c r="P69" s="12">
        <f t="shared" si="22"/>
        <v>1003.95</v>
      </c>
      <c r="Q69" s="12">
        <f t="shared" si="23"/>
        <v>287.33775000000003</v>
      </c>
      <c r="R69" s="19">
        <v>0</v>
      </c>
      <c r="S69" s="12">
        <f t="shared" si="24"/>
        <v>166.66666666666666</v>
      </c>
      <c r="T69" s="26">
        <f>$H$59</f>
        <v>13</v>
      </c>
      <c r="U69" s="12">
        <f t="shared" si="25"/>
        <v>70</v>
      </c>
      <c r="V69" s="51">
        <f t="shared" si="32"/>
        <v>1605.9544166666667</v>
      </c>
      <c r="W69" s="52">
        <f t="shared" si="26"/>
        <v>2039.916026405951</v>
      </c>
      <c r="X69" s="12">
        <f t="shared" si="27"/>
        <v>2855.03577432771</v>
      </c>
      <c r="Y69" s="53">
        <f t="shared" si="28"/>
        <v>2857.414970806316</v>
      </c>
      <c r="Z69" s="74"/>
    </row>
    <row r="70" spans="1:26">
      <c r="A70" s="15"/>
      <c r="B70" s="46" t="s">
        <v>93</v>
      </c>
      <c r="C70" s="47">
        <f t="shared" si="29"/>
        <v>22302.914808145266</v>
      </c>
      <c r="D70" s="26">
        <f>$C$30+$I$59</f>
        <v>472</v>
      </c>
      <c r="E70" s="26">
        <f t="shared" si="15"/>
        <v>21830.914808145266</v>
      </c>
      <c r="F70" s="26">
        <f t="shared" si="16"/>
        <v>18.192429006787723</v>
      </c>
      <c r="G70" s="27">
        <f t="shared" si="17"/>
        <v>21849.107237152053</v>
      </c>
      <c r="H70" s="74"/>
      <c r="I70" s="48">
        <f t="shared" si="30"/>
        <v>22056.323300031061</v>
      </c>
      <c r="J70" s="18">
        <f t="shared" si="18"/>
        <v>510</v>
      </c>
      <c r="K70" s="18">
        <f t="shared" si="19"/>
        <v>21546.323300031061</v>
      </c>
      <c r="L70" s="18">
        <f t="shared" si="20"/>
        <v>17.955269416692552</v>
      </c>
      <c r="M70" s="49">
        <f t="shared" si="21"/>
        <v>21564.278569447753</v>
      </c>
      <c r="N70" s="74"/>
      <c r="O70" s="50">
        <f t="shared" si="31"/>
        <v>2857.414970806316</v>
      </c>
      <c r="P70" s="12">
        <f t="shared" si="22"/>
        <v>1003.95</v>
      </c>
      <c r="Q70" s="12">
        <f t="shared" si="23"/>
        <v>287.33775000000003</v>
      </c>
      <c r="R70" s="19">
        <v>0</v>
      </c>
      <c r="S70" s="12">
        <f t="shared" si="24"/>
        <v>166.66666666666666</v>
      </c>
      <c r="T70" s="26">
        <f>$I$59</f>
        <v>37</v>
      </c>
      <c r="U70" s="12">
        <f t="shared" si="25"/>
        <v>70</v>
      </c>
      <c r="V70" s="51">
        <f t="shared" si="32"/>
        <v>1749.9544166666667</v>
      </c>
      <c r="W70" s="52">
        <f t="shared" si="26"/>
        <v>2039.916026405951</v>
      </c>
      <c r="X70" s="12">
        <f t="shared" si="27"/>
        <v>3147.3765805456005</v>
      </c>
      <c r="Y70" s="53">
        <f t="shared" si="28"/>
        <v>3149.9993943627214</v>
      </c>
      <c r="Z70" s="74"/>
    </row>
    <row r="71" spans="1:26">
      <c r="A71" s="15"/>
      <c r="B71" s="46" t="s">
        <v>94</v>
      </c>
      <c r="C71" s="47">
        <f t="shared" si="29"/>
        <v>21849.107237152053</v>
      </c>
      <c r="D71" s="26">
        <f>$C$30+$J$59</f>
        <v>448</v>
      </c>
      <c r="E71" s="26">
        <f t="shared" si="15"/>
        <v>21401.107237152053</v>
      </c>
      <c r="F71" s="26">
        <f t="shared" si="16"/>
        <v>17.834256030960045</v>
      </c>
      <c r="G71" s="27">
        <f t="shared" si="17"/>
        <v>21418.941493183014</v>
      </c>
      <c r="H71" s="74"/>
      <c r="I71" s="48">
        <f t="shared" si="30"/>
        <v>21564.278569447753</v>
      </c>
      <c r="J71" s="18">
        <f t="shared" si="18"/>
        <v>510</v>
      </c>
      <c r="K71" s="18">
        <f t="shared" si="19"/>
        <v>21054.278569447753</v>
      </c>
      <c r="L71" s="18">
        <f t="shared" si="20"/>
        <v>17.545232141206462</v>
      </c>
      <c r="M71" s="49">
        <f t="shared" si="21"/>
        <v>21071.823801588958</v>
      </c>
      <c r="N71" s="74"/>
      <c r="O71" s="50">
        <f t="shared" si="31"/>
        <v>3149.9993943627214</v>
      </c>
      <c r="P71" s="12">
        <f t="shared" si="22"/>
        <v>1003.95</v>
      </c>
      <c r="Q71" s="12">
        <f t="shared" si="23"/>
        <v>287.33775000000003</v>
      </c>
      <c r="R71" s="19">
        <v>0</v>
      </c>
      <c r="S71" s="12">
        <f t="shared" si="24"/>
        <v>166.66666666666666</v>
      </c>
      <c r="T71" s="26">
        <f>$J$59</f>
        <v>13</v>
      </c>
      <c r="U71" s="12">
        <f t="shared" si="25"/>
        <v>70</v>
      </c>
      <c r="V71" s="51">
        <f t="shared" si="32"/>
        <v>1605.9544166666667</v>
      </c>
      <c r="W71" s="52">
        <f t="shared" si="26"/>
        <v>2039.916026405951</v>
      </c>
      <c r="X71" s="12">
        <f t="shared" si="27"/>
        <v>3583.961004102006</v>
      </c>
      <c r="Y71" s="53">
        <f t="shared" si="28"/>
        <v>3586.9476382720904</v>
      </c>
      <c r="Z71" s="74"/>
    </row>
    <row r="72" spans="1:26">
      <c r="A72" s="15"/>
      <c r="B72" s="46" t="s">
        <v>95</v>
      </c>
      <c r="C72" s="47">
        <f t="shared" si="29"/>
        <v>21418.941493183014</v>
      </c>
      <c r="D72" s="26">
        <f>$C$30+$K$59</f>
        <v>461</v>
      </c>
      <c r="E72" s="26">
        <f t="shared" si="15"/>
        <v>20957.941493183014</v>
      </c>
      <c r="F72" s="26">
        <f t="shared" si="16"/>
        <v>17.464951244319177</v>
      </c>
      <c r="G72" s="27">
        <f t="shared" si="17"/>
        <v>20975.406444427332</v>
      </c>
      <c r="H72" s="74"/>
      <c r="I72" s="48">
        <f t="shared" si="30"/>
        <v>21071.823801588958</v>
      </c>
      <c r="J72" s="18">
        <f t="shared" si="18"/>
        <v>510</v>
      </c>
      <c r="K72" s="18">
        <f t="shared" si="19"/>
        <v>20561.823801588958</v>
      </c>
      <c r="L72" s="18">
        <f t="shared" si="20"/>
        <v>17.134853167990798</v>
      </c>
      <c r="M72" s="49">
        <f t="shared" si="21"/>
        <v>20578.958654756949</v>
      </c>
      <c r="N72" s="74"/>
      <c r="O72" s="50">
        <f t="shared" si="31"/>
        <v>3586.9476382720904</v>
      </c>
      <c r="P72" s="12">
        <f t="shared" si="22"/>
        <v>1003.95</v>
      </c>
      <c r="Q72" s="12">
        <f t="shared" si="23"/>
        <v>287.33775000000003</v>
      </c>
      <c r="R72" s="19">
        <v>0</v>
      </c>
      <c r="S72" s="12">
        <f t="shared" si="24"/>
        <v>166.66666666666666</v>
      </c>
      <c r="T72" s="26">
        <f>$K$59</f>
        <v>26</v>
      </c>
      <c r="U72" s="19">
        <v>0</v>
      </c>
      <c r="V72" s="51">
        <f t="shared" si="32"/>
        <v>1613.9544166666667</v>
      </c>
      <c r="W72" s="52">
        <f t="shared" si="26"/>
        <v>2039.916026405951</v>
      </c>
      <c r="X72" s="12">
        <f t="shared" si="27"/>
        <v>4012.909248011375</v>
      </c>
      <c r="Y72" s="53">
        <f t="shared" si="28"/>
        <v>4016.253339051384</v>
      </c>
      <c r="Z72" s="74"/>
    </row>
    <row r="73" spans="1:26">
      <c r="A73" s="15"/>
      <c r="B73" s="46" t="s">
        <v>96</v>
      </c>
      <c r="C73" s="47">
        <f t="shared" si="29"/>
        <v>20975.406444427332</v>
      </c>
      <c r="D73" s="26">
        <f>$C$30+$L$59</f>
        <v>485</v>
      </c>
      <c r="E73" s="26">
        <f t="shared" si="15"/>
        <v>20490.406444427332</v>
      </c>
      <c r="F73" s="26">
        <f t="shared" si="16"/>
        <v>17.075338703689443</v>
      </c>
      <c r="G73" s="27">
        <f t="shared" si="17"/>
        <v>20507.481783131021</v>
      </c>
      <c r="H73" s="74"/>
      <c r="I73" s="48">
        <f t="shared" si="30"/>
        <v>20578.958654756949</v>
      </c>
      <c r="J73" s="18">
        <f t="shared" si="18"/>
        <v>510</v>
      </c>
      <c r="K73" s="18">
        <f t="shared" si="19"/>
        <v>20068.958654756949</v>
      </c>
      <c r="L73" s="18">
        <f t="shared" si="20"/>
        <v>16.724132212297459</v>
      </c>
      <c r="M73" s="49">
        <f t="shared" si="21"/>
        <v>20085.682786969246</v>
      </c>
      <c r="N73" s="74"/>
      <c r="O73" s="50">
        <f t="shared" si="31"/>
        <v>4016.253339051384</v>
      </c>
      <c r="P73" s="12">
        <f t="shared" si="22"/>
        <v>1003.95</v>
      </c>
      <c r="Q73" s="12">
        <f t="shared" si="23"/>
        <v>287.33775000000003</v>
      </c>
      <c r="R73" s="19">
        <v>0</v>
      </c>
      <c r="S73" s="12">
        <f t="shared" si="24"/>
        <v>166.66666666666666</v>
      </c>
      <c r="T73" s="26">
        <f>$L$59</f>
        <v>50</v>
      </c>
      <c r="U73" s="19">
        <v>0</v>
      </c>
      <c r="V73" s="51">
        <f t="shared" si="32"/>
        <v>1757.9544166666667</v>
      </c>
      <c r="W73" s="52">
        <f t="shared" si="26"/>
        <v>2039.916026405951</v>
      </c>
      <c r="X73" s="12">
        <f t="shared" si="27"/>
        <v>4298.2149487906681</v>
      </c>
      <c r="Y73" s="53">
        <f t="shared" si="28"/>
        <v>4301.796794581327</v>
      </c>
      <c r="Z73" s="74"/>
    </row>
    <row r="74" spans="1:26">
      <c r="A74" s="15"/>
      <c r="B74" s="46" t="s">
        <v>97</v>
      </c>
      <c r="C74" s="47">
        <f t="shared" si="29"/>
        <v>20507.481783131021</v>
      </c>
      <c r="D74" s="26">
        <f>$C$30+$M$59</f>
        <v>474</v>
      </c>
      <c r="E74" s="26">
        <f t="shared" si="15"/>
        <v>20033.481783131021</v>
      </c>
      <c r="F74" s="26">
        <f t="shared" si="16"/>
        <v>16.694568152609182</v>
      </c>
      <c r="G74" s="27">
        <f t="shared" si="17"/>
        <v>20050.17635128363</v>
      </c>
      <c r="H74" s="74"/>
      <c r="I74" s="48">
        <f t="shared" si="30"/>
        <v>20085.682786969246</v>
      </c>
      <c r="J74" s="18">
        <f t="shared" si="18"/>
        <v>510</v>
      </c>
      <c r="K74" s="18">
        <f t="shared" si="19"/>
        <v>19575.682786969246</v>
      </c>
      <c r="L74" s="18">
        <f t="shared" si="20"/>
        <v>16.313068989141041</v>
      </c>
      <c r="M74" s="49">
        <f t="shared" si="21"/>
        <v>19591.995855958387</v>
      </c>
      <c r="N74" s="74"/>
      <c r="O74" s="50">
        <f t="shared" si="31"/>
        <v>4301.796794581327</v>
      </c>
      <c r="P74" s="12">
        <f t="shared" si="22"/>
        <v>1003.95</v>
      </c>
      <c r="Q74" s="12">
        <f t="shared" si="23"/>
        <v>287.33775000000003</v>
      </c>
      <c r="R74" s="19">
        <v>0</v>
      </c>
      <c r="S74" s="12">
        <f t="shared" si="24"/>
        <v>166.66666666666666</v>
      </c>
      <c r="T74" s="26">
        <f>$M$59</f>
        <v>39</v>
      </c>
      <c r="U74" s="19">
        <v>0</v>
      </c>
      <c r="V74" s="51">
        <f t="shared" si="32"/>
        <v>1691.9544166666667</v>
      </c>
      <c r="W74" s="52">
        <f t="shared" si="26"/>
        <v>2039.916026405951</v>
      </c>
      <c r="X74" s="12">
        <f t="shared" si="27"/>
        <v>4649.7584043206116</v>
      </c>
      <c r="Y74" s="53">
        <f t="shared" si="28"/>
        <v>4653.6332029908781</v>
      </c>
      <c r="Z74" s="74"/>
    </row>
    <row r="75" spans="1:26">
      <c r="A75" s="15"/>
      <c r="B75" s="46" t="s">
        <v>98</v>
      </c>
      <c r="C75" s="47">
        <f t="shared" si="29"/>
        <v>20050.17635128363</v>
      </c>
      <c r="D75" s="26">
        <f>$C$30+$N$59</f>
        <v>474</v>
      </c>
      <c r="E75" s="26">
        <f t="shared" si="15"/>
        <v>19576.17635128363</v>
      </c>
      <c r="F75" s="26">
        <f t="shared" si="16"/>
        <v>16.313480292736358</v>
      </c>
      <c r="G75" s="27">
        <f t="shared" si="17"/>
        <v>19592.489831576368</v>
      </c>
      <c r="H75" s="74"/>
      <c r="I75" s="48">
        <f t="shared" si="30"/>
        <v>19591.995855958387</v>
      </c>
      <c r="J75" s="18">
        <f t="shared" si="18"/>
        <v>510</v>
      </c>
      <c r="K75" s="18">
        <f t="shared" si="19"/>
        <v>19081.995855958387</v>
      </c>
      <c r="L75" s="18">
        <f t="shared" si="20"/>
        <v>15.901663213298656</v>
      </c>
      <c r="M75" s="49">
        <f t="shared" si="21"/>
        <v>19097.897519171685</v>
      </c>
      <c r="N75" s="74"/>
      <c r="O75" s="50">
        <f t="shared" si="31"/>
        <v>4653.6332029908781</v>
      </c>
      <c r="P75" s="12">
        <f t="shared" si="22"/>
        <v>1003.95</v>
      </c>
      <c r="Q75" s="12">
        <f t="shared" si="23"/>
        <v>287.33775000000003</v>
      </c>
      <c r="R75" s="19">
        <v>0</v>
      </c>
      <c r="S75" s="12">
        <f t="shared" si="24"/>
        <v>166.66666666666666</v>
      </c>
      <c r="T75" s="26">
        <f>$N$59</f>
        <v>39</v>
      </c>
      <c r="U75" s="19">
        <v>0</v>
      </c>
      <c r="V75" s="51">
        <f t="shared" si="32"/>
        <v>1691.9544166666667</v>
      </c>
      <c r="W75" s="52">
        <f t="shared" si="26"/>
        <v>2039.916026405951</v>
      </c>
      <c r="X75" s="12">
        <f t="shared" si="27"/>
        <v>5001.5948127301626</v>
      </c>
      <c r="Y75" s="53">
        <f t="shared" si="28"/>
        <v>5005.7628084074377</v>
      </c>
      <c r="Z75" s="74"/>
    </row>
    <row r="76" spans="1:26">
      <c r="A76" s="15"/>
      <c r="B76" s="46" t="s">
        <v>99</v>
      </c>
      <c r="C76" s="47">
        <f t="shared" si="29"/>
        <v>19592.489831576368</v>
      </c>
      <c r="D76" s="26">
        <f>$C$30+$C$59</f>
        <v>498</v>
      </c>
      <c r="E76" s="26">
        <f t="shared" si="15"/>
        <v>19094.489831576368</v>
      </c>
      <c r="F76" s="26">
        <f t="shared" si="16"/>
        <v>15.912074859646973</v>
      </c>
      <c r="G76" s="27">
        <f t="shared" si="17"/>
        <v>19110.401906436015</v>
      </c>
      <c r="H76" s="74"/>
      <c r="I76" s="48">
        <f t="shared" si="30"/>
        <v>19097.897519171685</v>
      </c>
      <c r="J76" s="18">
        <f t="shared" si="18"/>
        <v>510</v>
      </c>
      <c r="K76" s="18">
        <f t="shared" si="19"/>
        <v>18587.897519171685</v>
      </c>
      <c r="L76" s="18">
        <f t="shared" si="20"/>
        <v>15.489914599309737</v>
      </c>
      <c r="M76" s="49">
        <f t="shared" si="21"/>
        <v>18603.387433770997</v>
      </c>
      <c r="N76" s="74"/>
      <c r="O76" s="50">
        <f t="shared" si="31"/>
        <v>5005.7628084074377</v>
      </c>
      <c r="P76" s="12">
        <f t="shared" si="22"/>
        <v>1003.95</v>
      </c>
      <c r="Q76" s="12">
        <f t="shared" ref="Q76:Q87" si="33">$C$16*(1+$C$17)*$C$18/12</f>
        <v>293.08450499999998</v>
      </c>
      <c r="R76" s="12">
        <f>$C$23</f>
        <v>1200</v>
      </c>
      <c r="S76" s="12">
        <f t="shared" si="24"/>
        <v>166.66666666666666</v>
      </c>
      <c r="T76" s="26">
        <f>$C$59</f>
        <v>63</v>
      </c>
      <c r="U76" s="12">
        <f t="shared" ref="U76:U83" si="34">$C$24</f>
        <v>70</v>
      </c>
      <c r="V76" s="51">
        <f t="shared" si="32"/>
        <v>3111.7011716666666</v>
      </c>
      <c r="W76" s="52">
        <f t="shared" si="26"/>
        <v>2039.916026405951</v>
      </c>
      <c r="X76" s="12">
        <f t="shared" si="27"/>
        <v>3933.9776631467221</v>
      </c>
      <c r="Y76" s="53">
        <f t="shared" si="28"/>
        <v>3937.2559778660107</v>
      </c>
      <c r="Z76" s="74"/>
    </row>
    <row r="77" spans="1:26">
      <c r="A77" s="15"/>
      <c r="B77" s="46" t="s">
        <v>100</v>
      </c>
      <c r="C77" s="47">
        <f t="shared" si="29"/>
        <v>19110.401906436015</v>
      </c>
      <c r="D77" s="26">
        <f>$C$30+$D$59</f>
        <v>474</v>
      </c>
      <c r="E77" s="26">
        <f t="shared" si="15"/>
        <v>18636.401906436015</v>
      </c>
      <c r="F77" s="26">
        <f t="shared" si="16"/>
        <v>15.530334922030013</v>
      </c>
      <c r="G77" s="27">
        <f t="shared" si="17"/>
        <v>18651.932241358045</v>
      </c>
      <c r="H77" s="74"/>
      <c r="I77" s="48">
        <f t="shared" si="30"/>
        <v>18603.387433770997</v>
      </c>
      <c r="J77" s="18">
        <f t="shared" si="18"/>
        <v>510</v>
      </c>
      <c r="K77" s="18">
        <f t="shared" si="19"/>
        <v>18093.387433770997</v>
      </c>
      <c r="L77" s="18">
        <f t="shared" si="20"/>
        <v>15.077822861475831</v>
      </c>
      <c r="M77" s="49">
        <f t="shared" si="21"/>
        <v>18108.465256632473</v>
      </c>
      <c r="N77" s="74"/>
      <c r="O77" s="50">
        <f t="shared" si="31"/>
        <v>3937.2559778660107</v>
      </c>
      <c r="P77" s="12">
        <f t="shared" si="22"/>
        <v>1003.95</v>
      </c>
      <c r="Q77" s="12">
        <f t="shared" si="33"/>
        <v>293.08450499999998</v>
      </c>
      <c r="R77" s="19">
        <v>0</v>
      </c>
      <c r="S77" s="12">
        <f t="shared" si="24"/>
        <v>166.66666666666666</v>
      </c>
      <c r="T77" s="26">
        <f>$D$59</f>
        <v>39</v>
      </c>
      <c r="U77" s="12">
        <f t="shared" si="34"/>
        <v>70</v>
      </c>
      <c r="V77" s="51">
        <f t="shared" si="32"/>
        <v>1767.7011716666668</v>
      </c>
      <c r="W77" s="52">
        <f t="shared" si="26"/>
        <v>2039.916026405951</v>
      </c>
      <c r="X77" s="12">
        <f t="shared" si="27"/>
        <v>4209.4708326052951</v>
      </c>
      <c r="Y77" s="53">
        <f t="shared" si="28"/>
        <v>4212.9787249657993</v>
      </c>
      <c r="Z77" s="74"/>
    </row>
    <row r="78" spans="1:26">
      <c r="A78" s="15"/>
      <c r="B78" s="46" t="s">
        <v>101</v>
      </c>
      <c r="C78" s="47">
        <f t="shared" si="29"/>
        <v>18651.932241358045</v>
      </c>
      <c r="D78" s="26">
        <f>$C$30+$E$59</f>
        <v>461</v>
      </c>
      <c r="E78" s="26">
        <f t="shared" si="15"/>
        <v>18190.932241358045</v>
      </c>
      <c r="F78" s="26">
        <f t="shared" si="16"/>
        <v>15.159110201131703</v>
      </c>
      <c r="G78" s="27">
        <f t="shared" si="17"/>
        <v>18206.091351559178</v>
      </c>
      <c r="H78" s="74"/>
      <c r="I78" s="48">
        <f t="shared" si="30"/>
        <v>18108.465256632473</v>
      </c>
      <c r="J78" s="18">
        <f t="shared" si="18"/>
        <v>510</v>
      </c>
      <c r="K78" s="18">
        <f t="shared" si="19"/>
        <v>17598.465256632473</v>
      </c>
      <c r="L78" s="18">
        <f t="shared" si="20"/>
        <v>14.665387713860396</v>
      </c>
      <c r="M78" s="49">
        <f t="shared" si="21"/>
        <v>17613.130644346333</v>
      </c>
      <c r="N78" s="74"/>
      <c r="O78" s="50">
        <f t="shared" si="31"/>
        <v>4212.9787249657993</v>
      </c>
      <c r="P78" s="12">
        <f t="shared" si="22"/>
        <v>1003.95</v>
      </c>
      <c r="Q78" s="12">
        <f t="shared" si="33"/>
        <v>293.08450499999998</v>
      </c>
      <c r="R78" s="19">
        <v>0</v>
      </c>
      <c r="S78" s="12">
        <f t="shared" si="24"/>
        <v>166.66666666666666</v>
      </c>
      <c r="T78" s="26">
        <f>$E$59</f>
        <v>26</v>
      </c>
      <c r="U78" s="12">
        <f t="shared" si="34"/>
        <v>70</v>
      </c>
      <c r="V78" s="51">
        <f t="shared" si="32"/>
        <v>1689.7011716666668</v>
      </c>
      <c r="W78" s="52">
        <f t="shared" si="26"/>
        <v>2039.916026405951</v>
      </c>
      <c r="X78" s="12">
        <f t="shared" si="27"/>
        <v>4563.1935797050837</v>
      </c>
      <c r="Y78" s="53">
        <f t="shared" si="28"/>
        <v>4566.9962410215039</v>
      </c>
      <c r="Z78" s="74"/>
    </row>
    <row r="79" spans="1:26">
      <c r="A79" s="15"/>
      <c r="B79" s="46" t="s">
        <v>102</v>
      </c>
      <c r="C79" s="47">
        <f t="shared" si="29"/>
        <v>18206.091351559178</v>
      </c>
      <c r="D79" s="26">
        <f>$C$30+$F$59</f>
        <v>485</v>
      </c>
      <c r="E79" s="26">
        <f t="shared" si="15"/>
        <v>17721.091351559178</v>
      </c>
      <c r="F79" s="26">
        <f t="shared" si="16"/>
        <v>14.767576126299316</v>
      </c>
      <c r="G79" s="27">
        <f t="shared" si="17"/>
        <v>17735.858927685476</v>
      </c>
      <c r="H79" s="74"/>
      <c r="I79" s="48">
        <f t="shared" si="30"/>
        <v>17613.130644346333</v>
      </c>
      <c r="J79" s="18">
        <f t="shared" si="18"/>
        <v>510</v>
      </c>
      <c r="K79" s="18">
        <f t="shared" si="19"/>
        <v>17103.130644346333</v>
      </c>
      <c r="L79" s="18">
        <f t="shared" si="20"/>
        <v>14.252608870288611</v>
      </c>
      <c r="M79" s="49">
        <f t="shared" si="21"/>
        <v>17117.38325321662</v>
      </c>
      <c r="N79" s="74"/>
      <c r="O79" s="50">
        <f t="shared" si="31"/>
        <v>4566.9962410215039</v>
      </c>
      <c r="P79" s="12">
        <f t="shared" si="22"/>
        <v>1003.95</v>
      </c>
      <c r="Q79" s="12">
        <f t="shared" si="33"/>
        <v>293.08450499999998</v>
      </c>
      <c r="R79" s="19">
        <v>0</v>
      </c>
      <c r="S79" s="12">
        <f t="shared" si="24"/>
        <v>166.66666666666666</v>
      </c>
      <c r="T79" s="26">
        <f>$F$59</f>
        <v>50</v>
      </c>
      <c r="U79" s="12">
        <f t="shared" si="34"/>
        <v>70</v>
      </c>
      <c r="V79" s="51">
        <f t="shared" si="32"/>
        <v>1833.7011716666668</v>
      </c>
      <c r="W79" s="52">
        <f t="shared" si="26"/>
        <v>2039.916026405951</v>
      </c>
      <c r="X79" s="12">
        <f t="shared" si="27"/>
        <v>4773.2110957607883</v>
      </c>
      <c r="Y79" s="53">
        <f t="shared" si="28"/>
        <v>4777.188771673922</v>
      </c>
      <c r="Z79" s="74"/>
    </row>
    <row r="80" spans="1:26">
      <c r="A80" s="15"/>
      <c r="B80" s="46" t="s">
        <v>103</v>
      </c>
      <c r="C80" s="47">
        <f t="shared" si="29"/>
        <v>17735.858927685476</v>
      </c>
      <c r="D80" s="26">
        <f>$C$30+$G$59</f>
        <v>448</v>
      </c>
      <c r="E80" s="26">
        <f t="shared" si="15"/>
        <v>17287.858927685476</v>
      </c>
      <c r="F80" s="26">
        <f t="shared" si="16"/>
        <v>14.406549106404563</v>
      </c>
      <c r="G80" s="27">
        <f t="shared" si="17"/>
        <v>17302.265476791879</v>
      </c>
      <c r="H80" s="74"/>
      <c r="I80" s="48">
        <f t="shared" si="30"/>
        <v>17117.38325321662</v>
      </c>
      <c r="J80" s="18">
        <f t="shared" si="18"/>
        <v>510</v>
      </c>
      <c r="K80" s="18">
        <f t="shared" si="19"/>
        <v>16607.38325321662</v>
      </c>
      <c r="L80" s="18">
        <f t="shared" si="20"/>
        <v>13.839486044347183</v>
      </c>
      <c r="M80" s="49">
        <f t="shared" si="21"/>
        <v>16621.222739260968</v>
      </c>
      <c r="N80" s="74"/>
      <c r="O80" s="50">
        <f t="shared" si="31"/>
        <v>4777.188771673922</v>
      </c>
      <c r="P80" s="12">
        <f t="shared" si="22"/>
        <v>1003.95</v>
      </c>
      <c r="Q80" s="12">
        <f t="shared" si="33"/>
        <v>293.08450499999998</v>
      </c>
      <c r="R80" s="19">
        <v>0</v>
      </c>
      <c r="S80" s="12">
        <f t="shared" si="24"/>
        <v>166.66666666666666</v>
      </c>
      <c r="T80" s="26">
        <f>$G$59</f>
        <v>13</v>
      </c>
      <c r="U80" s="12">
        <f t="shared" si="34"/>
        <v>70</v>
      </c>
      <c r="V80" s="51">
        <f t="shared" si="32"/>
        <v>1611.7011716666668</v>
      </c>
      <c r="W80" s="52">
        <f t="shared" si="26"/>
        <v>2039.916026405951</v>
      </c>
      <c r="X80" s="12">
        <f t="shared" si="27"/>
        <v>5205.4036264132064</v>
      </c>
      <c r="Y80" s="53">
        <f t="shared" si="28"/>
        <v>5209.7414627685503</v>
      </c>
      <c r="Z80" s="74"/>
    </row>
    <row r="81" spans="1:26">
      <c r="A81" s="15"/>
      <c r="B81" s="46" t="s">
        <v>104</v>
      </c>
      <c r="C81" s="47">
        <f t="shared" si="29"/>
        <v>17302.265476791879</v>
      </c>
      <c r="D81" s="26">
        <f>$C$30+$H$59</f>
        <v>448</v>
      </c>
      <c r="E81" s="26">
        <f t="shared" si="15"/>
        <v>16854.265476791879</v>
      </c>
      <c r="F81" s="26">
        <f t="shared" si="16"/>
        <v>14.0452212306599</v>
      </c>
      <c r="G81" s="27">
        <f t="shared" si="17"/>
        <v>16868.310698022538</v>
      </c>
      <c r="H81" s="74"/>
      <c r="I81" s="48">
        <f t="shared" si="30"/>
        <v>16621.222739260968</v>
      </c>
      <c r="J81" s="18">
        <f t="shared" si="18"/>
        <v>510</v>
      </c>
      <c r="K81" s="18">
        <f t="shared" si="19"/>
        <v>16111.222739260968</v>
      </c>
      <c r="L81" s="18">
        <f t="shared" si="20"/>
        <v>13.426018949384138</v>
      </c>
      <c r="M81" s="49">
        <f t="shared" si="21"/>
        <v>16124.648758210351</v>
      </c>
      <c r="N81" s="74"/>
      <c r="O81" s="50">
        <f t="shared" si="31"/>
        <v>5209.7414627685503</v>
      </c>
      <c r="P81" s="12">
        <f t="shared" si="22"/>
        <v>1003.95</v>
      </c>
      <c r="Q81" s="12">
        <f t="shared" si="33"/>
        <v>293.08450499999998</v>
      </c>
      <c r="R81" s="19">
        <v>0</v>
      </c>
      <c r="S81" s="12">
        <f t="shared" si="24"/>
        <v>166.66666666666666</v>
      </c>
      <c r="T81" s="26">
        <f>$H$59</f>
        <v>13</v>
      </c>
      <c r="U81" s="12">
        <f t="shared" si="34"/>
        <v>70</v>
      </c>
      <c r="V81" s="51">
        <f t="shared" si="32"/>
        <v>1611.7011716666668</v>
      </c>
      <c r="W81" s="52">
        <f t="shared" si="26"/>
        <v>2039.916026405951</v>
      </c>
      <c r="X81" s="12">
        <f t="shared" si="27"/>
        <v>5637.9563175078347</v>
      </c>
      <c r="Y81" s="53">
        <f t="shared" si="28"/>
        <v>5642.6546144390904</v>
      </c>
      <c r="Z81" s="74"/>
    </row>
    <row r="82" spans="1:26">
      <c r="A82" s="15"/>
      <c r="B82" s="46" t="s">
        <v>105</v>
      </c>
      <c r="C82" s="47">
        <f t="shared" si="29"/>
        <v>16868.310698022538</v>
      </c>
      <c r="D82" s="26">
        <f>$C$30+$I$59</f>
        <v>472</v>
      </c>
      <c r="E82" s="26">
        <f t="shared" si="15"/>
        <v>16396.310698022538</v>
      </c>
      <c r="F82" s="26">
        <f t="shared" si="16"/>
        <v>13.663592248352115</v>
      </c>
      <c r="G82" s="27">
        <f t="shared" si="17"/>
        <v>16409.974290270889</v>
      </c>
      <c r="H82" s="74"/>
      <c r="I82" s="48">
        <f t="shared" si="30"/>
        <v>16124.648758210351</v>
      </c>
      <c r="J82" s="18">
        <f t="shared" si="18"/>
        <v>510</v>
      </c>
      <c r="K82" s="18">
        <f t="shared" si="19"/>
        <v>15614.648758210351</v>
      </c>
      <c r="L82" s="18">
        <f t="shared" si="20"/>
        <v>13.012207298508626</v>
      </c>
      <c r="M82" s="49">
        <f t="shared" si="21"/>
        <v>15627.66096550886</v>
      </c>
      <c r="N82" s="74"/>
      <c r="O82" s="50">
        <f t="shared" si="31"/>
        <v>5642.6546144390904</v>
      </c>
      <c r="P82" s="12">
        <f t="shared" si="22"/>
        <v>1003.95</v>
      </c>
      <c r="Q82" s="12">
        <f t="shared" si="33"/>
        <v>293.08450499999998</v>
      </c>
      <c r="R82" s="19">
        <v>0</v>
      </c>
      <c r="S82" s="12">
        <f t="shared" si="24"/>
        <v>166.66666666666666</v>
      </c>
      <c r="T82" s="26">
        <f>$I$59</f>
        <v>37</v>
      </c>
      <c r="U82" s="12">
        <f t="shared" si="34"/>
        <v>70</v>
      </c>
      <c r="V82" s="51">
        <f t="shared" si="32"/>
        <v>1755.7011716666668</v>
      </c>
      <c r="W82" s="52">
        <f t="shared" si="26"/>
        <v>2039.916026405951</v>
      </c>
      <c r="X82" s="12">
        <f t="shared" si="27"/>
        <v>5926.8694691783749</v>
      </c>
      <c r="Y82" s="53">
        <f t="shared" si="28"/>
        <v>5931.8085270693564</v>
      </c>
      <c r="Z82" s="74"/>
    </row>
    <row r="83" spans="1:26">
      <c r="A83" s="15"/>
      <c r="B83" s="46" t="s">
        <v>106</v>
      </c>
      <c r="C83" s="47">
        <f t="shared" si="29"/>
        <v>16409.974290270889</v>
      </c>
      <c r="D83" s="26">
        <f>$C$30+$J$59</f>
        <v>448</v>
      </c>
      <c r="E83" s="26">
        <f t="shared" si="15"/>
        <v>15961.974290270889</v>
      </c>
      <c r="F83" s="26">
        <f t="shared" si="16"/>
        <v>13.301645241892409</v>
      </c>
      <c r="G83" s="27">
        <f t="shared" si="17"/>
        <v>15975.275935512782</v>
      </c>
      <c r="H83" s="74"/>
      <c r="I83" s="48">
        <f t="shared" si="30"/>
        <v>15627.66096550886</v>
      </c>
      <c r="J83" s="18">
        <f t="shared" si="18"/>
        <v>510</v>
      </c>
      <c r="K83" s="18">
        <f t="shared" si="19"/>
        <v>15117.66096550886</v>
      </c>
      <c r="L83" s="18">
        <f t="shared" si="20"/>
        <v>12.598050804590718</v>
      </c>
      <c r="M83" s="49">
        <f t="shared" si="21"/>
        <v>15130.25901631345</v>
      </c>
      <c r="N83" s="74"/>
      <c r="O83" s="50">
        <f t="shared" si="31"/>
        <v>5931.8085270693564</v>
      </c>
      <c r="P83" s="12">
        <f t="shared" si="22"/>
        <v>1003.95</v>
      </c>
      <c r="Q83" s="12">
        <f t="shared" si="33"/>
        <v>293.08450499999998</v>
      </c>
      <c r="R83" s="19">
        <v>0</v>
      </c>
      <c r="S83" s="12">
        <f t="shared" si="24"/>
        <v>166.66666666666666</v>
      </c>
      <c r="T83" s="26">
        <f>$J$59</f>
        <v>13</v>
      </c>
      <c r="U83" s="12">
        <f t="shared" si="34"/>
        <v>70</v>
      </c>
      <c r="V83" s="51">
        <f t="shared" si="32"/>
        <v>1611.7011716666668</v>
      </c>
      <c r="W83" s="52">
        <f t="shared" si="26"/>
        <v>2039.916026405951</v>
      </c>
      <c r="X83" s="12">
        <f t="shared" si="27"/>
        <v>6360.0233818086408</v>
      </c>
      <c r="Y83" s="53">
        <f t="shared" si="28"/>
        <v>6365.3234012934809</v>
      </c>
      <c r="Z83" s="74"/>
    </row>
    <row r="84" spans="1:26">
      <c r="A84" s="15"/>
      <c r="B84" s="46" t="s">
        <v>107</v>
      </c>
      <c r="C84" s="47">
        <f t="shared" si="29"/>
        <v>15975.275935512782</v>
      </c>
      <c r="D84" s="26">
        <f>$C$30+$K$59</f>
        <v>461</v>
      </c>
      <c r="E84" s="26">
        <f t="shared" si="15"/>
        <v>15514.275935512782</v>
      </c>
      <c r="F84" s="26">
        <f t="shared" si="16"/>
        <v>12.928563279593986</v>
      </c>
      <c r="G84" s="27">
        <f t="shared" si="17"/>
        <v>15527.204498792376</v>
      </c>
      <c r="H84" s="74"/>
      <c r="I84" s="48">
        <f t="shared" si="30"/>
        <v>15130.25901631345</v>
      </c>
      <c r="J84" s="18">
        <f t="shared" si="18"/>
        <v>510</v>
      </c>
      <c r="K84" s="18">
        <f t="shared" si="19"/>
        <v>14620.25901631345</v>
      </c>
      <c r="L84" s="18">
        <f t="shared" si="20"/>
        <v>12.18354918026121</v>
      </c>
      <c r="M84" s="49">
        <f t="shared" si="21"/>
        <v>14632.442565493711</v>
      </c>
      <c r="N84" s="74"/>
      <c r="O84" s="50">
        <f t="shared" si="31"/>
        <v>6365.3234012934809</v>
      </c>
      <c r="P84" s="12">
        <f t="shared" si="22"/>
        <v>1003.95</v>
      </c>
      <c r="Q84" s="12">
        <f t="shared" si="33"/>
        <v>293.08450499999998</v>
      </c>
      <c r="R84" s="19">
        <v>0</v>
      </c>
      <c r="S84" s="12">
        <f t="shared" si="24"/>
        <v>166.66666666666666</v>
      </c>
      <c r="T84" s="26">
        <f>$K$59</f>
        <v>26</v>
      </c>
      <c r="U84" s="19">
        <v>0</v>
      </c>
      <c r="V84" s="51">
        <f t="shared" si="32"/>
        <v>1619.7011716666668</v>
      </c>
      <c r="W84" s="52">
        <f t="shared" si="26"/>
        <v>2039.916026405951</v>
      </c>
      <c r="X84" s="12">
        <f t="shared" si="27"/>
        <v>6785.5382560327653</v>
      </c>
      <c r="Y84" s="53">
        <f t="shared" si="28"/>
        <v>6791.1928712461249</v>
      </c>
      <c r="Z84" s="74"/>
    </row>
    <row r="85" spans="1:26">
      <c r="A85" s="15"/>
      <c r="B85" s="46" t="s">
        <v>108</v>
      </c>
      <c r="C85" s="47">
        <f t="shared" si="29"/>
        <v>15527.204498792376</v>
      </c>
      <c r="D85" s="26">
        <f>$C$30+$L$59</f>
        <v>485</v>
      </c>
      <c r="E85" s="26">
        <f t="shared" si="15"/>
        <v>15042.204498792376</v>
      </c>
      <c r="F85" s="26">
        <f t="shared" si="16"/>
        <v>12.535170415660312</v>
      </c>
      <c r="G85" s="27">
        <f t="shared" si="17"/>
        <v>15054.739669208037</v>
      </c>
      <c r="H85" s="74"/>
      <c r="I85" s="48">
        <f t="shared" si="30"/>
        <v>14632.442565493711</v>
      </c>
      <c r="J85" s="18">
        <f t="shared" si="18"/>
        <v>510</v>
      </c>
      <c r="K85" s="18">
        <f t="shared" si="19"/>
        <v>14122.442565493711</v>
      </c>
      <c r="L85" s="18">
        <f t="shared" si="20"/>
        <v>11.768702137911426</v>
      </c>
      <c r="M85" s="49">
        <f t="shared" si="21"/>
        <v>14134.211267631623</v>
      </c>
      <c r="N85" s="74"/>
      <c r="O85" s="50">
        <f t="shared" si="31"/>
        <v>6791.1928712461249</v>
      </c>
      <c r="P85" s="12">
        <f t="shared" si="22"/>
        <v>1003.95</v>
      </c>
      <c r="Q85" s="12">
        <f t="shared" si="33"/>
        <v>293.08450499999998</v>
      </c>
      <c r="R85" s="19">
        <v>0</v>
      </c>
      <c r="S85" s="12">
        <f t="shared" si="24"/>
        <v>166.66666666666666</v>
      </c>
      <c r="T85" s="26">
        <f>$L$59</f>
        <v>50</v>
      </c>
      <c r="U85" s="19">
        <v>0</v>
      </c>
      <c r="V85" s="51">
        <f t="shared" si="32"/>
        <v>1763.7011716666668</v>
      </c>
      <c r="W85" s="52">
        <f t="shared" si="26"/>
        <v>2039.916026405951</v>
      </c>
      <c r="X85" s="12">
        <f t="shared" si="27"/>
        <v>7067.4077259854093</v>
      </c>
      <c r="Y85" s="53">
        <f t="shared" si="28"/>
        <v>7073.2972324237298</v>
      </c>
      <c r="Z85" s="74"/>
    </row>
    <row r="86" spans="1:26">
      <c r="A86" s="15"/>
      <c r="B86" s="46" t="s">
        <v>109</v>
      </c>
      <c r="C86" s="47">
        <f t="shared" si="29"/>
        <v>15054.739669208037</v>
      </c>
      <c r="D86" s="26">
        <f>$C$30+$M$59</f>
        <v>474</v>
      </c>
      <c r="E86" s="26">
        <f t="shared" si="15"/>
        <v>14580.739669208037</v>
      </c>
      <c r="F86" s="26">
        <f t="shared" si="16"/>
        <v>12.150616391006698</v>
      </c>
      <c r="G86" s="27">
        <f t="shared" si="17"/>
        <v>14592.890285599044</v>
      </c>
      <c r="H86" s="74"/>
      <c r="I86" s="48">
        <f t="shared" si="30"/>
        <v>14134.211267631623</v>
      </c>
      <c r="J86" s="18">
        <f t="shared" si="18"/>
        <v>510</v>
      </c>
      <c r="K86" s="18">
        <f t="shared" si="19"/>
        <v>13624.211267631623</v>
      </c>
      <c r="L86" s="18">
        <f t="shared" si="20"/>
        <v>11.353509389693018</v>
      </c>
      <c r="M86" s="49">
        <f t="shared" si="21"/>
        <v>13635.564777021316</v>
      </c>
      <c r="N86" s="74"/>
      <c r="O86" s="50">
        <f t="shared" si="31"/>
        <v>7073.2972324237298</v>
      </c>
      <c r="P86" s="12">
        <f t="shared" si="22"/>
        <v>1003.95</v>
      </c>
      <c r="Q86" s="12">
        <f t="shared" si="33"/>
        <v>293.08450499999998</v>
      </c>
      <c r="R86" s="19">
        <v>0</v>
      </c>
      <c r="S86" s="12">
        <f t="shared" si="24"/>
        <v>166.66666666666666</v>
      </c>
      <c r="T86" s="26">
        <f>$M$59</f>
        <v>39</v>
      </c>
      <c r="U86" s="19">
        <v>0</v>
      </c>
      <c r="V86" s="51">
        <f t="shared" si="32"/>
        <v>1697.7011716666668</v>
      </c>
      <c r="W86" s="52">
        <f t="shared" si="26"/>
        <v>2039.916026405951</v>
      </c>
      <c r="X86" s="12">
        <f t="shared" si="27"/>
        <v>7415.5120871630143</v>
      </c>
      <c r="Y86" s="53">
        <f t="shared" si="28"/>
        <v>7421.6916805689825</v>
      </c>
      <c r="Z86" s="74"/>
    </row>
    <row r="87" spans="1:26">
      <c r="A87" s="15"/>
      <c r="B87" s="46" t="s">
        <v>110</v>
      </c>
      <c r="C87" s="47">
        <f t="shared" si="29"/>
        <v>14592.890285599044</v>
      </c>
      <c r="D87" s="26">
        <f>$C$30+$N$59</f>
        <v>474</v>
      </c>
      <c r="E87" s="26">
        <f t="shared" si="15"/>
        <v>14118.890285599044</v>
      </c>
      <c r="F87" s="26">
        <f t="shared" si="16"/>
        <v>11.765741904665871</v>
      </c>
      <c r="G87" s="27">
        <f t="shared" si="17"/>
        <v>14130.65602750371</v>
      </c>
      <c r="H87" s="74"/>
      <c r="I87" s="48">
        <f t="shared" si="30"/>
        <v>13635.564777021316</v>
      </c>
      <c r="J87" s="18">
        <f t="shared" si="18"/>
        <v>510</v>
      </c>
      <c r="K87" s="18">
        <f t="shared" si="19"/>
        <v>13125.564777021316</v>
      </c>
      <c r="L87" s="18">
        <f t="shared" si="20"/>
        <v>10.937970647517764</v>
      </c>
      <c r="M87" s="49">
        <f t="shared" si="21"/>
        <v>13136.502747668834</v>
      </c>
      <c r="N87" s="74"/>
      <c r="O87" s="50">
        <f t="shared" si="31"/>
        <v>7421.6916805689825</v>
      </c>
      <c r="P87" s="12">
        <f t="shared" si="22"/>
        <v>1003.95</v>
      </c>
      <c r="Q87" s="12">
        <f t="shared" si="33"/>
        <v>293.08450499999998</v>
      </c>
      <c r="R87" s="19">
        <v>0</v>
      </c>
      <c r="S87" s="12">
        <f t="shared" si="24"/>
        <v>166.66666666666666</v>
      </c>
      <c r="T87" s="26">
        <f>$N$59</f>
        <v>39</v>
      </c>
      <c r="U87" s="19">
        <v>0</v>
      </c>
      <c r="V87" s="51">
        <f t="shared" si="32"/>
        <v>1697.7011716666668</v>
      </c>
      <c r="W87" s="52">
        <f t="shared" si="26"/>
        <v>2039.916026405951</v>
      </c>
      <c r="X87" s="12">
        <f t="shared" si="27"/>
        <v>7763.9065353082669</v>
      </c>
      <c r="Y87" s="53">
        <f t="shared" si="28"/>
        <v>7770.3764574210227</v>
      </c>
      <c r="Z87" s="74"/>
    </row>
    <row r="88" spans="1:26">
      <c r="A88" s="15"/>
      <c r="B88" s="46" t="s">
        <v>111</v>
      </c>
      <c r="C88" s="47">
        <f t="shared" si="29"/>
        <v>14130.65602750371</v>
      </c>
      <c r="D88" s="26">
        <f>$C$30+$C$59</f>
        <v>498</v>
      </c>
      <c r="E88" s="26">
        <f t="shared" si="15"/>
        <v>13632.65602750371</v>
      </c>
      <c r="F88" s="26">
        <f t="shared" si="16"/>
        <v>11.360546689586426</v>
      </c>
      <c r="G88" s="27">
        <f t="shared" si="17"/>
        <v>13644.016574193296</v>
      </c>
      <c r="H88" s="74"/>
      <c r="I88" s="48">
        <f t="shared" si="30"/>
        <v>13136.502747668834</v>
      </c>
      <c r="J88" s="18">
        <f t="shared" si="18"/>
        <v>510</v>
      </c>
      <c r="K88" s="18">
        <f t="shared" si="19"/>
        <v>12626.502747668834</v>
      </c>
      <c r="L88" s="18">
        <f t="shared" si="20"/>
        <v>10.522085623057363</v>
      </c>
      <c r="M88" s="49">
        <f t="shared" si="21"/>
        <v>12637.024833291891</v>
      </c>
      <c r="N88" s="74"/>
      <c r="O88" s="50">
        <f t="shared" si="31"/>
        <v>7770.3764574210227</v>
      </c>
      <c r="P88" s="12">
        <f t="shared" si="22"/>
        <v>1003.95</v>
      </c>
      <c r="Q88" s="12">
        <f t="shared" ref="Q88:Q99" si="35">$C$16*(1+$C$17)^2*$C$18/12</f>
        <v>298.94619510000001</v>
      </c>
      <c r="R88" s="12">
        <f>$C$23</f>
        <v>1200</v>
      </c>
      <c r="S88" s="12">
        <f t="shared" si="24"/>
        <v>166.66666666666666</v>
      </c>
      <c r="T88" s="26">
        <f>$C$59</f>
        <v>63</v>
      </c>
      <c r="U88" s="12">
        <f t="shared" ref="U88:U95" si="36">$C$24</f>
        <v>70</v>
      </c>
      <c r="V88" s="51">
        <f t="shared" si="32"/>
        <v>3117.5628617666666</v>
      </c>
      <c r="W88" s="52">
        <f t="shared" si="26"/>
        <v>2039.916026405951</v>
      </c>
      <c r="X88" s="12">
        <f t="shared" si="27"/>
        <v>6692.7296220603066</v>
      </c>
      <c r="Y88" s="53">
        <f t="shared" si="28"/>
        <v>6698.3068967453564</v>
      </c>
      <c r="Z88" s="74"/>
    </row>
    <row r="89" spans="1:26">
      <c r="A89" s="15"/>
      <c r="B89" s="46" t="s">
        <v>112</v>
      </c>
      <c r="C89" s="47">
        <f t="shared" si="29"/>
        <v>13644.016574193296</v>
      </c>
      <c r="D89" s="26">
        <f>$C$30+$D$59</f>
        <v>474</v>
      </c>
      <c r="E89" s="26">
        <f t="shared" si="15"/>
        <v>13170.016574193296</v>
      </c>
      <c r="F89" s="26">
        <f t="shared" si="16"/>
        <v>10.975013811827745</v>
      </c>
      <c r="G89" s="27">
        <f t="shared" si="17"/>
        <v>13180.991588005123</v>
      </c>
      <c r="H89" s="74"/>
      <c r="I89" s="48">
        <f t="shared" si="30"/>
        <v>12637.024833291891</v>
      </c>
      <c r="J89" s="18">
        <f t="shared" si="18"/>
        <v>510</v>
      </c>
      <c r="K89" s="18">
        <f t="shared" si="19"/>
        <v>12127.024833291891</v>
      </c>
      <c r="L89" s="18">
        <f t="shared" si="20"/>
        <v>10.105854027743243</v>
      </c>
      <c r="M89" s="49">
        <f t="shared" si="21"/>
        <v>12137.130687319634</v>
      </c>
      <c r="N89" s="74"/>
      <c r="O89" s="50">
        <f t="shared" si="31"/>
        <v>6698.3068967453564</v>
      </c>
      <c r="P89" s="12">
        <f t="shared" si="22"/>
        <v>1003.95</v>
      </c>
      <c r="Q89" s="12">
        <f t="shared" si="35"/>
        <v>298.94619510000001</v>
      </c>
      <c r="R89" s="19">
        <v>0</v>
      </c>
      <c r="S89" s="12">
        <f t="shared" si="24"/>
        <v>166.66666666666666</v>
      </c>
      <c r="T89" s="26">
        <f>$D$59</f>
        <v>39</v>
      </c>
      <c r="U89" s="12">
        <f t="shared" si="36"/>
        <v>70</v>
      </c>
      <c r="V89" s="51">
        <f t="shared" si="32"/>
        <v>1773.5628617666669</v>
      </c>
      <c r="W89" s="52">
        <f t="shared" si="26"/>
        <v>2039.916026405951</v>
      </c>
      <c r="X89" s="12">
        <f t="shared" si="27"/>
        <v>6964.6600613846404</v>
      </c>
      <c r="Y89" s="53">
        <f t="shared" si="28"/>
        <v>6970.463944769127</v>
      </c>
      <c r="Z89" s="74"/>
    </row>
    <row r="90" spans="1:26">
      <c r="A90" s="15"/>
      <c r="B90" s="46" t="s">
        <v>113</v>
      </c>
      <c r="C90" s="47">
        <f t="shared" si="29"/>
        <v>13180.991588005123</v>
      </c>
      <c r="D90" s="26">
        <f>$C$30+$E$59</f>
        <v>461</v>
      </c>
      <c r="E90" s="26">
        <f t="shared" si="15"/>
        <v>12719.991588005123</v>
      </c>
      <c r="F90" s="26">
        <f t="shared" si="16"/>
        <v>10.599992990004269</v>
      </c>
      <c r="G90" s="27">
        <f t="shared" si="17"/>
        <v>12730.591580995128</v>
      </c>
      <c r="H90" s="74"/>
      <c r="I90" s="48">
        <f t="shared" si="30"/>
        <v>12137.130687319634</v>
      </c>
      <c r="J90" s="18">
        <f t="shared" si="18"/>
        <v>510</v>
      </c>
      <c r="K90" s="18">
        <f t="shared" si="19"/>
        <v>11627.130687319634</v>
      </c>
      <c r="L90" s="18">
        <f t="shared" si="20"/>
        <v>9.6892755727663609</v>
      </c>
      <c r="M90" s="49">
        <f t="shared" si="21"/>
        <v>11636.819962892399</v>
      </c>
      <c r="N90" s="74"/>
      <c r="O90" s="50">
        <f t="shared" si="31"/>
        <v>6970.463944769127</v>
      </c>
      <c r="P90" s="12">
        <f t="shared" si="22"/>
        <v>1003.95</v>
      </c>
      <c r="Q90" s="12">
        <f t="shared" si="35"/>
        <v>298.94619510000001</v>
      </c>
      <c r="R90" s="19">
        <v>0</v>
      </c>
      <c r="S90" s="12">
        <f t="shared" si="24"/>
        <v>166.66666666666666</v>
      </c>
      <c r="T90" s="26">
        <f>$E$59</f>
        <v>26</v>
      </c>
      <c r="U90" s="12">
        <f t="shared" si="36"/>
        <v>70</v>
      </c>
      <c r="V90" s="51">
        <f t="shared" si="32"/>
        <v>1695.5628617666669</v>
      </c>
      <c r="W90" s="52">
        <f t="shared" si="26"/>
        <v>2039.916026405951</v>
      </c>
      <c r="X90" s="12">
        <f t="shared" si="27"/>
        <v>7314.8171094084109</v>
      </c>
      <c r="Y90" s="53">
        <f t="shared" si="28"/>
        <v>7320.9127903329172</v>
      </c>
      <c r="Z90" s="74"/>
    </row>
    <row r="91" spans="1:26">
      <c r="A91" s="15"/>
      <c r="B91" s="46" t="s">
        <v>114</v>
      </c>
      <c r="C91" s="47">
        <f t="shared" si="29"/>
        <v>12730.591580995128</v>
      </c>
      <c r="D91" s="26">
        <f>$C$30+$F$59</f>
        <v>485</v>
      </c>
      <c r="E91" s="26">
        <f t="shared" si="15"/>
        <v>12245.591580995128</v>
      </c>
      <c r="F91" s="26">
        <f t="shared" si="16"/>
        <v>10.204659650829273</v>
      </c>
      <c r="G91" s="27">
        <f t="shared" si="17"/>
        <v>12255.796240645957</v>
      </c>
      <c r="H91" s="74"/>
      <c r="I91" s="48">
        <f t="shared" si="30"/>
        <v>11636.819962892399</v>
      </c>
      <c r="J91" s="18">
        <f t="shared" si="18"/>
        <v>510</v>
      </c>
      <c r="K91" s="18">
        <f t="shared" si="19"/>
        <v>11126.819962892399</v>
      </c>
      <c r="L91" s="18">
        <f t="shared" si="20"/>
        <v>9.2723499690770002</v>
      </c>
      <c r="M91" s="49">
        <f t="shared" si="21"/>
        <v>11136.092312861476</v>
      </c>
      <c r="N91" s="74"/>
      <c r="O91" s="50">
        <f t="shared" si="31"/>
        <v>7320.9127903329172</v>
      </c>
      <c r="P91" s="12">
        <f t="shared" si="22"/>
        <v>1003.95</v>
      </c>
      <c r="Q91" s="12">
        <f t="shared" si="35"/>
        <v>298.94619510000001</v>
      </c>
      <c r="R91" s="19">
        <v>0</v>
      </c>
      <c r="S91" s="12">
        <f t="shared" si="24"/>
        <v>166.66666666666666</v>
      </c>
      <c r="T91" s="26">
        <f>$F$59</f>
        <v>50</v>
      </c>
      <c r="U91" s="12">
        <f t="shared" si="36"/>
        <v>70</v>
      </c>
      <c r="V91" s="51">
        <f t="shared" si="32"/>
        <v>1839.5628617666669</v>
      </c>
      <c r="W91" s="52">
        <f t="shared" si="26"/>
        <v>2039.916026405951</v>
      </c>
      <c r="X91" s="12">
        <f t="shared" si="27"/>
        <v>7521.2659549722011</v>
      </c>
      <c r="Y91" s="53">
        <f t="shared" si="28"/>
        <v>7527.5336766013443</v>
      </c>
      <c r="Z91" s="74"/>
    </row>
    <row r="92" spans="1:26">
      <c r="A92" s="15"/>
      <c r="B92" s="46" t="s">
        <v>115</v>
      </c>
      <c r="C92" s="47">
        <f t="shared" si="29"/>
        <v>12255.796240645957</v>
      </c>
      <c r="D92" s="26">
        <f>$C$30+$G$59</f>
        <v>448</v>
      </c>
      <c r="E92" s="26">
        <f t="shared" si="15"/>
        <v>11807.796240645957</v>
      </c>
      <c r="F92" s="26">
        <f t="shared" si="16"/>
        <v>9.839830200538298</v>
      </c>
      <c r="G92" s="27">
        <f t="shared" si="17"/>
        <v>11817.636070846496</v>
      </c>
      <c r="H92" s="74"/>
      <c r="I92" s="48">
        <f t="shared" si="30"/>
        <v>11136.092312861476</v>
      </c>
      <c r="J92" s="18">
        <f t="shared" si="18"/>
        <v>510</v>
      </c>
      <c r="K92" s="18">
        <f t="shared" si="19"/>
        <v>10626.092312861476</v>
      </c>
      <c r="L92" s="18">
        <f t="shared" si="20"/>
        <v>8.8550769273845642</v>
      </c>
      <c r="M92" s="49">
        <f t="shared" si="21"/>
        <v>10634.94738978886</v>
      </c>
      <c r="N92" s="74"/>
      <c r="O92" s="50">
        <f t="shared" si="31"/>
        <v>7527.5336766013443</v>
      </c>
      <c r="P92" s="12">
        <f t="shared" si="22"/>
        <v>1003.95</v>
      </c>
      <c r="Q92" s="12">
        <f t="shared" si="35"/>
        <v>298.94619510000001</v>
      </c>
      <c r="R92" s="19">
        <v>0</v>
      </c>
      <c r="S92" s="12">
        <f t="shared" si="24"/>
        <v>166.66666666666666</v>
      </c>
      <c r="T92" s="26">
        <f>$G$59</f>
        <v>13</v>
      </c>
      <c r="U92" s="12">
        <f t="shared" si="36"/>
        <v>70</v>
      </c>
      <c r="V92" s="51">
        <f t="shared" si="32"/>
        <v>1617.5628617666669</v>
      </c>
      <c r="W92" s="52">
        <f t="shared" si="26"/>
        <v>2039.916026405951</v>
      </c>
      <c r="X92" s="12">
        <f t="shared" si="27"/>
        <v>7949.8868412406282</v>
      </c>
      <c r="Y92" s="53">
        <f t="shared" si="28"/>
        <v>7956.5117469416609</v>
      </c>
      <c r="Z92" s="74"/>
    </row>
    <row r="93" spans="1:26">
      <c r="A93" s="15"/>
      <c r="B93" s="46" t="s">
        <v>116</v>
      </c>
      <c r="C93" s="47">
        <f t="shared" si="29"/>
        <v>11817.636070846496</v>
      </c>
      <c r="D93" s="26">
        <f>$C$30+$H$59</f>
        <v>448</v>
      </c>
      <c r="E93" s="26">
        <f t="shared" si="15"/>
        <v>11369.636070846496</v>
      </c>
      <c r="F93" s="26">
        <f t="shared" si="16"/>
        <v>9.4746967257054138</v>
      </c>
      <c r="G93" s="27">
        <f t="shared" si="17"/>
        <v>11379.110767572201</v>
      </c>
      <c r="H93" s="74"/>
      <c r="I93" s="48">
        <f t="shared" si="30"/>
        <v>10634.94738978886</v>
      </c>
      <c r="J93" s="18">
        <f t="shared" si="18"/>
        <v>510</v>
      </c>
      <c r="K93" s="18">
        <f t="shared" si="19"/>
        <v>10124.94738978886</v>
      </c>
      <c r="L93" s="18">
        <f t="shared" si="20"/>
        <v>8.4374561581573833</v>
      </c>
      <c r="M93" s="49">
        <f t="shared" si="21"/>
        <v>10133.384845947017</v>
      </c>
      <c r="N93" s="74"/>
      <c r="O93" s="50">
        <f t="shared" si="31"/>
        <v>7956.5117469416609</v>
      </c>
      <c r="P93" s="12">
        <f t="shared" si="22"/>
        <v>1003.95</v>
      </c>
      <c r="Q93" s="12">
        <f t="shared" si="35"/>
        <v>298.94619510000001</v>
      </c>
      <c r="R93" s="19">
        <v>0</v>
      </c>
      <c r="S93" s="12">
        <f t="shared" si="24"/>
        <v>166.66666666666666</v>
      </c>
      <c r="T93" s="26">
        <f>$H$59</f>
        <v>13</v>
      </c>
      <c r="U93" s="12">
        <f t="shared" si="36"/>
        <v>70</v>
      </c>
      <c r="V93" s="51">
        <f t="shared" si="32"/>
        <v>1617.5628617666669</v>
      </c>
      <c r="W93" s="52">
        <f t="shared" si="26"/>
        <v>2039.916026405951</v>
      </c>
      <c r="X93" s="12">
        <f t="shared" si="27"/>
        <v>8378.8649115809458</v>
      </c>
      <c r="Y93" s="53">
        <f t="shared" si="28"/>
        <v>8385.8472990072623</v>
      </c>
      <c r="Z93" s="74"/>
    </row>
    <row r="94" spans="1:26">
      <c r="A94" s="15"/>
      <c r="B94" s="46" t="s">
        <v>117</v>
      </c>
      <c r="C94" s="47">
        <f t="shared" si="29"/>
        <v>11379.110767572201</v>
      </c>
      <c r="D94" s="26">
        <f>$C$30+$I$59</f>
        <v>472</v>
      </c>
      <c r="E94" s="26">
        <f t="shared" si="15"/>
        <v>10907.110767572201</v>
      </c>
      <c r="F94" s="26">
        <f t="shared" si="16"/>
        <v>9.0892589729768343</v>
      </c>
      <c r="G94" s="27">
        <f t="shared" si="17"/>
        <v>10916.200026545179</v>
      </c>
      <c r="H94" s="74"/>
      <c r="I94" s="48">
        <f t="shared" si="30"/>
        <v>10133.384845947017</v>
      </c>
      <c r="J94" s="18">
        <f t="shared" si="18"/>
        <v>510</v>
      </c>
      <c r="K94" s="18">
        <f t="shared" si="19"/>
        <v>9623.3848459470173</v>
      </c>
      <c r="L94" s="18">
        <f t="shared" si="20"/>
        <v>8.0194873716225157</v>
      </c>
      <c r="M94" s="49">
        <f t="shared" si="21"/>
        <v>9631.4043333186401</v>
      </c>
      <c r="N94" s="74"/>
      <c r="O94" s="50">
        <f t="shared" si="31"/>
        <v>8385.8472990072623</v>
      </c>
      <c r="P94" s="12">
        <f t="shared" si="22"/>
        <v>1003.95</v>
      </c>
      <c r="Q94" s="12">
        <f t="shared" si="35"/>
        <v>298.94619510000001</v>
      </c>
      <c r="R94" s="19">
        <v>0</v>
      </c>
      <c r="S94" s="12">
        <f t="shared" si="24"/>
        <v>166.66666666666666</v>
      </c>
      <c r="T94" s="26">
        <f>$I$59</f>
        <v>37</v>
      </c>
      <c r="U94" s="12">
        <f t="shared" si="36"/>
        <v>70</v>
      </c>
      <c r="V94" s="51">
        <f t="shared" si="32"/>
        <v>1761.5628617666669</v>
      </c>
      <c r="W94" s="52">
        <f t="shared" si="26"/>
        <v>2039.916026405951</v>
      </c>
      <c r="X94" s="12">
        <f t="shared" si="27"/>
        <v>8664.2004636465463</v>
      </c>
      <c r="Y94" s="53">
        <f t="shared" si="28"/>
        <v>8671.4206306995839</v>
      </c>
      <c r="Z94" s="74"/>
    </row>
    <row r="95" spans="1:26">
      <c r="A95" s="15"/>
      <c r="B95" s="46" t="s">
        <v>118</v>
      </c>
      <c r="C95" s="47">
        <f t="shared" si="29"/>
        <v>10916.200026545179</v>
      </c>
      <c r="D95" s="26">
        <f>$C$30+$J$59</f>
        <v>448</v>
      </c>
      <c r="E95" s="26">
        <f t="shared" si="15"/>
        <v>10468.200026545179</v>
      </c>
      <c r="F95" s="26">
        <f t="shared" si="16"/>
        <v>8.723500022120982</v>
      </c>
      <c r="G95" s="27">
        <f t="shared" si="17"/>
        <v>10476.9235265673</v>
      </c>
      <c r="H95" s="74"/>
      <c r="I95" s="48">
        <f t="shared" si="30"/>
        <v>9631.4043333186401</v>
      </c>
      <c r="J95" s="18">
        <f t="shared" si="18"/>
        <v>510</v>
      </c>
      <c r="K95" s="18">
        <f t="shared" si="19"/>
        <v>9121.4043333186401</v>
      </c>
      <c r="L95" s="18">
        <f t="shared" si="20"/>
        <v>7.601170277765533</v>
      </c>
      <c r="M95" s="49">
        <f t="shared" si="21"/>
        <v>9129.0055035964051</v>
      </c>
      <c r="N95" s="74"/>
      <c r="O95" s="50">
        <f t="shared" si="31"/>
        <v>8671.4206306995839</v>
      </c>
      <c r="P95" s="12">
        <f t="shared" si="22"/>
        <v>1003.95</v>
      </c>
      <c r="Q95" s="12">
        <f t="shared" si="35"/>
        <v>298.94619510000001</v>
      </c>
      <c r="R95" s="19">
        <v>0</v>
      </c>
      <c r="S95" s="12">
        <f t="shared" si="24"/>
        <v>166.66666666666666</v>
      </c>
      <c r="T95" s="26">
        <f>$J$59</f>
        <v>13</v>
      </c>
      <c r="U95" s="12">
        <f t="shared" si="36"/>
        <v>70</v>
      </c>
      <c r="V95" s="51">
        <f t="shared" si="32"/>
        <v>1617.5628617666669</v>
      </c>
      <c r="W95" s="52">
        <f t="shared" si="26"/>
        <v>2039.916026405951</v>
      </c>
      <c r="X95" s="12">
        <f t="shared" si="27"/>
        <v>9093.7737953388678</v>
      </c>
      <c r="Y95" s="53">
        <f t="shared" si="28"/>
        <v>9101.3519401683152</v>
      </c>
      <c r="Z95" s="74"/>
    </row>
    <row r="96" spans="1:26">
      <c r="A96" s="15"/>
      <c r="B96" s="46" t="s">
        <v>119</v>
      </c>
      <c r="C96" s="47">
        <f t="shared" si="29"/>
        <v>10476.9235265673</v>
      </c>
      <c r="D96" s="26">
        <f>$C$30+$K$59</f>
        <v>461</v>
      </c>
      <c r="E96" s="26">
        <f t="shared" si="15"/>
        <v>10015.9235265673</v>
      </c>
      <c r="F96" s="26">
        <f t="shared" si="16"/>
        <v>8.3466029388060843</v>
      </c>
      <c r="G96" s="27">
        <f t="shared" si="17"/>
        <v>10024.270129506105</v>
      </c>
      <c r="H96" s="74"/>
      <c r="I96" s="48">
        <f t="shared" si="30"/>
        <v>9129.0055035964051</v>
      </c>
      <c r="J96" s="18">
        <f t="shared" si="18"/>
        <v>510</v>
      </c>
      <c r="K96" s="18">
        <f t="shared" si="19"/>
        <v>8619.0055035964051</v>
      </c>
      <c r="L96" s="18">
        <f t="shared" si="20"/>
        <v>7.1825045863303378</v>
      </c>
      <c r="M96" s="49">
        <f t="shared" si="21"/>
        <v>8626.1880081827348</v>
      </c>
      <c r="N96" s="74"/>
      <c r="O96" s="50">
        <f t="shared" si="31"/>
        <v>9101.3519401683152</v>
      </c>
      <c r="P96" s="12">
        <f t="shared" si="22"/>
        <v>1003.95</v>
      </c>
      <c r="Q96" s="12">
        <f t="shared" si="35"/>
        <v>298.94619510000001</v>
      </c>
      <c r="R96" s="19">
        <v>0</v>
      </c>
      <c r="S96" s="12">
        <f t="shared" si="24"/>
        <v>166.66666666666666</v>
      </c>
      <c r="T96" s="26">
        <f>$K$59</f>
        <v>26</v>
      </c>
      <c r="U96" s="19">
        <v>0</v>
      </c>
      <c r="V96" s="51">
        <f t="shared" si="32"/>
        <v>1625.5628617666669</v>
      </c>
      <c r="W96" s="52">
        <f t="shared" si="26"/>
        <v>2039.916026405951</v>
      </c>
      <c r="X96" s="12">
        <f t="shared" si="27"/>
        <v>9515.7051048075991</v>
      </c>
      <c r="Y96" s="53">
        <f t="shared" si="28"/>
        <v>9523.6348590616053</v>
      </c>
      <c r="Z96" s="74"/>
    </row>
    <row r="97" spans="1:26">
      <c r="A97" s="15"/>
      <c r="B97" s="46" t="s">
        <v>120</v>
      </c>
      <c r="C97" s="47">
        <f t="shared" si="29"/>
        <v>10024.270129506105</v>
      </c>
      <c r="D97" s="26">
        <f>$C$30+$L$59</f>
        <v>485</v>
      </c>
      <c r="E97" s="26">
        <f t="shared" si="15"/>
        <v>9539.2701295061051</v>
      </c>
      <c r="F97" s="26">
        <f t="shared" si="16"/>
        <v>7.9493917745884213</v>
      </c>
      <c r="G97" s="27">
        <f t="shared" si="17"/>
        <v>9547.2195212806928</v>
      </c>
      <c r="H97" s="74"/>
      <c r="I97" s="48">
        <f t="shared" si="30"/>
        <v>8626.1880081827348</v>
      </c>
      <c r="J97" s="18">
        <f t="shared" si="18"/>
        <v>510</v>
      </c>
      <c r="K97" s="18">
        <f t="shared" si="19"/>
        <v>8116.1880081827348</v>
      </c>
      <c r="L97" s="18">
        <f t="shared" si="20"/>
        <v>6.7634900068189454</v>
      </c>
      <c r="M97" s="49">
        <f t="shared" si="21"/>
        <v>8122.9514981895536</v>
      </c>
      <c r="N97" s="74"/>
      <c r="O97" s="50">
        <f t="shared" si="31"/>
        <v>9523.6348590616053</v>
      </c>
      <c r="P97" s="12">
        <f t="shared" si="22"/>
        <v>1003.95</v>
      </c>
      <c r="Q97" s="12">
        <f t="shared" si="35"/>
        <v>298.94619510000001</v>
      </c>
      <c r="R97" s="19">
        <v>0</v>
      </c>
      <c r="S97" s="12">
        <f t="shared" si="24"/>
        <v>166.66666666666666</v>
      </c>
      <c r="T97" s="26">
        <f>$L$59</f>
        <v>50</v>
      </c>
      <c r="U97" s="19">
        <v>0</v>
      </c>
      <c r="V97" s="51">
        <f t="shared" si="32"/>
        <v>1769.5628617666669</v>
      </c>
      <c r="W97" s="52">
        <f t="shared" si="26"/>
        <v>2039.916026405951</v>
      </c>
      <c r="X97" s="12">
        <f t="shared" si="27"/>
        <v>9793.9880237008892</v>
      </c>
      <c r="Y97" s="53">
        <f t="shared" si="28"/>
        <v>9802.1496803873051</v>
      </c>
      <c r="Z97" s="74"/>
    </row>
    <row r="98" spans="1:26">
      <c r="A98" s="15"/>
      <c r="B98" s="46" t="s">
        <v>121</v>
      </c>
      <c r="C98" s="47">
        <f t="shared" si="29"/>
        <v>9547.2195212806928</v>
      </c>
      <c r="D98" s="26">
        <f>$C$30+$M$59</f>
        <v>474</v>
      </c>
      <c r="E98" s="26">
        <f t="shared" si="15"/>
        <v>9073.2195212806928</v>
      </c>
      <c r="F98" s="26">
        <f t="shared" si="16"/>
        <v>7.561016267733911</v>
      </c>
      <c r="G98" s="27">
        <f t="shared" si="17"/>
        <v>9080.7805375484259</v>
      </c>
      <c r="H98" s="74"/>
      <c r="I98" s="48">
        <f t="shared" si="30"/>
        <v>8122.9514981895536</v>
      </c>
      <c r="J98" s="18">
        <f t="shared" si="18"/>
        <v>510</v>
      </c>
      <c r="K98" s="18">
        <f t="shared" si="19"/>
        <v>7612.9514981895536</v>
      </c>
      <c r="L98" s="18">
        <f t="shared" si="20"/>
        <v>6.3441262484912953</v>
      </c>
      <c r="M98" s="49">
        <f t="shared" si="21"/>
        <v>7619.2956244380448</v>
      </c>
      <c r="N98" s="74"/>
      <c r="O98" s="50">
        <f t="shared" si="31"/>
        <v>9802.1496803873051</v>
      </c>
      <c r="P98" s="12">
        <f t="shared" si="22"/>
        <v>1003.95</v>
      </c>
      <c r="Q98" s="12">
        <f t="shared" si="35"/>
        <v>298.94619510000001</v>
      </c>
      <c r="R98" s="19">
        <v>0</v>
      </c>
      <c r="S98" s="12">
        <f t="shared" si="24"/>
        <v>166.66666666666666</v>
      </c>
      <c r="T98" s="26">
        <f>$M$59</f>
        <v>39</v>
      </c>
      <c r="U98" s="19">
        <v>0</v>
      </c>
      <c r="V98" s="51">
        <f t="shared" si="32"/>
        <v>1703.5628617666669</v>
      </c>
      <c r="W98" s="52">
        <f t="shared" si="26"/>
        <v>2039.916026405951</v>
      </c>
      <c r="X98" s="12">
        <f t="shared" si="27"/>
        <v>10138.502845026589</v>
      </c>
      <c r="Y98" s="53">
        <f t="shared" si="28"/>
        <v>10146.951597397443</v>
      </c>
      <c r="Z98" s="74"/>
    </row>
    <row r="99" spans="1:26">
      <c r="A99" s="15"/>
      <c r="B99" s="46" t="s">
        <v>122</v>
      </c>
      <c r="C99" s="54">
        <f t="shared" si="29"/>
        <v>9080.7805375484259</v>
      </c>
      <c r="D99" s="55">
        <f>$C$30+$N$59</f>
        <v>474</v>
      </c>
      <c r="E99" s="55">
        <f t="shared" si="15"/>
        <v>8606.7805375484259</v>
      </c>
      <c r="F99" s="55">
        <f t="shared" si="16"/>
        <v>7.1723171146236879</v>
      </c>
      <c r="G99" s="56">
        <f t="shared" si="17"/>
        <v>8613.9528546630499</v>
      </c>
      <c r="H99" s="57"/>
      <c r="I99" s="58">
        <f t="shared" si="30"/>
        <v>7619.2956244380448</v>
      </c>
      <c r="J99" s="60">
        <f t="shared" si="18"/>
        <v>510</v>
      </c>
      <c r="K99" s="60">
        <f t="shared" si="19"/>
        <v>7109.2956244380448</v>
      </c>
      <c r="L99" s="60">
        <f t="shared" si="20"/>
        <v>5.9244130203650371</v>
      </c>
      <c r="M99" s="61">
        <f t="shared" si="21"/>
        <v>7115.2200374584099</v>
      </c>
      <c r="N99" s="74"/>
      <c r="O99" s="62">
        <f t="shared" si="31"/>
        <v>10146.951597397443</v>
      </c>
      <c r="P99" s="63">
        <f t="shared" si="22"/>
        <v>1003.95</v>
      </c>
      <c r="Q99" s="63">
        <f t="shared" si="35"/>
        <v>298.94619510000001</v>
      </c>
      <c r="R99" s="64">
        <v>0</v>
      </c>
      <c r="S99" s="63">
        <f t="shared" si="24"/>
        <v>166.66666666666666</v>
      </c>
      <c r="T99" s="55">
        <f>$N$59</f>
        <v>39</v>
      </c>
      <c r="U99" s="64">
        <v>0</v>
      </c>
      <c r="V99" s="65">
        <f t="shared" si="32"/>
        <v>1703.5628617666669</v>
      </c>
      <c r="W99" s="66">
        <f t="shared" si="26"/>
        <v>2039.916026405951</v>
      </c>
      <c r="X99" s="63">
        <f t="shared" si="27"/>
        <v>10483.304762036729</v>
      </c>
      <c r="Y99" s="67">
        <f t="shared" si="28"/>
        <v>10492.040849338426</v>
      </c>
      <c r="Z99" s="74"/>
    </row>
    <row r="100" spans="1:26">
      <c r="A100" s="15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>
      <c r="A101" s="15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11" t="s">
        <v>123</v>
      </c>
      <c r="X101" s="12">
        <f ca="1">C47</f>
        <v>295644.77320846624</v>
      </c>
      <c r="Y101" s="74"/>
      <c r="Z101" s="74"/>
    </row>
    <row r="102" spans="1:26">
      <c r="A102" s="20" t="s">
        <v>124</v>
      </c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11" t="s">
        <v>125</v>
      </c>
      <c r="X102" s="12">
        <f>C15</f>
        <v>176908.31</v>
      </c>
      <c r="Y102" s="74"/>
      <c r="Z102" s="74"/>
    </row>
    <row r="103" spans="1:26">
      <c r="A103" s="15"/>
      <c r="B103" s="74" t="s">
        <v>126</v>
      </c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68" t="s">
        <v>127</v>
      </c>
      <c r="X103" s="51">
        <f ca="1">X101-C48-X102</f>
        <v>103954.22454804293</v>
      </c>
      <c r="Y103" s="74"/>
      <c r="Z103" s="74"/>
    </row>
    <row r="104" spans="1:26">
      <c r="A104" s="15"/>
      <c r="B104" s="74" t="s">
        <v>128</v>
      </c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 t="s">
        <v>129</v>
      </c>
      <c r="X104" s="69">
        <f ca="1">X103+Y99-C8</f>
        <v>89446.265397381358</v>
      </c>
      <c r="Y104" s="74"/>
      <c r="Z104" s="74"/>
    </row>
    <row r="105" spans="1:26">
      <c r="A105" s="15"/>
      <c r="B105" s="74" t="s">
        <v>130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>
      <c r="A106" s="15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>
      <c r="A107" s="15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>
      <c r="A108" s="15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>
      <c r="A109" s="15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</sheetData>
  <mergeCells count="9">
    <mergeCell ref="C62:G62"/>
    <mergeCell ref="I62:M62"/>
    <mergeCell ref="P62:V62"/>
    <mergeCell ref="A13:A28"/>
    <mergeCell ref="A29:A31"/>
    <mergeCell ref="A43:A49"/>
    <mergeCell ref="A50:A52"/>
    <mergeCell ref="C61:M61"/>
    <mergeCell ref="O61:Y61"/>
  </mergeCells>
  <phoneticPr fontId="11" type="noConversion"/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8E1F-F810-4210-98DE-4B4E5263D15E}">
  <dimension ref="A1:IU65534"/>
  <sheetViews>
    <sheetView topLeftCell="A2" zoomScale="67" zoomScaleNormal="67" workbookViewId="0">
      <selection activeCell="A106" sqref="A106"/>
    </sheetView>
  </sheetViews>
  <sheetFormatPr defaultColWidth="12.58203125" defaultRowHeight="15" customHeight="1"/>
  <cols>
    <col min="1" max="1" width="12.9140625" style="82" customWidth="1"/>
    <col min="2" max="2" width="48" style="82" customWidth="1"/>
    <col min="3" max="3" width="18.5" style="82" customWidth="1"/>
    <col min="4" max="4" width="18.6640625" style="82" customWidth="1"/>
    <col min="5" max="5" width="18.1640625" style="82" customWidth="1"/>
    <col min="6" max="6" width="14.1640625" style="82" customWidth="1"/>
    <col min="7" max="7" width="12.4140625" style="82" customWidth="1"/>
    <col min="8" max="8" width="8.58203125" style="82" customWidth="1"/>
    <col min="9" max="10" width="13.58203125" style="82" customWidth="1"/>
    <col min="11" max="11" width="13.08203125" style="82" customWidth="1"/>
    <col min="12" max="12" width="18" style="82" customWidth="1"/>
    <col min="13" max="13" width="11.4140625" style="82" customWidth="1"/>
    <col min="14" max="14" width="8.58203125" style="82" customWidth="1"/>
    <col min="15" max="15" width="14.1640625" style="82" customWidth="1"/>
    <col min="16" max="16" width="8.58203125" style="82" customWidth="1"/>
    <col min="17" max="17" width="9.58203125" style="82" customWidth="1"/>
    <col min="18" max="18" width="8.58203125" style="82" customWidth="1"/>
    <col min="19" max="19" width="11" style="82" customWidth="1"/>
    <col min="20" max="20" width="17.58203125" style="82" customWidth="1"/>
    <col min="21" max="21" width="20.08203125" style="82" customWidth="1"/>
    <col min="22" max="22" width="14.5" style="82" customWidth="1"/>
    <col min="23" max="23" width="22.1640625" style="82" customWidth="1"/>
    <col min="24" max="24" width="13.58203125" style="82" customWidth="1"/>
    <col min="25" max="25" width="17.6640625" style="82" customWidth="1"/>
    <col min="26" max="16384" width="12.58203125" style="82"/>
  </cols>
  <sheetData>
    <row r="1" spans="1:3" ht="13.5" customHeight="1">
      <c r="A1" s="1" t="s">
        <v>0</v>
      </c>
    </row>
    <row r="2" spans="1:3" ht="13.5" customHeight="1">
      <c r="A2" s="4">
        <v>43773</v>
      </c>
    </row>
    <row r="3" spans="1:3" ht="13.5" customHeight="1">
      <c r="A3" s="1" t="s">
        <v>1</v>
      </c>
    </row>
    <row r="4" spans="1:3" ht="13.5" customHeight="1">
      <c r="A4" s="15"/>
    </row>
    <row r="5" spans="1:3" ht="13.5" customHeight="1">
      <c r="A5" s="1" t="s">
        <v>2</v>
      </c>
    </row>
    <row r="6" spans="1:3" ht="13.5" customHeight="1">
      <c r="A6" s="15"/>
      <c r="B6" s="20" t="s">
        <v>3</v>
      </c>
    </row>
    <row r="7" spans="1:3" ht="13.5" customHeight="1">
      <c r="A7" s="15"/>
      <c r="B7" s="82" t="s">
        <v>4</v>
      </c>
      <c r="C7" s="18">
        <v>25000</v>
      </c>
    </row>
    <row r="8" spans="1:3" ht="13.5" customHeight="1">
      <c r="A8" s="15"/>
      <c r="B8" s="82" t="s">
        <v>5</v>
      </c>
      <c r="C8" s="18">
        <v>25000</v>
      </c>
    </row>
    <row r="9" spans="1:3" ht="13.5" customHeight="1">
      <c r="A9" s="15"/>
      <c r="B9" s="20" t="s">
        <v>6</v>
      </c>
    </row>
    <row r="10" spans="1:3" ht="13.5" customHeight="1">
      <c r="A10" s="15"/>
      <c r="B10" s="82" t="s">
        <v>7</v>
      </c>
      <c r="C10" s="82">
        <v>4</v>
      </c>
    </row>
    <row r="11" spans="1:3" ht="13.5" customHeight="1">
      <c r="A11" s="15"/>
      <c r="B11" s="20" t="s">
        <v>8</v>
      </c>
    </row>
    <row r="12" spans="1:3" ht="13.5" customHeight="1">
      <c r="A12" s="15"/>
      <c r="B12" s="82" t="s">
        <v>9</v>
      </c>
      <c r="C12" s="8">
        <v>0.01</v>
      </c>
    </row>
    <row r="13" spans="1:3" ht="13.5" customHeight="1">
      <c r="A13" s="130" t="s">
        <v>10</v>
      </c>
      <c r="B13" s="20" t="s">
        <v>11</v>
      </c>
      <c r="C13" s="10"/>
    </row>
    <row r="14" spans="1:3" ht="13.5" customHeight="1">
      <c r="A14" s="131"/>
      <c r="B14" s="11" t="s">
        <v>12</v>
      </c>
      <c r="C14" s="12">
        <v>47800</v>
      </c>
    </row>
    <row r="15" spans="1:3" ht="13.5" customHeight="1">
      <c r="A15" s="131"/>
      <c r="B15" s="82" t="s">
        <v>13</v>
      </c>
      <c r="C15" s="18">
        <v>176908.31</v>
      </c>
    </row>
    <row r="16" spans="1:3" ht="13.5" customHeight="1">
      <c r="A16" s="131"/>
      <c r="B16" s="82" t="s">
        <v>14</v>
      </c>
      <c r="C16" s="18">
        <v>239000</v>
      </c>
    </row>
    <row r="17" spans="1:7" ht="13.5" customHeight="1">
      <c r="A17" s="131"/>
      <c r="B17" s="82" t="s">
        <v>15</v>
      </c>
      <c r="C17" s="8">
        <v>0.02</v>
      </c>
    </row>
    <row r="18" spans="1:7" ht="13.5" customHeight="1">
      <c r="A18" s="131"/>
      <c r="B18" s="82" t="s">
        <v>16</v>
      </c>
      <c r="C18" s="13">
        <v>1.4427000000000001E-2</v>
      </c>
    </row>
    <row r="19" spans="1:7" ht="13.5" customHeight="1">
      <c r="A19" s="131"/>
      <c r="B19" s="82" t="s">
        <v>17</v>
      </c>
      <c r="C19" s="8">
        <v>0.05</v>
      </c>
      <c r="E19" s="46"/>
    </row>
    <row r="20" spans="1:7" ht="13.5" customHeight="1">
      <c r="A20" s="131"/>
      <c r="B20" s="82" t="s">
        <v>18</v>
      </c>
      <c r="C20" s="18">
        <v>1003.95</v>
      </c>
    </row>
    <row r="21" spans="1:7" ht="13.5" customHeight="1">
      <c r="A21" s="131"/>
      <c r="B21" s="20" t="s">
        <v>19</v>
      </c>
    </row>
    <row r="22" spans="1:7" ht="13.5" customHeight="1">
      <c r="A22" s="131"/>
      <c r="B22" s="82" t="s">
        <v>20</v>
      </c>
      <c r="C22" s="18">
        <v>6000</v>
      </c>
    </row>
    <row r="23" spans="1:7" ht="13.5" customHeight="1">
      <c r="A23" s="131"/>
      <c r="B23" s="82" t="s">
        <v>21</v>
      </c>
      <c r="C23" s="18">
        <v>1200</v>
      </c>
    </row>
    <row r="24" spans="1:7" ht="13.5" customHeight="1">
      <c r="A24" s="131"/>
      <c r="B24" s="82" t="s">
        <v>22</v>
      </c>
      <c r="C24" s="18">
        <v>70</v>
      </c>
      <c r="F24" s="46"/>
    </row>
    <row r="25" spans="1:7" ht="13.5" customHeight="1">
      <c r="A25" s="131"/>
      <c r="B25" s="82" t="s">
        <v>23</v>
      </c>
      <c r="C25" s="18">
        <v>120</v>
      </c>
      <c r="F25" s="46"/>
    </row>
    <row r="26" spans="1:7" ht="13.5" customHeight="1">
      <c r="A26" s="131"/>
      <c r="B26" s="82" t="s">
        <v>24</v>
      </c>
      <c r="C26" s="18">
        <v>30</v>
      </c>
      <c r="D26" s="82" t="s">
        <v>25</v>
      </c>
      <c r="E26" s="18">
        <f t="shared" ref="E26:E27" si="0">C26*(1+50%)</f>
        <v>45</v>
      </c>
      <c r="F26" s="82" t="s">
        <v>26</v>
      </c>
      <c r="G26" s="18">
        <f t="shared" ref="G26:G27" si="1">C26*(1-50%)</f>
        <v>15</v>
      </c>
    </row>
    <row r="27" spans="1:7" ht="13.5" customHeight="1">
      <c r="A27" s="131"/>
      <c r="B27" s="82" t="s">
        <v>27</v>
      </c>
      <c r="C27" s="18">
        <v>100</v>
      </c>
      <c r="D27" s="82" t="s">
        <v>25</v>
      </c>
      <c r="E27" s="18">
        <f t="shared" si="0"/>
        <v>150</v>
      </c>
      <c r="F27" s="82" t="s">
        <v>26</v>
      </c>
      <c r="G27" s="18">
        <f t="shared" si="1"/>
        <v>50</v>
      </c>
    </row>
    <row r="28" spans="1:7" ht="13.5" customHeight="1">
      <c r="A28" s="131"/>
      <c r="B28" s="82" t="s">
        <v>28</v>
      </c>
      <c r="C28" s="8">
        <v>0.2</v>
      </c>
    </row>
    <row r="29" spans="1:7" ht="13.5" customHeight="1">
      <c r="A29" s="130" t="s">
        <v>29</v>
      </c>
      <c r="B29" s="20" t="s">
        <v>30</v>
      </c>
    </row>
    <row r="30" spans="1:7" ht="13.5" customHeight="1">
      <c r="A30" s="131"/>
      <c r="B30" s="82" t="s">
        <v>31</v>
      </c>
      <c r="C30" s="82">
        <v>435</v>
      </c>
    </row>
    <row r="31" spans="1:7" ht="13.5" customHeight="1">
      <c r="A31" s="131"/>
      <c r="B31" s="82" t="s">
        <v>32</v>
      </c>
      <c r="C31" s="82">
        <v>510</v>
      </c>
    </row>
    <row r="32" spans="1:7" ht="13.5" customHeight="1">
      <c r="A32" s="15"/>
    </row>
    <row r="33" spans="1:6" ht="13.5" customHeight="1">
      <c r="A33" s="15" t="s">
        <v>33</v>
      </c>
      <c r="B33" s="20" t="s">
        <v>34</v>
      </c>
      <c r="E33" s="46"/>
    </row>
    <row r="34" spans="1:6" ht="13.5" customHeight="1">
      <c r="B34" s="82" t="s">
        <v>35</v>
      </c>
      <c r="C34" s="16">
        <v>12.556346206719217</v>
      </c>
      <c r="D34" s="81" t="s">
        <v>36</v>
      </c>
      <c r="E34" s="82">
        <f t="shared" ref="E34:E35" si="2">C30</f>
        <v>435</v>
      </c>
    </row>
    <row r="35" spans="1:6" ht="13.5" customHeight="1">
      <c r="A35" s="15"/>
      <c r="B35" s="82" t="s">
        <v>37</v>
      </c>
      <c r="C35" s="16">
        <v>509.78051071510674</v>
      </c>
      <c r="D35" s="81" t="s">
        <v>36</v>
      </c>
      <c r="E35" s="82">
        <f t="shared" si="2"/>
        <v>510</v>
      </c>
    </row>
    <row r="36" spans="1:6" ht="13.5" customHeight="1">
      <c r="A36" s="15"/>
      <c r="B36" s="71" t="s">
        <v>133</v>
      </c>
      <c r="C36" s="16">
        <v>1</v>
      </c>
      <c r="D36" s="81" t="s">
        <v>36</v>
      </c>
      <c r="E36" s="82">
        <v>1</v>
      </c>
    </row>
    <row r="37" spans="1:6" ht="13.5" customHeight="1">
      <c r="A37" s="15"/>
    </row>
    <row r="38" spans="1:6" ht="13.5" customHeight="1">
      <c r="A38" s="15" t="s">
        <v>38</v>
      </c>
      <c r="B38" s="82" t="s">
        <v>39</v>
      </c>
      <c r="C38" s="17">
        <f ca="1">C43 + _xll.PsiOutput()</f>
        <v>49503.718103362844</v>
      </c>
    </row>
    <row r="39" spans="1:6" ht="13.5" customHeight="1">
      <c r="A39" s="15"/>
      <c r="B39" s="82" t="s">
        <v>40</v>
      </c>
      <c r="C39" s="17">
        <f ca="1">C52</f>
        <v>8614.2427275377377</v>
      </c>
    </row>
    <row r="40" spans="1:6" ht="13.5" customHeight="1">
      <c r="A40" s="15"/>
      <c r="B40" s="71" t="s">
        <v>132</v>
      </c>
      <c r="C40" s="70" t="str">
        <f ca="1">IF(C38&gt;C39,"Buy it",B52)</f>
        <v>Buy it</v>
      </c>
      <c r="D40" s="46"/>
    </row>
    <row r="41" spans="1:6" ht="13.5" customHeight="1">
      <c r="A41" s="15"/>
    </row>
    <row r="42" spans="1:6" ht="13.5" customHeight="1">
      <c r="A42" s="15" t="s">
        <v>41</v>
      </c>
    </row>
    <row r="43" spans="1:6" ht="13.5" customHeight="1">
      <c r="A43" s="130" t="s">
        <v>10</v>
      </c>
      <c r="B43" s="20" t="s">
        <v>42</v>
      </c>
      <c r="C43" s="18">
        <f ca="1">C45-C8</f>
        <v>49503.718103362844</v>
      </c>
      <c r="E43" s="11"/>
      <c r="F43" s="19"/>
    </row>
    <row r="44" spans="1:6" ht="13.5" customHeight="1">
      <c r="A44" s="131"/>
      <c r="B44" s="82" t="s">
        <v>43</v>
      </c>
      <c r="C44" s="18">
        <f>C7+C8</f>
        <v>50000</v>
      </c>
      <c r="E44" s="11"/>
      <c r="F44" s="19"/>
    </row>
    <row r="45" spans="1:6" ht="13.5" customHeight="1">
      <c r="A45" s="131"/>
      <c r="B45" s="82" t="s">
        <v>44</v>
      </c>
      <c r="C45" s="18">
        <f ca="1">C46+C49</f>
        <v>74503.718103362844</v>
      </c>
      <c r="E45" s="11"/>
      <c r="F45" s="19"/>
    </row>
    <row r="46" spans="1:6" ht="13.5" customHeight="1">
      <c r="A46" s="131"/>
      <c r="B46" s="82" t="s">
        <v>45</v>
      </c>
      <c r="C46" s="18">
        <f>C47-C48-C15</f>
        <v>64038.966399999976</v>
      </c>
      <c r="E46" s="11"/>
      <c r="F46" s="19"/>
    </row>
    <row r="47" spans="1:6" ht="13.5" customHeight="1">
      <c r="A47" s="131"/>
      <c r="B47" s="82" t="s">
        <v>46</v>
      </c>
      <c r="C47" s="18">
        <f>C16*(1+C17)^3</f>
        <v>253628.71199999997</v>
      </c>
      <c r="E47" s="11"/>
      <c r="F47" s="19"/>
    </row>
    <row r="48" spans="1:6" ht="13.5" customHeight="1">
      <c r="A48" s="131"/>
      <c r="B48" s="82" t="s">
        <v>47</v>
      </c>
      <c r="C48" s="18">
        <f>C47*C19</f>
        <v>12681.435599999999</v>
      </c>
      <c r="E48" s="11"/>
      <c r="F48" s="19"/>
    </row>
    <row r="49" spans="1:25" ht="13.5" customHeight="1">
      <c r="A49" s="131"/>
      <c r="B49" s="82" t="s">
        <v>48</v>
      </c>
      <c r="C49" s="18">
        <f ca="1">Y99</f>
        <v>10464.751703362868</v>
      </c>
    </row>
    <row r="50" spans="1:25" ht="13.5" customHeight="1">
      <c r="A50" s="130" t="s">
        <v>29</v>
      </c>
      <c r="B50" s="82" t="s">
        <v>49</v>
      </c>
      <c r="C50" s="18">
        <f ca="1">G99</f>
        <v>8614.2427275377377</v>
      </c>
    </row>
    <row r="51" spans="1:25" ht="13.5" customHeight="1">
      <c r="A51" s="131"/>
      <c r="B51" s="82" t="s">
        <v>50</v>
      </c>
      <c r="C51" s="18">
        <f>M99</f>
        <v>7115.2200374584099</v>
      </c>
    </row>
    <row r="52" spans="1:25" ht="13.5" customHeight="1">
      <c r="A52" s="131"/>
      <c r="B52" s="20" t="str">
        <f ca="1">IF(C50&gt;C51,"Rent non-inclusive one","Rent inclusive one")</f>
        <v>Rent non-inclusive one</v>
      </c>
      <c r="C52" s="18">
        <f ca="1">MAX(C50,C51)</f>
        <v>8614.2427275377377</v>
      </c>
    </row>
    <row r="53" spans="1:25" ht="13.5" customHeight="1">
      <c r="A53" s="15"/>
    </row>
    <row r="54" spans="1:25" ht="13.5" customHeight="1">
      <c r="A54" s="1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</row>
    <row r="55" spans="1:25" ht="13.5" customHeight="1">
      <c r="A55" s="15"/>
      <c r="B55" s="25" t="s">
        <v>63</v>
      </c>
      <c r="C55" s="101">
        <f ca="1">_xll.PsiNormal($E$27,10%)</f>
        <v>149.79772375318825</v>
      </c>
      <c r="D55" s="101">
        <f ca="1">_xll.PsiNormal($E$27,10%)</f>
        <v>150.01044870566085</v>
      </c>
      <c r="E55" s="101">
        <f ca="1">_xll.PsiNormal($C$27,10%)</f>
        <v>99.670525126270519</v>
      </c>
      <c r="F55" s="101">
        <f ca="1">_xll.PsiNormal($C$27,10%)</f>
        <v>99.864786543388732</v>
      </c>
      <c r="G55" s="101">
        <f ca="1">_xll.PsiNormal($G$27,10%)</f>
        <v>50.152327550438677</v>
      </c>
      <c r="H55" s="101">
        <f ca="1">_xll.PsiNormal($G$27,10%)</f>
        <v>50.086664601136668</v>
      </c>
      <c r="I55" s="101">
        <f ca="1">_xll.PsiNormal($G$27,10%)</f>
        <v>49.920305895104867</v>
      </c>
      <c r="J55" s="101">
        <f ca="1">_xll.PsiNormal($G$27,10%)</f>
        <v>50.057434764273026</v>
      </c>
      <c r="K55" s="101">
        <f ca="1">_xll.PsiNormal($C$27,10%)</f>
        <v>100.1292870121446</v>
      </c>
      <c r="L55" s="101">
        <f ca="1">_xll.PsiNormal($C$27,10%)</f>
        <v>100.03582970394251</v>
      </c>
      <c r="M55" s="101">
        <f ca="1">_xll.PsiNormal($E$27,10%)</f>
        <v>149.89942947038188</v>
      </c>
      <c r="N55" s="102">
        <f ca="1">_xll.PsiNormal($E$27,10%)</f>
        <v>149.90100913665478</v>
      </c>
    </row>
    <row r="56" spans="1:25" ht="13.5" customHeight="1">
      <c r="A56" s="15"/>
      <c r="B56" s="25" t="s">
        <v>64</v>
      </c>
      <c r="C56" s="26">
        <f t="shared" ref="C56:D56" si="3">$E$26</f>
        <v>45</v>
      </c>
      <c r="D56" s="26">
        <f t="shared" si="3"/>
        <v>45</v>
      </c>
      <c r="E56" s="26">
        <f t="shared" ref="E56:F56" si="4">$C$26</f>
        <v>30</v>
      </c>
      <c r="F56" s="26">
        <f t="shared" si="4"/>
        <v>30</v>
      </c>
      <c r="G56" s="26">
        <f t="shared" ref="G56:J56" si="5">$G$26</f>
        <v>15</v>
      </c>
      <c r="H56" s="26">
        <f t="shared" si="5"/>
        <v>15</v>
      </c>
      <c r="I56" s="26">
        <f t="shared" si="5"/>
        <v>15</v>
      </c>
      <c r="J56" s="26">
        <f t="shared" si="5"/>
        <v>15</v>
      </c>
      <c r="K56" s="26">
        <f t="shared" ref="K56:L56" si="6">$C$26</f>
        <v>30</v>
      </c>
      <c r="L56" s="26">
        <f t="shared" si="6"/>
        <v>30</v>
      </c>
      <c r="M56" s="26">
        <f t="shared" ref="M56:N56" si="7">$E$26</f>
        <v>45</v>
      </c>
      <c r="N56" s="27">
        <f t="shared" si="7"/>
        <v>45</v>
      </c>
    </row>
    <row r="57" spans="1:25" ht="13.5" customHeight="1">
      <c r="A57" s="1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</row>
    <row r="58" spans="1:25" ht="13.5" customHeight="1">
      <c r="A58" s="15"/>
      <c r="B58" s="25" t="s">
        <v>66</v>
      </c>
      <c r="C58" s="26">
        <f t="shared" ref="C58:N58" ca="1" si="8">SUM(C55:C57)</f>
        <v>314.79772375318828</v>
      </c>
      <c r="D58" s="26">
        <f t="shared" ca="1" si="8"/>
        <v>195.01044870566085</v>
      </c>
      <c r="E58" s="26">
        <f t="shared" ca="1" si="8"/>
        <v>129.67052512627052</v>
      </c>
      <c r="F58" s="26">
        <f t="shared" ca="1" si="8"/>
        <v>249.86478654338873</v>
      </c>
      <c r="G58" s="26">
        <f t="shared" ca="1" si="8"/>
        <v>65.152327550438685</v>
      </c>
      <c r="H58" s="26">
        <f t="shared" ca="1" si="8"/>
        <v>65.086664601136675</v>
      </c>
      <c r="I58" s="26">
        <f t="shared" ca="1" si="8"/>
        <v>184.92030589510486</v>
      </c>
      <c r="J58" s="26">
        <f t="shared" ca="1" si="8"/>
        <v>65.057434764273026</v>
      </c>
      <c r="K58" s="26">
        <f t="shared" ca="1" si="8"/>
        <v>130.1292870121446</v>
      </c>
      <c r="L58" s="26">
        <f t="shared" ca="1" si="8"/>
        <v>250.03582970394251</v>
      </c>
      <c r="M58" s="26">
        <f t="shared" ca="1" si="8"/>
        <v>194.89942947038188</v>
      </c>
      <c r="N58" s="27">
        <f t="shared" ca="1" si="8"/>
        <v>194.90100913665478</v>
      </c>
    </row>
    <row r="59" spans="1:25" ht="13.5" customHeight="1">
      <c r="A59" s="15"/>
      <c r="B59" s="31" t="s">
        <v>67</v>
      </c>
      <c r="C59" s="32">
        <f t="shared" ref="C59:N59" ca="1" si="9">C58/($C10+1)</f>
        <v>62.959544750637654</v>
      </c>
      <c r="D59" s="32">
        <f t="shared" ca="1" si="9"/>
        <v>39.002089741132167</v>
      </c>
      <c r="E59" s="32">
        <f t="shared" ca="1" si="9"/>
        <v>25.934105025254105</v>
      </c>
      <c r="F59" s="32">
        <f t="shared" ca="1" si="9"/>
        <v>49.972957308677749</v>
      </c>
      <c r="G59" s="32">
        <f t="shared" ca="1" si="9"/>
        <v>13.030465510087737</v>
      </c>
      <c r="H59" s="32">
        <f t="shared" ca="1" si="9"/>
        <v>13.017332920227336</v>
      </c>
      <c r="I59" s="32">
        <f t="shared" ca="1" si="9"/>
        <v>36.984061179020969</v>
      </c>
      <c r="J59" s="32">
        <f t="shared" ca="1" si="9"/>
        <v>13.011486952854606</v>
      </c>
      <c r="K59" s="32">
        <f t="shared" ca="1" si="9"/>
        <v>26.025857402428919</v>
      </c>
      <c r="L59" s="32">
        <f t="shared" ca="1" si="9"/>
        <v>50.007165940788504</v>
      </c>
      <c r="M59" s="32">
        <f t="shared" ca="1" si="9"/>
        <v>38.979885894076375</v>
      </c>
      <c r="N59" s="32">
        <f t="shared" ca="1" si="9"/>
        <v>38.980201827330959</v>
      </c>
    </row>
    <row r="60" spans="1:25" ht="13.5" customHeight="1">
      <c r="A60" s="15"/>
      <c r="G60" s="30"/>
    </row>
    <row r="61" spans="1:25" ht="13.5" customHeight="1">
      <c r="A61" s="15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</row>
    <row r="62" spans="1:25" ht="13.5" customHeight="1">
      <c r="A62" s="15"/>
      <c r="C62" s="134" t="s">
        <v>134</v>
      </c>
      <c r="D62" s="135"/>
      <c r="E62" s="135"/>
      <c r="F62" s="135"/>
      <c r="G62" s="136"/>
      <c r="I62" s="125" t="s">
        <v>37</v>
      </c>
      <c r="J62" s="126"/>
      <c r="K62" s="126"/>
      <c r="L62" s="126"/>
      <c r="M62" s="127"/>
      <c r="O62" s="33"/>
      <c r="P62" s="128" t="s">
        <v>69</v>
      </c>
      <c r="Q62" s="129"/>
      <c r="R62" s="129"/>
      <c r="S62" s="129"/>
      <c r="T62" s="129"/>
      <c r="U62" s="129"/>
      <c r="V62" s="129"/>
      <c r="W62" s="80" t="s">
        <v>70</v>
      </c>
      <c r="X62" s="35"/>
      <c r="Y62" s="36"/>
    </row>
    <row r="63" spans="1:25" ht="13.5" customHeight="1">
      <c r="A63" s="15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I63" s="39" t="s">
        <v>71</v>
      </c>
      <c r="J63" s="82" t="s">
        <v>72</v>
      </c>
      <c r="K63" s="82" t="s">
        <v>75</v>
      </c>
      <c r="L63" s="82" t="s">
        <v>74</v>
      </c>
      <c r="M63" s="40" t="s">
        <v>76</v>
      </c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</row>
    <row r="64" spans="1:25" ht="13.5" customHeight="1">
      <c r="A64" s="15"/>
      <c r="B64" s="46" t="s">
        <v>87</v>
      </c>
      <c r="C64" s="47">
        <f>C7</f>
        <v>25000</v>
      </c>
      <c r="D64" s="26">
        <f ca="1">$C$30+$C$59</f>
        <v>497.95954475063763</v>
      </c>
      <c r="E64" s="26">
        <f t="shared" ref="E64:E99" ca="1" si="10">C64-D64</f>
        <v>24502.040455249364</v>
      </c>
      <c r="F64" s="26">
        <f t="shared" ref="F64:F99" ca="1" si="11">E64*$C$12/12</f>
        <v>20.418367046041137</v>
      </c>
      <c r="G64" s="27">
        <f t="shared" ref="G64:G99" ca="1" si="12">E64+F64</f>
        <v>24522.458822295404</v>
      </c>
      <c r="I64" s="48">
        <f>C64</f>
        <v>25000</v>
      </c>
      <c r="J64" s="18">
        <f t="shared" ref="J64:J99" si="13">$C$31</f>
        <v>510</v>
      </c>
      <c r="K64" s="18">
        <f t="shared" ref="K64:K99" si="14">I64-J64</f>
        <v>24490</v>
      </c>
      <c r="L64" s="18">
        <f t="shared" ref="L64:L99" si="15">K64*$C$12/12</f>
        <v>20.408333333333335</v>
      </c>
      <c r="M64" s="49">
        <f t="shared" ref="M64:M99" si="16">K64+L64</f>
        <v>24510.408333333333</v>
      </c>
      <c r="O64" s="50">
        <f>C7+C8-C14</f>
        <v>2200</v>
      </c>
      <c r="P64" s="12">
        <f t="shared" ref="P64:P99" si="17">$C$20</f>
        <v>1003.95</v>
      </c>
      <c r="Q64" s="12">
        <f t="shared" ref="Q64:Q75" si="18">$C$16*$C$18/12</f>
        <v>287.33775000000003</v>
      </c>
      <c r="R64" s="12">
        <f>$C$23</f>
        <v>1200</v>
      </c>
      <c r="S64" s="12">
        <f t="shared" ref="S64:S99" si="19">$C$22/36</f>
        <v>166.66666666666666</v>
      </c>
      <c r="T64" s="26">
        <f ca="1">$C$59</f>
        <v>62.959544750637654</v>
      </c>
      <c r="U64" s="12">
        <f t="shared" ref="U64:U71" si="20">$C$24</f>
        <v>70</v>
      </c>
      <c r="V64" s="51">
        <f t="shared" ref="V64:V99" ca="1" si="21">IF($C$36=1,SUM(P64:S64,U64)+T64*(1+$C$10)*(1+$C$28), SUM(P64:U64))</f>
        <v>3105.7116851704923</v>
      </c>
      <c r="W64" s="52">
        <f t="shared" ref="W64:W99" si="22">IF($C$36=1,$C$10*$C$35,$C$34*$C$10)</f>
        <v>2039.122042860427</v>
      </c>
      <c r="X64" s="12">
        <f t="shared" ref="X64:X99" ca="1" si="23">O64-V64+W64</f>
        <v>1133.4103576899347</v>
      </c>
      <c r="Y64" s="53">
        <f t="shared" ref="Y64:Y99" ca="1" si="24">X64*(1+$C$12/12)</f>
        <v>1134.3548663213428</v>
      </c>
    </row>
    <row r="65" spans="1:25" ht="13.5" customHeight="1">
      <c r="A65" s="15"/>
      <c r="B65" s="46" t="s">
        <v>88</v>
      </c>
      <c r="C65" s="47">
        <f t="shared" ref="C65:C99" ca="1" si="25">G64</f>
        <v>24522.458822295404</v>
      </c>
      <c r="D65" s="26">
        <f ca="1">$C$30+$D$59</f>
        <v>474.00208974113218</v>
      </c>
      <c r="E65" s="26">
        <f t="shared" ca="1" si="10"/>
        <v>24048.456732554274</v>
      </c>
      <c r="F65" s="26">
        <f t="shared" ca="1" si="11"/>
        <v>20.040380610461895</v>
      </c>
      <c r="G65" s="27">
        <f t="shared" ca="1" si="12"/>
        <v>24068.497113164736</v>
      </c>
      <c r="I65" s="48">
        <f t="shared" ref="I65:I99" si="26">M64</f>
        <v>24510.408333333333</v>
      </c>
      <c r="J65" s="18">
        <f t="shared" si="13"/>
        <v>510</v>
      </c>
      <c r="K65" s="18">
        <f t="shared" si="14"/>
        <v>24000.408333333333</v>
      </c>
      <c r="L65" s="18">
        <f t="shared" si="15"/>
        <v>20.000340277777777</v>
      </c>
      <c r="M65" s="49">
        <f t="shared" si="16"/>
        <v>24020.408673611109</v>
      </c>
      <c r="O65" s="50">
        <f t="shared" ref="O65:O99" ca="1" si="27">Y64</f>
        <v>1134.3548663213428</v>
      </c>
      <c r="P65" s="12">
        <f t="shared" si="17"/>
        <v>1003.95</v>
      </c>
      <c r="Q65" s="12">
        <f t="shared" si="18"/>
        <v>287.33775000000003</v>
      </c>
      <c r="R65" s="19">
        <v>0</v>
      </c>
      <c r="S65" s="12">
        <f t="shared" si="19"/>
        <v>166.66666666666666</v>
      </c>
      <c r="T65" s="26">
        <f ca="1">$D$59</f>
        <v>39.002089741132167</v>
      </c>
      <c r="U65" s="12">
        <f t="shared" si="20"/>
        <v>70</v>
      </c>
      <c r="V65" s="51">
        <f t="shared" ca="1" si="21"/>
        <v>1761.9669551134598</v>
      </c>
      <c r="W65" s="52">
        <f t="shared" si="22"/>
        <v>2039.122042860427</v>
      </c>
      <c r="X65" s="12">
        <f t="shared" ca="1" si="23"/>
        <v>1411.50995406831</v>
      </c>
      <c r="Y65" s="53">
        <f t="shared" ca="1" si="24"/>
        <v>1412.6862123633668</v>
      </c>
    </row>
    <row r="66" spans="1:25" ht="13.5" customHeight="1">
      <c r="A66" s="15"/>
      <c r="B66" s="46" t="s">
        <v>89</v>
      </c>
      <c r="C66" s="47">
        <f t="shared" ca="1" si="25"/>
        <v>24068.497113164736</v>
      </c>
      <c r="D66" s="26">
        <f ca="1">$C$30+$E$59</f>
        <v>460.9341050252541</v>
      </c>
      <c r="E66" s="26">
        <f t="shared" ca="1" si="10"/>
        <v>23607.563008139481</v>
      </c>
      <c r="F66" s="26">
        <f t="shared" ca="1" si="11"/>
        <v>19.67296917344957</v>
      </c>
      <c r="G66" s="27">
        <f t="shared" ca="1" si="12"/>
        <v>23627.235977312932</v>
      </c>
      <c r="I66" s="48">
        <f t="shared" si="26"/>
        <v>24020.408673611109</v>
      </c>
      <c r="J66" s="18">
        <f t="shared" si="13"/>
        <v>510</v>
      </c>
      <c r="K66" s="18">
        <f t="shared" si="14"/>
        <v>23510.408673611109</v>
      </c>
      <c r="L66" s="18">
        <f t="shared" si="15"/>
        <v>19.592007228009258</v>
      </c>
      <c r="M66" s="49">
        <f t="shared" si="16"/>
        <v>23530.000680839119</v>
      </c>
      <c r="O66" s="50">
        <f t="shared" ca="1" si="27"/>
        <v>1412.6862123633668</v>
      </c>
      <c r="P66" s="12">
        <f t="shared" si="17"/>
        <v>1003.95</v>
      </c>
      <c r="Q66" s="12">
        <f t="shared" si="18"/>
        <v>287.33775000000003</v>
      </c>
      <c r="R66" s="19">
        <v>0</v>
      </c>
      <c r="S66" s="12">
        <f t="shared" si="19"/>
        <v>166.66666666666666</v>
      </c>
      <c r="T66" s="26">
        <f ca="1">$E$59</f>
        <v>25.934105025254105</v>
      </c>
      <c r="U66" s="12">
        <f t="shared" si="20"/>
        <v>70</v>
      </c>
      <c r="V66" s="51">
        <f t="shared" ca="1" si="21"/>
        <v>1683.5590468181913</v>
      </c>
      <c r="W66" s="52">
        <f t="shared" si="22"/>
        <v>2039.122042860427</v>
      </c>
      <c r="X66" s="12">
        <f t="shared" ca="1" si="23"/>
        <v>1768.2492084056025</v>
      </c>
      <c r="Y66" s="53">
        <f t="shared" ca="1" si="24"/>
        <v>1769.7227494126071</v>
      </c>
    </row>
    <row r="67" spans="1:25" ht="13.5" customHeight="1">
      <c r="A67" s="15"/>
      <c r="B67" s="46" t="s">
        <v>90</v>
      </c>
      <c r="C67" s="47">
        <f t="shared" ca="1" si="25"/>
        <v>23627.235977312932</v>
      </c>
      <c r="D67" s="26">
        <f ca="1">$C$30+$F$59</f>
        <v>484.97295730867773</v>
      </c>
      <c r="E67" s="26">
        <f t="shared" ca="1" si="10"/>
        <v>23142.263020004255</v>
      </c>
      <c r="F67" s="26">
        <f t="shared" ca="1" si="11"/>
        <v>19.285219183336881</v>
      </c>
      <c r="G67" s="27">
        <f t="shared" ca="1" si="12"/>
        <v>23161.548239187592</v>
      </c>
      <c r="I67" s="48">
        <f t="shared" si="26"/>
        <v>23530.000680839119</v>
      </c>
      <c r="J67" s="18">
        <f t="shared" si="13"/>
        <v>510</v>
      </c>
      <c r="K67" s="18">
        <f t="shared" si="14"/>
        <v>23020.000680839119</v>
      </c>
      <c r="L67" s="18">
        <f t="shared" si="15"/>
        <v>19.183333900699267</v>
      </c>
      <c r="M67" s="49">
        <f t="shared" si="16"/>
        <v>23039.184014739818</v>
      </c>
      <c r="O67" s="50">
        <f t="shared" ca="1" si="27"/>
        <v>1769.7227494126071</v>
      </c>
      <c r="P67" s="12">
        <f t="shared" si="17"/>
        <v>1003.95</v>
      </c>
      <c r="Q67" s="12">
        <f t="shared" si="18"/>
        <v>287.33775000000003</v>
      </c>
      <c r="R67" s="19">
        <v>0</v>
      </c>
      <c r="S67" s="12">
        <f t="shared" si="19"/>
        <v>166.66666666666666</v>
      </c>
      <c r="T67" s="26">
        <f ca="1">$F$59</f>
        <v>49.972957308677749</v>
      </c>
      <c r="U67" s="12">
        <f t="shared" si="20"/>
        <v>70</v>
      </c>
      <c r="V67" s="51">
        <f t="shared" ca="1" si="21"/>
        <v>1827.7921605187332</v>
      </c>
      <c r="W67" s="52">
        <f t="shared" si="22"/>
        <v>2039.122042860427</v>
      </c>
      <c r="X67" s="12">
        <f t="shared" ca="1" si="23"/>
        <v>1981.0526317543008</v>
      </c>
      <c r="Y67" s="53">
        <f t="shared" ca="1" si="24"/>
        <v>1982.7035089474293</v>
      </c>
    </row>
    <row r="68" spans="1:25" ht="13.5" customHeight="1">
      <c r="A68" s="15"/>
      <c r="B68" s="46" t="s">
        <v>91</v>
      </c>
      <c r="C68" s="47">
        <f t="shared" ca="1" si="25"/>
        <v>23161.548239187592</v>
      </c>
      <c r="D68" s="26">
        <f ca="1">$C$30+$G$59</f>
        <v>448.03046551008777</v>
      </c>
      <c r="E68" s="26">
        <f t="shared" ca="1" si="10"/>
        <v>22713.517773677504</v>
      </c>
      <c r="F68" s="26">
        <f t="shared" ca="1" si="11"/>
        <v>18.927931478064586</v>
      </c>
      <c r="G68" s="27">
        <f t="shared" ca="1" si="12"/>
        <v>22732.445705155569</v>
      </c>
      <c r="I68" s="48">
        <f t="shared" si="26"/>
        <v>23039.184014739818</v>
      </c>
      <c r="J68" s="18">
        <f t="shared" si="13"/>
        <v>510</v>
      </c>
      <c r="K68" s="18">
        <f t="shared" si="14"/>
        <v>22529.184014739818</v>
      </c>
      <c r="L68" s="18">
        <f t="shared" si="15"/>
        <v>18.77432001228318</v>
      </c>
      <c r="M68" s="49">
        <f t="shared" si="16"/>
        <v>22547.9583347521</v>
      </c>
      <c r="O68" s="50">
        <f t="shared" ca="1" si="27"/>
        <v>1982.7035089474293</v>
      </c>
      <c r="P68" s="12">
        <f t="shared" si="17"/>
        <v>1003.95</v>
      </c>
      <c r="Q68" s="12">
        <f t="shared" si="18"/>
        <v>287.33775000000003</v>
      </c>
      <c r="R68" s="19">
        <v>0</v>
      </c>
      <c r="S68" s="12">
        <f t="shared" si="19"/>
        <v>166.66666666666666</v>
      </c>
      <c r="T68" s="26">
        <f ca="1">$G$59</f>
        <v>13.030465510087737</v>
      </c>
      <c r="U68" s="12">
        <f t="shared" si="20"/>
        <v>70</v>
      </c>
      <c r="V68" s="51">
        <f t="shared" ca="1" si="21"/>
        <v>1606.1372097271931</v>
      </c>
      <c r="W68" s="52">
        <f t="shared" si="22"/>
        <v>2039.122042860427</v>
      </c>
      <c r="X68" s="12">
        <f t="shared" ca="1" si="23"/>
        <v>2415.6883420806635</v>
      </c>
      <c r="Y68" s="53">
        <f t="shared" ca="1" si="24"/>
        <v>2417.701415699064</v>
      </c>
    </row>
    <row r="69" spans="1:25" ht="13.5" customHeight="1">
      <c r="A69" s="15"/>
      <c r="B69" s="46" t="s">
        <v>92</v>
      </c>
      <c r="C69" s="47">
        <f t="shared" ca="1" si="25"/>
        <v>22732.445705155569</v>
      </c>
      <c r="D69" s="26">
        <f ca="1">$C$30+$H$59</f>
        <v>448.01733292022732</v>
      </c>
      <c r="E69" s="26">
        <f t="shared" ca="1" si="10"/>
        <v>22284.428372235343</v>
      </c>
      <c r="F69" s="26">
        <f t="shared" ca="1" si="11"/>
        <v>18.570356976862787</v>
      </c>
      <c r="G69" s="27">
        <f t="shared" ca="1" si="12"/>
        <v>22302.998729212206</v>
      </c>
      <c r="I69" s="48">
        <f t="shared" si="26"/>
        <v>22547.9583347521</v>
      </c>
      <c r="J69" s="18">
        <f t="shared" si="13"/>
        <v>510</v>
      </c>
      <c r="K69" s="18">
        <f t="shared" si="14"/>
        <v>22037.9583347521</v>
      </c>
      <c r="L69" s="18">
        <f t="shared" si="15"/>
        <v>18.364965278960085</v>
      </c>
      <c r="M69" s="49">
        <f t="shared" si="16"/>
        <v>22056.323300031061</v>
      </c>
      <c r="O69" s="50">
        <f t="shared" ca="1" si="27"/>
        <v>2417.701415699064</v>
      </c>
      <c r="P69" s="12">
        <f t="shared" si="17"/>
        <v>1003.95</v>
      </c>
      <c r="Q69" s="12">
        <f t="shared" si="18"/>
        <v>287.33775000000003</v>
      </c>
      <c r="R69" s="19">
        <v>0</v>
      </c>
      <c r="S69" s="12">
        <f t="shared" si="19"/>
        <v>166.66666666666666</v>
      </c>
      <c r="T69" s="26">
        <f ca="1">$H$59</f>
        <v>13.017332920227336</v>
      </c>
      <c r="U69" s="12">
        <f t="shared" si="20"/>
        <v>70</v>
      </c>
      <c r="V69" s="51">
        <f t="shared" ca="1" si="21"/>
        <v>1606.0584141880306</v>
      </c>
      <c r="W69" s="52">
        <f t="shared" si="22"/>
        <v>2039.122042860427</v>
      </c>
      <c r="X69" s="12">
        <f t="shared" ca="1" si="23"/>
        <v>2850.7650443714601</v>
      </c>
      <c r="Y69" s="53">
        <f t="shared" ca="1" si="24"/>
        <v>2853.1406819084359</v>
      </c>
    </row>
    <row r="70" spans="1:25" ht="13.5" customHeight="1">
      <c r="A70" s="15"/>
      <c r="B70" s="46" t="s">
        <v>93</v>
      </c>
      <c r="C70" s="47">
        <f t="shared" ca="1" si="25"/>
        <v>22302.998729212206</v>
      </c>
      <c r="D70" s="26">
        <f ca="1">$C$30+$I$59</f>
        <v>471.98406117902096</v>
      </c>
      <c r="E70" s="26">
        <f t="shared" ca="1" si="10"/>
        <v>21831.014668033185</v>
      </c>
      <c r="F70" s="26">
        <f t="shared" ca="1" si="11"/>
        <v>18.192512223360989</v>
      </c>
      <c r="G70" s="27">
        <f t="shared" ca="1" si="12"/>
        <v>21849.207180256548</v>
      </c>
      <c r="I70" s="48">
        <f t="shared" si="26"/>
        <v>22056.323300031061</v>
      </c>
      <c r="J70" s="18">
        <f t="shared" si="13"/>
        <v>510</v>
      </c>
      <c r="K70" s="18">
        <f t="shared" si="14"/>
        <v>21546.323300031061</v>
      </c>
      <c r="L70" s="18">
        <f t="shared" si="15"/>
        <v>17.955269416692552</v>
      </c>
      <c r="M70" s="49">
        <f t="shared" si="16"/>
        <v>21564.278569447753</v>
      </c>
      <c r="O70" s="50">
        <f t="shared" ca="1" si="27"/>
        <v>2853.1406819084359</v>
      </c>
      <c r="P70" s="12">
        <f t="shared" si="17"/>
        <v>1003.95</v>
      </c>
      <c r="Q70" s="12">
        <f t="shared" si="18"/>
        <v>287.33775000000003</v>
      </c>
      <c r="R70" s="19">
        <v>0</v>
      </c>
      <c r="S70" s="12">
        <f t="shared" si="19"/>
        <v>166.66666666666666</v>
      </c>
      <c r="T70" s="26">
        <f ca="1">$I$59</f>
        <v>36.984061179020969</v>
      </c>
      <c r="U70" s="12">
        <f t="shared" si="20"/>
        <v>70</v>
      </c>
      <c r="V70" s="51">
        <f t="shared" ca="1" si="21"/>
        <v>1749.8587837407924</v>
      </c>
      <c r="W70" s="52">
        <f t="shared" si="22"/>
        <v>2039.122042860427</v>
      </c>
      <c r="X70" s="12">
        <f t="shared" ca="1" si="23"/>
        <v>3142.4039410280702</v>
      </c>
      <c r="Y70" s="53">
        <f t="shared" ca="1" si="24"/>
        <v>3145.0226109789269</v>
      </c>
    </row>
    <row r="71" spans="1:25" ht="13.5" customHeight="1">
      <c r="A71" s="15"/>
      <c r="B71" s="46" t="s">
        <v>94</v>
      </c>
      <c r="C71" s="47">
        <f t="shared" ca="1" si="25"/>
        <v>21849.207180256548</v>
      </c>
      <c r="D71" s="26">
        <f ca="1">$C$30+$J$59</f>
        <v>448.01148695285463</v>
      </c>
      <c r="E71" s="26">
        <f t="shared" ca="1" si="10"/>
        <v>21401.195693303693</v>
      </c>
      <c r="F71" s="26">
        <f t="shared" ca="1" si="11"/>
        <v>17.834329744419744</v>
      </c>
      <c r="G71" s="27">
        <f t="shared" ca="1" si="12"/>
        <v>21419.030023048112</v>
      </c>
      <c r="I71" s="48">
        <f t="shared" si="26"/>
        <v>21564.278569447753</v>
      </c>
      <c r="J71" s="18">
        <f t="shared" si="13"/>
        <v>510</v>
      </c>
      <c r="K71" s="18">
        <f t="shared" si="14"/>
        <v>21054.278569447753</v>
      </c>
      <c r="L71" s="18">
        <f t="shared" si="15"/>
        <v>17.545232141206462</v>
      </c>
      <c r="M71" s="49">
        <f t="shared" si="16"/>
        <v>21071.823801588958</v>
      </c>
      <c r="O71" s="50">
        <f t="shared" ca="1" si="27"/>
        <v>3145.0226109789269</v>
      </c>
      <c r="P71" s="12">
        <f t="shared" si="17"/>
        <v>1003.95</v>
      </c>
      <c r="Q71" s="12">
        <f t="shared" si="18"/>
        <v>287.33775000000003</v>
      </c>
      <c r="R71" s="19">
        <v>0</v>
      </c>
      <c r="S71" s="12">
        <f t="shared" si="19"/>
        <v>166.66666666666666</v>
      </c>
      <c r="T71" s="26">
        <f ca="1">$J$59</f>
        <v>13.011486952854606</v>
      </c>
      <c r="U71" s="12">
        <f t="shared" si="20"/>
        <v>70</v>
      </c>
      <c r="V71" s="51">
        <f t="shared" ca="1" si="21"/>
        <v>1606.0233383837942</v>
      </c>
      <c r="W71" s="52">
        <f t="shared" si="22"/>
        <v>2039.122042860427</v>
      </c>
      <c r="X71" s="12">
        <f t="shared" ca="1" si="23"/>
        <v>3578.1213154555599</v>
      </c>
      <c r="Y71" s="53">
        <f t="shared" ca="1" si="24"/>
        <v>3581.1030832184392</v>
      </c>
    </row>
    <row r="72" spans="1:25" ht="13.5" customHeight="1">
      <c r="A72" s="15"/>
      <c r="B72" s="46" t="s">
        <v>95</v>
      </c>
      <c r="C72" s="47">
        <f t="shared" ca="1" si="25"/>
        <v>21419.030023048112</v>
      </c>
      <c r="D72" s="26">
        <f ca="1">$C$30+$K$59</f>
        <v>461.02585740242893</v>
      </c>
      <c r="E72" s="26">
        <f t="shared" ca="1" si="10"/>
        <v>20958.004165645681</v>
      </c>
      <c r="F72" s="26">
        <f t="shared" ca="1" si="11"/>
        <v>17.4650034713714</v>
      </c>
      <c r="G72" s="27">
        <f t="shared" ca="1" si="12"/>
        <v>20975.469169117052</v>
      </c>
      <c r="I72" s="48">
        <f t="shared" si="26"/>
        <v>21071.823801588958</v>
      </c>
      <c r="J72" s="18">
        <f t="shared" si="13"/>
        <v>510</v>
      </c>
      <c r="K72" s="18">
        <f t="shared" si="14"/>
        <v>20561.823801588958</v>
      </c>
      <c r="L72" s="18">
        <f t="shared" si="15"/>
        <v>17.134853167990798</v>
      </c>
      <c r="M72" s="49">
        <f t="shared" si="16"/>
        <v>20578.958654756949</v>
      </c>
      <c r="O72" s="50">
        <f t="shared" ca="1" si="27"/>
        <v>3581.1030832184392</v>
      </c>
      <c r="P72" s="12">
        <f t="shared" si="17"/>
        <v>1003.95</v>
      </c>
      <c r="Q72" s="12">
        <f t="shared" si="18"/>
        <v>287.33775000000003</v>
      </c>
      <c r="R72" s="19">
        <v>0</v>
      </c>
      <c r="S72" s="12">
        <f t="shared" si="19"/>
        <v>166.66666666666666</v>
      </c>
      <c r="T72" s="26">
        <f ca="1">$K$59</f>
        <v>26.025857402428919</v>
      </c>
      <c r="U72" s="19">
        <v>0</v>
      </c>
      <c r="V72" s="51">
        <f t="shared" ca="1" si="21"/>
        <v>1614.1095610812401</v>
      </c>
      <c r="W72" s="52">
        <f t="shared" si="22"/>
        <v>2039.122042860427</v>
      </c>
      <c r="X72" s="12">
        <f t="shared" ca="1" si="23"/>
        <v>4006.1155649976263</v>
      </c>
      <c r="Y72" s="53">
        <f t="shared" ca="1" si="24"/>
        <v>4009.4539946351238</v>
      </c>
    </row>
    <row r="73" spans="1:25" ht="13.5" customHeight="1">
      <c r="A73" s="15"/>
      <c r="B73" s="46" t="s">
        <v>96</v>
      </c>
      <c r="C73" s="47">
        <f t="shared" ca="1" si="25"/>
        <v>20975.469169117052</v>
      </c>
      <c r="D73" s="26">
        <f ca="1">$C$30+$L$59</f>
        <v>485.00716594078852</v>
      </c>
      <c r="E73" s="26">
        <f t="shared" ca="1" si="10"/>
        <v>20490.462003176264</v>
      </c>
      <c r="F73" s="26">
        <f t="shared" ca="1" si="11"/>
        <v>17.075385002646886</v>
      </c>
      <c r="G73" s="27">
        <f t="shared" ca="1" si="12"/>
        <v>20507.537388178913</v>
      </c>
      <c r="I73" s="48">
        <f t="shared" si="26"/>
        <v>20578.958654756949</v>
      </c>
      <c r="J73" s="18">
        <f t="shared" si="13"/>
        <v>510</v>
      </c>
      <c r="K73" s="18">
        <f t="shared" si="14"/>
        <v>20068.958654756949</v>
      </c>
      <c r="L73" s="18">
        <f t="shared" si="15"/>
        <v>16.724132212297459</v>
      </c>
      <c r="M73" s="49">
        <f t="shared" si="16"/>
        <v>20085.682786969246</v>
      </c>
      <c r="O73" s="50">
        <f t="shared" ca="1" si="27"/>
        <v>4009.4539946351238</v>
      </c>
      <c r="P73" s="12">
        <f t="shared" si="17"/>
        <v>1003.95</v>
      </c>
      <c r="Q73" s="12">
        <f t="shared" si="18"/>
        <v>287.33775000000003</v>
      </c>
      <c r="R73" s="19">
        <v>0</v>
      </c>
      <c r="S73" s="12">
        <f t="shared" si="19"/>
        <v>166.66666666666666</v>
      </c>
      <c r="T73" s="26">
        <f ca="1">$L$59</f>
        <v>50.007165940788504</v>
      </c>
      <c r="U73" s="19">
        <v>0</v>
      </c>
      <c r="V73" s="51">
        <f t="shared" ca="1" si="21"/>
        <v>1757.9974123113977</v>
      </c>
      <c r="W73" s="52">
        <f t="shared" si="22"/>
        <v>2039.122042860427</v>
      </c>
      <c r="X73" s="12">
        <f t="shared" ca="1" si="23"/>
        <v>4290.5786251841528</v>
      </c>
      <c r="Y73" s="53">
        <f t="shared" ca="1" si="24"/>
        <v>4294.1541073718063</v>
      </c>
    </row>
    <row r="74" spans="1:25" ht="13.5" customHeight="1">
      <c r="A74" s="15"/>
      <c r="B74" s="46" t="s">
        <v>97</v>
      </c>
      <c r="C74" s="47">
        <f t="shared" ca="1" si="25"/>
        <v>20507.537388178913</v>
      </c>
      <c r="D74" s="26">
        <f ca="1">$C$30+$M$59</f>
        <v>473.97988589407635</v>
      </c>
      <c r="E74" s="26">
        <f t="shared" ca="1" si="10"/>
        <v>20033.557502284835</v>
      </c>
      <c r="F74" s="26">
        <f t="shared" ca="1" si="11"/>
        <v>16.694631251904031</v>
      </c>
      <c r="G74" s="27">
        <f t="shared" ca="1" si="12"/>
        <v>20050.252133536738</v>
      </c>
      <c r="I74" s="48">
        <f t="shared" si="26"/>
        <v>20085.682786969246</v>
      </c>
      <c r="J74" s="18">
        <f t="shared" si="13"/>
        <v>510</v>
      </c>
      <c r="K74" s="18">
        <f t="shared" si="14"/>
        <v>19575.682786969246</v>
      </c>
      <c r="L74" s="18">
        <f t="shared" si="15"/>
        <v>16.313068989141041</v>
      </c>
      <c r="M74" s="49">
        <f t="shared" si="16"/>
        <v>19591.995855958387</v>
      </c>
      <c r="O74" s="50">
        <f t="shared" ca="1" si="27"/>
        <v>4294.1541073718063</v>
      </c>
      <c r="P74" s="12">
        <f t="shared" si="17"/>
        <v>1003.95</v>
      </c>
      <c r="Q74" s="12">
        <f t="shared" si="18"/>
        <v>287.33775000000003</v>
      </c>
      <c r="R74" s="19">
        <v>0</v>
      </c>
      <c r="S74" s="12">
        <f t="shared" si="19"/>
        <v>166.66666666666666</v>
      </c>
      <c r="T74" s="26">
        <f ca="1">$M$59</f>
        <v>38.979885894076375</v>
      </c>
      <c r="U74" s="19">
        <v>0</v>
      </c>
      <c r="V74" s="51">
        <f t="shared" ca="1" si="21"/>
        <v>1691.833732031125</v>
      </c>
      <c r="W74" s="52">
        <f t="shared" si="22"/>
        <v>2039.122042860427</v>
      </c>
      <c r="X74" s="12">
        <f t="shared" ca="1" si="23"/>
        <v>4641.442418201108</v>
      </c>
      <c r="Y74" s="53">
        <f t="shared" ca="1" si="24"/>
        <v>4645.3102868829419</v>
      </c>
    </row>
    <row r="75" spans="1:25" ht="13.5" customHeight="1">
      <c r="A75" s="15"/>
      <c r="B75" s="46" t="s">
        <v>98</v>
      </c>
      <c r="C75" s="47">
        <f t="shared" ca="1" si="25"/>
        <v>20050.252133536738</v>
      </c>
      <c r="D75" s="26">
        <f ca="1">$C$30+$N$59</f>
        <v>473.98020182733097</v>
      </c>
      <c r="E75" s="26">
        <f t="shared" ca="1" si="10"/>
        <v>19576.271931709409</v>
      </c>
      <c r="F75" s="26">
        <f t="shared" ca="1" si="11"/>
        <v>16.313559943091175</v>
      </c>
      <c r="G75" s="27">
        <f t="shared" ca="1" si="12"/>
        <v>19592.585491652499</v>
      </c>
      <c r="I75" s="48">
        <f t="shared" si="26"/>
        <v>19591.995855958387</v>
      </c>
      <c r="J75" s="18">
        <f t="shared" si="13"/>
        <v>510</v>
      </c>
      <c r="K75" s="18">
        <f t="shared" si="14"/>
        <v>19081.995855958387</v>
      </c>
      <c r="L75" s="18">
        <f t="shared" si="15"/>
        <v>15.901663213298656</v>
      </c>
      <c r="M75" s="49">
        <f t="shared" si="16"/>
        <v>19097.897519171685</v>
      </c>
      <c r="O75" s="50">
        <f t="shared" ca="1" si="27"/>
        <v>4645.3102868829419</v>
      </c>
      <c r="P75" s="12">
        <f t="shared" si="17"/>
        <v>1003.95</v>
      </c>
      <c r="Q75" s="12">
        <f t="shared" si="18"/>
        <v>287.33775000000003</v>
      </c>
      <c r="R75" s="19">
        <v>0</v>
      </c>
      <c r="S75" s="12">
        <f t="shared" si="19"/>
        <v>166.66666666666666</v>
      </c>
      <c r="T75" s="26">
        <f ca="1">$N$59</f>
        <v>38.980201827330959</v>
      </c>
      <c r="U75" s="19">
        <v>0</v>
      </c>
      <c r="V75" s="51">
        <f t="shared" ca="1" si="21"/>
        <v>1691.8356276306524</v>
      </c>
      <c r="W75" s="52">
        <f t="shared" si="22"/>
        <v>2039.122042860427</v>
      </c>
      <c r="X75" s="12">
        <f t="shared" ca="1" si="23"/>
        <v>4992.5967021127162</v>
      </c>
      <c r="Y75" s="53">
        <f t="shared" ca="1" si="24"/>
        <v>4996.757199364476</v>
      </c>
    </row>
    <row r="76" spans="1:25" ht="13.5" customHeight="1">
      <c r="A76" s="15"/>
      <c r="B76" s="46" t="s">
        <v>99</v>
      </c>
      <c r="C76" s="47">
        <f t="shared" ca="1" si="25"/>
        <v>19592.585491652499</v>
      </c>
      <c r="D76" s="26">
        <f ca="1">$C$30+$C$59</f>
        <v>497.95954475063763</v>
      </c>
      <c r="E76" s="26">
        <f t="shared" ca="1" si="10"/>
        <v>19094.625946901862</v>
      </c>
      <c r="F76" s="26">
        <f t="shared" ca="1" si="11"/>
        <v>15.912188289084886</v>
      </c>
      <c r="G76" s="27">
        <f t="shared" ca="1" si="12"/>
        <v>19110.538135190945</v>
      </c>
      <c r="I76" s="48">
        <f t="shared" si="26"/>
        <v>19097.897519171685</v>
      </c>
      <c r="J76" s="18">
        <f t="shared" si="13"/>
        <v>510</v>
      </c>
      <c r="K76" s="18">
        <f t="shared" si="14"/>
        <v>18587.897519171685</v>
      </c>
      <c r="L76" s="18">
        <f t="shared" si="15"/>
        <v>15.489914599309737</v>
      </c>
      <c r="M76" s="49">
        <f t="shared" si="16"/>
        <v>18603.387433770997</v>
      </c>
      <c r="O76" s="50">
        <f t="shared" ca="1" si="27"/>
        <v>4996.757199364476</v>
      </c>
      <c r="P76" s="12">
        <f t="shared" si="17"/>
        <v>1003.95</v>
      </c>
      <c r="Q76" s="12">
        <f t="shared" ref="Q76:Q87" si="28">$C$16*(1+$C$17)*$C$18/12</f>
        <v>293.08450499999998</v>
      </c>
      <c r="R76" s="12">
        <f>$C$23</f>
        <v>1200</v>
      </c>
      <c r="S76" s="12">
        <f t="shared" si="19"/>
        <v>166.66666666666666</v>
      </c>
      <c r="T76" s="26">
        <f ca="1">$C$59</f>
        <v>62.959544750637654</v>
      </c>
      <c r="U76" s="12">
        <f t="shared" ref="U76:U83" si="29">$C$24</f>
        <v>70</v>
      </c>
      <c r="V76" s="51">
        <f t="shared" ca="1" si="21"/>
        <v>3111.4584401704924</v>
      </c>
      <c r="W76" s="52">
        <f t="shared" si="22"/>
        <v>2039.122042860427</v>
      </c>
      <c r="X76" s="12">
        <f t="shared" ca="1" si="23"/>
        <v>3924.4208020544106</v>
      </c>
      <c r="Y76" s="53">
        <f t="shared" ca="1" si="24"/>
        <v>3927.691152722789</v>
      </c>
    </row>
    <row r="77" spans="1:25" ht="13.5" customHeight="1">
      <c r="A77" s="15"/>
      <c r="B77" s="46" t="s">
        <v>100</v>
      </c>
      <c r="C77" s="47">
        <f t="shared" ca="1" si="25"/>
        <v>19110.538135190945</v>
      </c>
      <c r="D77" s="26">
        <f ca="1">$C$30+$D$59</f>
        <v>474.00208974113218</v>
      </c>
      <c r="E77" s="26">
        <f t="shared" ca="1" si="10"/>
        <v>18636.536045449815</v>
      </c>
      <c r="F77" s="26">
        <f t="shared" ca="1" si="11"/>
        <v>15.530446704541513</v>
      </c>
      <c r="G77" s="27">
        <f t="shared" ca="1" si="12"/>
        <v>18652.066492154358</v>
      </c>
      <c r="I77" s="48">
        <f t="shared" si="26"/>
        <v>18603.387433770997</v>
      </c>
      <c r="J77" s="18">
        <f t="shared" si="13"/>
        <v>510</v>
      </c>
      <c r="K77" s="18">
        <f t="shared" si="14"/>
        <v>18093.387433770997</v>
      </c>
      <c r="L77" s="18">
        <f t="shared" si="15"/>
        <v>15.077822861475831</v>
      </c>
      <c r="M77" s="49">
        <f t="shared" si="16"/>
        <v>18108.465256632473</v>
      </c>
      <c r="O77" s="50">
        <f t="shared" ca="1" si="27"/>
        <v>3927.691152722789</v>
      </c>
      <c r="P77" s="12">
        <f t="shared" si="17"/>
        <v>1003.95</v>
      </c>
      <c r="Q77" s="12">
        <f t="shared" si="28"/>
        <v>293.08450499999998</v>
      </c>
      <c r="R77" s="19">
        <v>0</v>
      </c>
      <c r="S77" s="12">
        <f t="shared" si="19"/>
        <v>166.66666666666666</v>
      </c>
      <c r="T77" s="26">
        <f ca="1">$D$59</f>
        <v>39.002089741132167</v>
      </c>
      <c r="U77" s="12">
        <f t="shared" si="29"/>
        <v>70</v>
      </c>
      <c r="V77" s="51">
        <f t="shared" ca="1" si="21"/>
        <v>1767.7137101134599</v>
      </c>
      <c r="W77" s="52">
        <f t="shared" si="22"/>
        <v>2039.122042860427</v>
      </c>
      <c r="X77" s="12">
        <f t="shared" ca="1" si="23"/>
        <v>4199.0994854697565</v>
      </c>
      <c r="Y77" s="53">
        <f t="shared" ca="1" si="24"/>
        <v>4202.5987350409805</v>
      </c>
    </row>
    <row r="78" spans="1:25" ht="13.5" customHeight="1">
      <c r="A78" s="15"/>
      <c r="B78" s="46" t="s">
        <v>101</v>
      </c>
      <c r="C78" s="47">
        <f t="shared" ca="1" si="25"/>
        <v>18652.066492154358</v>
      </c>
      <c r="D78" s="26">
        <f ca="1">$C$30+$E$59</f>
        <v>460.9341050252541</v>
      </c>
      <c r="E78" s="26">
        <f t="shared" ca="1" si="10"/>
        <v>18191.132387129102</v>
      </c>
      <c r="F78" s="26">
        <f t="shared" ca="1" si="11"/>
        <v>15.159276989274252</v>
      </c>
      <c r="G78" s="27">
        <f t="shared" ca="1" si="12"/>
        <v>18206.291664118377</v>
      </c>
      <c r="I78" s="48">
        <f t="shared" si="26"/>
        <v>18108.465256632473</v>
      </c>
      <c r="J78" s="18">
        <f t="shared" si="13"/>
        <v>510</v>
      </c>
      <c r="K78" s="18">
        <f t="shared" si="14"/>
        <v>17598.465256632473</v>
      </c>
      <c r="L78" s="18">
        <f t="shared" si="15"/>
        <v>14.665387713860396</v>
      </c>
      <c r="M78" s="49">
        <f t="shared" si="16"/>
        <v>17613.130644346333</v>
      </c>
      <c r="O78" s="50">
        <f t="shared" ca="1" si="27"/>
        <v>4202.5987350409805</v>
      </c>
      <c r="P78" s="12">
        <f t="shared" si="17"/>
        <v>1003.95</v>
      </c>
      <c r="Q78" s="12">
        <f t="shared" si="28"/>
        <v>293.08450499999998</v>
      </c>
      <c r="R78" s="19">
        <v>0</v>
      </c>
      <c r="S78" s="12">
        <f t="shared" si="19"/>
        <v>166.66666666666666</v>
      </c>
      <c r="T78" s="26">
        <f ca="1">$E$59</f>
        <v>25.934105025254105</v>
      </c>
      <c r="U78" s="12">
        <f t="shared" si="29"/>
        <v>70</v>
      </c>
      <c r="V78" s="51">
        <f t="shared" ca="1" si="21"/>
        <v>1689.3058018181914</v>
      </c>
      <c r="W78" s="52">
        <f t="shared" si="22"/>
        <v>2039.122042860427</v>
      </c>
      <c r="X78" s="12">
        <f t="shared" ca="1" si="23"/>
        <v>4552.4149760832161</v>
      </c>
      <c r="Y78" s="53">
        <f t="shared" ca="1" si="24"/>
        <v>4556.2086552299515</v>
      </c>
    </row>
    <row r="79" spans="1:25" ht="13.5" customHeight="1">
      <c r="A79" s="15"/>
      <c r="B79" s="46" t="s">
        <v>102</v>
      </c>
      <c r="C79" s="47">
        <f t="shared" ca="1" si="25"/>
        <v>18206.291664118377</v>
      </c>
      <c r="D79" s="26">
        <f ca="1">$C$30+$F$59</f>
        <v>484.97295730867773</v>
      </c>
      <c r="E79" s="26">
        <f t="shared" ca="1" si="10"/>
        <v>17721.3187068097</v>
      </c>
      <c r="F79" s="26">
        <f t="shared" ca="1" si="11"/>
        <v>14.767765589008084</v>
      </c>
      <c r="G79" s="27">
        <f t="shared" ca="1" si="12"/>
        <v>17736.086472398707</v>
      </c>
      <c r="I79" s="48">
        <f t="shared" si="26"/>
        <v>17613.130644346333</v>
      </c>
      <c r="J79" s="18">
        <f t="shared" si="13"/>
        <v>510</v>
      </c>
      <c r="K79" s="18">
        <f t="shared" si="14"/>
        <v>17103.130644346333</v>
      </c>
      <c r="L79" s="18">
        <f t="shared" si="15"/>
        <v>14.252608870288611</v>
      </c>
      <c r="M79" s="49">
        <f t="shared" si="16"/>
        <v>17117.38325321662</v>
      </c>
      <c r="O79" s="50">
        <f t="shared" ca="1" si="27"/>
        <v>4556.2086552299515</v>
      </c>
      <c r="P79" s="12">
        <f t="shared" si="17"/>
        <v>1003.95</v>
      </c>
      <c r="Q79" s="12">
        <f t="shared" si="28"/>
        <v>293.08450499999998</v>
      </c>
      <c r="R79" s="19">
        <v>0</v>
      </c>
      <c r="S79" s="12">
        <f t="shared" si="19"/>
        <v>166.66666666666666</v>
      </c>
      <c r="T79" s="26">
        <f ca="1">$F$59</f>
        <v>49.972957308677749</v>
      </c>
      <c r="U79" s="12">
        <f t="shared" si="29"/>
        <v>70</v>
      </c>
      <c r="V79" s="51">
        <f t="shared" ca="1" si="21"/>
        <v>1833.5389155187333</v>
      </c>
      <c r="W79" s="52">
        <f t="shared" si="22"/>
        <v>2039.122042860427</v>
      </c>
      <c r="X79" s="12">
        <f t="shared" ca="1" si="23"/>
        <v>4761.7917825716449</v>
      </c>
      <c r="Y79" s="53">
        <f t="shared" ca="1" si="24"/>
        <v>4765.7599423904539</v>
      </c>
    </row>
    <row r="80" spans="1:25" ht="13.5" customHeight="1">
      <c r="A80" s="15"/>
      <c r="B80" s="46" t="s">
        <v>103</v>
      </c>
      <c r="C80" s="47">
        <f t="shared" ca="1" si="25"/>
        <v>17736.086472398707</v>
      </c>
      <c r="D80" s="26">
        <f ca="1">$C$30+$G$59</f>
        <v>448.03046551008777</v>
      </c>
      <c r="E80" s="26">
        <f t="shared" ca="1" si="10"/>
        <v>17288.056006888619</v>
      </c>
      <c r="F80" s="26">
        <f t="shared" ca="1" si="11"/>
        <v>14.406713339073848</v>
      </c>
      <c r="G80" s="27">
        <f t="shared" ca="1" si="12"/>
        <v>17302.462720227693</v>
      </c>
      <c r="I80" s="48">
        <f t="shared" si="26"/>
        <v>17117.38325321662</v>
      </c>
      <c r="J80" s="18">
        <f t="shared" si="13"/>
        <v>510</v>
      </c>
      <c r="K80" s="18">
        <f t="shared" si="14"/>
        <v>16607.38325321662</v>
      </c>
      <c r="L80" s="18">
        <f t="shared" si="15"/>
        <v>13.839486044347183</v>
      </c>
      <c r="M80" s="49">
        <f t="shared" si="16"/>
        <v>16621.222739260968</v>
      </c>
      <c r="O80" s="50">
        <f t="shared" ca="1" si="27"/>
        <v>4765.7599423904539</v>
      </c>
      <c r="P80" s="12">
        <f t="shared" si="17"/>
        <v>1003.95</v>
      </c>
      <c r="Q80" s="12">
        <f t="shared" si="28"/>
        <v>293.08450499999998</v>
      </c>
      <c r="R80" s="19">
        <v>0</v>
      </c>
      <c r="S80" s="12">
        <f t="shared" si="19"/>
        <v>166.66666666666666</v>
      </c>
      <c r="T80" s="26">
        <f ca="1">$G$59</f>
        <v>13.030465510087737</v>
      </c>
      <c r="U80" s="12">
        <f t="shared" si="29"/>
        <v>70</v>
      </c>
      <c r="V80" s="51">
        <f t="shared" ca="1" si="21"/>
        <v>1611.8839647271932</v>
      </c>
      <c r="W80" s="52">
        <f t="shared" si="22"/>
        <v>2039.122042860427</v>
      </c>
      <c r="X80" s="12">
        <f t="shared" ca="1" si="23"/>
        <v>5192.998020523688</v>
      </c>
      <c r="Y80" s="53">
        <f t="shared" ca="1" si="24"/>
        <v>5197.3255188741241</v>
      </c>
    </row>
    <row r="81" spans="1:25" ht="13.5" customHeight="1">
      <c r="A81" s="15"/>
      <c r="B81" s="46" t="s">
        <v>104</v>
      </c>
      <c r="C81" s="47">
        <f t="shared" ca="1" si="25"/>
        <v>17302.462720227693</v>
      </c>
      <c r="D81" s="26">
        <f ca="1">$C$30+$H$59</f>
        <v>448.01733292022732</v>
      </c>
      <c r="E81" s="26">
        <f t="shared" ca="1" si="10"/>
        <v>16854.445387307467</v>
      </c>
      <c r="F81" s="26">
        <f t="shared" ca="1" si="11"/>
        <v>14.045371156089557</v>
      </c>
      <c r="G81" s="27">
        <f t="shared" ca="1" si="12"/>
        <v>16868.490758463558</v>
      </c>
      <c r="I81" s="48">
        <f t="shared" si="26"/>
        <v>16621.222739260968</v>
      </c>
      <c r="J81" s="18">
        <f t="shared" si="13"/>
        <v>510</v>
      </c>
      <c r="K81" s="18">
        <f t="shared" si="14"/>
        <v>16111.222739260968</v>
      </c>
      <c r="L81" s="18">
        <f t="shared" si="15"/>
        <v>13.426018949384138</v>
      </c>
      <c r="M81" s="49">
        <f t="shared" si="16"/>
        <v>16124.648758210351</v>
      </c>
      <c r="O81" s="50">
        <f t="shared" ca="1" si="27"/>
        <v>5197.3255188741241</v>
      </c>
      <c r="P81" s="12">
        <f t="shared" si="17"/>
        <v>1003.95</v>
      </c>
      <c r="Q81" s="12">
        <f t="shared" si="28"/>
        <v>293.08450499999998</v>
      </c>
      <c r="R81" s="19">
        <v>0</v>
      </c>
      <c r="S81" s="12">
        <f t="shared" si="19"/>
        <v>166.66666666666666</v>
      </c>
      <c r="T81" s="26">
        <f ca="1">$H$59</f>
        <v>13.017332920227336</v>
      </c>
      <c r="U81" s="12">
        <f t="shared" si="29"/>
        <v>70</v>
      </c>
      <c r="V81" s="51">
        <f t="shared" ca="1" si="21"/>
        <v>1611.8051691880307</v>
      </c>
      <c r="W81" s="52">
        <f t="shared" si="22"/>
        <v>2039.122042860427</v>
      </c>
      <c r="X81" s="12">
        <f t="shared" ca="1" si="23"/>
        <v>5624.6423925465206</v>
      </c>
      <c r="Y81" s="53">
        <f t="shared" ca="1" si="24"/>
        <v>5629.3295945403088</v>
      </c>
    </row>
    <row r="82" spans="1:25" ht="13.5" customHeight="1">
      <c r="A82" s="15"/>
      <c r="B82" s="46" t="s">
        <v>105</v>
      </c>
      <c r="C82" s="47">
        <f t="shared" ca="1" si="25"/>
        <v>16868.490758463558</v>
      </c>
      <c r="D82" s="26">
        <f ca="1">$C$30+$I$59</f>
        <v>471.98406117902096</v>
      </c>
      <c r="E82" s="26">
        <f t="shared" ca="1" si="10"/>
        <v>16396.506697284538</v>
      </c>
      <c r="F82" s="26">
        <f t="shared" ca="1" si="11"/>
        <v>13.663755581070449</v>
      </c>
      <c r="G82" s="27">
        <f t="shared" ca="1" si="12"/>
        <v>16410.170452865608</v>
      </c>
      <c r="I82" s="48">
        <f t="shared" si="26"/>
        <v>16124.648758210351</v>
      </c>
      <c r="J82" s="18">
        <f t="shared" si="13"/>
        <v>510</v>
      </c>
      <c r="K82" s="18">
        <f t="shared" si="14"/>
        <v>15614.648758210351</v>
      </c>
      <c r="L82" s="18">
        <f t="shared" si="15"/>
        <v>13.012207298508626</v>
      </c>
      <c r="M82" s="49">
        <f t="shared" si="16"/>
        <v>15627.66096550886</v>
      </c>
      <c r="O82" s="50">
        <f t="shared" ca="1" si="27"/>
        <v>5629.3295945403088</v>
      </c>
      <c r="P82" s="12">
        <f t="shared" si="17"/>
        <v>1003.95</v>
      </c>
      <c r="Q82" s="12">
        <f t="shared" si="28"/>
        <v>293.08450499999998</v>
      </c>
      <c r="R82" s="19">
        <v>0</v>
      </c>
      <c r="S82" s="12">
        <f t="shared" si="19"/>
        <v>166.66666666666666</v>
      </c>
      <c r="T82" s="26">
        <f ca="1">$I$59</f>
        <v>36.984061179020969</v>
      </c>
      <c r="U82" s="12">
        <f t="shared" si="29"/>
        <v>70</v>
      </c>
      <c r="V82" s="51">
        <f t="shared" ca="1" si="21"/>
        <v>1755.6055387407926</v>
      </c>
      <c r="W82" s="52">
        <f t="shared" si="22"/>
        <v>2039.122042860427</v>
      </c>
      <c r="X82" s="12">
        <f t="shared" ca="1" si="23"/>
        <v>5912.8460986599439</v>
      </c>
      <c r="Y82" s="53">
        <f t="shared" ca="1" si="24"/>
        <v>5917.7734704088271</v>
      </c>
    </row>
    <row r="83" spans="1:25" ht="13.5" customHeight="1">
      <c r="A83" s="15"/>
      <c r="B83" s="46" t="s">
        <v>106</v>
      </c>
      <c r="C83" s="47">
        <f t="shared" ca="1" si="25"/>
        <v>16410.170452865608</v>
      </c>
      <c r="D83" s="26">
        <f ca="1">$C$30+$J$59</f>
        <v>448.01148695285463</v>
      </c>
      <c r="E83" s="26">
        <f t="shared" ca="1" si="10"/>
        <v>15962.158965912753</v>
      </c>
      <c r="F83" s="26">
        <f t="shared" ca="1" si="11"/>
        <v>13.301799138260627</v>
      </c>
      <c r="G83" s="27">
        <f t="shared" ca="1" si="12"/>
        <v>15975.460765051013</v>
      </c>
      <c r="I83" s="48">
        <f t="shared" si="26"/>
        <v>15627.66096550886</v>
      </c>
      <c r="J83" s="18">
        <f t="shared" si="13"/>
        <v>510</v>
      </c>
      <c r="K83" s="18">
        <f t="shared" si="14"/>
        <v>15117.66096550886</v>
      </c>
      <c r="L83" s="18">
        <f t="shared" si="15"/>
        <v>12.598050804590718</v>
      </c>
      <c r="M83" s="49">
        <f t="shared" si="16"/>
        <v>15130.25901631345</v>
      </c>
      <c r="O83" s="50">
        <f t="shared" ca="1" si="27"/>
        <v>5917.7734704088271</v>
      </c>
      <c r="P83" s="12">
        <f t="shared" si="17"/>
        <v>1003.95</v>
      </c>
      <c r="Q83" s="12">
        <f t="shared" si="28"/>
        <v>293.08450499999998</v>
      </c>
      <c r="R83" s="19">
        <v>0</v>
      </c>
      <c r="S83" s="12">
        <f t="shared" si="19"/>
        <v>166.66666666666666</v>
      </c>
      <c r="T83" s="26">
        <f ca="1">$J$59</f>
        <v>13.011486952854606</v>
      </c>
      <c r="U83" s="12">
        <f t="shared" si="29"/>
        <v>70</v>
      </c>
      <c r="V83" s="51">
        <f t="shared" ca="1" si="21"/>
        <v>1611.7700933837943</v>
      </c>
      <c r="W83" s="52">
        <f t="shared" si="22"/>
        <v>2039.122042860427</v>
      </c>
      <c r="X83" s="12">
        <f t="shared" ca="1" si="23"/>
        <v>6345.1254198854604</v>
      </c>
      <c r="Y83" s="53">
        <f t="shared" ca="1" si="24"/>
        <v>6350.4130244020307</v>
      </c>
    </row>
    <row r="84" spans="1:25" ht="13.5" customHeight="1">
      <c r="A84" s="15"/>
      <c r="B84" s="46" t="s">
        <v>107</v>
      </c>
      <c r="C84" s="47">
        <f t="shared" ca="1" si="25"/>
        <v>15975.460765051013</v>
      </c>
      <c r="D84" s="26">
        <f ca="1">$C$30+$K$59</f>
        <v>461.02585740242893</v>
      </c>
      <c r="E84" s="26">
        <f t="shared" ca="1" si="10"/>
        <v>15514.434907648585</v>
      </c>
      <c r="F84" s="26">
        <f t="shared" ca="1" si="11"/>
        <v>12.928695756373822</v>
      </c>
      <c r="G84" s="27">
        <f t="shared" ca="1" si="12"/>
        <v>15527.36360340496</v>
      </c>
      <c r="I84" s="48">
        <f t="shared" si="26"/>
        <v>15130.25901631345</v>
      </c>
      <c r="J84" s="18">
        <f t="shared" si="13"/>
        <v>510</v>
      </c>
      <c r="K84" s="18">
        <f t="shared" si="14"/>
        <v>14620.25901631345</v>
      </c>
      <c r="L84" s="18">
        <f t="shared" si="15"/>
        <v>12.18354918026121</v>
      </c>
      <c r="M84" s="49">
        <f t="shared" si="16"/>
        <v>14632.442565493711</v>
      </c>
      <c r="O84" s="50">
        <f t="shared" ca="1" si="27"/>
        <v>6350.4130244020307</v>
      </c>
      <c r="P84" s="12">
        <f t="shared" si="17"/>
        <v>1003.95</v>
      </c>
      <c r="Q84" s="12">
        <f t="shared" si="28"/>
        <v>293.08450499999998</v>
      </c>
      <c r="R84" s="19">
        <v>0</v>
      </c>
      <c r="S84" s="12">
        <f t="shared" si="19"/>
        <v>166.66666666666666</v>
      </c>
      <c r="T84" s="26">
        <f ca="1">$K$59</f>
        <v>26.025857402428919</v>
      </c>
      <c r="U84" s="19">
        <v>0</v>
      </c>
      <c r="V84" s="51">
        <f t="shared" ca="1" si="21"/>
        <v>1619.8563160812403</v>
      </c>
      <c r="W84" s="52">
        <f t="shared" si="22"/>
        <v>2039.122042860427</v>
      </c>
      <c r="X84" s="12">
        <f t="shared" ca="1" si="23"/>
        <v>6769.6787511812181</v>
      </c>
      <c r="Y84" s="53">
        <f t="shared" ca="1" si="24"/>
        <v>6775.3201501405356</v>
      </c>
    </row>
    <row r="85" spans="1:25" ht="13.5" customHeight="1">
      <c r="A85" s="15"/>
      <c r="B85" s="46" t="s">
        <v>108</v>
      </c>
      <c r="C85" s="47">
        <f t="shared" ca="1" si="25"/>
        <v>15527.36360340496</v>
      </c>
      <c r="D85" s="26">
        <f ca="1">$C$30+$L$59</f>
        <v>485.00716594078852</v>
      </c>
      <c r="E85" s="26">
        <f t="shared" ca="1" si="10"/>
        <v>15042.356437464172</v>
      </c>
      <c r="F85" s="26">
        <f t="shared" ca="1" si="11"/>
        <v>12.535297031220145</v>
      </c>
      <c r="G85" s="27">
        <f t="shared" ca="1" si="12"/>
        <v>15054.891734495392</v>
      </c>
      <c r="I85" s="48">
        <f t="shared" si="26"/>
        <v>14632.442565493711</v>
      </c>
      <c r="J85" s="18">
        <f t="shared" si="13"/>
        <v>510</v>
      </c>
      <c r="K85" s="18">
        <f t="shared" si="14"/>
        <v>14122.442565493711</v>
      </c>
      <c r="L85" s="18">
        <f t="shared" si="15"/>
        <v>11.768702137911426</v>
      </c>
      <c r="M85" s="49">
        <f t="shared" si="16"/>
        <v>14134.211267631623</v>
      </c>
      <c r="O85" s="50">
        <f t="shared" ca="1" si="27"/>
        <v>6775.3201501405356</v>
      </c>
      <c r="P85" s="12">
        <f t="shared" si="17"/>
        <v>1003.95</v>
      </c>
      <c r="Q85" s="12">
        <f t="shared" si="28"/>
        <v>293.08450499999998</v>
      </c>
      <c r="R85" s="19">
        <v>0</v>
      </c>
      <c r="S85" s="12">
        <f t="shared" si="19"/>
        <v>166.66666666666666</v>
      </c>
      <c r="T85" s="26">
        <f ca="1">$L$59</f>
        <v>50.007165940788504</v>
      </c>
      <c r="U85" s="19">
        <v>0</v>
      </c>
      <c r="V85" s="51">
        <f t="shared" ca="1" si="21"/>
        <v>1763.7441673113979</v>
      </c>
      <c r="W85" s="52">
        <f t="shared" si="22"/>
        <v>2039.122042860427</v>
      </c>
      <c r="X85" s="12">
        <f t="shared" ca="1" si="23"/>
        <v>7050.698025689564</v>
      </c>
      <c r="Y85" s="53">
        <f t="shared" ca="1" si="24"/>
        <v>7056.5736073776379</v>
      </c>
    </row>
    <row r="86" spans="1:25" ht="13.5" customHeight="1">
      <c r="A86" s="15"/>
      <c r="B86" s="46" t="s">
        <v>109</v>
      </c>
      <c r="C86" s="47">
        <f t="shared" ca="1" si="25"/>
        <v>15054.891734495392</v>
      </c>
      <c r="D86" s="26">
        <f ca="1">$C$30+$M$59</f>
        <v>473.97988589407635</v>
      </c>
      <c r="E86" s="26">
        <f t="shared" ca="1" si="10"/>
        <v>14580.911848601316</v>
      </c>
      <c r="F86" s="26">
        <f t="shared" ca="1" si="11"/>
        <v>12.15075987383443</v>
      </c>
      <c r="G86" s="27">
        <f t="shared" ca="1" si="12"/>
        <v>14593.062608475149</v>
      </c>
      <c r="I86" s="48">
        <f t="shared" si="26"/>
        <v>14134.211267631623</v>
      </c>
      <c r="J86" s="18">
        <f t="shared" si="13"/>
        <v>510</v>
      </c>
      <c r="K86" s="18">
        <f t="shared" si="14"/>
        <v>13624.211267631623</v>
      </c>
      <c r="L86" s="18">
        <f t="shared" si="15"/>
        <v>11.353509389693018</v>
      </c>
      <c r="M86" s="49">
        <f t="shared" si="16"/>
        <v>13635.564777021316</v>
      </c>
      <c r="O86" s="50">
        <f t="shared" ca="1" si="27"/>
        <v>7056.5736073776379</v>
      </c>
      <c r="P86" s="12">
        <f t="shared" si="17"/>
        <v>1003.95</v>
      </c>
      <c r="Q86" s="12">
        <f t="shared" si="28"/>
        <v>293.08450499999998</v>
      </c>
      <c r="R86" s="19">
        <v>0</v>
      </c>
      <c r="S86" s="12">
        <f t="shared" si="19"/>
        <v>166.66666666666666</v>
      </c>
      <c r="T86" s="26">
        <f ca="1">$M$59</f>
        <v>38.979885894076375</v>
      </c>
      <c r="U86" s="19">
        <v>0</v>
      </c>
      <c r="V86" s="51">
        <f t="shared" ca="1" si="21"/>
        <v>1697.5804870311251</v>
      </c>
      <c r="W86" s="52">
        <f t="shared" si="22"/>
        <v>2039.122042860427</v>
      </c>
      <c r="X86" s="12">
        <f t="shared" ca="1" si="23"/>
        <v>7398.1151632069395</v>
      </c>
      <c r="Y86" s="53">
        <f t="shared" ca="1" si="24"/>
        <v>7404.2802591762784</v>
      </c>
    </row>
    <row r="87" spans="1:25" ht="13.5" customHeight="1">
      <c r="A87" s="15"/>
      <c r="B87" s="46" t="s">
        <v>110</v>
      </c>
      <c r="C87" s="47">
        <f t="shared" ca="1" si="25"/>
        <v>14593.062608475149</v>
      </c>
      <c r="D87" s="26">
        <f ca="1">$C$30+$N$59</f>
        <v>473.98020182733097</v>
      </c>
      <c r="E87" s="26">
        <f t="shared" ca="1" si="10"/>
        <v>14119.082406647818</v>
      </c>
      <c r="F87" s="26">
        <f t="shared" ca="1" si="11"/>
        <v>11.765902005539848</v>
      </c>
      <c r="G87" s="27">
        <f t="shared" ca="1" si="12"/>
        <v>14130.848308653358</v>
      </c>
      <c r="I87" s="48">
        <f t="shared" si="26"/>
        <v>13635.564777021316</v>
      </c>
      <c r="J87" s="18">
        <f t="shared" si="13"/>
        <v>510</v>
      </c>
      <c r="K87" s="18">
        <f t="shared" si="14"/>
        <v>13125.564777021316</v>
      </c>
      <c r="L87" s="18">
        <f t="shared" si="15"/>
        <v>10.937970647517764</v>
      </c>
      <c r="M87" s="49">
        <f t="shared" si="16"/>
        <v>13136.502747668834</v>
      </c>
      <c r="O87" s="50">
        <f t="shared" ca="1" si="27"/>
        <v>7404.2802591762784</v>
      </c>
      <c r="P87" s="12">
        <f t="shared" si="17"/>
        <v>1003.95</v>
      </c>
      <c r="Q87" s="12">
        <f t="shared" si="28"/>
        <v>293.08450499999998</v>
      </c>
      <c r="R87" s="19">
        <v>0</v>
      </c>
      <c r="S87" s="12">
        <f t="shared" si="19"/>
        <v>166.66666666666666</v>
      </c>
      <c r="T87" s="26">
        <f ca="1">$N$59</f>
        <v>38.980201827330959</v>
      </c>
      <c r="U87" s="19">
        <v>0</v>
      </c>
      <c r="V87" s="51">
        <f t="shared" ca="1" si="21"/>
        <v>1697.5823826306525</v>
      </c>
      <c r="W87" s="52">
        <f t="shared" si="22"/>
        <v>2039.122042860427</v>
      </c>
      <c r="X87" s="12">
        <f t="shared" ca="1" si="23"/>
        <v>7745.8199194060526</v>
      </c>
      <c r="Y87" s="53">
        <f t="shared" ca="1" si="24"/>
        <v>7752.2747693388901</v>
      </c>
    </row>
    <row r="88" spans="1:25" ht="13.5" customHeight="1">
      <c r="A88" s="15"/>
      <c r="B88" s="46" t="s">
        <v>111</v>
      </c>
      <c r="C88" s="47">
        <f t="shared" ca="1" si="25"/>
        <v>14130.848308653358</v>
      </c>
      <c r="D88" s="26">
        <f ca="1">$C$30+$C$59</f>
        <v>497.95954475063763</v>
      </c>
      <c r="E88" s="26">
        <f t="shared" ca="1" si="10"/>
        <v>13632.88876390272</v>
      </c>
      <c r="F88" s="26">
        <f t="shared" ca="1" si="11"/>
        <v>11.360740636585598</v>
      </c>
      <c r="G88" s="27">
        <f t="shared" ca="1" si="12"/>
        <v>13644.249504539306</v>
      </c>
      <c r="I88" s="48">
        <f t="shared" si="26"/>
        <v>13136.502747668834</v>
      </c>
      <c r="J88" s="18">
        <f t="shared" si="13"/>
        <v>510</v>
      </c>
      <c r="K88" s="18">
        <f t="shared" si="14"/>
        <v>12626.502747668834</v>
      </c>
      <c r="L88" s="18">
        <f t="shared" si="15"/>
        <v>10.522085623057363</v>
      </c>
      <c r="M88" s="49">
        <f t="shared" si="16"/>
        <v>12637.024833291891</v>
      </c>
      <c r="O88" s="50">
        <f t="shared" ca="1" si="27"/>
        <v>7752.2747693388901</v>
      </c>
      <c r="P88" s="12">
        <f t="shared" si="17"/>
        <v>1003.95</v>
      </c>
      <c r="Q88" s="12">
        <f t="shared" ref="Q88:Q99" si="30">$C$16*(1+$C$17)^2*$C$18/12</f>
        <v>298.94619510000001</v>
      </c>
      <c r="R88" s="12">
        <f>$C$23</f>
        <v>1200</v>
      </c>
      <c r="S88" s="12">
        <f t="shared" si="19"/>
        <v>166.66666666666666</v>
      </c>
      <c r="T88" s="26">
        <f ca="1">$C$59</f>
        <v>62.959544750637654</v>
      </c>
      <c r="U88" s="12">
        <f t="shared" ref="U88:U95" si="31">$C$24</f>
        <v>70</v>
      </c>
      <c r="V88" s="51">
        <f t="shared" ca="1" si="21"/>
        <v>3117.3201302704924</v>
      </c>
      <c r="W88" s="52">
        <f t="shared" si="22"/>
        <v>2039.122042860427</v>
      </c>
      <c r="X88" s="12">
        <f t="shared" ca="1" si="23"/>
        <v>6674.0766819288237</v>
      </c>
      <c r="Y88" s="53">
        <f t="shared" ca="1" si="24"/>
        <v>6679.6384124970973</v>
      </c>
    </row>
    <row r="89" spans="1:25" ht="13.5" customHeight="1">
      <c r="A89" s="15"/>
      <c r="B89" s="46" t="s">
        <v>112</v>
      </c>
      <c r="C89" s="47">
        <f t="shared" ca="1" si="25"/>
        <v>13644.249504539306</v>
      </c>
      <c r="D89" s="26">
        <f ca="1">$C$30+$D$59</f>
        <v>474.00208974113218</v>
      </c>
      <c r="E89" s="26">
        <f t="shared" ca="1" si="10"/>
        <v>13170.247414798174</v>
      </c>
      <c r="F89" s="26">
        <f t="shared" ca="1" si="11"/>
        <v>10.975206178998478</v>
      </c>
      <c r="G89" s="27">
        <f t="shared" ca="1" si="12"/>
        <v>13181.222620977172</v>
      </c>
      <c r="I89" s="48">
        <f t="shared" si="26"/>
        <v>12637.024833291891</v>
      </c>
      <c r="J89" s="18">
        <f t="shared" si="13"/>
        <v>510</v>
      </c>
      <c r="K89" s="18">
        <f t="shared" si="14"/>
        <v>12127.024833291891</v>
      </c>
      <c r="L89" s="18">
        <f t="shared" si="15"/>
        <v>10.105854027743243</v>
      </c>
      <c r="M89" s="49">
        <f t="shared" si="16"/>
        <v>12137.130687319634</v>
      </c>
      <c r="O89" s="50">
        <f t="shared" ca="1" si="27"/>
        <v>6679.6384124970973</v>
      </c>
      <c r="P89" s="12">
        <f t="shared" si="17"/>
        <v>1003.95</v>
      </c>
      <c r="Q89" s="12">
        <f t="shared" si="30"/>
        <v>298.94619510000001</v>
      </c>
      <c r="R89" s="19">
        <v>0</v>
      </c>
      <c r="S89" s="12">
        <f t="shared" si="19"/>
        <v>166.66666666666666</v>
      </c>
      <c r="T89" s="26">
        <f ca="1">$D$59</f>
        <v>39.002089741132167</v>
      </c>
      <c r="U89" s="12">
        <f t="shared" si="31"/>
        <v>70</v>
      </c>
      <c r="V89" s="51">
        <f t="shared" ca="1" si="21"/>
        <v>1773.5754002134599</v>
      </c>
      <c r="W89" s="52">
        <f t="shared" si="22"/>
        <v>2039.122042860427</v>
      </c>
      <c r="X89" s="12">
        <f t="shared" ca="1" si="23"/>
        <v>6945.1850551440639</v>
      </c>
      <c r="Y89" s="53">
        <f t="shared" ca="1" si="24"/>
        <v>6950.9727093566835</v>
      </c>
    </row>
    <row r="90" spans="1:25" ht="13.5" customHeight="1">
      <c r="A90" s="15"/>
      <c r="B90" s="46" t="s">
        <v>113</v>
      </c>
      <c r="C90" s="47">
        <f t="shared" ca="1" si="25"/>
        <v>13181.222620977172</v>
      </c>
      <c r="D90" s="26">
        <f ca="1">$C$30+$E$59</f>
        <v>460.9341050252541</v>
      </c>
      <c r="E90" s="26">
        <f t="shared" ca="1" si="10"/>
        <v>12720.288515951919</v>
      </c>
      <c r="F90" s="26">
        <f t="shared" ca="1" si="11"/>
        <v>10.600240429959934</v>
      </c>
      <c r="G90" s="27">
        <f t="shared" ca="1" si="12"/>
        <v>12730.888756381879</v>
      </c>
      <c r="I90" s="48">
        <f t="shared" si="26"/>
        <v>12137.130687319634</v>
      </c>
      <c r="J90" s="18">
        <f t="shared" si="13"/>
        <v>510</v>
      </c>
      <c r="K90" s="18">
        <f t="shared" si="14"/>
        <v>11627.130687319634</v>
      </c>
      <c r="L90" s="18">
        <f t="shared" si="15"/>
        <v>9.6892755727663609</v>
      </c>
      <c r="M90" s="49">
        <f t="shared" si="16"/>
        <v>11636.819962892399</v>
      </c>
      <c r="O90" s="50">
        <f t="shared" ca="1" si="27"/>
        <v>6950.9727093566835</v>
      </c>
      <c r="P90" s="12">
        <f t="shared" si="17"/>
        <v>1003.95</v>
      </c>
      <c r="Q90" s="12">
        <f t="shared" si="30"/>
        <v>298.94619510000001</v>
      </c>
      <c r="R90" s="19">
        <v>0</v>
      </c>
      <c r="S90" s="12">
        <f t="shared" si="19"/>
        <v>166.66666666666666</v>
      </c>
      <c r="T90" s="26">
        <f ca="1">$E$59</f>
        <v>25.934105025254105</v>
      </c>
      <c r="U90" s="12">
        <f t="shared" si="31"/>
        <v>70</v>
      </c>
      <c r="V90" s="51">
        <f t="shared" ca="1" si="21"/>
        <v>1695.1674919181914</v>
      </c>
      <c r="W90" s="52">
        <f t="shared" si="22"/>
        <v>2039.122042860427</v>
      </c>
      <c r="X90" s="12">
        <f t="shared" ca="1" si="23"/>
        <v>7294.9272602989186</v>
      </c>
      <c r="Y90" s="53">
        <f t="shared" ca="1" si="24"/>
        <v>7301.0063663491674</v>
      </c>
    </row>
    <row r="91" spans="1:25" ht="13.5" customHeight="1">
      <c r="A91" s="15"/>
      <c r="B91" s="46" t="s">
        <v>114</v>
      </c>
      <c r="C91" s="47">
        <f t="shared" ca="1" si="25"/>
        <v>12730.888756381879</v>
      </c>
      <c r="D91" s="26">
        <f ca="1">$C$30+$F$59</f>
        <v>484.97295730867773</v>
      </c>
      <c r="E91" s="26">
        <f t="shared" ca="1" si="10"/>
        <v>12245.915799073202</v>
      </c>
      <c r="F91" s="26">
        <f t="shared" ca="1" si="11"/>
        <v>10.204929832561001</v>
      </c>
      <c r="G91" s="27">
        <f t="shared" ca="1" si="12"/>
        <v>12256.120728905764</v>
      </c>
      <c r="I91" s="48">
        <f t="shared" si="26"/>
        <v>11636.819962892399</v>
      </c>
      <c r="J91" s="18">
        <f t="shared" si="13"/>
        <v>510</v>
      </c>
      <c r="K91" s="18">
        <f t="shared" si="14"/>
        <v>11126.819962892399</v>
      </c>
      <c r="L91" s="18">
        <f t="shared" si="15"/>
        <v>9.2723499690770002</v>
      </c>
      <c r="M91" s="49">
        <f t="shared" si="16"/>
        <v>11136.092312861476</v>
      </c>
      <c r="O91" s="50">
        <f t="shared" ca="1" si="27"/>
        <v>7301.0063663491674</v>
      </c>
      <c r="P91" s="12">
        <f t="shared" si="17"/>
        <v>1003.95</v>
      </c>
      <c r="Q91" s="12">
        <f t="shared" si="30"/>
        <v>298.94619510000001</v>
      </c>
      <c r="R91" s="19">
        <v>0</v>
      </c>
      <c r="S91" s="12">
        <f t="shared" si="19"/>
        <v>166.66666666666666</v>
      </c>
      <c r="T91" s="26">
        <f ca="1">$F$59</f>
        <v>49.972957308677749</v>
      </c>
      <c r="U91" s="12">
        <f t="shared" si="31"/>
        <v>70</v>
      </c>
      <c r="V91" s="51">
        <f t="shared" ca="1" si="21"/>
        <v>1839.4006056187334</v>
      </c>
      <c r="W91" s="52">
        <f t="shared" si="22"/>
        <v>2039.122042860427</v>
      </c>
      <c r="X91" s="12">
        <f t="shared" ca="1" si="23"/>
        <v>7500.7278035908603</v>
      </c>
      <c r="Y91" s="53">
        <f t="shared" ca="1" si="24"/>
        <v>7506.9784100938523</v>
      </c>
    </row>
    <row r="92" spans="1:25" ht="13.5" customHeight="1">
      <c r="A92" s="15"/>
      <c r="B92" s="46" t="s">
        <v>115</v>
      </c>
      <c r="C92" s="47">
        <f t="shared" ca="1" si="25"/>
        <v>12256.120728905764</v>
      </c>
      <c r="D92" s="26">
        <f ca="1">$C$30+$G$59</f>
        <v>448.03046551008777</v>
      </c>
      <c r="E92" s="26">
        <f t="shared" ca="1" si="10"/>
        <v>11808.090263395676</v>
      </c>
      <c r="F92" s="26">
        <f t="shared" ca="1" si="11"/>
        <v>9.8400752194963967</v>
      </c>
      <c r="G92" s="27">
        <f t="shared" ca="1" si="12"/>
        <v>11817.930338615171</v>
      </c>
      <c r="I92" s="48">
        <f t="shared" si="26"/>
        <v>11136.092312861476</v>
      </c>
      <c r="J92" s="18">
        <f t="shared" si="13"/>
        <v>510</v>
      </c>
      <c r="K92" s="18">
        <f t="shared" si="14"/>
        <v>10626.092312861476</v>
      </c>
      <c r="L92" s="18">
        <f t="shared" si="15"/>
        <v>8.8550769273845642</v>
      </c>
      <c r="M92" s="49">
        <f t="shared" si="16"/>
        <v>10634.94738978886</v>
      </c>
      <c r="O92" s="50">
        <f t="shared" ca="1" si="27"/>
        <v>7506.9784100938523</v>
      </c>
      <c r="P92" s="12">
        <f t="shared" si="17"/>
        <v>1003.95</v>
      </c>
      <c r="Q92" s="12">
        <f t="shared" si="30"/>
        <v>298.94619510000001</v>
      </c>
      <c r="R92" s="19">
        <v>0</v>
      </c>
      <c r="S92" s="12">
        <f t="shared" si="19"/>
        <v>166.66666666666666</v>
      </c>
      <c r="T92" s="26">
        <f ca="1">$G$59</f>
        <v>13.030465510087737</v>
      </c>
      <c r="U92" s="12">
        <f t="shared" si="31"/>
        <v>70</v>
      </c>
      <c r="V92" s="51">
        <f t="shared" ca="1" si="21"/>
        <v>1617.7456548271932</v>
      </c>
      <c r="W92" s="52">
        <f t="shared" si="22"/>
        <v>2039.122042860427</v>
      </c>
      <c r="X92" s="12">
        <f t="shared" ca="1" si="23"/>
        <v>7928.3547981270858</v>
      </c>
      <c r="Y92" s="53">
        <f t="shared" ca="1" si="24"/>
        <v>7934.9617604588575</v>
      </c>
    </row>
    <row r="93" spans="1:25" ht="13.5" customHeight="1">
      <c r="A93" s="15"/>
      <c r="B93" s="46" t="s">
        <v>116</v>
      </c>
      <c r="C93" s="47">
        <f t="shared" ca="1" si="25"/>
        <v>11817.930338615171</v>
      </c>
      <c r="D93" s="26">
        <f ca="1">$C$30+$H$59</f>
        <v>448.01733292022732</v>
      </c>
      <c r="E93" s="26">
        <f t="shared" ca="1" si="10"/>
        <v>11369.913005694943</v>
      </c>
      <c r="F93" s="26">
        <f t="shared" ca="1" si="11"/>
        <v>9.4749275047457875</v>
      </c>
      <c r="G93" s="27">
        <f t="shared" ca="1" si="12"/>
        <v>11379.387933199689</v>
      </c>
      <c r="I93" s="48">
        <f t="shared" si="26"/>
        <v>10634.94738978886</v>
      </c>
      <c r="J93" s="18">
        <f t="shared" si="13"/>
        <v>510</v>
      </c>
      <c r="K93" s="18">
        <f t="shared" si="14"/>
        <v>10124.94738978886</v>
      </c>
      <c r="L93" s="18">
        <f t="shared" si="15"/>
        <v>8.4374561581573833</v>
      </c>
      <c r="M93" s="49">
        <f t="shared" si="16"/>
        <v>10133.384845947017</v>
      </c>
      <c r="O93" s="50">
        <f t="shared" ca="1" si="27"/>
        <v>7934.9617604588575</v>
      </c>
      <c r="P93" s="12">
        <f t="shared" si="17"/>
        <v>1003.95</v>
      </c>
      <c r="Q93" s="12">
        <f t="shared" si="30"/>
        <v>298.94619510000001</v>
      </c>
      <c r="R93" s="19">
        <v>0</v>
      </c>
      <c r="S93" s="12">
        <f t="shared" si="19"/>
        <v>166.66666666666666</v>
      </c>
      <c r="T93" s="26">
        <f ca="1">$H$59</f>
        <v>13.017332920227336</v>
      </c>
      <c r="U93" s="12">
        <f t="shared" si="31"/>
        <v>70</v>
      </c>
      <c r="V93" s="51">
        <f t="shared" ca="1" si="21"/>
        <v>1617.6668592880308</v>
      </c>
      <c r="W93" s="52">
        <f t="shared" si="22"/>
        <v>2039.122042860427</v>
      </c>
      <c r="X93" s="12">
        <f t="shared" ca="1" si="23"/>
        <v>8356.4169440312544</v>
      </c>
      <c r="Y93" s="53">
        <f t="shared" ca="1" si="24"/>
        <v>8363.3806248179462</v>
      </c>
    </row>
    <row r="94" spans="1:25" ht="13.5" customHeight="1">
      <c r="A94" s="15"/>
      <c r="B94" s="46" t="s">
        <v>117</v>
      </c>
      <c r="C94" s="47">
        <f t="shared" ca="1" si="25"/>
        <v>11379.387933199689</v>
      </c>
      <c r="D94" s="26">
        <f ca="1">$C$30+$I$59</f>
        <v>471.98406117902096</v>
      </c>
      <c r="E94" s="26">
        <f t="shared" ca="1" si="10"/>
        <v>10907.403872020668</v>
      </c>
      <c r="F94" s="26">
        <f t="shared" ca="1" si="11"/>
        <v>9.08950322668389</v>
      </c>
      <c r="G94" s="27">
        <f t="shared" ca="1" si="12"/>
        <v>10916.493375247352</v>
      </c>
      <c r="I94" s="48">
        <f t="shared" si="26"/>
        <v>10133.384845947017</v>
      </c>
      <c r="J94" s="18">
        <f t="shared" si="13"/>
        <v>510</v>
      </c>
      <c r="K94" s="18">
        <f t="shared" si="14"/>
        <v>9623.3848459470173</v>
      </c>
      <c r="L94" s="18">
        <f t="shared" si="15"/>
        <v>8.0194873716225157</v>
      </c>
      <c r="M94" s="49">
        <f t="shared" si="16"/>
        <v>9631.4043333186401</v>
      </c>
      <c r="O94" s="50">
        <f t="shared" ca="1" si="27"/>
        <v>8363.3806248179462</v>
      </c>
      <c r="P94" s="12">
        <f t="shared" si="17"/>
        <v>1003.95</v>
      </c>
      <c r="Q94" s="12">
        <f t="shared" si="30"/>
        <v>298.94619510000001</v>
      </c>
      <c r="R94" s="19">
        <v>0</v>
      </c>
      <c r="S94" s="12">
        <f t="shared" si="19"/>
        <v>166.66666666666666</v>
      </c>
      <c r="T94" s="26">
        <f ca="1">$I$59</f>
        <v>36.984061179020969</v>
      </c>
      <c r="U94" s="12">
        <f t="shared" si="31"/>
        <v>70</v>
      </c>
      <c r="V94" s="51">
        <f t="shared" ca="1" si="21"/>
        <v>1761.4672288407926</v>
      </c>
      <c r="W94" s="52">
        <f t="shared" si="22"/>
        <v>2039.122042860427</v>
      </c>
      <c r="X94" s="12">
        <f t="shared" ca="1" si="23"/>
        <v>8641.0354388375799</v>
      </c>
      <c r="Y94" s="53">
        <f t="shared" ca="1" si="24"/>
        <v>8648.2363017032767</v>
      </c>
    </row>
    <row r="95" spans="1:25" ht="13.5" customHeight="1">
      <c r="A95" s="15"/>
      <c r="B95" s="46" t="s">
        <v>118</v>
      </c>
      <c r="C95" s="47">
        <f t="shared" ca="1" si="25"/>
        <v>10916.493375247352</v>
      </c>
      <c r="D95" s="26">
        <f ca="1">$C$30+$J$59</f>
        <v>448.01148695285463</v>
      </c>
      <c r="E95" s="26">
        <f t="shared" ca="1" si="10"/>
        <v>10468.481888294496</v>
      </c>
      <c r="F95" s="26">
        <f t="shared" ca="1" si="11"/>
        <v>8.72373490691208</v>
      </c>
      <c r="G95" s="27">
        <f t="shared" ca="1" si="12"/>
        <v>10477.205623201409</v>
      </c>
      <c r="I95" s="48">
        <f t="shared" si="26"/>
        <v>9631.4043333186401</v>
      </c>
      <c r="J95" s="18">
        <f t="shared" si="13"/>
        <v>510</v>
      </c>
      <c r="K95" s="18">
        <f t="shared" si="14"/>
        <v>9121.4043333186401</v>
      </c>
      <c r="L95" s="18">
        <f t="shared" si="15"/>
        <v>7.601170277765533</v>
      </c>
      <c r="M95" s="49">
        <f t="shared" si="16"/>
        <v>9129.0055035964051</v>
      </c>
      <c r="O95" s="50">
        <f t="shared" ca="1" si="27"/>
        <v>8648.2363017032767</v>
      </c>
      <c r="P95" s="12">
        <f t="shared" si="17"/>
        <v>1003.95</v>
      </c>
      <c r="Q95" s="12">
        <f t="shared" si="30"/>
        <v>298.94619510000001</v>
      </c>
      <c r="R95" s="19">
        <v>0</v>
      </c>
      <c r="S95" s="12">
        <f t="shared" si="19"/>
        <v>166.66666666666666</v>
      </c>
      <c r="T95" s="26">
        <f ca="1">$J$59</f>
        <v>13.011486952854606</v>
      </c>
      <c r="U95" s="12">
        <f t="shared" si="31"/>
        <v>70</v>
      </c>
      <c r="V95" s="51">
        <f t="shared" ca="1" si="21"/>
        <v>1617.6317834837944</v>
      </c>
      <c r="W95" s="52">
        <f t="shared" si="22"/>
        <v>2039.122042860427</v>
      </c>
      <c r="X95" s="12">
        <f t="shared" ca="1" si="23"/>
        <v>9069.7265610799095</v>
      </c>
      <c r="Y95" s="53">
        <f t="shared" ca="1" si="24"/>
        <v>9077.2846665474754</v>
      </c>
    </row>
    <row r="96" spans="1:25" ht="13.5" customHeight="1">
      <c r="A96" s="15"/>
      <c r="B96" s="46" t="s">
        <v>119</v>
      </c>
      <c r="C96" s="47">
        <f t="shared" ca="1" si="25"/>
        <v>10477.205623201409</v>
      </c>
      <c r="D96" s="26">
        <f ca="1">$C$30+$K$59</f>
        <v>461.02585740242893</v>
      </c>
      <c r="E96" s="26">
        <f t="shared" ca="1" si="10"/>
        <v>10016.179765798981</v>
      </c>
      <c r="F96" s="26">
        <f t="shared" ca="1" si="11"/>
        <v>8.3468164714991513</v>
      </c>
      <c r="G96" s="27">
        <f t="shared" ca="1" si="12"/>
        <v>10024.526582270481</v>
      </c>
      <c r="I96" s="48">
        <f t="shared" si="26"/>
        <v>9129.0055035964051</v>
      </c>
      <c r="J96" s="18">
        <f t="shared" si="13"/>
        <v>510</v>
      </c>
      <c r="K96" s="18">
        <f t="shared" si="14"/>
        <v>8619.0055035964051</v>
      </c>
      <c r="L96" s="18">
        <f t="shared" si="15"/>
        <v>7.1825045863303378</v>
      </c>
      <c r="M96" s="49">
        <f t="shared" si="16"/>
        <v>8626.1880081827348</v>
      </c>
      <c r="O96" s="50">
        <f t="shared" ca="1" si="27"/>
        <v>9077.2846665474754</v>
      </c>
      <c r="P96" s="12">
        <f t="shared" si="17"/>
        <v>1003.95</v>
      </c>
      <c r="Q96" s="12">
        <f t="shared" si="30"/>
        <v>298.94619510000001</v>
      </c>
      <c r="R96" s="19">
        <v>0</v>
      </c>
      <c r="S96" s="12">
        <f t="shared" si="19"/>
        <v>166.66666666666666</v>
      </c>
      <c r="T96" s="26">
        <f ca="1">$K$59</f>
        <v>26.025857402428919</v>
      </c>
      <c r="U96" s="19">
        <v>0</v>
      </c>
      <c r="V96" s="51">
        <f t="shared" ca="1" si="21"/>
        <v>1625.7180061812403</v>
      </c>
      <c r="W96" s="52">
        <f t="shared" si="22"/>
        <v>2039.122042860427</v>
      </c>
      <c r="X96" s="12">
        <f t="shared" ca="1" si="23"/>
        <v>9490.6887032266623</v>
      </c>
      <c r="Y96" s="53">
        <f t="shared" ca="1" si="24"/>
        <v>9498.5976104793499</v>
      </c>
    </row>
    <row r="97" spans="1:25" ht="13.5" customHeight="1">
      <c r="A97" s="15"/>
      <c r="B97" s="46" t="s">
        <v>120</v>
      </c>
      <c r="C97" s="47">
        <f t="shared" ca="1" si="25"/>
        <v>10024.526582270481</v>
      </c>
      <c r="D97" s="26">
        <f ca="1">$C$30+$L$59</f>
        <v>485.00716594078852</v>
      </c>
      <c r="E97" s="26">
        <f t="shared" ca="1" si="10"/>
        <v>9539.5194163296928</v>
      </c>
      <c r="F97" s="26">
        <f t="shared" ca="1" si="11"/>
        <v>7.9495995136080779</v>
      </c>
      <c r="G97" s="27">
        <f t="shared" ca="1" si="12"/>
        <v>9547.4690158433004</v>
      </c>
      <c r="I97" s="48">
        <f t="shared" si="26"/>
        <v>8626.1880081827348</v>
      </c>
      <c r="J97" s="18">
        <f t="shared" si="13"/>
        <v>510</v>
      </c>
      <c r="K97" s="18">
        <f t="shared" si="14"/>
        <v>8116.1880081827348</v>
      </c>
      <c r="L97" s="18">
        <f t="shared" si="15"/>
        <v>6.7634900068189454</v>
      </c>
      <c r="M97" s="49">
        <f t="shared" si="16"/>
        <v>8122.9514981895536</v>
      </c>
      <c r="O97" s="50">
        <f t="shared" ca="1" si="27"/>
        <v>9498.5976104793499</v>
      </c>
      <c r="P97" s="12">
        <f t="shared" si="17"/>
        <v>1003.95</v>
      </c>
      <c r="Q97" s="12">
        <f t="shared" si="30"/>
        <v>298.94619510000001</v>
      </c>
      <c r="R97" s="19">
        <v>0</v>
      </c>
      <c r="S97" s="12">
        <f t="shared" si="19"/>
        <v>166.66666666666666</v>
      </c>
      <c r="T97" s="26">
        <f ca="1">$L$59</f>
        <v>50.007165940788504</v>
      </c>
      <c r="U97" s="19">
        <v>0</v>
      </c>
      <c r="V97" s="51">
        <f t="shared" ca="1" si="21"/>
        <v>1769.6058574113979</v>
      </c>
      <c r="W97" s="52">
        <f t="shared" si="22"/>
        <v>2039.122042860427</v>
      </c>
      <c r="X97" s="12">
        <f t="shared" ca="1" si="23"/>
        <v>9768.1137959283787</v>
      </c>
      <c r="Y97" s="53">
        <f t="shared" ca="1" si="24"/>
        <v>9776.2538907583184</v>
      </c>
    </row>
    <row r="98" spans="1:25" ht="13.5" customHeight="1">
      <c r="A98" s="15"/>
      <c r="B98" s="46" t="s">
        <v>121</v>
      </c>
      <c r="C98" s="47">
        <f t="shared" ca="1" si="25"/>
        <v>9547.4690158433004</v>
      </c>
      <c r="D98" s="26">
        <f ca="1">$C$30+$M$59</f>
        <v>473.97988589407635</v>
      </c>
      <c r="E98" s="26">
        <f t="shared" ca="1" si="10"/>
        <v>9073.4891299492247</v>
      </c>
      <c r="F98" s="26">
        <f t="shared" ca="1" si="11"/>
        <v>7.5612409416243542</v>
      </c>
      <c r="G98" s="27">
        <f t="shared" ca="1" si="12"/>
        <v>9081.0503708908491</v>
      </c>
      <c r="I98" s="48">
        <f t="shared" si="26"/>
        <v>8122.9514981895536</v>
      </c>
      <c r="J98" s="18">
        <f t="shared" si="13"/>
        <v>510</v>
      </c>
      <c r="K98" s="18">
        <f t="shared" si="14"/>
        <v>7612.9514981895536</v>
      </c>
      <c r="L98" s="18">
        <f t="shared" si="15"/>
        <v>6.3441262484912953</v>
      </c>
      <c r="M98" s="49">
        <f t="shared" si="16"/>
        <v>7619.2956244380448</v>
      </c>
      <c r="O98" s="50">
        <f t="shared" ca="1" si="27"/>
        <v>9776.2538907583184</v>
      </c>
      <c r="P98" s="12">
        <f t="shared" si="17"/>
        <v>1003.95</v>
      </c>
      <c r="Q98" s="12">
        <f t="shared" si="30"/>
        <v>298.94619510000001</v>
      </c>
      <c r="R98" s="19">
        <v>0</v>
      </c>
      <c r="S98" s="12">
        <f t="shared" si="19"/>
        <v>166.66666666666666</v>
      </c>
      <c r="T98" s="26">
        <f ca="1">$M$59</f>
        <v>38.979885894076375</v>
      </c>
      <c r="U98" s="19">
        <v>0</v>
      </c>
      <c r="V98" s="51">
        <f t="shared" ca="1" si="21"/>
        <v>1703.4421771311252</v>
      </c>
      <c r="W98" s="52">
        <f t="shared" si="22"/>
        <v>2039.122042860427</v>
      </c>
      <c r="X98" s="12">
        <f t="shared" ca="1" si="23"/>
        <v>10111.93375648762</v>
      </c>
      <c r="Y98" s="53">
        <f t="shared" ca="1" si="24"/>
        <v>10120.36036795136</v>
      </c>
    </row>
    <row r="99" spans="1:25" ht="13.5" customHeight="1">
      <c r="A99" s="15"/>
      <c r="B99" s="46" t="s">
        <v>122</v>
      </c>
      <c r="C99" s="54">
        <f t="shared" ca="1" si="25"/>
        <v>9081.0503708908491</v>
      </c>
      <c r="D99" s="55">
        <f ca="1">$C$30+$N$59</f>
        <v>473.98020182733097</v>
      </c>
      <c r="E99" s="55">
        <f t="shared" ca="1" si="10"/>
        <v>8607.0701690635178</v>
      </c>
      <c r="F99" s="55">
        <f t="shared" ca="1" si="11"/>
        <v>7.1725584742195982</v>
      </c>
      <c r="G99" s="56">
        <f t="shared" ca="1" si="12"/>
        <v>8614.2427275377377</v>
      </c>
      <c r="H99" s="57"/>
      <c r="I99" s="58">
        <f t="shared" si="26"/>
        <v>7619.2956244380448</v>
      </c>
      <c r="J99" s="60">
        <f t="shared" si="13"/>
        <v>510</v>
      </c>
      <c r="K99" s="60">
        <f t="shared" si="14"/>
        <v>7109.2956244380448</v>
      </c>
      <c r="L99" s="60">
        <f t="shared" si="15"/>
        <v>5.9244130203650371</v>
      </c>
      <c r="M99" s="61">
        <f t="shared" si="16"/>
        <v>7115.2200374584099</v>
      </c>
      <c r="O99" s="62">
        <f t="shared" ca="1" si="27"/>
        <v>10120.36036795136</v>
      </c>
      <c r="P99" s="63">
        <f t="shared" si="17"/>
        <v>1003.95</v>
      </c>
      <c r="Q99" s="63">
        <f t="shared" si="30"/>
        <v>298.94619510000001</v>
      </c>
      <c r="R99" s="64">
        <v>0</v>
      </c>
      <c r="S99" s="63">
        <f t="shared" si="19"/>
        <v>166.66666666666666</v>
      </c>
      <c r="T99" s="55">
        <f ca="1">$N$59</f>
        <v>38.980201827330959</v>
      </c>
      <c r="U99" s="64">
        <v>0</v>
      </c>
      <c r="V99" s="65">
        <f t="shared" ca="1" si="21"/>
        <v>1703.4440727306526</v>
      </c>
      <c r="W99" s="66">
        <f t="shared" si="22"/>
        <v>2039.122042860427</v>
      </c>
      <c r="X99" s="63">
        <f t="shared" ca="1" si="23"/>
        <v>10456.038338081134</v>
      </c>
      <c r="Y99" s="67">
        <f t="shared" ca="1" si="24"/>
        <v>10464.751703362868</v>
      </c>
    </row>
    <row r="100" spans="1:25" ht="13.5" customHeight="1">
      <c r="A100" s="15"/>
    </row>
    <row r="101" spans="1:25" ht="13.5" customHeight="1">
      <c r="A101" s="15"/>
      <c r="W101" s="11" t="s">
        <v>123</v>
      </c>
      <c r="X101" s="12">
        <f>C47</f>
        <v>253628.71199999997</v>
      </c>
    </row>
    <row r="102" spans="1:25" ht="13.5" customHeight="1">
      <c r="A102" s="20" t="s">
        <v>124</v>
      </c>
      <c r="W102" s="11" t="s">
        <v>125</v>
      </c>
      <c r="X102" s="12">
        <f>C15</f>
        <v>176908.31</v>
      </c>
    </row>
    <row r="103" spans="1:25" ht="13.5" customHeight="1">
      <c r="A103" s="15"/>
      <c r="B103" s="82" t="s">
        <v>126</v>
      </c>
      <c r="W103" s="68" t="s">
        <v>127</v>
      </c>
      <c r="X103" s="51">
        <f>X101-C48-X102</f>
        <v>64038.966399999976</v>
      </c>
    </row>
    <row r="104" spans="1:25" ht="13.5" customHeight="1">
      <c r="A104" s="15"/>
      <c r="B104" s="82" t="s">
        <v>128</v>
      </c>
      <c r="W104" s="82" t="s">
        <v>129</v>
      </c>
      <c r="X104" s="69">
        <f ca="1">X103+Y99-C8</f>
        <v>49503.718103362844</v>
      </c>
    </row>
    <row r="105" spans="1:25" ht="13.5" customHeight="1">
      <c r="A105" s="15"/>
      <c r="B105" s="82" t="s">
        <v>130</v>
      </c>
    </row>
    <row r="106" spans="1:25" ht="13.5" customHeight="1">
      <c r="A106" s="15"/>
    </row>
    <row r="107" spans="1:25" ht="13.5" customHeight="1">
      <c r="A107" s="15"/>
    </row>
    <row r="108" spans="1:25" ht="13.5" customHeight="1">
      <c r="A108" s="15"/>
    </row>
    <row r="109" spans="1:25" ht="13.5" customHeight="1">
      <c r="A109" s="15"/>
    </row>
    <row r="110" spans="1:25" ht="13.5" customHeight="1">
      <c r="A110" s="15"/>
    </row>
    <row r="111" spans="1:25" ht="13.5" customHeight="1">
      <c r="A111" s="15"/>
    </row>
    <row r="112" spans="1:25" ht="13.5" customHeight="1">
      <c r="A112" s="15"/>
    </row>
    <row r="113" spans="1:1" ht="13.5" customHeight="1">
      <c r="A113" s="15"/>
    </row>
    <row r="114" spans="1:1" ht="13.5" customHeight="1">
      <c r="A114" s="15"/>
    </row>
    <row r="115" spans="1:1" ht="13.5" customHeight="1">
      <c r="A115" s="15"/>
    </row>
    <row r="116" spans="1:1" ht="13.5" customHeight="1">
      <c r="A116" s="15"/>
    </row>
    <row r="117" spans="1:1" ht="13.5" customHeight="1">
      <c r="A117" s="15"/>
    </row>
    <row r="118" spans="1:1" ht="13.5" customHeight="1">
      <c r="A118" s="15"/>
    </row>
    <row r="119" spans="1:1" ht="13.5" customHeight="1">
      <c r="A119" s="15"/>
    </row>
    <row r="120" spans="1:1" ht="13.5" customHeight="1">
      <c r="A120" s="15"/>
    </row>
    <row r="121" spans="1:1" ht="13.5" customHeight="1">
      <c r="A121" s="15"/>
    </row>
    <row r="122" spans="1:1" ht="13.5" customHeight="1">
      <c r="A122" s="15"/>
    </row>
    <row r="123" spans="1:1" ht="13.5" customHeight="1">
      <c r="A123" s="15"/>
    </row>
    <row r="124" spans="1:1" ht="13.5" customHeight="1">
      <c r="A124" s="15"/>
    </row>
    <row r="125" spans="1:1" ht="13.5" customHeight="1">
      <c r="A125" s="15"/>
    </row>
    <row r="126" spans="1:1" ht="13.5" customHeight="1">
      <c r="A126" s="15"/>
    </row>
    <row r="127" spans="1:1" ht="13.5" customHeight="1">
      <c r="A127" s="15"/>
    </row>
    <row r="128" spans="1:1" ht="13.5" customHeight="1">
      <c r="A128" s="15"/>
    </row>
    <row r="129" spans="1:1" ht="13.5" customHeight="1">
      <c r="A129" s="15"/>
    </row>
    <row r="130" spans="1:1" ht="13.5" customHeight="1">
      <c r="A130" s="15"/>
    </row>
    <row r="131" spans="1:1" ht="13.5" customHeight="1">
      <c r="A131" s="15"/>
    </row>
    <row r="132" spans="1:1" ht="13.5" customHeight="1">
      <c r="A132" s="15"/>
    </row>
    <row r="133" spans="1:1" ht="13.5" customHeight="1">
      <c r="A133" s="15"/>
    </row>
    <row r="134" spans="1:1" ht="13.5" customHeight="1">
      <c r="A134" s="15"/>
    </row>
    <row r="135" spans="1:1" ht="13.5" customHeight="1">
      <c r="A135" s="15"/>
    </row>
    <row r="136" spans="1:1" ht="13.5" customHeight="1">
      <c r="A136" s="15"/>
    </row>
    <row r="137" spans="1:1" ht="13.5" customHeight="1">
      <c r="A137" s="15"/>
    </row>
    <row r="138" spans="1:1" ht="13.5" customHeight="1">
      <c r="A138" s="15"/>
    </row>
    <row r="139" spans="1:1" ht="13.5" customHeight="1">
      <c r="A139" s="15"/>
    </row>
    <row r="140" spans="1:1" ht="13.5" customHeight="1">
      <c r="A140" s="15"/>
    </row>
    <row r="141" spans="1:1" ht="13.5" customHeight="1">
      <c r="A141" s="15"/>
    </row>
    <row r="142" spans="1:1" ht="13.5" customHeight="1">
      <c r="A142" s="15"/>
    </row>
    <row r="143" spans="1:1" ht="13.5" customHeight="1">
      <c r="A143" s="15"/>
    </row>
    <row r="144" spans="1:1" ht="13.5" customHeight="1">
      <c r="A144" s="15"/>
    </row>
    <row r="145" spans="1:1" ht="13.5" customHeight="1">
      <c r="A145" s="15"/>
    </row>
    <row r="146" spans="1:1" ht="13.5" customHeight="1">
      <c r="A146" s="15"/>
    </row>
    <row r="147" spans="1:1" ht="13.5" customHeight="1">
      <c r="A147" s="15"/>
    </row>
    <row r="148" spans="1:1" ht="13.5" customHeight="1">
      <c r="A148" s="15"/>
    </row>
    <row r="149" spans="1:1" ht="13.5" customHeight="1">
      <c r="A149" s="15"/>
    </row>
    <row r="150" spans="1:1" ht="13.5" customHeight="1">
      <c r="A150" s="15"/>
    </row>
    <row r="151" spans="1:1" ht="13.5" customHeight="1">
      <c r="A151" s="15"/>
    </row>
    <row r="152" spans="1:1" ht="13.5" customHeight="1">
      <c r="A152" s="15"/>
    </row>
    <row r="153" spans="1:1" ht="13.5" customHeight="1">
      <c r="A153" s="15"/>
    </row>
    <row r="154" spans="1:1" ht="13.5" customHeight="1">
      <c r="A154" s="15"/>
    </row>
    <row r="155" spans="1:1" ht="13.5" customHeight="1">
      <c r="A155" s="15"/>
    </row>
    <row r="156" spans="1:1" ht="13.5" customHeight="1">
      <c r="A156" s="15"/>
    </row>
    <row r="157" spans="1:1" ht="13.5" customHeight="1">
      <c r="A157" s="15"/>
    </row>
    <row r="158" spans="1:1" ht="13.5" customHeight="1">
      <c r="A158" s="15"/>
    </row>
    <row r="159" spans="1:1" ht="13.5" customHeight="1">
      <c r="A159" s="15"/>
    </row>
    <row r="160" spans="1:1" ht="13.5" customHeight="1">
      <c r="A160" s="15"/>
    </row>
    <row r="161" spans="1:1" ht="13.5" customHeight="1">
      <c r="A161" s="15"/>
    </row>
    <row r="162" spans="1:1" ht="13.5" customHeight="1">
      <c r="A162" s="15"/>
    </row>
    <row r="163" spans="1:1" ht="13.5" customHeight="1">
      <c r="A163" s="15"/>
    </row>
    <row r="164" spans="1:1" ht="13.5" customHeight="1">
      <c r="A164" s="15"/>
    </row>
    <row r="165" spans="1:1" ht="13.5" customHeight="1">
      <c r="A165" s="15"/>
    </row>
    <row r="166" spans="1:1" ht="13.5" customHeight="1">
      <c r="A166" s="15"/>
    </row>
    <row r="167" spans="1:1" ht="13.5" customHeight="1">
      <c r="A167" s="15"/>
    </row>
    <row r="168" spans="1:1" ht="13.5" customHeight="1">
      <c r="A168" s="15"/>
    </row>
    <row r="169" spans="1:1" ht="13.5" customHeight="1">
      <c r="A169" s="15"/>
    </row>
    <row r="170" spans="1:1" ht="13.5" customHeight="1">
      <c r="A170" s="15"/>
    </row>
    <row r="171" spans="1:1" ht="13.5" customHeight="1">
      <c r="A171" s="15"/>
    </row>
    <row r="172" spans="1:1" ht="13.5" customHeight="1">
      <c r="A172" s="15"/>
    </row>
    <row r="173" spans="1:1" ht="13.5" customHeight="1">
      <c r="A173" s="15"/>
    </row>
    <row r="174" spans="1:1" ht="13.5" customHeight="1">
      <c r="A174" s="15"/>
    </row>
    <row r="175" spans="1:1" ht="13.5" customHeight="1">
      <c r="A175" s="15"/>
    </row>
    <row r="176" spans="1:1" ht="13.5" customHeight="1">
      <c r="A176" s="15"/>
    </row>
    <row r="177" spans="1:1" ht="13.5" customHeight="1">
      <c r="A177" s="15"/>
    </row>
    <row r="178" spans="1:1" ht="13.5" customHeight="1">
      <c r="A178" s="15"/>
    </row>
    <row r="179" spans="1:1" ht="13.5" customHeight="1">
      <c r="A179" s="15"/>
    </row>
    <row r="180" spans="1:1" ht="13.5" customHeight="1">
      <c r="A180" s="15"/>
    </row>
    <row r="181" spans="1:1" ht="13.5" customHeight="1">
      <c r="A181" s="15"/>
    </row>
    <row r="182" spans="1:1" ht="13.5" customHeight="1">
      <c r="A182" s="15"/>
    </row>
    <row r="183" spans="1:1" ht="13.5" customHeight="1">
      <c r="A183" s="15"/>
    </row>
    <row r="184" spans="1:1" ht="13.5" customHeight="1">
      <c r="A184" s="15"/>
    </row>
    <row r="185" spans="1:1" ht="13.5" customHeight="1">
      <c r="A185" s="15"/>
    </row>
    <row r="186" spans="1:1" ht="13.5" customHeight="1">
      <c r="A186" s="15"/>
    </row>
    <row r="187" spans="1:1" ht="13.5" customHeight="1">
      <c r="A187" s="15"/>
    </row>
    <row r="188" spans="1:1" ht="13.5" customHeight="1">
      <c r="A188" s="15"/>
    </row>
    <row r="189" spans="1:1" ht="13.5" customHeight="1">
      <c r="A189" s="15"/>
    </row>
    <row r="190" spans="1:1" ht="13.5" customHeight="1">
      <c r="A190" s="15"/>
    </row>
    <row r="191" spans="1:1" ht="13.5" customHeight="1">
      <c r="A191" s="15"/>
    </row>
    <row r="192" spans="1:1" ht="13.5" customHeight="1">
      <c r="A192" s="15"/>
    </row>
    <row r="193" spans="1:1" ht="13.5" customHeight="1">
      <c r="A193" s="15"/>
    </row>
    <row r="194" spans="1:1" ht="13.5" customHeight="1">
      <c r="A194" s="15"/>
    </row>
    <row r="195" spans="1:1" ht="13.5" customHeight="1">
      <c r="A195" s="15"/>
    </row>
    <row r="196" spans="1:1" ht="13.5" customHeight="1">
      <c r="A196" s="15"/>
    </row>
    <row r="197" spans="1:1" ht="13.5" customHeight="1">
      <c r="A197" s="15"/>
    </row>
    <row r="198" spans="1:1" ht="13.5" customHeight="1">
      <c r="A198" s="15"/>
    </row>
    <row r="199" spans="1:1" ht="13.5" customHeight="1">
      <c r="A199" s="15"/>
    </row>
    <row r="200" spans="1:1" ht="13.5" customHeight="1">
      <c r="A200" s="15"/>
    </row>
    <row r="201" spans="1:1" ht="13.5" customHeight="1">
      <c r="A201" s="15"/>
    </row>
    <row r="202" spans="1:1" ht="13.5" customHeight="1">
      <c r="A202" s="15"/>
    </row>
    <row r="203" spans="1:1" ht="13.5" customHeight="1">
      <c r="A203" s="15"/>
    </row>
    <row r="204" spans="1:1" ht="13.5" customHeight="1">
      <c r="A204" s="15"/>
    </row>
    <row r="205" spans="1:1" ht="13.5" customHeight="1">
      <c r="A205" s="15"/>
    </row>
    <row r="206" spans="1:1" ht="13.5" customHeight="1">
      <c r="A206" s="15"/>
    </row>
    <row r="207" spans="1:1" ht="13.5" customHeight="1">
      <c r="A207" s="15"/>
    </row>
    <row r="208" spans="1:1" ht="13.5" customHeight="1">
      <c r="A208" s="15"/>
    </row>
    <row r="209" spans="1:1" ht="13.5" customHeight="1">
      <c r="A209" s="15"/>
    </row>
    <row r="210" spans="1:1" ht="13.5" customHeight="1">
      <c r="A210" s="15"/>
    </row>
    <row r="211" spans="1:1" ht="13.5" customHeight="1">
      <c r="A211" s="15"/>
    </row>
    <row r="212" spans="1:1" ht="13.5" customHeight="1">
      <c r="A212" s="15"/>
    </row>
    <row r="213" spans="1:1" ht="13.5" customHeight="1">
      <c r="A213" s="15"/>
    </row>
    <row r="214" spans="1:1" ht="13.5" customHeight="1">
      <c r="A214" s="15"/>
    </row>
    <row r="215" spans="1:1" ht="13.5" customHeight="1">
      <c r="A215" s="15"/>
    </row>
    <row r="216" spans="1:1" ht="13.5" customHeight="1">
      <c r="A216" s="15"/>
    </row>
    <row r="217" spans="1:1" ht="13.5" customHeight="1">
      <c r="A217" s="15"/>
    </row>
    <row r="218" spans="1:1" ht="13.5" customHeight="1">
      <c r="A218" s="15"/>
    </row>
    <row r="219" spans="1:1" ht="13.5" customHeight="1">
      <c r="A219" s="15"/>
    </row>
    <row r="220" spans="1:1" ht="13.5" customHeight="1">
      <c r="A220" s="15"/>
    </row>
    <row r="221" spans="1:1" ht="13.5" customHeight="1">
      <c r="A221" s="15"/>
    </row>
    <row r="222" spans="1:1" ht="13.5" customHeight="1">
      <c r="A222" s="15"/>
    </row>
    <row r="223" spans="1:1" ht="13.5" customHeight="1">
      <c r="A223" s="15"/>
    </row>
    <row r="224" spans="1:1" ht="13.5" customHeight="1">
      <c r="A224" s="15"/>
    </row>
    <row r="225" spans="1:1" ht="13.5" customHeight="1">
      <c r="A225" s="15"/>
    </row>
    <row r="226" spans="1:1" ht="13.5" customHeight="1">
      <c r="A226" s="15"/>
    </row>
    <row r="227" spans="1:1" ht="13.5" customHeight="1">
      <c r="A227" s="15"/>
    </row>
    <row r="228" spans="1:1" ht="13.5" customHeight="1">
      <c r="A228" s="15"/>
    </row>
    <row r="229" spans="1:1" ht="13.5" customHeight="1">
      <c r="A229" s="15"/>
    </row>
    <row r="230" spans="1:1" ht="13.5" customHeight="1">
      <c r="A230" s="15"/>
    </row>
    <row r="231" spans="1:1" ht="13.5" customHeight="1">
      <c r="A231" s="15"/>
    </row>
    <row r="232" spans="1:1" ht="13.5" customHeight="1">
      <c r="A232" s="15"/>
    </row>
    <row r="233" spans="1:1" ht="13.5" customHeight="1">
      <c r="A233" s="15"/>
    </row>
    <row r="234" spans="1:1" ht="13.5" customHeight="1">
      <c r="A234" s="15"/>
    </row>
    <row r="235" spans="1:1" ht="13.5" customHeight="1">
      <c r="A235" s="15"/>
    </row>
    <row r="236" spans="1:1" ht="13.5" customHeight="1">
      <c r="A236" s="15"/>
    </row>
    <row r="237" spans="1:1" ht="13.5" customHeight="1">
      <c r="A237" s="15"/>
    </row>
    <row r="238" spans="1:1" ht="13.5" customHeight="1">
      <c r="A238" s="15"/>
    </row>
    <row r="239" spans="1:1" ht="13.5" customHeight="1">
      <c r="A239" s="15"/>
    </row>
    <row r="240" spans="1:1" ht="13.5" customHeight="1">
      <c r="A240" s="15"/>
    </row>
    <row r="241" spans="1:1" ht="13.5" customHeight="1">
      <c r="A241" s="15"/>
    </row>
    <row r="242" spans="1:1" ht="13.5" customHeight="1">
      <c r="A242" s="15"/>
    </row>
    <row r="243" spans="1:1" ht="13.5" customHeight="1">
      <c r="A243" s="15"/>
    </row>
    <row r="244" spans="1:1" ht="13.5" customHeight="1">
      <c r="A244" s="15"/>
    </row>
    <row r="245" spans="1:1" ht="13.5" customHeight="1">
      <c r="A245" s="15"/>
    </row>
    <row r="246" spans="1:1" ht="13.5" customHeight="1">
      <c r="A246" s="15"/>
    </row>
    <row r="247" spans="1:1" ht="13.5" customHeight="1">
      <c r="A247" s="15"/>
    </row>
    <row r="248" spans="1:1" ht="13.5" customHeight="1">
      <c r="A248" s="15"/>
    </row>
    <row r="249" spans="1:1" ht="13.5" customHeight="1">
      <c r="A249" s="15"/>
    </row>
    <row r="250" spans="1:1" ht="13.5" customHeight="1">
      <c r="A250" s="15"/>
    </row>
    <row r="251" spans="1:1" ht="13.5" customHeight="1">
      <c r="A251" s="15"/>
    </row>
    <row r="252" spans="1:1" ht="13.5" customHeight="1">
      <c r="A252" s="15"/>
    </row>
    <row r="253" spans="1:1" ht="13.5" customHeight="1">
      <c r="A253" s="15"/>
    </row>
    <row r="254" spans="1:1" ht="13.5" customHeight="1">
      <c r="A254" s="15"/>
    </row>
    <row r="255" spans="1:1" ht="13.5" customHeight="1">
      <c r="A255" s="15"/>
    </row>
    <row r="256" spans="1:1" ht="13.5" customHeight="1">
      <c r="A256" s="15"/>
    </row>
    <row r="257" spans="1:1" ht="13.5" customHeight="1">
      <c r="A257" s="15"/>
    </row>
    <row r="258" spans="1:1" ht="13.5" customHeight="1">
      <c r="A258" s="15"/>
    </row>
    <row r="259" spans="1:1" ht="13.5" customHeight="1">
      <c r="A259" s="15"/>
    </row>
    <row r="260" spans="1:1" ht="13.5" customHeight="1">
      <c r="A260" s="15"/>
    </row>
    <row r="261" spans="1:1" ht="13.5" customHeight="1">
      <c r="A261" s="15"/>
    </row>
    <row r="262" spans="1:1" ht="13.5" customHeight="1">
      <c r="A262" s="15"/>
    </row>
    <row r="263" spans="1:1" ht="13.5" customHeight="1">
      <c r="A263" s="15"/>
    </row>
    <row r="264" spans="1:1" ht="13.5" customHeight="1">
      <c r="A264" s="15"/>
    </row>
    <row r="265" spans="1:1" ht="13.5" customHeight="1">
      <c r="A265" s="15"/>
    </row>
    <row r="266" spans="1:1" ht="13.5" customHeight="1">
      <c r="A266" s="15"/>
    </row>
    <row r="267" spans="1:1" ht="13.5" customHeight="1">
      <c r="A267" s="15"/>
    </row>
    <row r="268" spans="1:1" ht="13.5" customHeight="1">
      <c r="A268" s="15"/>
    </row>
    <row r="269" spans="1:1" ht="13.5" customHeight="1">
      <c r="A269" s="15"/>
    </row>
    <row r="270" spans="1:1" ht="13.5" customHeight="1">
      <c r="A270" s="15"/>
    </row>
    <row r="271" spans="1:1" ht="13.5" customHeight="1">
      <c r="A271" s="15"/>
    </row>
    <row r="272" spans="1:1" ht="13.5" customHeight="1">
      <c r="A272" s="15"/>
    </row>
    <row r="273" spans="1:1" ht="13.5" customHeight="1">
      <c r="A273" s="15"/>
    </row>
    <row r="274" spans="1:1" ht="13.5" customHeight="1">
      <c r="A274" s="15"/>
    </row>
    <row r="275" spans="1:1" ht="13.5" customHeight="1">
      <c r="A275" s="15"/>
    </row>
    <row r="276" spans="1:1" ht="13.5" customHeight="1">
      <c r="A276" s="15"/>
    </row>
    <row r="277" spans="1:1" ht="13.5" customHeight="1">
      <c r="A277" s="15"/>
    </row>
    <row r="278" spans="1:1" ht="13.5" customHeight="1">
      <c r="A278" s="15"/>
    </row>
    <row r="279" spans="1:1" ht="13.5" customHeight="1">
      <c r="A279" s="15"/>
    </row>
    <row r="280" spans="1:1" ht="13.5" customHeight="1">
      <c r="A280" s="15"/>
    </row>
    <row r="281" spans="1:1" ht="13.5" customHeight="1">
      <c r="A281" s="15"/>
    </row>
    <row r="282" spans="1:1" ht="13.5" customHeight="1">
      <c r="A282" s="15"/>
    </row>
    <row r="283" spans="1:1" ht="13.5" customHeight="1">
      <c r="A283" s="15"/>
    </row>
    <row r="284" spans="1:1" ht="13.5" customHeight="1">
      <c r="A284" s="15"/>
    </row>
    <row r="285" spans="1:1" ht="13.5" customHeight="1">
      <c r="A285" s="15"/>
    </row>
    <row r="286" spans="1:1" ht="13.5" customHeight="1">
      <c r="A286" s="15"/>
    </row>
    <row r="287" spans="1:1" ht="13.5" customHeight="1">
      <c r="A287" s="15"/>
    </row>
    <row r="288" spans="1:1" ht="13.5" customHeight="1">
      <c r="A288" s="15"/>
    </row>
    <row r="289" spans="1:1" ht="13.5" customHeight="1">
      <c r="A289" s="15"/>
    </row>
    <row r="290" spans="1:1" ht="13.5" customHeight="1">
      <c r="A290" s="15"/>
    </row>
    <row r="291" spans="1:1" ht="13.5" customHeight="1">
      <c r="A291" s="15"/>
    </row>
    <row r="292" spans="1:1" ht="13.5" customHeight="1">
      <c r="A292" s="15"/>
    </row>
    <row r="293" spans="1:1" ht="13.5" customHeight="1">
      <c r="A293" s="15"/>
    </row>
    <row r="294" spans="1:1" ht="13.5" customHeight="1">
      <c r="A294" s="15"/>
    </row>
    <row r="295" spans="1:1" ht="13.5" customHeight="1">
      <c r="A295" s="15"/>
    </row>
    <row r="296" spans="1:1" ht="13.5" customHeight="1">
      <c r="A296" s="15"/>
    </row>
    <row r="297" spans="1:1" ht="13.5" customHeight="1">
      <c r="A297" s="15"/>
    </row>
    <row r="298" spans="1:1" ht="13.5" customHeight="1">
      <c r="A298" s="15"/>
    </row>
    <row r="299" spans="1:1" ht="13.5" customHeight="1">
      <c r="A299" s="15"/>
    </row>
    <row r="300" spans="1:1" ht="13.5" customHeight="1">
      <c r="A300" s="15"/>
    </row>
    <row r="301" spans="1:1" ht="13.5" customHeight="1">
      <c r="A301" s="15"/>
    </row>
    <row r="302" spans="1:1" ht="13.5" customHeight="1">
      <c r="A302" s="15"/>
    </row>
    <row r="303" spans="1:1" ht="13.5" customHeight="1">
      <c r="A303" s="15"/>
    </row>
    <row r="304" spans="1:1" ht="13.5" customHeight="1">
      <c r="A304" s="15"/>
    </row>
    <row r="305" spans="1:1" ht="13.5" customHeight="1">
      <c r="A305" s="15"/>
    </row>
    <row r="306" spans="1:1" ht="13.5" customHeight="1">
      <c r="A306" s="15"/>
    </row>
    <row r="307" spans="1:1" ht="13.5" customHeight="1">
      <c r="A307" s="15"/>
    </row>
    <row r="308" spans="1:1" ht="13.5" customHeight="1">
      <c r="A308" s="15"/>
    </row>
    <row r="309" spans="1:1" ht="13.5" customHeight="1">
      <c r="A309" s="15"/>
    </row>
    <row r="310" spans="1:1" ht="13.5" customHeight="1">
      <c r="A310" s="15"/>
    </row>
    <row r="311" spans="1:1" ht="13.5" customHeight="1">
      <c r="A311" s="15"/>
    </row>
    <row r="312" spans="1:1" ht="13.5" customHeight="1">
      <c r="A312" s="15"/>
    </row>
    <row r="313" spans="1:1" ht="13.5" customHeight="1">
      <c r="A313" s="15"/>
    </row>
    <row r="314" spans="1:1" ht="13.5" customHeight="1">
      <c r="A314" s="15"/>
    </row>
    <row r="315" spans="1:1" ht="13.5" customHeight="1">
      <c r="A315" s="15"/>
    </row>
    <row r="316" spans="1:1" ht="13.5" customHeight="1">
      <c r="A316" s="15"/>
    </row>
    <row r="317" spans="1:1" ht="13.5" customHeight="1">
      <c r="A317" s="15"/>
    </row>
    <row r="318" spans="1:1" ht="13.5" customHeight="1">
      <c r="A318" s="15"/>
    </row>
    <row r="319" spans="1:1" ht="13.5" customHeight="1">
      <c r="A319" s="15"/>
    </row>
    <row r="320" spans="1:1" ht="13.5" customHeight="1">
      <c r="A320" s="15"/>
    </row>
    <row r="321" spans="1:1" ht="13.5" customHeight="1">
      <c r="A321" s="15"/>
    </row>
    <row r="322" spans="1:1" ht="13.5" customHeight="1">
      <c r="A322" s="15"/>
    </row>
    <row r="323" spans="1:1" ht="13.5" customHeight="1">
      <c r="A323" s="15"/>
    </row>
    <row r="324" spans="1:1" ht="13.5" customHeight="1">
      <c r="A324" s="15"/>
    </row>
    <row r="325" spans="1:1" ht="13.5" customHeight="1">
      <c r="A325" s="15"/>
    </row>
    <row r="326" spans="1:1" ht="13.5" customHeight="1">
      <c r="A326" s="15"/>
    </row>
    <row r="327" spans="1:1" ht="13.5" customHeight="1">
      <c r="A327" s="15"/>
    </row>
    <row r="328" spans="1:1" ht="13.5" customHeight="1">
      <c r="A328" s="15"/>
    </row>
    <row r="329" spans="1:1" ht="13.5" customHeight="1">
      <c r="A329" s="15"/>
    </row>
    <row r="330" spans="1:1" ht="13.5" customHeight="1">
      <c r="A330" s="15"/>
    </row>
    <row r="331" spans="1:1" ht="13.5" customHeight="1">
      <c r="A331" s="15"/>
    </row>
    <row r="332" spans="1:1" ht="13.5" customHeight="1">
      <c r="A332" s="15"/>
    </row>
    <row r="333" spans="1:1" ht="13.5" customHeight="1">
      <c r="A333" s="15"/>
    </row>
    <row r="334" spans="1:1" ht="13.5" customHeight="1">
      <c r="A334" s="15"/>
    </row>
    <row r="335" spans="1:1" ht="13.5" customHeight="1">
      <c r="A335" s="15"/>
    </row>
    <row r="336" spans="1:1" ht="13.5" customHeight="1">
      <c r="A336" s="15"/>
    </row>
    <row r="337" spans="1:1" ht="13.5" customHeight="1">
      <c r="A337" s="15"/>
    </row>
    <row r="338" spans="1:1" ht="13.5" customHeight="1">
      <c r="A338" s="15"/>
    </row>
    <row r="339" spans="1:1" ht="13.5" customHeight="1">
      <c r="A339" s="15"/>
    </row>
    <row r="340" spans="1:1" ht="13.5" customHeight="1">
      <c r="A340" s="15"/>
    </row>
    <row r="341" spans="1:1" ht="13.5" customHeight="1">
      <c r="A341" s="15"/>
    </row>
    <row r="342" spans="1:1" ht="13.5" customHeight="1">
      <c r="A342" s="15"/>
    </row>
    <row r="343" spans="1:1" ht="13.5" customHeight="1">
      <c r="A343" s="15"/>
    </row>
    <row r="344" spans="1:1" ht="13.5" customHeight="1">
      <c r="A344" s="15"/>
    </row>
    <row r="345" spans="1:1" ht="13.5" customHeight="1">
      <c r="A345" s="15"/>
    </row>
    <row r="346" spans="1:1" ht="13.5" customHeight="1">
      <c r="A346" s="15"/>
    </row>
    <row r="347" spans="1:1" ht="13.5" customHeight="1">
      <c r="A347" s="15"/>
    </row>
    <row r="348" spans="1:1" ht="13.5" customHeight="1">
      <c r="A348" s="15"/>
    </row>
    <row r="349" spans="1:1" ht="13.5" customHeight="1">
      <c r="A349" s="15"/>
    </row>
    <row r="350" spans="1:1" ht="13.5" customHeight="1">
      <c r="A350" s="15"/>
    </row>
    <row r="351" spans="1:1" ht="13.5" customHeight="1">
      <c r="A351" s="15"/>
    </row>
    <row r="352" spans="1:1" ht="13.5" customHeight="1">
      <c r="A352" s="15"/>
    </row>
    <row r="353" spans="1:1" ht="13.5" customHeight="1">
      <c r="A353" s="15"/>
    </row>
    <row r="354" spans="1:1" ht="13.5" customHeight="1">
      <c r="A354" s="15"/>
    </row>
    <row r="355" spans="1:1" ht="13.5" customHeight="1">
      <c r="A355" s="15"/>
    </row>
    <row r="356" spans="1:1" ht="13.5" customHeight="1">
      <c r="A356" s="15"/>
    </row>
    <row r="357" spans="1:1" ht="13.5" customHeight="1">
      <c r="A357" s="15"/>
    </row>
    <row r="358" spans="1:1" ht="13.5" customHeight="1">
      <c r="A358" s="15"/>
    </row>
    <row r="359" spans="1:1" ht="13.5" customHeight="1">
      <c r="A359" s="15"/>
    </row>
    <row r="360" spans="1:1" ht="13.5" customHeight="1">
      <c r="A360" s="15"/>
    </row>
    <row r="361" spans="1:1" ht="13.5" customHeight="1">
      <c r="A361" s="15"/>
    </row>
    <row r="362" spans="1:1" ht="13.5" customHeight="1">
      <c r="A362" s="15"/>
    </row>
    <row r="363" spans="1:1" ht="13.5" customHeight="1">
      <c r="A363" s="15"/>
    </row>
    <row r="364" spans="1:1" ht="13.5" customHeight="1">
      <c r="A364" s="15"/>
    </row>
    <row r="365" spans="1:1" ht="13.5" customHeight="1">
      <c r="A365" s="15"/>
    </row>
    <row r="366" spans="1:1" ht="13.5" customHeight="1">
      <c r="A366" s="15"/>
    </row>
    <row r="367" spans="1:1" ht="13.5" customHeight="1">
      <c r="A367" s="15"/>
    </row>
    <row r="368" spans="1:1" ht="13.5" customHeight="1">
      <c r="A368" s="15"/>
    </row>
    <row r="369" spans="1:1" ht="13.5" customHeight="1">
      <c r="A369" s="15"/>
    </row>
    <row r="370" spans="1:1" ht="13.5" customHeight="1">
      <c r="A370" s="15"/>
    </row>
    <row r="371" spans="1:1" ht="13.5" customHeight="1">
      <c r="A371" s="15"/>
    </row>
    <row r="372" spans="1:1" ht="13.5" customHeight="1">
      <c r="A372" s="15"/>
    </row>
    <row r="373" spans="1:1" ht="13.5" customHeight="1">
      <c r="A373" s="15"/>
    </row>
    <row r="374" spans="1:1" ht="13.5" customHeight="1">
      <c r="A374" s="15"/>
    </row>
    <row r="375" spans="1:1" ht="13.5" customHeight="1">
      <c r="A375" s="15"/>
    </row>
    <row r="376" spans="1:1" ht="13.5" customHeight="1">
      <c r="A376" s="15"/>
    </row>
    <row r="377" spans="1:1" ht="13.5" customHeight="1">
      <c r="A377" s="15"/>
    </row>
    <row r="378" spans="1:1" ht="13.5" customHeight="1">
      <c r="A378" s="15"/>
    </row>
    <row r="379" spans="1:1" ht="13.5" customHeight="1">
      <c r="A379" s="15"/>
    </row>
    <row r="380" spans="1:1" ht="13.5" customHeight="1">
      <c r="A380" s="15"/>
    </row>
    <row r="381" spans="1:1" ht="13.5" customHeight="1">
      <c r="A381" s="15"/>
    </row>
    <row r="382" spans="1:1" ht="13.5" customHeight="1">
      <c r="A382" s="15"/>
    </row>
    <row r="383" spans="1:1" ht="13.5" customHeight="1">
      <c r="A383" s="15"/>
    </row>
    <row r="384" spans="1:1" ht="13.5" customHeight="1">
      <c r="A384" s="15"/>
    </row>
    <row r="385" spans="1:1" ht="13.5" customHeight="1">
      <c r="A385" s="15"/>
    </row>
    <row r="386" spans="1:1" ht="13.5" customHeight="1">
      <c r="A386" s="15"/>
    </row>
    <row r="387" spans="1:1" ht="13.5" customHeight="1">
      <c r="A387" s="15"/>
    </row>
    <row r="388" spans="1:1" ht="13.5" customHeight="1">
      <c r="A388" s="15"/>
    </row>
    <row r="389" spans="1:1" ht="13.5" customHeight="1">
      <c r="A389" s="15"/>
    </row>
    <row r="390" spans="1:1" ht="13.5" customHeight="1">
      <c r="A390" s="15"/>
    </row>
    <row r="391" spans="1:1" ht="13.5" customHeight="1">
      <c r="A391" s="15"/>
    </row>
    <row r="392" spans="1:1" ht="13.5" customHeight="1">
      <c r="A392" s="15"/>
    </row>
    <row r="393" spans="1:1" ht="13.5" customHeight="1">
      <c r="A393" s="15"/>
    </row>
    <row r="394" spans="1:1" ht="13.5" customHeight="1">
      <c r="A394" s="15"/>
    </row>
    <row r="395" spans="1:1" ht="13.5" customHeight="1">
      <c r="A395" s="15"/>
    </row>
    <row r="396" spans="1:1" ht="13.5" customHeight="1">
      <c r="A396" s="15"/>
    </row>
    <row r="397" spans="1:1" ht="13.5" customHeight="1">
      <c r="A397" s="15"/>
    </row>
    <row r="398" spans="1:1" ht="13.5" customHeight="1">
      <c r="A398" s="15"/>
    </row>
    <row r="399" spans="1:1" ht="13.5" customHeight="1">
      <c r="A399" s="15"/>
    </row>
    <row r="400" spans="1:1" ht="13.5" customHeight="1">
      <c r="A400" s="15"/>
    </row>
    <row r="401" spans="1:1" ht="13.5" customHeight="1">
      <c r="A401" s="15"/>
    </row>
    <row r="402" spans="1:1" ht="13.5" customHeight="1">
      <c r="A402" s="15"/>
    </row>
    <row r="403" spans="1:1" ht="13.5" customHeight="1">
      <c r="A403" s="15"/>
    </row>
    <row r="404" spans="1:1" ht="13.5" customHeight="1">
      <c r="A404" s="15"/>
    </row>
    <row r="405" spans="1:1" ht="13.5" customHeight="1">
      <c r="A405" s="15"/>
    </row>
    <row r="406" spans="1:1" ht="13.5" customHeight="1">
      <c r="A406" s="15"/>
    </row>
    <row r="407" spans="1:1" ht="13.5" customHeight="1">
      <c r="A407" s="15"/>
    </row>
    <row r="408" spans="1:1" ht="13.5" customHeight="1">
      <c r="A408" s="15"/>
    </row>
    <row r="409" spans="1:1" ht="13.5" customHeight="1">
      <c r="A409" s="15"/>
    </row>
    <row r="410" spans="1:1" ht="13.5" customHeight="1">
      <c r="A410" s="15"/>
    </row>
    <row r="411" spans="1:1" ht="13.5" customHeight="1">
      <c r="A411" s="15"/>
    </row>
    <row r="412" spans="1:1" ht="13.5" customHeight="1">
      <c r="A412" s="15"/>
    </row>
    <row r="413" spans="1:1" ht="13.5" customHeight="1">
      <c r="A413" s="15"/>
    </row>
    <row r="414" spans="1:1" ht="13.5" customHeight="1">
      <c r="A414" s="15"/>
    </row>
    <row r="415" spans="1:1" ht="13.5" customHeight="1">
      <c r="A415" s="15"/>
    </row>
    <row r="416" spans="1:1" ht="13.5" customHeight="1">
      <c r="A416" s="15"/>
    </row>
    <row r="417" spans="1:1" ht="13.5" customHeight="1">
      <c r="A417" s="15"/>
    </row>
    <row r="418" spans="1:1" ht="13.5" customHeight="1">
      <c r="A418" s="15"/>
    </row>
    <row r="419" spans="1:1" ht="13.5" customHeight="1">
      <c r="A419" s="15"/>
    </row>
    <row r="420" spans="1:1" ht="13.5" customHeight="1">
      <c r="A420" s="15"/>
    </row>
    <row r="421" spans="1:1" ht="13.5" customHeight="1">
      <c r="A421" s="15"/>
    </row>
    <row r="422" spans="1:1" ht="13.5" customHeight="1">
      <c r="A422" s="15"/>
    </row>
    <row r="423" spans="1:1" ht="13.5" customHeight="1">
      <c r="A423" s="15"/>
    </row>
    <row r="424" spans="1:1" ht="13.5" customHeight="1">
      <c r="A424" s="15"/>
    </row>
    <row r="425" spans="1:1" ht="13.5" customHeight="1">
      <c r="A425" s="15"/>
    </row>
    <row r="426" spans="1:1" ht="13.5" customHeight="1">
      <c r="A426" s="15"/>
    </row>
    <row r="427" spans="1:1" ht="13.5" customHeight="1">
      <c r="A427" s="15"/>
    </row>
    <row r="428" spans="1:1" ht="13.5" customHeight="1">
      <c r="A428" s="15"/>
    </row>
    <row r="429" spans="1:1" ht="13.5" customHeight="1">
      <c r="A429" s="15"/>
    </row>
    <row r="430" spans="1:1" ht="13.5" customHeight="1">
      <c r="A430" s="15"/>
    </row>
    <row r="431" spans="1:1" ht="13.5" customHeight="1">
      <c r="A431" s="15"/>
    </row>
    <row r="432" spans="1:1" ht="13.5" customHeight="1">
      <c r="A432" s="15"/>
    </row>
    <row r="433" spans="1:1" ht="13.5" customHeight="1">
      <c r="A433" s="15"/>
    </row>
    <row r="434" spans="1:1" ht="13.5" customHeight="1">
      <c r="A434" s="15"/>
    </row>
    <row r="435" spans="1:1" ht="13.5" customHeight="1">
      <c r="A435" s="15"/>
    </row>
    <row r="436" spans="1:1" ht="13.5" customHeight="1">
      <c r="A436" s="15"/>
    </row>
    <row r="437" spans="1:1" ht="13.5" customHeight="1">
      <c r="A437" s="15"/>
    </row>
    <row r="438" spans="1:1" ht="13.5" customHeight="1">
      <c r="A438" s="15"/>
    </row>
    <row r="439" spans="1:1" ht="13.5" customHeight="1">
      <c r="A439" s="15"/>
    </row>
    <row r="440" spans="1:1" ht="13.5" customHeight="1">
      <c r="A440" s="15"/>
    </row>
    <row r="441" spans="1:1" ht="13.5" customHeight="1">
      <c r="A441" s="15"/>
    </row>
    <row r="442" spans="1:1" ht="13.5" customHeight="1">
      <c r="A442" s="15"/>
    </row>
    <row r="443" spans="1:1" ht="13.5" customHeight="1">
      <c r="A443" s="15"/>
    </row>
    <row r="444" spans="1:1" ht="13.5" customHeight="1">
      <c r="A444" s="15"/>
    </row>
    <row r="445" spans="1:1" ht="13.5" customHeight="1">
      <c r="A445" s="15"/>
    </row>
    <row r="446" spans="1:1" ht="13.5" customHeight="1">
      <c r="A446" s="15"/>
    </row>
    <row r="447" spans="1:1" ht="13.5" customHeight="1">
      <c r="A447" s="15"/>
    </row>
    <row r="448" spans="1:1" ht="13.5" customHeight="1">
      <c r="A448" s="15"/>
    </row>
    <row r="449" spans="1:1" ht="13.5" customHeight="1">
      <c r="A449" s="15"/>
    </row>
    <row r="450" spans="1:1" ht="13.5" customHeight="1">
      <c r="A450" s="15"/>
    </row>
    <row r="451" spans="1:1" ht="13.5" customHeight="1">
      <c r="A451" s="15"/>
    </row>
    <row r="452" spans="1:1" ht="13.5" customHeight="1">
      <c r="A452" s="15"/>
    </row>
    <row r="453" spans="1:1" ht="13.5" customHeight="1">
      <c r="A453" s="15"/>
    </row>
    <row r="454" spans="1:1" ht="13.5" customHeight="1">
      <c r="A454" s="15"/>
    </row>
    <row r="455" spans="1:1" ht="13.5" customHeight="1">
      <c r="A455" s="15"/>
    </row>
    <row r="456" spans="1:1" ht="13.5" customHeight="1">
      <c r="A456" s="15"/>
    </row>
    <row r="457" spans="1:1" ht="13.5" customHeight="1">
      <c r="A457" s="15"/>
    </row>
    <row r="458" spans="1:1" ht="13.5" customHeight="1">
      <c r="A458" s="15"/>
    </row>
    <row r="459" spans="1:1" ht="13.5" customHeight="1">
      <c r="A459" s="15"/>
    </row>
    <row r="460" spans="1:1" ht="13.5" customHeight="1">
      <c r="A460" s="15"/>
    </row>
    <row r="461" spans="1:1" ht="13.5" customHeight="1">
      <c r="A461" s="15"/>
    </row>
    <row r="462" spans="1:1" ht="13.5" customHeight="1">
      <c r="A462" s="15"/>
    </row>
    <row r="463" spans="1:1" ht="13.5" customHeight="1">
      <c r="A463" s="15"/>
    </row>
    <row r="464" spans="1:1" ht="13.5" customHeight="1">
      <c r="A464" s="15"/>
    </row>
    <row r="465" spans="1:1" ht="13.5" customHeight="1">
      <c r="A465" s="15"/>
    </row>
    <row r="466" spans="1:1" ht="13.5" customHeight="1">
      <c r="A466" s="15"/>
    </row>
    <row r="467" spans="1:1" ht="13.5" customHeight="1">
      <c r="A467" s="15"/>
    </row>
    <row r="468" spans="1:1" ht="13.5" customHeight="1">
      <c r="A468" s="15"/>
    </row>
    <row r="469" spans="1:1" ht="13.5" customHeight="1">
      <c r="A469" s="15"/>
    </row>
    <row r="470" spans="1:1" ht="13.5" customHeight="1">
      <c r="A470" s="15"/>
    </row>
    <row r="471" spans="1:1" ht="13.5" customHeight="1">
      <c r="A471" s="15"/>
    </row>
    <row r="472" spans="1:1" ht="13.5" customHeight="1">
      <c r="A472" s="15"/>
    </row>
    <row r="473" spans="1:1" ht="13.5" customHeight="1">
      <c r="A473" s="15"/>
    </row>
    <row r="474" spans="1:1" ht="13.5" customHeight="1">
      <c r="A474" s="15"/>
    </row>
    <row r="475" spans="1:1" ht="13.5" customHeight="1">
      <c r="A475" s="15"/>
    </row>
    <row r="476" spans="1:1" ht="13.5" customHeight="1">
      <c r="A476" s="15"/>
    </row>
    <row r="477" spans="1:1" ht="13.5" customHeight="1">
      <c r="A477" s="15"/>
    </row>
    <row r="478" spans="1:1" ht="13.5" customHeight="1">
      <c r="A478" s="15"/>
    </row>
    <row r="479" spans="1:1" ht="13.5" customHeight="1">
      <c r="A479" s="15"/>
    </row>
    <row r="480" spans="1:1" ht="13.5" customHeight="1">
      <c r="A480" s="15"/>
    </row>
    <row r="481" spans="1:1" ht="13.5" customHeight="1">
      <c r="A481" s="15"/>
    </row>
    <row r="482" spans="1:1" ht="13.5" customHeight="1">
      <c r="A482" s="15"/>
    </row>
    <row r="483" spans="1:1" ht="13.5" customHeight="1">
      <c r="A483" s="15"/>
    </row>
    <row r="484" spans="1:1" ht="13.5" customHeight="1">
      <c r="A484" s="15"/>
    </row>
    <row r="485" spans="1:1" ht="13.5" customHeight="1">
      <c r="A485" s="15"/>
    </row>
    <row r="486" spans="1:1" ht="13.5" customHeight="1">
      <c r="A486" s="15"/>
    </row>
    <row r="487" spans="1:1" ht="13.5" customHeight="1">
      <c r="A487" s="15"/>
    </row>
    <row r="488" spans="1:1" ht="13.5" customHeight="1">
      <c r="A488" s="15"/>
    </row>
    <row r="489" spans="1:1" ht="13.5" customHeight="1">
      <c r="A489" s="15"/>
    </row>
    <row r="490" spans="1:1" ht="13.5" customHeight="1">
      <c r="A490" s="15"/>
    </row>
    <row r="491" spans="1:1" ht="13.5" customHeight="1">
      <c r="A491" s="15"/>
    </row>
    <row r="492" spans="1:1" ht="13.5" customHeight="1">
      <c r="A492" s="15"/>
    </row>
    <row r="493" spans="1:1" ht="13.5" customHeight="1">
      <c r="A493" s="15"/>
    </row>
    <row r="494" spans="1:1" ht="13.5" customHeight="1">
      <c r="A494" s="15"/>
    </row>
    <row r="495" spans="1:1" ht="13.5" customHeight="1">
      <c r="A495" s="15"/>
    </row>
    <row r="496" spans="1:1" ht="13.5" customHeight="1">
      <c r="A496" s="15"/>
    </row>
    <row r="497" spans="1:1" ht="13.5" customHeight="1">
      <c r="A497" s="15"/>
    </row>
    <row r="498" spans="1:1" ht="13.5" customHeight="1">
      <c r="A498" s="15"/>
    </row>
    <row r="499" spans="1:1" ht="13.5" customHeight="1">
      <c r="A499" s="15"/>
    </row>
    <row r="500" spans="1:1" ht="13.5" customHeight="1">
      <c r="A500" s="15"/>
    </row>
    <row r="501" spans="1:1" ht="13.5" customHeight="1">
      <c r="A501" s="15"/>
    </row>
    <row r="502" spans="1:1" ht="13.5" customHeight="1">
      <c r="A502" s="15"/>
    </row>
    <row r="503" spans="1:1" ht="13.5" customHeight="1">
      <c r="A503" s="15"/>
    </row>
    <row r="504" spans="1:1" ht="13.5" customHeight="1">
      <c r="A504" s="15"/>
    </row>
    <row r="505" spans="1:1" ht="13.5" customHeight="1">
      <c r="A505" s="15"/>
    </row>
    <row r="506" spans="1:1" ht="13.5" customHeight="1">
      <c r="A506" s="15"/>
    </row>
    <row r="507" spans="1:1" ht="13.5" customHeight="1">
      <c r="A507" s="15"/>
    </row>
    <row r="508" spans="1:1" ht="13.5" customHeight="1">
      <c r="A508" s="15"/>
    </row>
    <row r="509" spans="1:1" ht="13.5" customHeight="1">
      <c r="A509" s="15"/>
    </row>
    <row r="510" spans="1:1" ht="13.5" customHeight="1">
      <c r="A510" s="15"/>
    </row>
    <row r="511" spans="1:1" ht="13.5" customHeight="1">
      <c r="A511" s="15"/>
    </row>
    <row r="512" spans="1:1" ht="13.5" customHeight="1">
      <c r="A512" s="15"/>
    </row>
    <row r="513" spans="1:1" ht="13.5" customHeight="1">
      <c r="A513" s="15"/>
    </row>
    <row r="514" spans="1:1" ht="13.5" customHeight="1">
      <c r="A514" s="15"/>
    </row>
    <row r="515" spans="1:1" ht="13.5" customHeight="1">
      <c r="A515" s="15"/>
    </row>
    <row r="516" spans="1:1" ht="13.5" customHeight="1">
      <c r="A516" s="15"/>
    </row>
    <row r="517" spans="1:1" ht="13.5" customHeight="1">
      <c r="A517" s="15"/>
    </row>
    <row r="518" spans="1:1" ht="13.5" customHeight="1">
      <c r="A518" s="15"/>
    </row>
    <row r="519" spans="1:1" ht="13.5" customHeight="1">
      <c r="A519" s="15"/>
    </row>
    <row r="520" spans="1:1" ht="13.5" customHeight="1">
      <c r="A520" s="15"/>
    </row>
    <row r="521" spans="1:1" ht="13.5" customHeight="1">
      <c r="A521" s="15"/>
    </row>
    <row r="522" spans="1:1" ht="13.5" customHeight="1">
      <c r="A522" s="15"/>
    </row>
    <row r="523" spans="1:1" ht="13.5" customHeight="1">
      <c r="A523" s="15"/>
    </row>
    <row r="524" spans="1:1" ht="13.5" customHeight="1">
      <c r="A524" s="15"/>
    </row>
    <row r="525" spans="1:1" ht="13.5" customHeight="1">
      <c r="A525" s="15"/>
    </row>
    <row r="526" spans="1:1" ht="13.5" customHeight="1">
      <c r="A526" s="15"/>
    </row>
    <row r="527" spans="1:1" ht="13.5" customHeight="1">
      <c r="A527" s="15"/>
    </row>
    <row r="528" spans="1:1" ht="13.5" customHeight="1">
      <c r="A528" s="15"/>
    </row>
    <row r="529" spans="1:1" ht="13.5" customHeight="1">
      <c r="A529" s="15"/>
    </row>
    <row r="530" spans="1:1" ht="13.5" customHeight="1">
      <c r="A530" s="15"/>
    </row>
    <row r="531" spans="1:1" ht="13.5" customHeight="1">
      <c r="A531" s="15"/>
    </row>
    <row r="532" spans="1:1" ht="13.5" customHeight="1">
      <c r="A532" s="15"/>
    </row>
    <row r="533" spans="1:1" ht="13.5" customHeight="1">
      <c r="A533" s="15"/>
    </row>
    <row r="534" spans="1:1" ht="13.5" customHeight="1">
      <c r="A534" s="15"/>
    </row>
    <row r="535" spans="1:1" ht="13.5" customHeight="1">
      <c r="A535" s="15"/>
    </row>
    <row r="536" spans="1:1" ht="13.5" customHeight="1">
      <c r="A536" s="15"/>
    </row>
    <row r="537" spans="1:1" ht="13.5" customHeight="1">
      <c r="A537" s="15"/>
    </row>
    <row r="538" spans="1:1" ht="13.5" customHeight="1">
      <c r="A538" s="15"/>
    </row>
    <row r="539" spans="1:1" ht="13.5" customHeight="1">
      <c r="A539" s="15"/>
    </row>
    <row r="540" spans="1:1" ht="13.5" customHeight="1">
      <c r="A540" s="15"/>
    </row>
    <row r="541" spans="1:1" ht="13.5" customHeight="1">
      <c r="A541" s="15"/>
    </row>
    <row r="542" spans="1:1" ht="13.5" customHeight="1">
      <c r="A542" s="15"/>
    </row>
    <row r="543" spans="1:1" ht="13.5" customHeight="1">
      <c r="A543" s="15"/>
    </row>
    <row r="544" spans="1:1" ht="13.5" customHeight="1">
      <c r="A544" s="15"/>
    </row>
    <row r="545" spans="1:1" ht="13.5" customHeight="1">
      <c r="A545" s="15"/>
    </row>
    <row r="546" spans="1:1" ht="13.5" customHeight="1">
      <c r="A546" s="15"/>
    </row>
    <row r="547" spans="1:1" ht="13.5" customHeight="1">
      <c r="A547" s="15"/>
    </row>
    <row r="548" spans="1:1" ht="13.5" customHeight="1">
      <c r="A548" s="15"/>
    </row>
    <row r="549" spans="1:1" ht="13.5" customHeight="1">
      <c r="A549" s="15"/>
    </row>
    <row r="550" spans="1:1" ht="13.5" customHeight="1">
      <c r="A550" s="15"/>
    </row>
    <row r="551" spans="1:1" ht="13.5" customHeight="1">
      <c r="A551" s="15"/>
    </row>
    <row r="552" spans="1:1" ht="13.5" customHeight="1">
      <c r="A552" s="15"/>
    </row>
    <row r="553" spans="1:1" ht="13.5" customHeight="1">
      <c r="A553" s="15"/>
    </row>
    <row r="554" spans="1:1" ht="13.5" customHeight="1">
      <c r="A554" s="15"/>
    </row>
    <row r="555" spans="1:1" ht="13.5" customHeight="1">
      <c r="A555" s="15"/>
    </row>
    <row r="556" spans="1:1" ht="13.5" customHeight="1">
      <c r="A556" s="15"/>
    </row>
    <row r="557" spans="1:1" ht="13.5" customHeight="1">
      <c r="A557" s="15"/>
    </row>
    <row r="558" spans="1:1" ht="13.5" customHeight="1">
      <c r="A558" s="15"/>
    </row>
    <row r="559" spans="1:1" ht="13.5" customHeight="1">
      <c r="A559" s="15"/>
    </row>
    <row r="560" spans="1:1" ht="13.5" customHeight="1">
      <c r="A560" s="15"/>
    </row>
    <row r="561" spans="1:1" ht="13.5" customHeight="1">
      <c r="A561" s="15"/>
    </row>
    <row r="562" spans="1:1" ht="13.5" customHeight="1">
      <c r="A562" s="15"/>
    </row>
    <row r="563" spans="1:1" ht="13.5" customHeight="1">
      <c r="A563" s="15"/>
    </row>
    <row r="564" spans="1:1" ht="13.5" customHeight="1">
      <c r="A564" s="15"/>
    </row>
    <row r="565" spans="1:1" ht="13.5" customHeight="1">
      <c r="A565" s="15"/>
    </row>
    <row r="566" spans="1:1" ht="13.5" customHeight="1">
      <c r="A566" s="15"/>
    </row>
    <row r="567" spans="1:1" ht="13.5" customHeight="1">
      <c r="A567" s="15"/>
    </row>
    <row r="568" spans="1:1" ht="13.5" customHeight="1">
      <c r="A568" s="15"/>
    </row>
    <row r="569" spans="1:1" ht="13.5" customHeight="1">
      <c r="A569" s="15"/>
    </row>
    <row r="570" spans="1:1" ht="13.5" customHeight="1">
      <c r="A570" s="15"/>
    </row>
    <row r="571" spans="1:1" ht="13.5" customHeight="1">
      <c r="A571" s="15"/>
    </row>
    <row r="572" spans="1:1" ht="13.5" customHeight="1">
      <c r="A572" s="15"/>
    </row>
    <row r="573" spans="1:1" ht="13.5" customHeight="1">
      <c r="A573" s="15"/>
    </row>
    <row r="574" spans="1:1" ht="13.5" customHeight="1">
      <c r="A574" s="15"/>
    </row>
    <row r="575" spans="1:1" ht="13.5" customHeight="1">
      <c r="A575" s="15"/>
    </row>
    <row r="576" spans="1:1" ht="13.5" customHeight="1">
      <c r="A576" s="15"/>
    </row>
    <row r="577" spans="1:1" ht="13.5" customHeight="1">
      <c r="A577" s="15"/>
    </row>
    <row r="578" spans="1:1" ht="13.5" customHeight="1">
      <c r="A578" s="15"/>
    </row>
    <row r="579" spans="1:1" ht="13.5" customHeight="1">
      <c r="A579" s="15"/>
    </row>
    <row r="580" spans="1:1" ht="13.5" customHeight="1">
      <c r="A580" s="15"/>
    </row>
    <row r="581" spans="1:1" ht="13.5" customHeight="1">
      <c r="A581" s="15"/>
    </row>
    <row r="582" spans="1:1" ht="13.5" customHeight="1">
      <c r="A582" s="15"/>
    </row>
    <row r="583" spans="1:1" ht="13.5" customHeight="1">
      <c r="A583" s="15"/>
    </row>
    <row r="584" spans="1:1" ht="13.5" customHeight="1">
      <c r="A584" s="15"/>
    </row>
    <row r="585" spans="1:1" ht="13.5" customHeight="1">
      <c r="A585" s="15"/>
    </row>
    <row r="586" spans="1:1" ht="13.5" customHeight="1">
      <c r="A586" s="15"/>
    </row>
    <row r="587" spans="1:1" ht="13.5" customHeight="1">
      <c r="A587" s="15"/>
    </row>
    <row r="588" spans="1:1" ht="13.5" customHeight="1">
      <c r="A588" s="15"/>
    </row>
    <row r="589" spans="1:1" ht="13.5" customHeight="1">
      <c r="A589" s="15"/>
    </row>
    <row r="590" spans="1:1" ht="13.5" customHeight="1">
      <c r="A590" s="15"/>
    </row>
    <row r="591" spans="1:1" ht="13.5" customHeight="1">
      <c r="A591" s="15"/>
    </row>
    <row r="592" spans="1:1" ht="13.5" customHeight="1">
      <c r="A592" s="15"/>
    </row>
    <row r="593" spans="1:1" ht="13.5" customHeight="1">
      <c r="A593" s="15"/>
    </row>
    <row r="594" spans="1:1" ht="13.5" customHeight="1">
      <c r="A594" s="15"/>
    </row>
    <row r="595" spans="1:1" ht="13.5" customHeight="1">
      <c r="A595" s="15"/>
    </row>
    <row r="596" spans="1:1" ht="13.5" customHeight="1">
      <c r="A596" s="15"/>
    </row>
    <row r="597" spans="1:1" ht="13.5" customHeight="1">
      <c r="A597" s="15"/>
    </row>
    <row r="598" spans="1:1" ht="13.5" customHeight="1">
      <c r="A598" s="15"/>
    </row>
    <row r="599" spans="1:1" ht="13.5" customHeight="1">
      <c r="A599" s="15"/>
    </row>
    <row r="600" spans="1:1" ht="13.5" customHeight="1">
      <c r="A600" s="15"/>
    </row>
    <row r="601" spans="1:1" ht="13.5" customHeight="1">
      <c r="A601" s="15"/>
    </row>
    <row r="602" spans="1:1" ht="13.5" customHeight="1">
      <c r="A602" s="15"/>
    </row>
    <row r="603" spans="1:1" ht="13.5" customHeight="1">
      <c r="A603" s="15"/>
    </row>
    <row r="604" spans="1:1" ht="13.5" customHeight="1">
      <c r="A604" s="15"/>
    </row>
    <row r="605" spans="1:1" ht="13.5" customHeight="1">
      <c r="A605" s="15"/>
    </row>
    <row r="606" spans="1:1" ht="13.5" customHeight="1">
      <c r="A606" s="15"/>
    </row>
    <row r="607" spans="1:1" ht="13.5" customHeight="1">
      <c r="A607" s="15"/>
    </row>
    <row r="608" spans="1:1" ht="13.5" customHeight="1">
      <c r="A608" s="15"/>
    </row>
    <row r="609" spans="1:1" ht="13.5" customHeight="1">
      <c r="A609" s="15"/>
    </row>
    <row r="610" spans="1:1" ht="13.5" customHeight="1">
      <c r="A610" s="15"/>
    </row>
    <row r="611" spans="1:1" ht="13.5" customHeight="1">
      <c r="A611" s="15"/>
    </row>
    <row r="612" spans="1:1" ht="13.5" customHeight="1">
      <c r="A612" s="15"/>
    </row>
    <row r="613" spans="1:1" ht="13.5" customHeight="1">
      <c r="A613" s="15"/>
    </row>
    <row r="614" spans="1:1" ht="13.5" customHeight="1">
      <c r="A614" s="15"/>
    </row>
    <row r="615" spans="1:1" ht="13.5" customHeight="1">
      <c r="A615" s="15"/>
    </row>
    <row r="616" spans="1:1" ht="13.5" customHeight="1">
      <c r="A616" s="15"/>
    </row>
    <row r="617" spans="1:1" ht="13.5" customHeight="1">
      <c r="A617" s="15"/>
    </row>
    <row r="618" spans="1:1" ht="13.5" customHeight="1">
      <c r="A618" s="15"/>
    </row>
    <row r="619" spans="1:1" ht="13.5" customHeight="1">
      <c r="A619" s="15"/>
    </row>
    <row r="620" spans="1:1" ht="13.5" customHeight="1">
      <c r="A620" s="15"/>
    </row>
    <row r="621" spans="1:1" ht="13.5" customHeight="1">
      <c r="A621" s="15"/>
    </row>
    <row r="622" spans="1:1" ht="13.5" customHeight="1">
      <c r="A622" s="15"/>
    </row>
    <row r="623" spans="1:1" ht="13.5" customHeight="1">
      <c r="A623" s="15"/>
    </row>
    <row r="624" spans="1:1" ht="13.5" customHeight="1">
      <c r="A624" s="15"/>
    </row>
    <row r="625" spans="1:1" ht="13.5" customHeight="1">
      <c r="A625" s="15"/>
    </row>
    <row r="626" spans="1:1" ht="13.5" customHeight="1">
      <c r="A626" s="15"/>
    </row>
    <row r="627" spans="1:1" ht="13.5" customHeight="1">
      <c r="A627" s="15"/>
    </row>
    <row r="628" spans="1:1" ht="13.5" customHeight="1">
      <c r="A628" s="15"/>
    </row>
    <row r="629" spans="1:1" ht="13.5" customHeight="1">
      <c r="A629" s="15"/>
    </row>
    <row r="630" spans="1:1" ht="13.5" customHeight="1">
      <c r="A630" s="15"/>
    </row>
    <row r="631" spans="1:1" ht="13.5" customHeight="1">
      <c r="A631" s="15"/>
    </row>
    <row r="632" spans="1:1" ht="13.5" customHeight="1">
      <c r="A632" s="15"/>
    </row>
    <row r="633" spans="1:1" ht="13.5" customHeight="1">
      <c r="A633" s="15"/>
    </row>
    <row r="634" spans="1:1" ht="13.5" customHeight="1">
      <c r="A634" s="15"/>
    </row>
    <row r="635" spans="1:1" ht="13.5" customHeight="1">
      <c r="A635" s="15"/>
    </row>
    <row r="636" spans="1:1" ht="13.5" customHeight="1">
      <c r="A636" s="15"/>
    </row>
    <row r="637" spans="1:1" ht="13.5" customHeight="1">
      <c r="A637" s="15"/>
    </row>
    <row r="638" spans="1:1" ht="13.5" customHeight="1">
      <c r="A638" s="15"/>
    </row>
    <row r="639" spans="1:1" ht="13.5" customHeight="1">
      <c r="A639" s="15"/>
    </row>
    <row r="640" spans="1:1" ht="13.5" customHeight="1">
      <c r="A640" s="15"/>
    </row>
    <row r="641" spans="1:1" ht="13.5" customHeight="1">
      <c r="A641" s="15"/>
    </row>
    <row r="642" spans="1:1" ht="13.5" customHeight="1">
      <c r="A642" s="15"/>
    </row>
    <row r="643" spans="1:1" ht="13.5" customHeight="1">
      <c r="A643" s="15"/>
    </row>
    <row r="644" spans="1:1" ht="13.5" customHeight="1">
      <c r="A644" s="15"/>
    </row>
    <row r="645" spans="1:1" ht="13.5" customHeight="1">
      <c r="A645" s="15"/>
    </row>
    <row r="646" spans="1:1" ht="13.5" customHeight="1">
      <c r="A646" s="15"/>
    </row>
    <row r="647" spans="1:1" ht="13.5" customHeight="1">
      <c r="A647" s="15"/>
    </row>
    <row r="648" spans="1:1" ht="13.5" customHeight="1">
      <c r="A648" s="15"/>
    </row>
    <row r="649" spans="1:1" ht="13.5" customHeight="1">
      <c r="A649" s="15"/>
    </row>
    <row r="650" spans="1:1" ht="13.5" customHeight="1">
      <c r="A650" s="15"/>
    </row>
    <row r="651" spans="1:1" ht="13.5" customHeight="1">
      <c r="A651" s="15"/>
    </row>
    <row r="652" spans="1:1" ht="13.5" customHeight="1">
      <c r="A652" s="15"/>
    </row>
    <row r="653" spans="1:1" ht="13.5" customHeight="1">
      <c r="A653" s="15"/>
    </row>
    <row r="654" spans="1:1" ht="13.5" customHeight="1">
      <c r="A654" s="15"/>
    </row>
    <row r="655" spans="1:1" ht="13.5" customHeight="1">
      <c r="A655" s="15"/>
    </row>
    <row r="656" spans="1:1" ht="13.5" customHeight="1">
      <c r="A656" s="15"/>
    </row>
    <row r="657" spans="1:1" ht="13.5" customHeight="1">
      <c r="A657" s="15"/>
    </row>
    <row r="658" spans="1:1" ht="13.5" customHeight="1">
      <c r="A658" s="15"/>
    </row>
    <row r="659" spans="1:1" ht="13.5" customHeight="1">
      <c r="A659" s="15"/>
    </row>
    <row r="660" spans="1:1" ht="13.5" customHeight="1">
      <c r="A660" s="15"/>
    </row>
    <row r="661" spans="1:1" ht="13.5" customHeight="1">
      <c r="A661" s="15"/>
    </row>
    <row r="662" spans="1:1" ht="13.5" customHeight="1">
      <c r="A662" s="15"/>
    </row>
    <row r="663" spans="1:1" ht="13.5" customHeight="1">
      <c r="A663" s="15"/>
    </row>
    <row r="664" spans="1:1" ht="13.5" customHeight="1">
      <c r="A664" s="15"/>
    </row>
    <row r="665" spans="1:1" ht="13.5" customHeight="1">
      <c r="A665" s="15"/>
    </row>
    <row r="666" spans="1:1" ht="13.5" customHeight="1">
      <c r="A666" s="15"/>
    </row>
    <row r="667" spans="1:1" ht="13.5" customHeight="1">
      <c r="A667" s="15"/>
    </row>
    <row r="668" spans="1:1" ht="13.5" customHeight="1">
      <c r="A668" s="15"/>
    </row>
    <row r="669" spans="1:1" ht="13.5" customHeight="1">
      <c r="A669" s="15"/>
    </row>
    <row r="670" spans="1:1" ht="13.5" customHeight="1">
      <c r="A670" s="15"/>
    </row>
    <row r="671" spans="1:1" ht="13.5" customHeight="1">
      <c r="A671" s="15"/>
    </row>
    <row r="672" spans="1:1" ht="13.5" customHeight="1">
      <c r="A672" s="15"/>
    </row>
    <row r="673" spans="1:1" ht="13.5" customHeight="1">
      <c r="A673" s="15"/>
    </row>
    <row r="674" spans="1:1" ht="13.5" customHeight="1">
      <c r="A674" s="15"/>
    </row>
    <row r="675" spans="1:1" ht="13.5" customHeight="1">
      <c r="A675" s="15"/>
    </row>
    <row r="676" spans="1:1" ht="13.5" customHeight="1">
      <c r="A676" s="15"/>
    </row>
    <row r="677" spans="1:1" ht="13.5" customHeight="1">
      <c r="A677" s="15"/>
    </row>
    <row r="678" spans="1:1" ht="13.5" customHeight="1">
      <c r="A678" s="15"/>
    </row>
    <row r="679" spans="1:1" ht="13.5" customHeight="1">
      <c r="A679" s="15"/>
    </row>
    <row r="680" spans="1:1" ht="13.5" customHeight="1">
      <c r="A680" s="15"/>
    </row>
    <row r="681" spans="1:1" ht="13.5" customHeight="1">
      <c r="A681" s="15"/>
    </row>
    <row r="682" spans="1:1" ht="13.5" customHeight="1">
      <c r="A682" s="15"/>
    </row>
    <row r="683" spans="1:1" ht="13.5" customHeight="1">
      <c r="A683" s="15"/>
    </row>
    <row r="684" spans="1:1" ht="13.5" customHeight="1">
      <c r="A684" s="15"/>
    </row>
    <row r="685" spans="1:1" ht="13.5" customHeight="1">
      <c r="A685" s="15"/>
    </row>
    <row r="686" spans="1:1" ht="13.5" customHeight="1">
      <c r="A686" s="15"/>
    </row>
    <row r="687" spans="1:1" ht="13.5" customHeight="1">
      <c r="A687" s="15"/>
    </row>
    <row r="688" spans="1:1" ht="13.5" customHeight="1">
      <c r="A688" s="15"/>
    </row>
    <row r="689" spans="1:1" ht="13.5" customHeight="1">
      <c r="A689" s="15"/>
    </row>
    <row r="690" spans="1:1" ht="13.5" customHeight="1">
      <c r="A690" s="15"/>
    </row>
    <row r="691" spans="1:1" ht="13.5" customHeight="1">
      <c r="A691" s="15"/>
    </row>
    <row r="692" spans="1:1" ht="13.5" customHeight="1">
      <c r="A692" s="15"/>
    </row>
    <row r="693" spans="1:1" ht="13.5" customHeight="1">
      <c r="A693" s="15"/>
    </row>
    <row r="694" spans="1:1" ht="13.5" customHeight="1">
      <c r="A694" s="15"/>
    </row>
    <row r="695" spans="1:1" ht="13.5" customHeight="1">
      <c r="A695" s="15"/>
    </row>
    <row r="696" spans="1:1" ht="13.5" customHeight="1">
      <c r="A696" s="15"/>
    </row>
    <row r="697" spans="1:1" ht="13.5" customHeight="1">
      <c r="A697" s="15"/>
    </row>
    <row r="698" spans="1:1" ht="13.5" customHeight="1">
      <c r="A698" s="15"/>
    </row>
    <row r="699" spans="1:1" ht="13.5" customHeight="1">
      <c r="A699" s="15"/>
    </row>
    <row r="700" spans="1:1" ht="13.5" customHeight="1">
      <c r="A700" s="15"/>
    </row>
    <row r="701" spans="1:1" ht="13.5" customHeight="1">
      <c r="A701" s="15"/>
    </row>
    <row r="702" spans="1:1" ht="13.5" customHeight="1">
      <c r="A702" s="15"/>
    </row>
    <row r="703" spans="1:1" ht="13.5" customHeight="1">
      <c r="A703" s="15"/>
    </row>
    <row r="704" spans="1:1" ht="13.5" customHeight="1">
      <c r="A704" s="15"/>
    </row>
    <row r="705" spans="1:1" ht="13.5" customHeight="1">
      <c r="A705" s="15"/>
    </row>
    <row r="706" spans="1:1" ht="13.5" customHeight="1">
      <c r="A706" s="15"/>
    </row>
    <row r="707" spans="1:1" ht="13.5" customHeight="1">
      <c r="A707" s="15"/>
    </row>
    <row r="708" spans="1:1" ht="13.5" customHeight="1">
      <c r="A708" s="15"/>
    </row>
    <row r="709" spans="1:1" ht="13.5" customHeight="1">
      <c r="A709" s="15"/>
    </row>
    <row r="710" spans="1:1" ht="13.5" customHeight="1">
      <c r="A710" s="15"/>
    </row>
    <row r="711" spans="1:1" ht="13.5" customHeight="1">
      <c r="A711" s="15"/>
    </row>
    <row r="712" spans="1:1" ht="13.5" customHeight="1">
      <c r="A712" s="15"/>
    </row>
    <row r="713" spans="1:1" ht="13.5" customHeight="1">
      <c r="A713" s="15"/>
    </row>
    <row r="714" spans="1:1" ht="13.5" customHeight="1">
      <c r="A714" s="15"/>
    </row>
    <row r="715" spans="1:1" ht="13.5" customHeight="1">
      <c r="A715" s="15"/>
    </row>
    <row r="716" spans="1:1" ht="13.5" customHeight="1">
      <c r="A716" s="15"/>
    </row>
    <row r="717" spans="1:1" ht="13.5" customHeight="1">
      <c r="A717" s="15"/>
    </row>
    <row r="718" spans="1:1" ht="13.5" customHeight="1">
      <c r="A718" s="15"/>
    </row>
    <row r="719" spans="1:1" ht="13.5" customHeight="1">
      <c r="A719" s="15"/>
    </row>
    <row r="720" spans="1:1" ht="13.5" customHeight="1">
      <c r="A720" s="15"/>
    </row>
    <row r="721" spans="1:1" ht="13.5" customHeight="1">
      <c r="A721" s="15"/>
    </row>
    <row r="722" spans="1:1" ht="13.5" customHeight="1">
      <c r="A722" s="15"/>
    </row>
    <row r="723" spans="1:1" ht="13.5" customHeight="1">
      <c r="A723" s="15"/>
    </row>
    <row r="724" spans="1:1" ht="13.5" customHeight="1">
      <c r="A724" s="15"/>
    </row>
    <row r="725" spans="1:1" ht="13.5" customHeight="1">
      <c r="A725" s="15"/>
    </row>
    <row r="726" spans="1:1" ht="13.5" customHeight="1">
      <c r="A726" s="15"/>
    </row>
    <row r="727" spans="1:1" ht="13.5" customHeight="1">
      <c r="A727" s="15"/>
    </row>
    <row r="728" spans="1:1" ht="13.5" customHeight="1">
      <c r="A728" s="15"/>
    </row>
    <row r="729" spans="1:1" ht="13.5" customHeight="1">
      <c r="A729" s="15"/>
    </row>
    <row r="730" spans="1:1" ht="13.5" customHeight="1">
      <c r="A730" s="15"/>
    </row>
    <row r="731" spans="1:1" ht="13.5" customHeight="1">
      <c r="A731" s="15"/>
    </row>
    <row r="732" spans="1:1" ht="13.5" customHeight="1">
      <c r="A732" s="15"/>
    </row>
    <row r="733" spans="1:1" ht="13.5" customHeight="1">
      <c r="A733" s="15"/>
    </row>
    <row r="734" spans="1:1" ht="13.5" customHeight="1">
      <c r="A734" s="15"/>
    </row>
    <row r="735" spans="1:1" ht="13.5" customHeight="1">
      <c r="A735" s="15"/>
    </row>
    <row r="736" spans="1:1" ht="13.5" customHeight="1">
      <c r="A736" s="15"/>
    </row>
    <row r="737" spans="1:1" ht="13.5" customHeight="1">
      <c r="A737" s="15"/>
    </row>
    <row r="738" spans="1:1" ht="13.5" customHeight="1">
      <c r="A738" s="15"/>
    </row>
    <row r="739" spans="1:1" ht="13.5" customHeight="1">
      <c r="A739" s="15"/>
    </row>
    <row r="740" spans="1:1" ht="13.5" customHeight="1">
      <c r="A740" s="15"/>
    </row>
    <row r="741" spans="1:1" ht="13.5" customHeight="1">
      <c r="A741" s="15"/>
    </row>
    <row r="742" spans="1:1" ht="13.5" customHeight="1">
      <c r="A742" s="15"/>
    </row>
    <row r="743" spans="1:1" ht="13.5" customHeight="1">
      <c r="A743" s="15"/>
    </row>
    <row r="744" spans="1:1" ht="13.5" customHeight="1">
      <c r="A744" s="15"/>
    </row>
    <row r="745" spans="1:1" ht="13.5" customHeight="1">
      <c r="A745" s="15"/>
    </row>
    <row r="746" spans="1:1" ht="13.5" customHeight="1">
      <c r="A746" s="15"/>
    </row>
    <row r="747" spans="1:1" ht="13.5" customHeight="1">
      <c r="A747" s="15"/>
    </row>
    <row r="748" spans="1:1" ht="13.5" customHeight="1">
      <c r="A748" s="15"/>
    </row>
    <row r="749" spans="1:1" ht="13.5" customHeight="1">
      <c r="A749" s="15"/>
    </row>
    <row r="750" spans="1:1" ht="13.5" customHeight="1">
      <c r="A750" s="15"/>
    </row>
    <row r="751" spans="1:1" ht="13.5" customHeight="1">
      <c r="A751" s="15"/>
    </row>
    <row r="752" spans="1:1" ht="13.5" customHeight="1">
      <c r="A752" s="15"/>
    </row>
    <row r="753" spans="1:1" ht="13.5" customHeight="1">
      <c r="A753" s="15"/>
    </row>
    <row r="754" spans="1:1" ht="13.5" customHeight="1">
      <c r="A754" s="15"/>
    </row>
    <row r="755" spans="1:1" ht="13.5" customHeight="1">
      <c r="A755" s="15"/>
    </row>
    <row r="756" spans="1:1" ht="13.5" customHeight="1">
      <c r="A756" s="15"/>
    </row>
    <row r="757" spans="1:1" ht="13.5" customHeight="1">
      <c r="A757" s="15"/>
    </row>
    <row r="758" spans="1:1" ht="13.5" customHeight="1">
      <c r="A758" s="15"/>
    </row>
    <row r="759" spans="1:1" ht="13.5" customHeight="1">
      <c r="A759" s="15"/>
    </row>
    <row r="760" spans="1:1" ht="13.5" customHeight="1">
      <c r="A760" s="15"/>
    </row>
    <row r="761" spans="1:1" ht="13.5" customHeight="1">
      <c r="A761" s="15"/>
    </row>
    <row r="762" spans="1:1" ht="13.5" customHeight="1">
      <c r="A762" s="15"/>
    </row>
    <row r="763" spans="1:1" ht="13.5" customHeight="1">
      <c r="A763" s="15"/>
    </row>
    <row r="764" spans="1:1" ht="13.5" customHeight="1">
      <c r="A764" s="15"/>
    </row>
    <row r="765" spans="1:1" ht="13.5" customHeight="1">
      <c r="A765" s="15"/>
    </row>
    <row r="766" spans="1:1" ht="13.5" customHeight="1">
      <c r="A766" s="15"/>
    </row>
    <row r="767" spans="1:1" ht="13.5" customHeight="1">
      <c r="A767" s="15"/>
    </row>
    <row r="768" spans="1:1" ht="13.5" customHeight="1">
      <c r="A768" s="15"/>
    </row>
    <row r="769" spans="1:1" ht="13.5" customHeight="1">
      <c r="A769" s="15"/>
    </row>
    <row r="770" spans="1:1" ht="13.5" customHeight="1">
      <c r="A770" s="15"/>
    </row>
    <row r="771" spans="1:1" ht="13.5" customHeight="1">
      <c r="A771" s="15"/>
    </row>
    <row r="772" spans="1:1" ht="13.5" customHeight="1">
      <c r="A772" s="15"/>
    </row>
    <row r="773" spans="1:1" ht="13.5" customHeight="1">
      <c r="A773" s="15"/>
    </row>
    <row r="774" spans="1:1" ht="13.5" customHeight="1">
      <c r="A774" s="15"/>
    </row>
    <row r="775" spans="1:1" ht="13.5" customHeight="1">
      <c r="A775" s="15"/>
    </row>
    <row r="776" spans="1:1" ht="13.5" customHeight="1">
      <c r="A776" s="15"/>
    </row>
    <row r="777" spans="1:1" ht="13.5" customHeight="1">
      <c r="A777" s="15"/>
    </row>
    <row r="778" spans="1:1" ht="13.5" customHeight="1">
      <c r="A778" s="15"/>
    </row>
    <row r="779" spans="1:1" ht="13.5" customHeight="1">
      <c r="A779" s="15"/>
    </row>
    <row r="780" spans="1:1" ht="13.5" customHeight="1">
      <c r="A780" s="15"/>
    </row>
    <row r="781" spans="1:1" ht="13.5" customHeight="1">
      <c r="A781" s="15"/>
    </row>
    <row r="782" spans="1:1" ht="13.5" customHeight="1">
      <c r="A782" s="15"/>
    </row>
    <row r="783" spans="1:1" ht="13.5" customHeight="1">
      <c r="A783" s="15"/>
    </row>
    <row r="784" spans="1:1" ht="13.5" customHeight="1">
      <c r="A784" s="15"/>
    </row>
    <row r="785" spans="1:1" ht="13.5" customHeight="1">
      <c r="A785" s="15"/>
    </row>
    <row r="786" spans="1:1" ht="13.5" customHeight="1">
      <c r="A786" s="15"/>
    </row>
    <row r="787" spans="1:1" ht="13.5" customHeight="1">
      <c r="A787" s="15"/>
    </row>
    <row r="788" spans="1:1" ht="13.5" customHeight="1">
      <c r="A788" s="15"/>
    </row>
    <row r="789" spans="1:1" ht="13.5" customHeight="1">
      <c r="A789" s="15"/>
    </row>
    <row r="790" spans="1:1" ht="13.5" customHeight="1">
      <c r="A790" s="15"/>
    </row>
    <row r="791" spans="1:1" ht="13.5" customHeight="1">
      <c r="A791" s="15"/>
    </row>
    <row r="792" spans="1:1" ht="13.5" customHeight="1">
      <c r="A792" s="15"/>
    </row>
    <row r="793" spans="1:1" ht="13.5" customHeight="1">
      <c r="A793" s="15"/>
    </row>
    <row r="794" spans="1:1" ht="13.5" customHeight="1">
      <c r="A794" s="15"/>
    </row>
    <row r="795" spans="1:1" ht="13.5" customHeight="1">
      <c r="A795" s="15"/>
    </row>
    <row r="796" spans="1:1" ht="13.5" customHeight="1">
      <c r="A796" s="15"/>
    </row>
    <row r="797" spans="1:1" ht="13.5" customHeight="1">
      <c r="A797" s="15"/>
    </row>
    <row r="798" spans="1:1" ht="13.5" customHeight="1">
      <c r="A798" s="15"/>
    </row>
    <row r="799" spans="1:1" ht="13.5" customHeight="1">
      <c r="A799" s="15"/>
    </row>
    <row r="800" spans="1:1" ht="13.5" customHeight="1">
      <c r="A800" s="15"/>
    </row>
    <row r="801" spans="1:1" ht="13.5" customHeight="1">
      <c r="A801" s="15"/>
    </row>
    <row r="802" spans="1:1" ht="13.5" customHeight="1">
      <c r="A802" s="15"/>
    </row>
    <row r="803" spans="1:1" ht="13.5" customHeight="1">
      <c r="A803" s="15"/>
    </row>
    <row r="804" spans="1:1" ht="13.5" customHeight="1">
      <c r="A804" s="15"/>
    </row>
    <row r="805" spans="1:1" ht="13.5" customHeight="1">
      <c r="A805" s="15"/>
    </row>
    <row r="806" spans="1:1" ht="13.5" customHeight="1">
      <c r="A806" s="15"/>
    </row>
    <row r="807" spans="1:1" ht="13.5" customHeight="1">
      <c r="A807" s="15"/>
    </row>
    <row r="808" spans="1:1" ht="13.5" customHeight="1">
      <c r="A808" s="15"/>
    </row>
    <row r="809" spans="1:1" ht="13.5" customHeight="1">
      <c r="A809" s="15"/>
    </row>
    <row r="810" spans="1:1" ht="13.5" customHeight="1">
      <c r="A810" s="15"/>
    </row>
    <row r="811" spans="1:1" ht="13.5" customHeight="1">
      <c r="A811" s="15"/>
    </row>
    <row r="812" spans="1:1" ht="13.5" customHeight="1">
      <c r="A812" s="15"/>
    </row>
    <row r="813" spans="1:1" ht="13.5" customHeight="1">
      <c r="A813" s="15"/>
    </row>
    <row r="814" spans="1:1" ht="13.5" customHeight="1">
      <c r="A814" s="15"/>
    </row>
    <row r="815" spans="1:1" ht="13.5" customHeight="1">
      <c r="A815" s="15"/>
    </row>
    <row r="816" spans="1:1" ht="13.5" customHeight="1">
      <c r="A816" s="15"/>
    </row>
    <row r="817" spans="1:1" ht="13.5" customHeight="1">
      <c r="A817" s="15"/>
    </row>
    <row r="818" spans="1:1" ht="13.5" customHeight="1">
      <c r="A818" s="15"/>
    </row>
    <row r="819" spans="1:1" ht="13.5" customHeight="1">
      <c r="A819" s="15"/>
    </row>
    <row r="820" spans="1:1" ht="13.5" customHeight="1">
      <c r="A820" s="15"/>
    </row>
    <row r="821" spans="1:1" ht="13.5" customHeight="1">
      <c r="A821" s="15"/>
    </row>
    <row r="822" spans="1:1" ht="13.5" customHeight="1">
      <c r="A822" s="15"/>
    </row>
    <row r="823" spans="1:1" ht="13.5" customHeight="1">
      <c r="A823" s="15"/>
    </row>
    <row r="824" spans="1:1" ht="13.5" customHeight="1">
      <c r="A824" s="15"/>
    </row>
    <row r="825" spans="1:1" ht="13.5" customHeight="1">
      <c r="A825" s="15"/>
    </row>
    <row r="826" spans="1:1" ht="13.5" customHeight="1">
      <c r="A826" s="15"/>
    </row>
    <row r="827" spans="1:1" ht="13.5" customHeight="1">
      <c r="A827" s="15"/>
    </row>
    <row r="828" spans="1:1" ht="13.5" customHeight="1">
      <c r="A828" s="15"/>
    </row>
    <row r="829" spans="1:1" ht="13.5" customHeight="1">
      <c r="A829" s="15"/>
    </row>
    <row r="830" spans="1:1" ht="13.5" customHeight="1">
      <c r="A830" s="15"/>
    </row>
    <row r="831" spans="1:1" ht="13.5" customHeight="1">
      <c r="A831" s="15"/>
    </row>
    <row r="832" spans="1:1" ht="13.5" customHeight="1">
      <c r="A832" s="15"/>
    </row>
    <row r="833" spans="1:1" ht="13.5" customHeight="1">
      <c r="A833" s="15"/>
    </row>
    <row r="834" spans="1:1" ht="13.5" customHeight="1">
      <c r="A834" s="15"/>
    </row>
    <row r="835" spans="1:1" ht="13.5" customHeight="1">
      <c r="A835" s="15"/>
    </row>
    <row r="836" spans="1:1" ht="13.5" customHeight="1">
      <c r="A836" s="15"/>
    </row>
    <row r="837" spans="1:1" ht="13.5" customHeight="1">
      <c r="A837" s="15"/>
    </row>
    <row r="838" spans="1:1" ht="13.5" customHeight="1">
      <c r="A838" s="15"/>
    </row>
    <row r="839" spans="1:1" ht="13.5" customHeight="1">
      <c r="A839" s="15"/>
    </row>
    <row r="840" spans="1:1" ht="13.5" customHeight="1">
      <c r="A840" s="15"/>
    </row>
    <row r="841" spans="1:1" ht="13.5" customHeight="1">
      <c r="A841" s="15"/>
    </row>
    <row r="842" spans="1:1" ht="13.5" customHeight="1">
      <c r="A842" s="15"/>
    </row>
    <row r="843" spans="1:1" ht="13.5" customHeight="1">
      <c r="A843" s="15"/>
    </row>
    <row r="844" spans="1:1" ht="13.5" customHeight="1">
      <c r="A844" s="15"/>
    </row>
    <row r="845" spans="1:1" ht="13.5" customHeight="1">
      <c r="A845" s="15"/>
    </row>
    <row r="846" spans="1:1" ht="13.5" customHeight="1">
      <c r="A846" s="15"/>
    </row>
    <row r="847" spans="1:1" ht="13.5" customHeight="1">
      <c r="A847" s="15"/>
    </row>
    <row r="848" spans="1:1" ht="13.5" customHeight="1">
      <c r="A848" s="15"/>
    </row>
    <row r="849" spans="1:1" ht="13.5" customHeight="1">
      <c r="A849" s="15"/>
    </row>
    <row r="850" spans="1:1" ht="13.5" customHeight="1">
      <c r="A850" s="15"/>
    </row>
    <row r="851" spans="1:1" ht="13.5" customHeight="1">
      <c r="A851" s="15"/>
    </row>
    <row r="852" spans="1:1" ht="13.5" customHeight="1">
      <c r="A852" s="15"/>
    </row>
    <row r="853" spans="1:1" ht="13.5" customHeight="1">
      <c r="A853" s="15"/>
    </row>
    <row r="854" spans="1:1" ht="13.5" customHeight="1">
      <c r="A854" s="15"/>
    </row>
    <row r="855" spans="1:1" ht="13.5" customHeight="1">
      <c r="A855" s="15"/>
    </row>
    <row r="856" spans="1:1" ht="13.5" customHeight="1">
      <c r="A856" s="15"/>
    </row>
    <row r="857" spans="1:1" ht="13.5" customHeight="1">
      <c r="A857" s="15"/>
    </row>
    <row r="858" spans="1:1" ht="13.5" customHeight="1">
      <c r="A858" s="15"/>
    </row>
    <row r="859" spans="1:1" ht="13.5" customHeight="1">
      <c r="A859" s="15"/>
    </row>
    <row r="860" spans="1:1" ht="13.5" customHeight="1">
      <c r="A860" s="15"/>
    </row>
    <row r="861" spans="1:1" ht="13.5" customHeight="1">
      <c r="A861" s="15"/>
    </row>
    <row r="862" spans="1:1" ht="13.5" customHeight="1">
      <c r="A862" s="15"/>
    </row>
    <row r="863" spans="1:1" ht="13.5" customHeight="1">
      <c r="A863" s="15"/>
    </row>
    <row r="864" spans="1:1" ht="13.5" customHeight="1">
      <c r="A864" s="15"/>
    </row>
    <row r="865" spans="1:1" ht="13.5" customHeight="1">
      <c r="A865" s="15"/>
    </row>
    <row r="866" spans="1:1" ht="13.5" customHeight="1">
      <c r="A866" s="15"/>
    </row>
    <row r="867" spans="1:1" ht="13.5" customHeight="1">
      <c r="A867" s="15"/>
    </row>
    <row r="868" spans="1:1" ht="13.5" customHeight="1">
      <c r="A868" s="15"/>
    </row>
    <row r="869" spans="1:1" ht="13.5" customHeight="1">
      <c r="A869" s="15"/>
    </row>
    <row r="870" spans="1:1" ht="13.5" customHeight="1">
      <c r="A870" s="15"/>
    </row>
    <row r="871" spans="1:1" ht="13.5" customHeight="1">
      <c r="A871" s="15"/>
    </row>
    <row r="872" spans="1:1" ht="13.5" customHeight="1">
      <c r="A872" s="15"/>
    </row>
    <row r="873" spans="1:1" ht="13.5" customHeight="1">
      <c r="A873" s="15"/>
    </row>
    <row r="874" spans="1:1" ht="13.5" customHeight="1">
      <c r="A874" s="15"/>
    </row>
    <row r="875" spans="1:1" ht="13.5" customHeight="1">
      <c r="A875" s="15"/>
    </row>
    <row r="876" spans="1:1" ht="13.5" customHeight="1">
      <c r="A876" s="15"/>
    </row>
    <row r="877" spans="1:1" ht="13.5" customHeight="1">
      <c r="A877" s="15"/>
    </row>
    <row r="878" spans="1:1" ht="13.5" customHeight="1">
      <c r="A878" s="15"/>
    </row>
    <row r="879" spans="1:1" ht="13.5" customHeight="1">
      <c r="A879" s="15"/>
    </row>
    <row r="880" spans="1:1" ht="13.5" customHeight="1">
      <c r="A880" s="15"/>
    </row>
    <row r="881" spans="1:1" ht="13.5" customHeight="1">
      <c r="A881" s="15"/>
    </row>
    <row r="882" spans="1:1" ht="13.5" customHeight="1">
      <c r="A882" s="15"/>
    </row>
    <row r="883" spans="1:1" ht="13.5" customHeight="1">
      <c r="A883" s="15"/>
    </row>
    <row r="884" spans="1:1" ht="13.5" customHeight="1">
      <c r="A884" s="15"/>
    </row>
    <row r="885" spans="1:1" ht="13.5" customHeight="1">
      <c r="A885" s="15"/>
    </row>
    <row r="886" spans="1:1" ht="13.5" customHeight="1">
      <c r="A886" s="15"/>
    </row>
    <row r="887" spans="1:1" ht="13.5" customHeight="1">
      <c r="A887" s="15"/>
    </row>
    <row r="888" spans="1:1" ht="13.5" customHeight="1">
      <c r="A888" s="15"/>
    </row>
    <row r="889" spans="1:1" ht="13.5" customHeight="1">
      <c r="A889" s="15"/>
    </row>
    <row r="890" spans="1:1" ht="13.5" customHeight="1">
      <c r="A890" s="15"/>
    </row>
    <row r="891" spans="1:1" ht="13.5" customHeight="1">
      <c r="A891" s="15"/>
    </row>
    <row r="892" spans="1:1" ht="13.5" customHeight="1">
      <c r="A892" s="15"/>
    </row>
    <row r="893" spans="1:1" ht="13.5" customHeight="1">
      <c r="A893" s="15"/>
    </row>
    <row r="894" spans="1:1" ht="13.5" customHeight="1">
      <c r="A894" s="15"/>
    </row>
    <row r="895" spans="1:1" ht="13.5" customHeight="1">
      <c r="A895" s="15"/>
    </row>
    <row r="896" spans="1:1" ht="13.5" customHeight="1">
      <c r="A896" s="15"/>
    </row>
    <row r="897" spans="1:1" ht="13.5" customHeight="1">
      <c r="A897" s="15"/>
    </row>
    <row r="898" spans="1:1" ht="13.5" customHeight="1">
      <c r="A898" s="15"/>
    </row>
    <row r="899" spans="1:1" ht="13.5" customHeight="1">
      <c r="A899" s="15"/>
    </row>
    <row r="900" spans="1:1" ht="13.5" customHeight="1">
      <c r="A900" s="15"/>
    </row>
    <row r="901" spans="1:1" ht="13.5" customHeight="1">
      <c r="A901" s="15"/>
    </row>
    <row r="902" spans="1:1" ht="13.5" customHeight="1">
      <c r="A902" s="15"/>
    </row>
    <row r="903" spans="1:1" ht="13.5" customHeight="1">
      <c r="A903" s="15"/>
    </row>
    <row r="904" spans="1:1" ht="13.5" customHeight="1">
      <c r="A904" s="15"/>
    </row>
    <row r="905" spans="1:1" ht="13.5" customHeight="1">
      <c r="A905" s="15"/>
    </row>
    <row r="906" spans="1:1" ht="13.5" customHeight="1">
      <c r="A906" s="15"/>
    </row>
    <row r="907" spans="1:1" ht="13.5" customHeight="1">
      <c r="A907" s="15"/>
    </row>
    <row r="908" spans="1:1" ht="13.5" customHeight="1">
      <c r="A908" s="15"/>
    </row>
    <row r="909" spans="1:1" ht="13.5" customHeight="1">
      <c r="A909" s="15"/>
    </row>
    <row r="910" spans="1:1" ht="13.5" customHeight="1">
      <c r="A910" s="15"/>
    </row>
    <row r="911" spans="1:1" ht="13.5" customHeight="1">
      <c r="A911" s="15"/>
    </row>
    <row r="912" spans="1:1" ht="13.5" customHeight="1">
      <c r="A912" s="15"/>
    </row>
    <row r="913" spans="1:1" ht="13.5" customHeight="1">
      <c r="A913" s="15"/>
    </row>
    <row r="914" spans="1:1" ht="13.5" customHeight="1">
      <c r="A914" s="15"/>
    </row>
    <row r="915" spans="1:1" ht="13.5" customHeight="1">
      <c r="A915" s="15"/>
    </row>
    <row r="916" spans="1:1" ht="13.5" customHeight="1">
      <c r="A916" s="15"/>
    </row>
    <row r="917" spans="1:1" ht="13.5" customHeight="1">
      <c r="A917" s="15"/>
    </row>
    <row r="918" spans="1:1" ht="13.5" customHeight="1">
      <c r="A918" s="15"/>
    </row>
    <row r="919" spans="1:1" ht="13.5" customHeight="1">
      <c r="A919" s="15"/>
    </row>
    <row r="920" spans="1:1" ht="13.5" customHeight="1">
      <c r="A920" s="15"/>
    </row>
    <row r="921" spans="1:1" ht="13.5" customHeight="1">
      <c r="A921" s="15"/>
    </row>
    <row r="922" spans="1:1" ht="13.5" customHeight="1">
      <c r="A922" s="15"/>
    </row>
    <row r="923" spans="1:1" ht="13.5" customHeight="1">
      <c r="A923" s="15"/>
    </row>
    <row r="924" spans="1:1" ht="13.5" customHeight="1">
      <c r="A924" s="15"/>
    </row>
    <row r="925" spans="1:1" ht="13.5" customHeight="1">
      <c r="A925" s="15"/>
    </row>
    <row r="926" spans="1:1" ht="13.5" customHeight="1">
      <c r="A926" s="15"/>
    </row>
    <row r="927" spans="1:1" ht="13.5" customHeight="1">
      <c r="A927" s="15"/>
    </row>
    <row r="928" spans="1:1" ht="13.5" customHeight="1">
      <c r="A928" s="15"/>
    </row>
    <row r="929" spans="1:1" ht="13.5" customHeight="1">
      <c r="A929" s="15"/>
    </row>
    <row r="930" spans="1:1" ht="13.5" customHeight="1">
      <c r="A930" s="15"/>
    </row>
    <row r="931" spans="1:1" ht="13.5" customHeight="1">
      <c r="A931" s="15"/>
    </row>
    <row r="932" spans="1:1" ht="13.5" customHeight="1">
      <c r="A932" s="15"/>
    </row>
    <row r="933" spans="1:1" ht="13.5" customHeight="1">
      <c r="A933" s="15"/>
    </row>
    <row r="934" spans="1:1" ht="13.5" customHeight="1">
      <c r="A934" s="15"/>
    </row>
    <row r="935" spans="1:1" ht="13.5" customHeight="1">
      <c r="A935" s="15"/>
    </row>
    <row r="936" spans="1:1" ht="13.5" customHeight="1">
      <c r="A936" s="15"/>
    </row>
    <row r="937" spans="1:1" ht="13.5" customHeight="1">
      <c r="A937" s="15"/>
    </row>
    <row r="938" spans="1:1" ht="13.5" customHeight="1">
      <c r="A938" s="15"/>
    </row>
    <row r="939" spans="1:1" ht="13.5" customHeight="1">
      <c r="A939" s="15"/>
    </row>
    <row r="940" spans="1:1" ht="13.5" customHeight="1">
      <c r="A940" s="15"/>
    </row>
    <row r="941" spans="1:1" ht="13.5" customHeight="1">
      <c r="A941" s="15"/>
    </row>
    <row r="942" spans="1:1" ht="13.5" customHeight="1">
      <c r="A942" s="15"/>
    </row>
    <row r="943" spans="1:1" ht="13.5" customHeight="1">
      <c r="A943" s="15"/>
    </row>
    <row r="944" spans="1:1" ht="13.5" customHeight="1">
      <c r="A944" s="15"/>
    </row>
    <row r="945" spans="1:1" ht="13.5" customHeight="1">
      <c r="A945" s="15"/>
    </row>
    <row r="946" spans="1:1" ht="13.5" customHeight="1">
      <c r="A946" s="15"/>
    </row>
    <row r="947" spans="1:1" ht="13.5" customHeight="1">
      <c r="A947" s="15"/>
    </row>
    <row r="948" spans="1:1" ht="13.5" customHeight="1">
      <c r="A948" s="15"/>
    </row>
    <row r="949" spans="1:1" ht="13.5" customHeight="1">
      <c r="A949" s="15"/>
    </row>
    <row r="950" spans="1:1" ht="13.5" customHeight="1">
      <c r="A950" s="15"/>
    </row>
    <row r="951" spans="1:1" ht="13.5" customHeight="1">
      <c r="A951" s="15"/>
    </row>
    <row r="952" spans="1:1" ht="13.5" customHeight="1">
      <c r="A952" s="15"/>
    </row>
    <row r="953" spans="1:1" ht="13.5" customHeight="1">
      <c r="A953" s="15"/>
    </row>
    <row r="954" spans="1:1" ht="13.5" customHeight="1">
      <c r="A954" s="15"/>
    </row>
    <row r="955" spans="1:1" ht="13.5" customHeight="1">
      <c r="A955" s="15"/>
    </row>
    <row r="956" spans="1:1" ht="13.5" customHeight="1">
      <c r="A956" s="15"/>
    </row>
    <row r="957" spans="1:1" ht="13.5" customHeight="1">
      <c r="A957" s="15"/>
    </row>
    <row r="958" spans="1:1" ht="13.5" customHeight="1">
      <c r="A958" s="15"/>
    </row>
    <row r="959" spans="1:1" ht="13.5" customHeight="1">
      <c r="A959" s="15"/>
    </row>
    <row r="960" spans="1:1" ht="13.5" customHeight="1">
      <c r="A960" s="15"/>
    </row>
    <row r="961" spans="1:1" ht="13.5" customHeight="1">
      <c r="A961" s="15"/>
    </row>
    <row r="962" spans="1:1" ht="13.5" customHeight="1">
      <c r="A962" s="15"/>
    </row>
    <row r="963" spans="1:1" ht="13.5" customHeight="1">
      <c r="A963" s="15"/>
    </row>
    <row r="964" spans="1:1" ht="13.5" customHeight="1">
      <c r="A964" s="15"/>
    </row>
    <row r="965" spans="1:1" ht="13.5" customHeight="1">
      <c r="A965" s="15"/>
    </row>
    <row r="966" spans="1:1" ht="13.5" customHeight="1">
      <c r="A966" s="15"/>
    </row>
    <row r="967" spans="1:1" ht="13.5" customHeight="1">
      <c r="A967" s="15"/>
    </row>
    <row r="968" spans="1:1" ht="13.5" customHeight="1">
      <c r="A968" s="15"/>
    </row>
    <row r="969" spans="1:1" ht="13.5" customHeight="1">
      <c r="A969" s="15"/>
    </row>
    <row r="970" spans="1:1" ht="13.5" customHeight="1">
      <c r="A970" s="15"/>
    </row>
    <row r="971" spans="1:1" ht="13.5" customHeight="1">
      <c r="A971" s="15"/>
    </row>
    <row r="972" spans="1:1" ht="13.5" customHeight="1">
      <c r="A972" s="15"/>
    </row>
    <row r="973" spans="1:1" ht="13.5" customHeight="1">
      <c r="A973" s="15"/>
    </row>
    <row r="974" spans="1:1" ht="13.5" customHeight="1">
      <c r="A974" s="15"/>
    </row>
    <row r="975" spans="1:1" ht="13.5" customHeight="1">
      <c r="A975" s="15"/>
    </row>
    <row r="976" spans="1:1" ht="13.5" customHeight="1">
      <c r="A976" s="15"/>
    </row>
    <row r="977" spans="1:1" ht="13.5" customHeight="1">
      <c r="A977" s="15"/>
    </row>
    <row r="978" spans="1:1" ht="13.5" customHeight="1">
      <c r="A978" s="15"/>
    </row>
    <row r="979" spans="1:1" ht="13.5" customHeight="1">
      <c r="A979" s="15"/>
    </row>
    <row r="980" spans="1:1" ht="13.5" customHeight="1">
      <c r="A980" s="15"/>
    </row>
    <row r="981" spans="1:1" ht="13.5" customHeight="1">
      <c r="A981" s="15"/>
    </row>
    <row r="982" spans="1:1" ht="13.5" customHeight="1">
      <c r="A982" s="15"/>
    </row>
    <row r="983" spans="1:1" ht="13.5" customHeight="1">
      <c r="A983" s="15"/>
    </row>
    <row r="984" spans="1:1" ht="13.5" customHeight="1">
      <c r="A984" s="15"/>
    </row>
    <row r="985" spans="1:1" ht="13.5" customHeight="1">
      <c r="A985" s="15"/>
    </row>
    <row r="986" spans="1:1" ht="13.5" customHeight="1">
      <c r="A986" s="15"/>
    </row>
    <row r="987" spans="1:1" ht="13.5" customHeight="1">
      <c r="A987" s="15"/>
    </row>
    <row r="988" spans="1:1" ht="13.5" customHeight="1">
      <c r="A988" s="15"/>
    </row>
    <row r="989" spans="1:1" ht="13.5" customHeight="1">
      <c r="A989" s="15"/>
    </row>
    <row r="990" spans="1:1" ht="13.5" customHeight="1">
      <c r="A990" s="15"/>
    </row>
    <row r="991" spans="1:1" ht="13.5" customHeight="1">
      <c r="A991" s="15"/>
    </row>
    <row r="992" spans="1:1" ht="13.5" customHeight="1">
      <c r="A992" s="15"/>
    </row>
    <row r="993" spans="1:1" ht="13.5" customHeight="1">
      <c r="A993" s="15"/>
    </row>
    <row r="994" spans="1:1" ht="13.5" customHeight="1">
      <c r="A994" s="15"/>
    </row>
    <row r="995" spans="1:1" ht="13.5" customHeight="1">
      <c r="A995" s="15"/>
    </row>
    <row r="996" spans="1:1" ht="13.5" customHeight="1">
      <c r="A996" s="15"/>
    </row>
    <row r="997" spans="1:1" ht="13.5" customHeight="1">
      <c r="A997" s="15"/>
    </row>
    <row r="998" spans="1:1" ht="13.5" customHeight="1">
      <c r="A998" s="15"/>
    </row>
    <row r="999" spans="1:1" ht="13.5" customHeight="1">
      <c r="A999" s="15"/>
    </row>
    <row r="1000" spans="1:1" ht="13.5" customHeight="1">
      <c r="A1000" s="15"/>
    </row>
    <row r="1001" spans="1:1" ht="13.5" customHeight="1">
      <c r="A1001" s="15"/>
    </row>
    <row r="1002" spans="1:1" ht="13.5" customHeight="1">
      <c r="A1002" s="15"/>
    </row>
    <row r="1003" spans="1:1" ht="13.5" customHeight="1">
      <c r="A1003" s="15"/>
    </row>
    <row r="1004" spans="1:1" ht="13.5" customHeight="1">
      <c r="A1004" s="15"/>
    </row>
    <row r="1005" spans="1:1" ht="13.5" customHeight="1">
      <c r="A1005" s="15"/>
    </row>
    <row r="1006" spans="1:1" ht="13.5" customHeight="1">
      <c r="A1006" s="15"/>
    </row>
    <row r="1007" spans="1:1" ht="13.5" customHeight="1">
      <c r="A1007" s="15"/>
    </row>
    <row r="1008" spans="1:1" ht="13.5" customHeight="1">
      <c r="A1008" s="15"/>
    </row>
    <row r="1009" spans="1:1" ht="13.5" customHeight="1">
      <c r="A1009" s="15"/>
    </row>
    <row r="1010" spans="1:1" ht="13.5" customHeight="1">
      <c r="A1010" s="15"/>
    </row>
    <row r="1011" spans="1:1" ht="13.5" customHeight="1">
      <c r="A1011" s="15"/>
    </row>
    <row r="1012" spans="1:1" ht="13.5" customHeight="1">
      <c r="A1012" s="15"/>
    </row>
    <row r="1013" spans="1:1" ht="13.5" customHeight="1">
      <c r="A1013" s="15"/>
    </row>
    <row r="1014" spans="1:1" ht="13.5" customHeight="1">
      <c r="A1014" s="15"/>
    </row>
    <row r="65534" spans="255:255" ht="15" customHeight="1">
      <c r="IU65534" s="82">
        <v>0</v>
      </c>
    </row>
  </sheetData>
  <scenarios current="0">
    <scenario name="1" locked="1" count="3" user="intel" comment="创建者 intel 日期 2019/11/18">
      <inputCells r="C34" val="500"/>
      <inputCells r="C35" val="500"/>
      <inputCells r="C36" val="0"/>
    </scenario>
  </scenarios>
  <mergeCells count="9">
    <mergeCell ref="C62:G62"/>
    <mergeCell ref="I62:M62"/>
    <mergeCell ref="P62:V62"/>
    <mergeCell ref="A13:A28"/>
    <mergeCell ref="A29:A31"/>
    <mergeCell ref="A43:A49"/>
    <mergeCell ref="A50:A52"/>
    <mergeCell ref="C61:M61"/>
    <mergeCell ref="O61:Y61"/>
  </mergeCells>
  <phoneticPr fontId="11" type="noConversion"/>
  <pageMargins left="0.7" right="0.7" top="0.75" bottom="0.75" header="0" footer="0"/>
  <pageSetup orientation="landscape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219E-88C6-4812-8767-9BE9D5A8F1FB}">
  <dimension ref="A1:IU65534"/>
  <sheetViews>
    <sheetView zoomScale="90" zoomScaleNormal="90" workbookViewId="0">
      <selection activeCell="C10" sqref="C10"/>
    </sheetView>
  </sheetViews>
  <sheetFormatPr defaultColWidth="12.58203125" defaultRowHeight="15" customHeight="1"/>
  <cols>
    <col min="1" max="1" width="12.9140625" style="85" customWidth="1"/>
    <col min="2" max="2" width="48" style="85" customWidth="1"/>
    <col min="3" max="3" width="18.5" style="85" customWidth="1"/>
    <col min="4" max="4" width="18.6640625" style="85" customWidth="1"/>
    <col min="5" max="5" width="18.1640625" style="85" customWidth="1"/>
    <col min="6" max="6" width="14.1640625" style="85" customWidth="1"/>
    <col min="7" max="7" width="12.4140625" style="85" customWidth="1"/>
    <col min="8" max="8" width="8.58203125" style="85" customWidth="1"/>
    <col min="9" max="10" width="13.58203125" style="85" customWidth="1"/>
    <col min="11" max="11" width="13.08203125" style="85" customWidth="1"/>
    <col min="12" max="12" width="18" style="85" customWidth="1"/>
    <col min="13" max="13" width="11.4140625" style="85" customWidth="1"/>
    <col min="14" max="14" width="8.58203125" style="85" customWidth="1"/>
    <col min="15" max="15" width="14.1640625" style="85" customWidth="1"/>
    <col min="16" max="16" width="8.58203125" style="85" customWidth="1"/>
    <col min="17" max="17" width="9.58203125" style="85" customWidth="1"/>
    <col min="18" max="18" width="8.58203125" style="85" customWidth="1"/>
    <col min="19" max="19" width="11" style="85" customWidth="1"/>
    <col min="20" max="20" width="17.58203125" style="85" customWidth="1"/>
    <col min="21" max="21" width="20.08203125" style="85" customWidth="1"/>
    <col min="22" max="22" width="14.5" style="85" customWidth="1"/>
    <col min="23" max="23" width="22.1640625" style="85" customWidth="1"/>
    <col min="24" max="24" width="13.58203125" style="85" customWidth="1"/>
    <col min="25" max="25" width="17.6640625" style="85" customWidth="1"/>
    <col min="26" max="16384" width="12.58203125" style="85"/>
  </cols>
  <sheetData>
    <row r="1" spans="1:7" ht="13.5" customHeight="1">
      <c r="A1" s="1" t="s">
        <v>0</v>
      </c>
    </row>
    <row r="2" spans="1:7" ht="13.5" customHeight="1">
      <c r="A2" s="4">
        <v>43773</v>
      </c>
    </row>
    <row r="3" spans="1:7" ht="13.5" customHeight="1">
      <c r="A3" s="1" t="s">
        <v>1</v>
      </c>
    </row>
    <row r="4" spans="1:7" ht="13.5" customHeight="1">
      <c r="A4" s="15"/>
    </row>
    <row r="5" spans="1:7" ht="13.5" customHeight="1">
      <c r="A5" s="1" t="s">
        <v>2</v>
      </c>
    </row>
    <row r="6" spans="1:7" ht="13.5" customHeight="1">
      <c r="A6" s="15"/>
      <c r="B6" s="20" t="s">
        <v>3</v>
      </c>
    </row>
    <row r="7" spans="1:7" ht="13.5" customHeight="1">
      <c r="A7" s="15"/>
      <c r="B7" s="85" t="s">
        <v>4</v>
      </c>
      <c r="C7" s="18">
        <v>25000</v>
      </c>
    </row>
    <row r="8" spans="1:7" ht="13.5" customHeight="1">
      <c r="A8" s="15"/>
      <c r="B8" s="85" t="s">
        <v>5</v>
      </c>
      <c r="C8" s="18">
        <v>25000</v>
      </c>
    </row>
    <row r="9" spans="1:7" ht="13.5" customHeight="1">
      <c r="A9" s="15"/>
      <c r="B9" s="20" t="s">
        <v>6</v>
      </c>
      <c r="D9" s="20" t="s">
        <v>154</v>
      </c>
      <c r="E9" s="20" t="s">
        <v>155</v>
      </c>
      <c r="F9" s="20" t="s">
        <v>156</v>
      </c>
      <c r="G9" s="20"/>
    </row>
    <row r="10" spans="1:7" ht="13.5" customHeight="1">
      <c r="A10" s="15"/>
      <c r="B10" s="85" t="s">
        <v>7</v>
      </c>
      <c r="C10" s="85">
        <f ca="1">IF(E10=0,F10,F10-1)</f>
        <v>4</v>
      </c>
      <c r="D10" s="8">
        <v>0.15</v>
      </c>
      <c r="E10" s="85">
        <f ca="1">_xll.PsiBernoulli(D10)</f>
        <v>0</v>
      </c>
      <c r="F10" s="85">
        <v>4</v>
      </c>
    </row>
    <row r="11" spans="1:7" ht="13.5" customHeight="1">
      <c r="A11" s="15"/>
      <c r="B11" s="20" t="s">
        <v>8</v>
      </c>
    </row>
    <row r="12" spans="1:7" ht="13.5" customHeight="1">
      <c r="A12" s="15"/>
      <c r="B12" s="85" t="s">
        <v>9</v>
      </c>
      <c r="C12" s="8">
        <v>0.01</v>
      </c>
    </row>
    <row r="13" spans="1:7" ht="13.5" customHeight="1">
      <c r="A13" s="130" t="s">
        <v>10</v>
      </c>
      <c r="B13" s="20" t="s">
        <v>11</v>
      </c>
      <c r="C13" s="10"/>
    </row>
    <row r="14" spans="1:7" ht="13.5" customHeight="1">
      <c r="A14" s="131"/>
      <c r="B14" s="11" t="s">
        <v>12</v>
      </c>
      <c r="C14" s="12">
        <v>47800</v>
      </c>
    </row>
    <row r="15" spans="1:7" ht="13.5" customHeight="1">
      <c r="A15" s="131"/>
      <c r="B15" s="85" t="s">
        <v>13</v>
      </c>
      <c r="C15" s="18">
        <v>176908.31</v>
      </c>
    </row>
    <row r="16" spans="1:7" ht="13.5" customHeight="1">
      <c r="A16" s="131"/>
      <c r="B16" s="85" t="s">
        <v>14</v>
      </c>
      <c r="C16" s="18">
        <v>239000</v>
      </c>
    </row>
    <row r="17" spans="1:7" ht="13.5" customHeight="1">
      <c r="A17" s="131"/>
      <c r="B17" s="85" t="s">
        <v>15</v>
      </c>
      <c r="C17" s="8">
        <v>0.02</v>
      </c>
    </row>
    <row r="18" spans="1:7" ht="13.5" customHeight="1">
      <c r="A18" s="131"/>
      <c r="B18" s="85" t="s">
        <v>16</v>
      </c>
      <c r="C18" s="13">
        <v>1.4427000000000001E-2</v>
      </c>
    </row>
    <row r="19" spans="1:7" ht="13.5" customHeight="1">
      <c r="A19" s="131"/>
      <c r="B19" s="85" t="s">
        <v>17</v>
      </c>
      <c r="C19" s="8">
        <v>0.05</v>
      </c>
      <c r="E19" s="46"/>
    </row>
    <row r="20" spans="1:7" ht="13.5" customHeight="1">
      <c r="A20" s="131"/>
      <c r="B20" s="85" t="s">
        <v>18</v>
      </c>
      <c r="C20" s="18">
        <v>1003.95</v>
      </c>
    </row>
    <row r="21" spans="1:7" ht="13.5" customHeight="1">
      <c r="A21" s="131"/>
      <c r="B21" s="20" t="s">
        <v>19</v>
      </c>
    </row>
    <row r="22" spans="1:7" ht="13.5" customHeight="1">
      <c r="A22" s="131"/>
      <c r="B22" s="85" t="s">
        <v>20</v>
      </c>
      <c r="C22" s="18">
        <v>6000</v>
      </c>
    </row>
    <row r="23" spans="1:7" ht="13.5" customHeight="1">
      <c r="A23" s="131"/>
      <c r="B23" s="85" t="s">
        <v>21</v>
      </c>
      <c r="C23" s="18">
        <v>1200</v>
      </c>
    </row>
    <row r="24" spans="1:7" ht="13.5" customHeight="1">
      <c r="A24" s="131"/>
      <c r="B24" s="85" t="s">
        <v>22</v>
      </c>
      <c r="C24" s="18">
        <v>70</v>
      </c>
      <c r="F24" s="46"/>
    </row>
    <row r="25" spans="1:7" ht="13.5" customHeight="1">
      <c r="A25" s="131"/>
      <c r="B25" s="85" t="s">
        <v>23</v>
      </c>
      <c r="C25" s="18">
        <v>120</v>
      </c>
      <c r="F25" s="46"/>
    </row>
    <row r="26" spans="1:7" ht="13.5" customHeight="1">
      <c r="A26" s="131"/>
      <c r="B26" s="85" t="s">
        <v>24</v>
      </c>
      <c r="C26" s="18">
        <v>30</v>
      </c>
      <c r="D26" s="85" t="s">
        <v>25</v>
      </c>
      <c r="E26" s="18">
        <f t="shared" ref="E26:E27" si="0">C26*(1+50%)</f>
        <v>45</v>
      </c>
      <c r="F26" s="85" t="s">
        <v>26</v>
      </c>
      <c r="G26" s="18">
        <f t="shared" ref="G26:G27" si="1">C26*(1-50%)</f>
        <v>15</v>
      </c>
    </row>
    <row r="27" spans="1:7" ht="13.5" customHeight="1">
      <c r="A27" s="131"/>
      <c r="B27" s="85" t="s">
        <v>27</v>
      </c>
      <c r="C27" s="18">
        <v>100</v>
      </c>
      <c r="D27" s="85" t="s">
        <v>25</v>
      </c>
      <c r="E27" s="18">
        <f t="shared" si="0"/>
        <v>150</v>
      </c>
      <c r="F27" s="85" t="s">
        <v>26</v>
      </c>
      <c r="G27" s="18">
        <f t="shared" si="1"/>
        <v>50</v>
      </c>
    </row>
    <row r="28" spans="1:7" ht="13.5" customHeight="1">
      <c r="A28" s="131"/>
      <c r="B28" s="85" t="s">
        <v>28</v>
      </c>
      <c r="C28" s="8">
        <v>0.2</v>
      </c>
    </row>
    <row r="29" spans="1:7" ht="13.5" customHeight="1">
      <c r="A29" s="130" t="s">
        <v>29</v>
      </c>
      <c r="B29" s="20" t="s">
        <v>30</v>
      </c>
    </row>
    <row r="30" spans="1:7" ht="13.5" customHeight="1">
      <c r="A30" s="131"/>
      <c r="B30" s="85" t="s">
        <v>31</v>
      </c>
      <c r="C30" s="85">
        <v>435</v>
      </c>
    </row>
    <row r="31" spans="1:7" ht="13.5" customHeight="1">
      <c r="A31" s="131"/>
      <c r="B31" s="85" t="s">
        <v>32</v>
      </c>
      <c r="C31" s="85">
        <v>510</v>
      </c>
    </row>
    <row r="32" spans="1:7" ht="13.5" customHeight="1">
      <c r="A32" s="15"/>
    </row>
    <row r="33" spans="1:6" ht="13.5" customHeight="1">
      <c r="A33" s="15" t="s">
        <v>33</v>
      </c>
      <c r="B33" s="20" t="s">
        <v>34</v>
      </c>
      <c r="E33" s="46"/>
    </row>
    <row r="34" spans="1:6" ht="13.5" customHeight="1">
      <c r="B34" s="85" t="s">
        <v>35</v>
      </c>
      <c r="C34" s="16">
        <v>12.556346206719217</v>
      </c>
      <c r="D34" s="84" t="s">
        <v>36</v>
      </c>
      <c r="E34" s="85">
        <f t="shared" ref="E34:E35" si="2">C30</f>
        <v>435</v>
      </c>
    </row>
    <row r="35" spans="1:6" ht="13.5" customHeight="1">
      <c r="A35" s="15"/>
      <c r="B35" s="85" t="s">
        <v>37</v>
      </c>
      <c r="C35" s="16">
        <v>509.78051071510674</v>
      </c>
      <c r="D35" s="84" t="s">
        <v>36</v>
      </c>
      <c r="E35" s="85">
        <f t="shared" si="2"/>
        <v>510</v>
      </c>
    </row>
    <row r="36" spans="1:6" ht="13.5" customHeight="1">
      <c r="A36" s="15"/>
      <c r="B36" s="71" t="s">
        <v>133</v>
      </c>
      <c r="C36" s="16">
        <v>1</v>
      </c>
      <c r="D36" s="84" t="s">
        <v>36</v>
      </c>
      <c r="E36" s="85">
        <v>1</v>
      </c>
    </row>
    <row r="37" spans="1:6" ht="13.5" customHeight="1">
      <c r="A37" s="15"/>
    </row>
    <row r="38" spans="1:6" ht="13.5" customHeight="1">
      <c r="A38" s="15" t="s">
        <v>38</v>
      </c>
      <c r="B38" s="85" t="s">
        <v>39</v>
      </c>
      <c r="C38" s="17">
        <f ca="1">C43 + _xll.PsiOutput()</f>
        <v>49501.978866114805</v>
      </c>
    </row>
    <row r="39" spans="1:6" ht="13.5" customHeight="1">
      <c r="A39" s="15"/>
      <c r="B39" s="85" t="s">
        <v>40</v>
      </c>
      <c r="C39" s="17">
        <f ca="1">C52 + _xll.PsiOutput()</f>
        <v>8613.9528546630499</v>
      </c>
    </row>
    <row r="40" spans="1:6" ht="13.5" customHeight="1">
      <c r="A40" s="15"/>
      <c r="B40" s="71" t="s">
        <v>132</v>
      </c>
      <c r="C40" s="70" t="str">
        <f ca="1">IF(C38&gt;C39,"Buy it",B52)</f>
        <v>Buy it</v>
      </c>
      <c r="D40" s="46"/>
    </row>
    <row r="41" spans="1:6" ht="13.5" customHeight="1">
      <c r="A41" s="15"/>
    </row>
    <row r="42" spans="1:6" ht="13.5" customHeight="1">
      <c r="A42" s="15" t="s">
        <v>41</v>
      </c>
    </row>
    <row r="43" spans="1:6" ht="13.5" customHeight="1">
      <c r="A43" s="130" t="s">
        <v>10</v>
      </c>
      <c r="B43" s="20" t="s">
        <v>42</v>
      </c>
      <c r="C43" s="18">
        <f ca="1">C45-C8</f>
        <v>49501.978866114805</v>
      </c>
      <c r="E43" s="11"/>
      <c r="F43" s="19"/>
    </row>
    <row r="44" spans="1:6" ht="13.5" customHeight="1">
      <c r="A44" s="131"/>
      <c r="B44" s="85" t="s">
        <v>43</v>
      </c>
      <c r="C44" s="18">
        <f>C7+C8</f>
        <v>50000</v>
      </c>
      <c r="E44" s="11"/>
      <c r="F44" s="19"/>
    </row>
    <row r="45" spans="1:6" ht="13.5" customHeight="1">
      <c r="A45" s="131"/>
      <c r="B45" s="85" t="s">
        <v>44</v>
      </c>
      <c r="C45" s="18">
        <f ca="1">C46+C49</f>
        <v>74501.978866114805</v>
      </c>
      <c r="E45" s="11"/>
      <c r="F45" s="19"/>
    </row>
    <row r="46" spans="1:6" ht="13.5" customHeight="1">
      <c r="A46" s="131"/>
      <c r="B46" s="85" t="s">
        <v>45</v>
      </c>
      <c r="C46" s="18">
        <f>C47-C48-C15</f>
        <v>64038.966399999976</v>
      </c>
      <c r="E46" s="11"/>
      <c r="F46" s="19"/>
    </row>
    <row r="47" spans="1:6" ht="13.5" customHeight="1">
      <c r="A47" s="131"/>
      <c r="B47" s="85" t="s">
        <v>46</v>
      </c>
      <c r="C47" s="18">
        <f>C16*(1+C17)^3</f>
        <v>253628.71199999997</v>
      </c>
      <c r="E47" s="11"/>
      <c r="F47" s="19"/>
    </row>
    <row r="48" spans="1:6" ht="13.5" customHeight="1">
      <c r="A48" s="131"/>
      <c r="B48" s="85" t="s">
        <v>47</v>
      </c>
      <c r="C48" s="18">
        <f>C47*C19</f>
        <v>12681.435599999999</v>
      </c>
      <c r="E48" s="11"/>
      <c r="F48" s="19"/>
    </row>
    <row r="49" spans="1:25" ht="13.5" customHeight="1">
      <c r="A49" s="131"/>
      <c r="B49" s="85" t="s">
        <v>48</v>
      </c>
      <c r="C49" s="18">
        <f ca="1">Y99</f>
        <v>10463.012466114829</v>
      </c>
    </row>
    <row r="50" spans="1:25" ht="13.5" customHeight="1">
      <c r="A50" s="130" t="s">
        <v>29</v>
      </c>
      <c r="B50" s="85" t="s">
        <v>49</v>
      </c>
      <c r="C50" s="18">
        <f ca="1">G99</f>
        <v>8613.9528546630499</v>
      </c>
    </row>
    <row r="51" spans="1:25" ht="13.5" customHeight="1">
      <c r="A51" s="131"/>
      <c r="B51" s="85" t="s">
        <v>50</v>
      </c>
      <c r="C51" s="18">
        <f>M99</f>
        <v>7115.2200374584099</v>
      </c>
    </row>
    <row r="52" spans="1:25" ht="13.5" customHeight="1">
      <c r="A52" s="131"/>
      <c r="B52" s="20" t="str">
        <f ca="1">IF(C50&gt;C51,"Rent non-inclusive one","Rent inclusive one")</f>
        <v>Rent non-inclusive one</v>
      </c>
      <c r="C52" s="18">
        <f ca="1">MAX(C50,C51)</f>
        <v>8613.9528546630499</v>
      </c>
    </row>
    <row r="53" spans="1:25" ht="13.5" customHeight="1">
      <c r="A53" s="15"/>
    </row>
    <row r="54" spans="1:25" ht="13.5" customHeight="1">
      <c r="A54" s="1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</row>
    <row r="55" spans="1:25" ht="13.5" customHeight="1">
      <c r="A55" s="15"/>
      <c r="B55" s="25" t="s">
        <v>63</v>
      </c>
      <c r="C55" s="26">
        <f t="shared" ref="C55:D55" si="3">$E$27</f>
        <v>150</v>
      </c>
      <c r="D55" s="26">
        <f t="shared" si="3"/>
        <v>150</v>
      </c>
      <c r="E55" s="26">
        <f t="shared" ref="E55:F55" si="4">$C$27</f>
        <v>100</v>
      </c>
      <c r="F55" s="26">
        <f t="shared" si="4"/>
        <v>100</v>
      </c>
      <c r="G55" s="26">
        <f t="shared" ref="G55:J55" si="5">$G$27</f>
        <v>50</v>
      </c>
      <c r="H55" s="26">
        <f t="shared" si="5"/>
        <v>50</v>
      </c>
      <c r="I55" s="26">
        <f t="shared" si="5"/>
        <v>50</v>
      </c>
      <c r="J55" s="26">
        <f t="shared" si="5"/>
        <v>50</v>
      </c>
      <c r="K55" s="26">
        <f t="shared" ref="K55:L55" si="6">$C$27</f>
        <v>100</v>
      </c>
      <c r="L55" s="26">
        <f t="shared" si="6"/>
        <v>100</v>
      </c>
      <c r="M55" s="26">
        <f t="shared" ref="M55:N55" si="7">$E$27</f>
        <v>150</v>
      </c>
      <c r="N55" s="27">
        <f t="shared" si="7"/>
        <v>150</v>
      </c>
    </row>
    <row r="56" spans="1:25" ht="13.5" customHeight="1">
      <c r="A56" s="15"/>
      <c r="B56" s="25" t="s">
        <v>64</v>
      </c>
      <c r="C56" s="26">
        <f t="shared" ref="C56:D56" si="8">$E$26</f>
        <v>45</v>
      </c>
      <c r="D56" s="26">
        <f t="shared" si="8"/>
        <v>45</v>
      </c>
      <c r="E56" s="26">
        <f t="shared" ref="E56:F56" si="9">$C$26</f>
        <v>30</v>
      </c>
      <c r="F56" s="26">
        <f t="shared" si="9"/>
        <v>30</v>
      </c>
      <c r="G56" s="26">
        <f t="shared" ref="G56:J56" si="10">$G$26</f>
        <v>15</v>
      </c>
      <c r="H56" s="26">
        <f t="shared" si="10"/>
        <v>15</v>
      </c>
      <c r="I56" s="26">
        <f t="shared" si="10"/>
        <v>15</v>
      </c>
      <c r="J56" s="26">
        <f t="shared" si="10"/>
        <v>15</v>
      </c>
      <c r="K56" s="26">
        <f t="shared" ref="K56:L56" si="11">$C$26</f>
        <v>30</v>
      </c>
      <c r="L56" s="26">
        <f t="shared" si="11"/>
        <v>30</v>
      </c>
      <c r="M56" s="26">
        <f t="shared" ref="M56:N56" si="12">$E$26</f>
        <v>45</v>
      </c>
      <c r="N56" s="27">
        <f t="shared" si="12"/>
        <v>45</v>
      </c>
    </row>
    <row r="57" spans="1:25" ht="13.5" customHeight="1">
      <c r="A57" s="1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</row>
    <row r="58" spans="1:25" ht="13.5" customHeight="1">
      <c r="A58" s="15"/>
      <c r="B58" s="25" t="s">
        <v>66</v>
      </c>
      <c r="C58" s="26">
        <f t="shared" ref="C58:N58" si="13">SUM(C55:C57)</f>
        <v>315</v>
      </c>
      <c r="D58" s="26">
        <f t="shared" si="13"/>
        <v>195</v>
      </c>
      <c r="E58" s="26">
        <f t="shared" si="13"/>
        <v>130</v>
      </c>
      <c r="F58" s="26">
        <f t="shared" si="13"/>
        <v>250</v>
      </c>
      <c r="G58" s="26">
        <f t="shared" si="13"/>
        <v>65</v>
      </c>
      <c r="H58" s="26">
        <f t="shared" si="13"/>
        <v>65</v>
      </c>
      <c r="I58" s="26">
        <f t="shared" si="13"/>
        <v>185</v>
      </c>
      <c r="J58" s="26">
        <f t="shared" si="13"/>
        <v>65</v>
      </c>
      <c r="K58" s="26">
        <f t="shared" si="13"/>
        <v>130</v>
      </c>
      <c r="L58" s="26">
        <f t="shared" si="13"/>
        <v>250</v>
      </c>
      <c r="M58" s="26">
        <f t="shared" si="13"/>
        <v>195</v>
      </c>
      <c r="N58" s="27">
        <f t="shared" si="13"/>
        <v>195</v>
      </c>
    </row>
    <row r="59" spans="1:25" ht="13.5" customHeight="1">
      <c r="A59" s="15"/>
      <c r="B59" s="31" t="s">
        <v>67</v>
      </c>
      <c r="C59" s="32">
        <f ca="1">C58/($C10+1)</f>
        <v>63</v>
      </c>
      <c r="D59" s="32">
        <f t="shared" ref="D59:N59" ca="1" si="14">D58/($C10+1)</f>
        <v>39</v>
      </c>
      <c r="E59" s="32">
        <f t="shared" ca="1" si="14"/>
        <v>26</v>
      </c>
      <c r="F59" s="32">
        <f t="shared" ca="1" si="14"/>
        <v>50</v>
      </c>
      <c r="G59" s="32">
        <f t="shared" ca="1" si="14"/>
        <v>13</v>
      </c>
      <c r="H59" s="32">
        <f t="shared" ca="1" si="14"/>
        <v>13</v>
      </c>
      <c r="I59" s="32">
        <f t="shared" ca="1" si="14"/>
        <v>37</v>
      </c>
      <c r="J59" s="32">
        <f t="shared" ca="1" si="14"/>
        <v>13</v>
      </c>
      <c r="K59" s="32">
        <f t="shared" ca="1" si="14"/>
        <v>26</v>
      </c>
      <c r="L59" s="32">
        <f t="shared" ca="1" si="14"/>
        <v>50</v>
      </c>
      <c r="M59" s="32">
        <f t="shared" ca="1" si="14"/>
        <v>39</v>
      </c>
      <c r="N59" s="32">
        <f t="shared" ca="1" si="14"/>
        <v>39</v>
      </c>
    </row>
    <row r="60" spans="1:25" ht="13.5" customHeight="1">
      <c r="A60" s="15"/>
      <c r="G60" s="30"/>
    </row>
    <row r="61" spans="1:25" ht="13.5" customHeight="1">
      <c r="A61" s="15"/>
      <c r="C61" s="137" t="s">
        <v>29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9"/>
      <c r="O61" s="132" t="s">
        <v>68</v>
      </c>
      <c r="P61" s="129"/>
      <c r="Q61" s="129"/>
      <c r="R61" s="129"/>
      <c r="S61" s="129"/>
      <c r="T61" s="129"/>
      <c r="U61" s="129"/>
      <c r="V61" s="129"/>
      <c r="W61" s="129"/>
      <c r="X61" s="129"/>
      <c r="Y61" s="133"/>
    </row>
    <row r="62" spans="1:25" ht="13.5" customHeight="1">
      <c r="A62" s="15"/>
      <c r="C62" s="134" t="s">
        <v>134</v>
      </c>
      <c r="D62" s="135"/>
      <c r="E62" s="135"/>
      <c r="F62" s="135"/>
      <c r="G62" s="136"/>
      <c r="I62" s="125" t="s">
        <v>37</v>
      </c>
      <c r="J62" s="126"/>
      <c r="K62" s="126"/>
      <c r="L62" s="126"/>
      <c r="M62" s="127"/>
      <c r="O62" s="33"/>
      <c r="P62" s="128" t="s">
        <v>69</v>
      </c>
      <c r="Q62" s="129"/>
      <c r="R62" s="129"/>
      <c r="S62" s="129"/>
      <c r="T62" s="129"/>
      <c r="U62" s="129"/>
      <c r="V62" s="129"/>
      <c r="W62" s="83" t="s">
        <v>70</v>
      </c>
      <c r="X62" s="35"/>
      <c r="Y62" s="36"/>
    </row>
    <row r="63" spans="1:25" ht="13.5" customHeight="1">
      <c r="A63" s="15"/>
      <c r="B63" s="37"/>
      <c r="C63" s="38" t="s">
        <v>71</v>
      </c>
      <c r="D63" s="29" t="s">
        <v>72</v>
      </c>
      <c r="E63" s="29" t="s">
        <v>73</v>
      </c>
      <c r="F63" s="29" t="s">
        <v>74</v>
      </c>
      <c r="G63" s="30" t="s">
        <v>131</v>
      </c>
      <c r="I63" s="39" t="s">
        <v>71</v>
      </c>
      <c r="J63" s="85" t="s">
        <v>72</v>
      </c>
      <c r="K63" s="85" t="s">
        <v>75</v>
      </c>
      <c r="L63" s="85" t="s">
        <v>74</v>
      </c>
      <c r="M63" s="40" t="s">
        <v>76</v>
      </c>
      <c r="O63" s="41" t="s">
        <v>71</v>
      </c>
      <c r="P63" s="42" t="s">
        <v>77</v>
      </c>
      <c r="Q63" s="42" t="s">
        <v>78</v>
      </c>
      <c r="R63" s="42" t="s">
        <v>79</v>
      </c>
      <c r="S63" s="42" t="s">
        <v>80</v>
      </c>
      <c r="T63" s="42" t="s">
        <v>81</v>
      </c>
      <c r="U63" s="42" t="s">
        <v>82</v>
      </c>
      <c r="V63" s="43" t="s">
        <v>83</v>
      </c>
      <c r="W63" s="44" t="s">
        <v>84</v>
      </c>
      <c r="X63" s="42" t="s">
        <v>85</v>
      </c>
      <c r="Y63" s="45" t="s">
        <v>86</v>
      </c>
    </row>
    <row r="64" spans="1:25" ht="13.5" customHeight="1">
      <c r="A64" s="15"/>
      <c r="B64" s="46" t="s">
        <v>87</v>
      </c>
      <c r="C64" s="47">
        <f>C7</f>
        <v>25000</v>
      </c>
      <c r="D64" s="26">
        <f ca="1">$C$30+$C$59</f>
        <v>498</v>
      </c>
      <c r="E64" s="26">
        <f t="shared" ref="E64:E99" ca="1" si="15">C64-D64</f>
        <v>24502</v>
      </c>
      <c r="F64" s="26">
        <f t="shared" ref="F64:F99" ca="1" si="16">E64*$C$12/12</f>
        <v>20.418333333333333</v>
      </c>
      <c r="G64" s="27">
        <f t="shared" ref="G64:G99" ca="1" si="17">E64+F64</f>
        <v>24522.418333333335</v>
      </c>
      <c r="I64" s="48">
        <f>C64</f>
        <v>25000</v>
      </c>
      <c r="J64" s="18">
        <f t="shared" ref="J64:J99" si="18">$C$31</f>
        <v>510</v>
      </c>
      <c r="K64" s="18">
        <f t="shared" ref="K64:K99" si="19">I64-J64</f>
        <v>24490</v>
      </c>
      <c r="L64" s="18">
        <f t="shared" ref="L64:L99" si="20">K64*$C$12/12</f>
        <v>20.408333333333335</v>
      </c>
      <c r="M64" s="49">
        <f t="shared" ref="M64:M99" si="21">K64+L64</f>
        <v>24510.408333333333</v>
      </c>
      <c r="O64" s="50">
        <f>C7+C8-C14</f>
        <v>2200</v>
      </c>
      <c r="P64" s="12">
        <f t="shared" ref="P64:P99" si="22">$C$20</f>
        <v>1003.95</v>
      </c>
      <c r="Q64" s="12">
        <f t="shared" ref="Q64:Q75" si="23">$C$16*$C$18/12</f>
        <v>287.33775000000003</v>
      </c>
      <c r="R64" s="12">
        <f>$C$23</f>
        <v>1200</v>
      </c>
      <c r="S64" s="12">
        <f t="shared" ref="S64:S99" si="24">$C$22/36</f>
        <v>166.66666666666666</v>
      </c>
      <c r="T64" s="26">
        <f ca="1">$C$59</f>
        <v>63</v>
      </c>
      <c r="U64" s="12">
        <f t="shared" ref="U64:U71" si="25">$C$24</f>
        <v>70</v>
      </c>
      <c r="V64" s="51">
        <f ca="1">IF($C$36=1,SUM(P64:S64,U64)+T64*(1+$C$10)*(1+$C$28), SUM(P64:U64))</f>
        <v>3105.9544166666665</v>
      </c>
      <c r="W64" s="52">
        <f t="shared" ref="W64:W99" ca="1" si="26">IF($C$36=1,$C$10*$C$35,$C$34*$C$10)</f>
        <v>2039.122042860427</v>
      </c>
      <c r="X64" s="12">
        <f t="shared" ref="X64:X99" ca="1" si="27">O64-V64+W64</f>
        <v>1133.1676261937605</v>
      </c>
      <c r="Y64" s="53">
        <f t="shared" ref="Y64:Y99" ca="1" si="28">X64*(1+$C$12/12)</f>
        <v>1134.1119325489219</v>
      </c>
    </row>
    <row r="65" spans="1:25" ht="13.5" customHeight="1">
      <c r="A65" s="15"/>
      <c r="B65" s="46" t="s">
        <v>88</v>
      </c>
      <c r="C65" s="47">
        <f t="shared" ref="C65:C99" ca="1" si="29">G64</f>
        <v>24522.418333333335</v>
      </c>
      <c r="D65" s="26">
        <f ca="1">$C$30+$D$59</f>
        <v>474</v>
      </c>
      <c r="E65" s="26">
        <f t="shared" ca="1" si="15"/>
        <v>24048.418333333335</v>
      </c>
      <c r="F65" s="26">
        <f t="shared" ca="1" si="16"/>
        <v>20.040348611111114</v>
      </c>
      <c r="G65" s="27">
        <f t="shared" ca="1" si="17"/>
        <v>24068.458681944445</v>
      </c>
      <c r="I65" s="48">
        <f t="shared" ref="I65:I99" si="30">M64</f>
        <v>24510.408333333333</v>
      </c>
      <c r="J65" s="18">
        <f t="shared" si="18"/>
        <v>510</v>
      </c>
      <c r="K65" s="18">
        <f t="shared" si="19"/>
        <v>24000.408333333333</v>
      </c>
      <c r="L65" s="18">
        <f t="shared" si="20"/>
        <v>20.000340277777777</v>
      </c>
      <c r="M65" s="49">
        <f t="shared" si="21"/>
        <v>24020.408673611109</v>
      </c>
      <c r="O65" s="50">
        <f t="shared" ref="O65:O99" ca="1" si="31">Y64</f>
        <v>1134.1119325489219</v>
      </c>
      <c r="P65" s="12">
        <f t="shared" si="22"/>
        <v>1003.95</v>
      </c>
      <c r="Q65" s="12">
        <f t="shared" si="23"/>
        <v>287.33775000000003</v>
      </c>
      <c r="R65" s="19">
        <v>0</v>
      </c>
      <c r="S65" s="12">
        <f t="shared" si="24"/>
        <v>166.66666666666666</v>
      </c>
      <c r="T65" s="26">
        <f ca="1">$D$59</f>
        <v>39</v>
      </c>
      <c r="U65" s="12">
        <f t="shared" si="25"/>
        <v>70</v>
      </c>
      <c r="V65" s="51">
        <f t="shared" ref="V65:V99" ca="1" si="32">IF($C$36=1,SUM(P65:S65,U65)+T65*(1+$C$10)*(1+$C$28), SUM(P65:U65))</f>
        <v>1761.9544166666667</v>
      </c>
      <c r="W65" s="52">
        <f t="shared" ca="1" si="26"/>
        <v>2039.122042860427</v>
      </c>
      <c r="X65" s="12">
        <f t="shared" ca="1" si="27"/>
        <v>1411.2795587426822</v>
      </c>
      <c r="Y65" s="53">
        <f t="shared" ca="1" si="28"/>
        <v>1412.4556250416342</v>
      </c>
    </row>
    <row r="66" spans="1:25" ht="13.5" customHeight="1">
      <c r="A66" s="15"/>
      <c r="B66" s="46" t="s">
        <v>89</v>
      </c>
      <c r="C66" s="47">
        <f t="shared" ca="1" si="29"/>
        <v>24068.458681944445</v>
      </c>
      <c r="D66" s="26">
        <f ca="1">$C$30+$E$59</f>
        <v>461</v>
      </c>
      <c r="E66" s="26">
        <f t="shared" ca="1" si="15"/>
        <v>23607.458681944445</v>
      </c>
      <c r="F66" s="26">
        <f t="shared" ca="1" si="16"/>
        <v>19.672882234953704</v>
      </c>
      <c r="G66" s="27">
        <f t="shared" ca="1" si="17"/>
        <v>23627.131564179399</v>
      </c>
      <c r="I66" s="48">
        <f t="shared" si="30"/>
        <v>24020.408673611109</v>
      </c>
      <c r="J66" s="18">
        <f t="shared" si="18"/>
        <v>510</v>
      </c>
      <c r="K66" s="18">
        <f t="shared" si="19"/>
        <v>23510.408673611109</v>
      </c>
      <c r="L66" s="18">
        <f t="shared" si="20"/>
        <v>19.592007228009258</v>
      </c>
      <c r="M66" s="49">
        <f t="shared" si="21"/>
        <v>23530.000680839119</v>
      </c>
      <c r="O66" s="50">
        <f t="shared" ca="1" si="31"/>
        <v>1412.4556250416342</v>
      </c>
      <c r="P66" s="12">
        <f t="shared" si="22"/>
        <v>1003.95</v>
      </c>
      <c r="Q66" s="12">
        <f t="shared" si="23"/>
        <v>287.33775000000003</v>
      </c>
      <c r="R66" s="19">
        <v>0</v>
      </c>
      <c r="S66" s="12">
        <f t="shared" si="24"/>
        <v>166.66666666666666</v>
      </c>
      <c r="T66" s="26">
        <f ca="1">$E$59</f>
        <v>26</v>
      </c>
      <c r="U66" s="12">
        <f t="shared" si="25"/>
        <v>70</v>
      </c>
      <c r="V66" s="51">
        <f t="shared" ca="1" si="32"/>
        <v>1683.9544166666667</v>
      </c>
      <c r="W66" s="52">
        <f t="shared" ca="1" si="26"/>
        <v>2039.122042860427</v>
      </c>
      <c r="X66" s="12">
        <f t="shared" ca="1" si="27"/>
        <v>1767.6232512353945</v>
      </c>
      <c r="Y66" s="53">
        <f t="shared" ca="1" si="28"/>
        <v>1769.0962706114237</v>
      </c>
    </row>
    <row r="67" spans="1:25" ht="13.5" customHeight="1">
      <c r="A67" s="15"/>
      <c r="B67" s="46" t="s">
        <v>90</v>
      </c>
      <c r="C67" s="47">
        <f t="shared" ca="1" si="29"/>
        <v>23627.131564179399</v>
      </c>
      <c r="D67" s="26">
        <f ca="1">$C$30+$F$59</f>
        <v>485</v>
      </c>
      <c r="E67" s="26">
        <f t="shared" ca="1" si="15"/>
        <v>23142.131564179399</v>
      </c>
      <c r="F67" s="26">
        <f t="shared" ca="1" si="16"/>
        <v>19.285109636816166</v>
      </c>
      <c r="G67" s="27">
        <f t="shared" ca="1" si="17"/>
        <v>23161.416673816217</v>
      </c>
      <c r="I67" s="48">
        <f t="shared" si="30"/>
        <v>23530.000680839119</v>
      </c>
      <c r="J67" s="18">
        <f t="shared" si="18"/>
        <v>510</v>
      </c>
      <c r="K67" s="18">
        <f t="shared" si="19"/>
        <v>23020.000680839119</v>
      </c>
      <c r="L67" s="18">
        <f t="shared" si="20"/>
        <v>19.183333900699267</v>
      </c>
      <c r="M67" s="49">
        <f t="shared" si="21"/>
        <v>23039.184014739818</v>
      </c>
      <c r="O67" s="50">
        <f t="shared" ca="1" si="31"/>
        <v>1769.0962706114237</v>
      </c>
      <c r="P67" s="12">
        <f t="shared" si="22"/>
        <v>1003.95</v>
      </c>
      <c r="Q67" s="12">
        <f t="shared" si="23"/>
        <v>287.33775000000003</v>
      </c>
      <c r="R67" s="19">
        <v>0</v>
      </c>
      <c r="S67" s="12">
        <f t="shared" si="24"/>
        <v>166.66666666666666</v>
      </c>
      <c r="T67" s="26">
        <f ca="1">$F$59</f>
        <v>50</v>
      </c>
      <c r="U67" s="12">
        <f t="shared" si="25"/>
        <v>70</v>
      </c>
      <c r="V67" s="51">
        <f t="shared" ca="1" si="32"/>
        <v>1827.9544166666667</v>
      </c>
      <c r="W67" s="52">
        <f t="shared" ca="1" si="26"/>
        <v>2039.122042860427</v>
      </c>
      <c r="X67" s="12">
        <f t="shared" ca="1" si="27"/>
        <v>1980.263896805184</v>
      </c>
      <c r="Y67" s="53">
        <f t="shared" ca="1" si="28"/>
        <v>1981.9141167191881</v>
      </c>
    </row>
    <row r="68" spans="1:25" ht="13.5" customHeight="1">
      <c r="A68" s="15"/>
      <c r="B68" s="46" t="s">
        <v>91</v>
      </c>
      <c r="C68" s="47">
        <f t="shared" ca="1" si="29"/>
        <v>23161.416673816217</v>
      </c>
      <c r="D68" s="26">
        <f ca="1">$C$30+$G$59</f>
        <v>448</v>
      </c>
      <c r="E68" s="26">
        <f t="shared" ca="1" si="15"/>
        <v>22713.416673816217</v>
      </c>
      <c r="F68" s="26">
        <f t="shared" ca="1" si="16"/>
        <v>18.92784722818018</v>
      </c>
      <c r="G68" s="27">
        <f t="shared" ca="1" si="17"/>
        <v>22732.344521044397</v>
      </c>
      <c r="I68" s="48">
        <f t="shared" si="30"/>
        <v>23039.184014739818</v>
      </c>
      <c r="J68" s="18">
        <f t="shared" si="18"/>
        <v>510</v>
      </c>
      <c r="K68" s="18">
        <f t="shared" si="19"/>
        <v>22529.184014739818</v>
      </c>
      <c r="L68" s="18">
        <f t="shared" si="20"/>
        <v>18.77432001228318</v>
      </c>
      <c r="M68" s="49">
        <f t="shared" si="21"/>
        <v>22547.9583347521</v>
      </c>
      <c r="O68" s="50">
        <f t="shared" ca="1" si="31"/>
        <v>1981.9141167191881</v>
      </c>
      <c r="P68" s="12">
        <f t="shared" si="22"/>
        <v>1003.95</v>
      </c>
      <c r="Q68" s="12">
        <f t="shared" si="23"/>
        <v>287.33775000000003</v>
      </c>
      <c r="R68" s="19">
        <v>0</v>
      </c>
      <c r="S68" s="12">
        <f t="shared" si="24"/>
        <v>166.66666666666666</v>
      </c>
      <c r="T68" s="26">
        <f ca="1">$G$59</f>
        <v>13</v>
      </c>
      <c r="U68" s="12">
        <f t="shared" si="25"/>
        <v>70</v>
      </c>
      <c r="V68" s="51">
        <f t="shared" ca="1" si="32"/>
        <v>1605.9544166666667</v>
      </c>
      <c r="W68" s="52">
        <f t="shared" ca="1" si="26"/>
        <v>2039.122042860427</v>
      </c>
      <c r="X68" s="12">
        <f t="shared" ca="1" si="27"/>
        <v>2415.0817429129484</v>
      </c>
      <c r="Y68" s="53">
        <f t="shared" ca="1" si="28"/>
        <v>2417.0943110320422</v>
      </c>
    </row>
    <row r="69" spans="1:25" ht="13.5" customHeight="1">
      <c r="A69" s="15"/>
      <c r="B69" s="46" t="s">
        <v>92</v>
      </c>
      <c r="C69" s="47">
        <f t="shared" ca="1" si="29"/>
        <v>22732.344521044397</v>
      </c>
      <c r="D69" s="26">
        <f ca="1">$C$30+$H$59</f>
        <v>448</v>
      </c>
      <c r="E69" s="26">
        <f t="shared" ca="1" si="15"/>
        <v>22284.344521044397</v>
      </c>
      <c r="F69" s="26">
        <f t="shared" ca="1" si="16"/>
        <v>18.570287100870331</v>
      </c>
      <c r="G69" s="27">
        <f t="shared" ca="1" si="17"/>
        <v>22302.914808145266</v>
      </c>
      <c r="I69" s="48">
        <f t="shared" si="30"/>
        <v>22547.9583347521</v>
      </c>
      <c r="J69" s="18">
        <f t="shared" si="18"/>
        <v>510</v>
      </c>
      <c r="K69" s="18">
        <f t="shared" si="19"/>
        <v>22037.9583347521</v>
      </c>
      <c r="L69" s="18">
        <f t="shared" si="20"/>
        <v>18.364965278960085</v>
      </c>
      <c r="M69" s="49">
        <f t="shared" si="21"/>
        <v>22056.323300031061</v>
      </c>
      <c r="O69" s="50">
        <f t="shared" ca="1" si="31"/>
        <v>2417.0943110320422</v>
      </c>
      <c r="P69" s="12">
        <f t="shared" si="22"/>
        <v>1003.95</v>
      </c>
      <c r="Q69" s="12">
        <f t="shared" si="23"/>
        <v>287.33775000000003</v>
      </c>
      <c r="R69" s="19">
        <v>0</v>
      </c>
      <c r="S69" s="12">
        <f t="shared" si="24"/>
        <v>166.66666666666666</v>
      </c>
      <c r="T69" s="26">
        <f ca="1">$H$59</f>
        <v>13</v>
      </c>
      <c r="U69" s="12">
        <f t="shared" si="25"/>
        <v>70</v>
      </c>
      <c r="V69" s="51">
        <f t="shared" ca="1" si="32"/>
        <v>1605.9544166666667</v>
      </c>
      <c r="W69" s="52">
        <f t="shared" ca="1" si="26"/>
        <v>2039.122042860427</v>
      </c>
      <c r="X69" s="12">
        <f t="shared" ca="1" si="27"/>
        <v>2850.2619372258023</v>
      </c>
      <c r="Y69" s="53">
        <f t="shared" ca="1" si="28"/>
        <v>2852.6371555068235</v>
      </c>
    </row>
    <row r="70" spans="1:25" ht="13.5" customHeight="1">
      <c r="A70" s="15"/>
      <c r="B70" s="46" t="s">
        <v>93</v>
      </c>
      <c r="C70" s="47">
        <f t="shared" ca="1" si="29"/>
        <v>22302.914808145266</v>
      </c>
      <c r="D70" s="26">
        <f ca="1">$C$30+$I$59</f>
        <v>472</v>
      </c>
      <c r="E70" s="26">
        <f t="shared" ca="1" si="15"/>
        <v>21830.914808145266</v>
      </c>
      <c r="F70" s="26">
        <f t="shared" ca="1" si="16"/>
        <v>18.192429006787723</v>
      </c>
      <c r="G70" s="27">
        <f t="shared" ca="1" si="17"/>
        <v>21849.107237152053</v>
      </c>
      <c r="I70" s="48">
        <f t="shared" si="30"/>
        <v>22056.323300031061</v>
      </c>
      <c r="J70" s="18">
        <f t="shared" si="18"/>
        <v>510</v>
      </c>
      <c r="K70" s="18">
        <f t="shared" si="19"/>
        <v>21546.323300031061</v>
      </c>
      <c r="L70" s="18">
        <f t="shared" si="20"/>
        <v>17.955269416692552</v>
      </c>
      <c r="M70" s="49">
        <f t="shared" si="21"/>
        <v>21564.278569447753</v>
      </c>
      <c r="O70" s="50">
        <f t="shared" ca="1" si="31"/>
        <v>2852.6371555068235</v>
      </c>
      <c r="P70" s="12">
        <f t="shared" si="22"/>
        <v>1003.95</v>
      </c>
      <c r="Q70" s="12">
        <f t="shared" si="23"/>
        <v>287.33775000000003</v>
      </c>
      <c r="R70" s="19">
        <v>0</v>
      </c>
      <c r="S70" s="12">
        <f t="shared" si="24"/>
        <v>166.66666666666666</v>
      </c>
      <c r="T70" s="26">
        <f ca="1">$I$59</f>
        <v>37</v>
      </c>
      <c r="U70" s="12">
        <f t="shared" si="25"/>
        <v>70</v>
      </c>
      <c r="V70" s="51">
        <f t="shared" ca="1" si="32"/>
        <v>1749.9544166666667</v>
      </c>
      <c r="W70" s="52">
        <f t="shared" ca="1" si="26"/>
        <v>2039.122042860427</v>
      </c>
      <c r="X70" s="12">
        <f t="shared" ca="1" si="27"/>
        <v>3141.8047817005836</v>
      </c>
      <c r="Y70" s="53">
        <f t="shared" ca="1" si="28"/>
        <v>3144.4229523520003</v>
      </c>
    </row>
    <row r="71" spans="1:25" ht="13.5" customHeight="1">
      <c r="A71" s="15"/>
      <c r="B71" s="46" t="s">
        <v>94</v>
      </c>
      <c r="C71" s="47">
        <f t="shared" ca="1" si="29"/>
        <v>21849.107237152053</v>
      </c>
      <c r="D71" s="26">
        <f ca="1">$C$30+$J$59</f>
        <v>448</v>
      </c>
      <c r="E71" s="26">
        <f t="shared" ca="1" si="15"/>
        <v>21401.107237152053</v>
      </c>
      <c r="F71" s="26">
        <f t="shared" ca="1" si="16"/>
        <v>17.834256030960045</v>
      </c>
      <c r="G71" s="27">
        <f t="shared" ca="1" si="17"/>
        <v>21418.941493183014</v>
      </c>
      <c r="I71" s="48">
        <f t="shared" si="30"/>
        <v>21564.278569447753</v>
      </c>
      <c r="J71" s="18">
        <f t="shared" si="18"/>
        <v>510</v>
      </c>
      <c r="K71" s="18">
        <f t="shared" si="19"/>
        <v>21054.278569447753</v>
      </c>
      <c r="L71" s="18">
        <f t="shared" si="20"/>
        <v>17.545232141206462</v>
      </c>
      <c r="M71" s="49">
        <f t="shared" si="21"/>
        <v>21071.823801588958</v>
      </c>
      <c r="O71" s="50">
        <f t="shared" ca="1" si="31"/>
        <v>3144.4229523520003</v>
      </c>
      <c r="P71" s="12">
        <f t="shared" si="22"/>
        <v>1003.95</v>
      </c>
      <c r="Q71" s="12">
        <f t="shared" si="23"/>
        <v>287.33775000000003</v>
      </c>
      <c r="R71" s="19">
        <v>0</v>
      </c>
      <c r="S71" s="12">
        <f t="shared" si="24"/>
        <v>166.66666666666666</v>
      </c>
      <c r="T71" s="26">
        <f ca="1">$J$59</f>
        <v>13</v>
      </c>
      <c r="U71" s="12">
        <f t="shared" si="25"/>
        <v>70</v>
      </c>
      <c r="V71" s="51">
        <f t="shared" ca="1" si="32"/>
        <v>1605.9544166666667</v>
      </c>
      <c r="W71" s="52">
        <f t="shared" ca="1" si="26"/>
        <v>2039.122042860427</v>
      </c>
      <c r="X71" s="12">
        <f t="shared" ca="1" si="27"/>
        <v>3577.5905785457608</v>
      </c>
      <c r="Y71" s="53">
        <f t="shared" ca="1" si="28"/>
        <v>3580.5719040278818</v>
      </c>
    </row>
    <row r="72" spans="1:25" ht="13.5" customHeight="1">
      <c r="A72" s="15"/>
      <c r="B72" s="46" t="s">
        <v>95</v>
      </c>
      <c r="C72" s="47">
        <f t="shared" ca="1" si="29"/>
        <v>21418.941493183014</v>
      </c>
      <c r="D72" s="26">
        <f ca="1">$C$30+$K$59</f>
        <v>461</v>
      </c>
      <c r="E72" s="26">
        <f t="shared" ca="1" si="15"/>
        <v>20957.941493183014</v>
      </c>
      <c r="F72" s="26">
        <f t="shared" ca="1" si="16"/>
        <v>17.464951244319177</v>
      </c>
      <c r="G72" s="27">
        <f t="shared" ca="1" si="17"/>
        <v>20975.406444427332</v>
      </c>
      <c r="I72" s="48">
        <f t="shared" si="30"/>
        <v>21071.823801588958</v>
      </c>
      <c r="J72" s="18">
        <f t="shared" si="18"/>
        <v>510</v>
      </c>
      <c r="K72" s="18">
        <f t="shared" si="19"/>
        <v>20561.823801588958</v>
      </c>
      <c r="L72" s="18">
        <f t="shared" si="20"/>
        <v>17.134853167990798</v>
      </c>
      <c r="M72" s="49">
        <f t="shared" si="21"/>
        <v>20578.958654756949</v>
      </c>
      <c r="O72" s="50">
        <f t="shared" ca="1" si="31"/>
        <v>3580.5719040278818</v>
      </c>
      <c r="P72" s="12">
        <f t="shared" si="22"/>
        <v>1003.95</v>
      </c>
      <c r="Q72" s="12">
        <f t="shared" si="23"/>
        <v>287.33775000000003</v>
      </c>
      <c r="R72" s="19">
        <v>0</v>
      </c>
      <c r="S72" s="12">
        <f t="shared" si="24"/>
        <v>166.66666666666666</v>
      </c>
      <c r="T72" s="26">
        <f ca="1">$K$59</f>
        <v>26</v>
      </c>
      <c r="U72" s="19">
        <v>0</v>
      </c>
      <c r="V72" s="51">
        <f t="shared" ca="1" si="32"/>
        <v>1613.9544166666667</v>
      </c>
      <c r="W72" s="52">
        <f t="shared" ca="1" si="26"/>
        <v>2039.122042860427</v>
      </c>
      <c r="X72" s="12">
        <f t="shared" ca="1" si="27"/>
        <v>4005.7395302216419</v>
      </c>
      <c r="Y72" s="53">
        <f t="shared" ca="1" si="28"/>
        <v>4009.0776464968262</v>
      </c>
    </row>
    <row r="73" spans="1:25" ht="13.5" customHeight="1">
      <c r="A73" s="15"/>
      <c r="B73" s="46" t="s">
        <v>96</v>
      </c>
      <c r="C73" s="47">
        <f t="shared" ca="1" si="29"/>
        <v>20975.406444427332</v>
      </c>
      <c r="D73" s="26">
        <f ca="1">$C$30+$L$59</f>
        <v>485</v>
      </c>
      <c r="E73" s="26">
        <f t="shared" ca="1" si="15"/>
        <v>20490.406444427332</v>
      </c>
      <c r="F73" s="26">
        <f t="shared" ca="1" si="16"/>
        <v>17.075338703689443</v>
      </c>
      <c r="G73" s="27">
        <f t="shared" ca="1" si="17"/>
        <v>20507.481783131021</v>
      </c>
      <c r="I73" s="48">
        <f t="shared" si="30"/>
        <v>20578.958654756949</v>
      </c>
      <c r="J73" s="18">
        <f t="shared" si="18"/>
        <v>510</v>
      </c>
      <c r="K73" s="18">
        <f t="shared" si="19"/>
        <v>20068.958654756949</v>
      </c>
      <c r="L73" s="18">
        <f t="shared" si="20"/>
        <v>16.724132212297459</v>
      </c>
      <c r="M73" s="49">
        <f t="shared" si="21"/>
        <v>20085.682786969246</v>
      </c>
      <c r="O73" s="50">
        <f t="shared" ca="1" si="31"/>
        <v>4009.0776464968262</v>
      </c>
      <c r="P73" s="12">
        <f t="shared" si="22"/>
        <v>1003.95</v>
      </c>
      <c r="Q73" s="12">
        <f t="shared" si="23"/>
        <v>287.33775000000003</v>
      </c>
      <c r="R73" s="19">
        <v>0</v>
      </c>
      <c r="S73" s="12">
        <f t="shared" si="24"/>
        <v>166.66666666666666</v>
      </c>
      <c r="T73" s="26">
        <f ca="1">$L$59</f>
        <v>50</v>
      </c>
      <c r="U73" s="19">
        <v>0</v>
      </c>
      <c r="V73" s="51">
        <f t="shared" ca="1" si="32"/>
        <v>1757.9544166666667</v>
      </c>
      <c r="W73" s="52">
        <f t="shared" ca="1" si="26"/>
        <v>2039.122042860427</v>
      </c>
      <c r="X73" s="12">
        <f t="shared" ca="1" si="27"/>
        <v>4290.2452726905867</v>
      </c>
      <c r="Y73" s="53">
        <f t="shared" ca="1" si="28"/>
        <v>4293.820477084495</v>
      </c>
    </row>
    <row r="74" spans="1:25" ht="13.5" customHeight="1">
      <c r="A74" s="15"/>
      <c r="B74" s="46" t="s">
        <v>97</v>
      </c>
      <c r="C74" s="47">
        <f t="shared" ca="1" si="29"/>
        <v>20507.481783131021</v>
      </c>
      <c r="D74" s="26">
        <f ca="1">$C$30+$M$59</f>
        <v>474</v>
      </c>
      <c r="E74" s="26">
        <f t="shared" ca="1" si="15"/>
        <v>20033.481783131021</v>
      </c>
      <c r="F74" s="26">
        <f t="shared" ca="1" si="16"/>
        <v>16.694568152609182</v>
      </c>
      <c r="G74" s="27">
        <f t="shared" ca="1" si="17"/>
        <v>20050.17635128363</v>
      </c>
      <c r="I74" s="48">
        <f t="shared" si="30"/>
        <v>20085.682786969246</v>
      </c>
      <c r="J74" s="18">
        <f t="shared" si="18"/>
        <v>510</v>
      </c>
      <c r="K74" s="18">
        <f t="shared" si="19"/>
        <v>19575.682786969246</v>
      </c>
      <c r="L74" s="18">
        <f t="shared" si="20"/>
        <v>16.313068989141041</v>
      </c>
      <c r="M74" s="49">
        <f t="shared" si="21"/>
        <v>19591.995855958387</v>
      </c>
      <c r="O74" s="50">
        <f t="shared" ca="1" si="31"/>
        <v>4293.820477084495</v>
      </c>
      <c r="P74" s="12">
        <f t="shared" si="22"/>
        <v>1003.95</v>
      </c>
      <c r="Q74" s="12">
        <f t="shared" si="23"/>
        <v>287.33775000000003</v>
      </c>
      <c r="R74" s="19">
        <v>0</v>
      </c>
      <c r="S74" s="12">
        <f t="shared" si="24"/>
        <v>166.66666666666666</v>
      </c>
      <c r="T74" s="26">
        <f ca="1">$M$59</f>
        <v>39</v>
      </c>
      <c r="U74" s="19">
        <v>0</v>
      </c>
      <c r="V74" s="51">
        <f t="shared" ca="1" si="32"/>
        <v>1691.9544166666667</v>
      </c>
      <c r="W74" s="52">
        <f t="shared" ca="1" si="26"/>
        <v>2039.122042860427</v>
      </c>
      <c r="X74" s="12">
        <f t="shared" ca="1" si="27"/>
        <v>4640.9881032782559</v>
      </c>
      <c r="Y74" s="53">
        <f t="shared" ca="1" si="28"/>
        <v>4644.8555933643211</v>
      </c>
    </row>
    <row r="75" spans="1:25" ht="13.5" customHeight="1">
      <c r="A75" s="15"/>
      <c r="B75" s="46" t="s">
        <v>98</v>
      </c>
      <c r="C75" s="47">
        <f t="shared" ca="1" si="29"/>
        <v>20050.17635128363</v>
      </c>
      <c r="D75" s="26">
        <f ca="1">$C$30+$N$59</f>
        <v>474</v>
      </c>
      <c r="E75" s="26">
        <f t="shared" ca="1" si="15"/>
        <v>19576.17635128363</v>
      </c>
      <c r="F75" s="26">
        <f t="shared" ca="1" si="16"/>
        <v>16.313480292736358</v>
      </c>
      <c r="G75" s="27">
        <f t="shared" ca="1" si="17"/>
        <v>19592.489831576368</v>
      </c>
      <c r="I75" s="48">
        <f t="shared" si="30"/>
        <v>19591.995855958387</v>
      </c>
      <c r="J75" s="18">
        <f t="shared" si="18"/>
        <v>510</v>
      </c>
      <c r="K75" s="18">
        <f t="shared" si="19"/>
        <v>19081.995855958387</v>
      </c>
      <c r="L75" s="18">
        <f t="shared" si="20"/>
        <v>15.901663213298656</v>
      </c>
      <c r="M75" s="49">
        <f t="shared" si="21"/>
        <v>19097.897519171685</v>
      </c>
      <c r="O75" s="50">
        <f t="shared" ca="1" si="31"/>
        <v>4644.8555933643211</v>
      </c>
      <c r="P75" s="12">
        <f t="shared" si="22"/>
        <v>1003.95</v>
      </c>
      <c r="Q75" s="12">
        <f t="shared" si="23"/>
        <v>287.33775000000003</v>
      </c>
      <c r="R75" s="19">
        <v>0</v>
      </c>
      <c r="S75" s="12">
        <f t="shared" si="24"/>
        <v>166.66666666666666</v>
      </c>
      <c r="T75" s="26">
        <f ca="1">$N$59</f>
        <v>39</v>
      </c>
      <c r="U75" s="19">
        <v>0</v>
      </c>
      <c r="V75" s="51">
        <f t="shared" ca="1" si="32"/>
        <v>1691.9544166666667</v>
      </c>
      <c r="W75" s="52">
        <f t="shared" ca="1" si="26"/>
        <v>2039.122042860427</v>
      </c>
      <c r="X75" s="12">
        <f t="shared" ca="1" si="27"/>
        <v>4992.0232195580811</v>
      </c>
      <c r="Y75" s="53">
        <f t="shared" ca="1" si="28"/>
        <v>4996.1832389077126</v>
      </c>
    </row>
    <row r="76" spans="1:25" ht="13.5" customHeight="1">
      <c r="A76" s="15"/>
      <c r="B76" s="46" t="s">
        <v>99</v>
      </c>
      <c r="C76" s="47">
        <f t="shared" ca="1" si="29"/>
        <v>19592.489831576368</v>
      </c>
      <c r="D76" s="26">
        <f ca="1">$C$30+$C$59</f>
        <v>498</v>
      </c>
      <c r="E76" s="26">
        <f t="shared" ca="1" si="15"/>
        <v>19094.489831576368</v>
      </c>
      <c r="F76" s="26">
        <f t="shared" ca="1" si="16"/>
        <v>15.912074859646973</v>
      </c>
      <c r="G76" s="27">
        <f t="shared" ca="1" si="17"/>
        <v>19110.401906436015</v>
      </c>
      <c r="I76" s="48">
        <f t="shared" si="30"/>
        <v>19097.897519171685</v>
      </c>
      <c r="J76" s="18">
        <f t="shared" si="18"/>
        <v>510</v>
      </c>
      <c r="K76" s="18">
        <f t="shared" si="19"/>
        <v>18587.897519171685</v>
      </c>
      <c r="L76" s="18">
        <f t="shared" si="20"/>
        <v>15.489914599309737</v>
      </c>
      <c r="M76" s="49">
        <f t="shared" si="21"/>
        <v>18603.387433770997</v>
      </c>
      <c r="O76" s="50">
        <f t="shared" ca="1" si="31"/>
        <v>4996.1832389077126</v>
      </c>
      <c r="P76" s="12">
        <f t="shared" si="22"/>
        <v>1003.95</v>
      </c>
      <c r="Q76" s="12">
        <f t="shared" ref="Q76:Q87" si="33">$C$16*(1+$C$17)*$C$18/12</f>
        <v>293.08450499999998</v>
      </c>
      <c r="R76" s="12">
        <f>$C$23</f>
        <v>1200</v>
      </c>
      <c r="S76" s="12">
        <f t="shared" si="24"/>
        <v>166.66666666666666</v>
      </c>
      <c r="T76" s="26">
        <f ca="1">$C$59</f>
        <v>63</v>
      </c>
      <c r="U76" s="12">
        <f t="shared" ref="U76:U83" si="34">$C$24</f>
        <v>70</v>
      </c>
      <c r="V76" s="51">
        <f t="shared" ca="1" si="32"/>
        <v>3111.7011716666666</v>
      </c>
      <c r="W76" s="52">
        <f t="shared" ca="1" si="26"/>
        <v>2039.122042860427</v>
      </c>
      <c r="X76" s="12">
        <f t="shared" ca="1" si="27"/>
        <v>3923.604110101473</v>
      </c>
      <c r="Y76" s="53">
        <f t="shared" ca="1" si="28"/>
        <v>3926.8737801932239</v>
      </c>
    </row>
    <row r="77" spans="1:25" ht="13.5" customHeight="1">
      <c r="A77" s="15"/>
      <c r="B77" s="46" t="s">
        <v>100</v>
      </c>
      <c r="C77" s="47">
        <f t="shared" ca="1" si="29"/>
        <v>19110.401906436015</v>
      </c>
      <c r="D77" s="26">
        <f ca="1">$C$30+$D$59</f>
        <v>474</v>
      </c>
      <c r="E77" s="26">
        <f t="shared" ca="1" si="15"/>
        <v>18636.401906436015</v>
      </c>
      <c r="F77" s="26">
        <f t="shared" ca="1" si="16"/>
        <v>15.530334922030013</v>
      </c>
      <c r="G77" s="27">
        <f t="shared" ca="1" si="17"/>
        <v>18651.932241358045</v>
      </c>
      <c r="I77" s="48">
        <f t="shared" si="30"/>
        <v>18603.387433770997</v>
      </c>
      <c r="J77" s="18">
        <f t="shared" si="18"/>
        <v>510</v>
      </c>
      <c r="K77" s="18">
        <f t="shared" si="19"/>
        <v>18093.387433770997</v>
      </c>
      <c r="L77" s="18">
        <f t="shared" si="20"/>
        <v>15.077822861475831</v>
      </c>
      <c r="M77" s="49">
        <f t="shared" si="21"/>
        <v>18108.465256632473</v>
      </c>
      <c r="O77" s="50">
        <f t="shared" ca="1" si="31"/>
        <v>3926.8737801932239</v>
      </c>
      <c r="P77" s="12">
        <f t="shared" si="22"/>
        <v>1003.95</v>
      </c>
      <c r="Q77" s="12">
        <f t="shared" si="33"/>
        <v>293.08450499999998</v>
      </c>
      <c r="R77" s="19">
        <v>0</v>
      </c>
      <c r="S77" s="12">
        <f t="shared" si="24"/>
        <v>166.66666666666666</v>
      </c>
      <c r="T77" s="26">
        <f ca="1">$D$59</f>
        <v>39</v>
      </c>
      <c r="U77" s="12">
        <f t="shared" si="34"/>
        <v>70</v>
      </c>
      <c r="V77" s="51">
        <f t="shared" ca="1" si="32"/>
        <v>1767.7011716666668</v>
      </c>
      <c r="W77" s="52">
        <f t="shared" ca="1" si="26"/>
        <v>2039.122042860427</v>
      </c>
      <c r="X77" s="12">
        <f t="shared" ca="1" si="27"/>
        <v>4198.2946513869847</v>
      </c>
      <c r="Y77" s="53">
        <f t="shared" ca="1" si="28"/>
        <v>4201.7932302631398</v>
      </c>
    </row>
    <row r="78" spans="1:25" ht="13.5" customHeight="1">
      <c r="A78" s="15"/>
      <c r="B78" s="46" t="s">
        <v>101</v>
      </c>
      <c r="C78" s="47">
        <f t="shared" ca="1" si="29"/>
        <v>18651.932241358045</v>
      </c>
      <c r="D78" s="26">
        <f ca="1">$C$30+$E$59</f>
        <v>461</v>
      </c>
      <c r="E78" s="26">
        <f t="shared" ca="1" si="15"/>
        <v>18190.932241358045</v>
      </c>
      <c r="F78" s="26">
        <f t="shared" ca="1" si="16"/>
        <v>15.159110201131703</v>
      </c>
      <c r="G78" s="27">
        <f t="shared" ca="1" si="17"/>
        <v>18206.091351559178</v>
      </c>
      <c r="I78" s="48">
        <f t="shared" si="30"/>
        <v>18108.465256632473</v>
      </c>
      <c r="J78" s="18">
        <f t="shared" si="18"/>
        <v>510</v>
      </c>
      <c r="K78" s="18">
        <f t="shared" si="19"/>
        <v>17598.465256632473</v>
      </c>
      <c r="L78" s="18">
        <f t="shared" si="20"/>
        <v>14.665387713860396</v>
      </c>
      <c r="M78" s="49">
        <f t="shared" si="21"/>
        <v>17613.130644346333</v>
      </c>
      <c r="O78" s="50">
        <f t="shared" ca="1" si="31"/>
        <v>4201.7932302631398</v>
      </c>
      <c r="P78" s="12">
        <f t="shared" si="22"/>
        <v>1003.95</v>
      </c>
      <c r="Q78" s="12">
        <f t="shared" si="33"/>
        <v>293.08450499999998</v>
      </c>
      <c r="R78" s="19">
        <v>0</v>
      </c>
      <c r="S78" s="12">
        <f t="shared" si="24"/>
        <v>166.66666666666666</v>
      </c>
      <c r="T78" s="26">
        <f ca="1">$E$59</f>
        <v>26</v>
      </c>
      <c r="U78" s="12">
        <f t="shared" si="34"/>
        <v>70</v>
      </c>
      <c r="V78" s="51">
        <f t="shared" ca="1" si="32"/>
        <v>1689.7011716666668</v>
      </c>
      <c r="W78" s="52">
        <f t="shared" ca="1" si="26"/>
        <v>2039.122042860427</v>
      </c>
      <c r="X78" s="12">
        <f t="shared" ca="1" si="27"/>
        <v>4551.2141014569006</v>
      </c>
      <c r="Y78" s="53">
        <f t="shared" ca="1" si="28"/>
        <v>4555.0067798747814</v>
      </c>
    </row>
    <row r="79" spans="1:25" ht="13.5" customHeight="1">
      <c r="A79" s="15"/>
      <c r="B79" s="46" t="s">
        <v>102</v>
      </c>
      <c r="C79" s="47">
        <f t="shared" ca="1" si="29"/>
        <v>18206.091351559178</v>
      </c>
      <c r="D79" s="26">
        <f ca="1">$C$30+$F$59</f>
        <v>485</v>
      </c>
      <c r="E79" s="26">
        <f t="shared" ca="1" si="15"/>
        <v>17721.091351559178</v>
      </c>
      <c r="F79" s="26">
        <f t="shared" ca="1" si="16"/>
        <v>14.767576126299316</v>
      </c>
      <c r="G79" s="27">
        <f t="shared" ca="1" si="17"/>
        <v>17735.858927685476</v>
      </c>
      <c r="I79" s="48">
        <f t="shared" si="30"/>
        <v>17613.130644346333</v>
      </c>
      <c r="J79" s="18">
        <f t="shared" si="18"/>
        <v>510</v>
      </c>
      <c r="K79" s="18">
        <f t="shared" si="19"/>
        <v>17103.130644346333</v>
      </c>
      <c r="L79" s="18">
        <f t="shared" si="20"/>
        <v>14.252608870288611</v>
      </c>
      <c r="M79" s="49">
        <f t="shared" si="21"/>
        <v>17117.38325321662</v>
      </c>
      <c r="O79" s="50">
        <f t="shared" ca="1" si="31"/>
        <v>4555.0067798747814</v>
      </c>
      <c r="P79" s="12">
        <f t="shared" si="22"/>
        <v>1003.95</v>
      </c>
      <c r="Q79" s="12">
        <f t="shared" si="33"/>
        <v>293.08450499999998</v>
      </c>
      <c r="R79" s="19">
        <v>0</v>
      </c>
      <c r="S79" s="12">
        <f t="shared" si="24"/>
        <v>166.66666666666666</v>
      </c>
      <c r="T79" s="26">
        <f ca="1">$F$59</f>
        <v>50</v>
      </c>
      <c r="U79" s="12">
        <f t="shared" si="34"/>
        <v>70</v>
      </c>
      <c r="V79" s="51">
        <f t="shared" ca="1" si="32"/>
        <v>1833.7011716666668</v>
      </c>
      <c r="W79" s="52">
        <f t="shared" ca="1" si="26"/>
        <v>2039.122042860427</v>
      </c>
      <c r="X79" s="12">
        <f t="shared" ca="1" si="27"/>
        <v>4760.4276510685413</v>
      </c>
      <c r="Y79" s="53">
        <f t="shared" ca="1" si="28"/>
        <v>4764.3946741110976</v>
      </c>
    </row>
    <row r="80" spans="1:25" ht="13.5" customHeight="1">
      <c r="A80" s="15"/>
      <c r="B80" s="46" t="s">
        <v>103</v>
      </c>
      <c r="C80" s="47">
        <f t="shared" ca="1" si="29"/>
        <v>17735.858927685476</v>
      </c>
      <c r="D80" s="26">
        <f ca="1">$C$30+$G$59</f>
        <v>448</v>
      </c>
      <c r="E80" s="26">
        <f t="shared" ca="1" si="15"/>
        <v>17287.858927685476</v>
      </c>
      <c r="F80" s="26">
        <f t="shared" ca="1" si="16"/>
        <v>14.406549106404563</v>
      </c>
      <c r="G80" s="27">
        <f t="shared" ca="1" si="17"/>
        <v>17302.265476791879</v>
      </c>
      <c r="I80" s="48">
        <f t="shared" si="30"/>
        <v>17117.38325321662</v>
      </c>
      <c r="J80" s="18">
        <f t="shared" si="18"/>
        <v>510</v>
      </c>
      <c r="K80" s="18">
        <f t="shared" si="19"/>
        <v>16607.38325321662</v>
      </c>
      <c r="L80" s="18">
        <f t="shared" si="20"/>
        <v>13.839486044347183</v>
      </c>
      <c r="M80" s="49">
        <f t="shared" si="21"/>
        <v>16621.222739260968</v>
      </c>
      <c r="O80" s="50">
        <f t="shared" ca="1" si="31"/>
        <v>4764.3946741110976</v>
      </c>
      <c r="P80" s="12">
        <f t="shared" si="22"/>
        <v>1003.95</v>
      </c>
      <c r="Q80" s="12">
        <f t="shared" si="33"/>
        <v>293.08450499999998</v>
      </c>
      <c r="R80" s="19">
        <v>0</v>
      </c>
      <c r="S80" s="12">
        <f t="shared" si="24"/>
        <v>166.66666666666666</v>
      </c>
      <c r="T80" s="26">
        <f ca="1">$G$59</f>
        <v>13</v>
      </c>
      <c r="U80" s="12">
        <f t="shared" si="34"/>
        <v>70</v>
      </c>
      <c r="V80" s="51">
        <f t="shared" ca="1" si="32"/>
        <v>1611.7011716666668</v>
      </c>
      <c r="W80" s="52">
        <f t="shared" ca="1" si="26"/>
        <v>2039.122042860427</v>
      </c>
      <c r="X80" s="12">
        <f t="shared" ca="1" si="27"/>
        <v>5191.8155453048585</v>
      </c>
      <c r="Y80" s="53">
        <f t="shared" ca="1" si="28"/>
        <v>5196.1420582592791</v>
      </c>
    </row>
    <row r="81" spans="1:25" ht="13.5" customHeight="1">
      <c r="A81" s="15"/>
      <c r="B81" s="46" t="s">
        <v>104</v>
      </c>
      <c r="C81" s="47">
        <f t="shared" ca="1" si="29"/>
        <v>17302.265476791879</v>
      </c>
      <c r="D81" s="26">
        <f ca="1">$C$30+$H$59</f>
        <v>448</v>
      </c>
      <c r="E81" s="26">
        <f t="shared" ca="1" si="15"/>
        <v>16854.265476791879</v>
      </c>
      <c r="F81" s="26">
        <f t="shared" ca="1" si="16"/>
        <v>14.0452212306599</v>
      </c>
      <c r="G81" s="27">
        <f t="shared" ca="1" si="17"/>
        <v>16868.310698022538</v>
      </c>
      <c r="I81" s="48">
        <f t="shared" si="30"/>
        <v>16621.222739260968</v>
      </c>
      <c r="J81" s="18">
        <f t="shared" si="18"/>
        <v>510</v>
      </c>
      <c r="K81" s="18">
        <f t="shared" si="19"/>
        <v>16111.222739260968</v>
      </c>
      <c r="L81" s="18">
        <f t="shared" si="20"/>
        <v>13.426018949384138</v>
      </c>
      <c r="M81" s="49">
        <f t="shared" si="21"/>
        <v>16124.648758210351</v>
      </c>
      <c r="O81" s="50">
        <f t="shared" ca="1" si="31"/>
        <v>5196.1420582592791</v>
      </c>
      <c r="P81" s="12">
        <f t="shared" si="22"/>
        <v>1003.95</v>
      </c>
      <c r="Q81" s="12">
        <f t="shared" si="33"/>
        <v>293.08450499999998</v>
      </c>
      <c r="R81" s="19">
        <v>0</v>
      </c>
      <c r="S81" s="12">
        <f t="shared" si="24"/>
        <v>166.66666666666666</v>
      </c>
      <c r="T81" s="26">
        <f ca="1">$H$59</f>
        <v>13</v>
      </c>
      <c r="U81" s="12">
        <f t="shared" si="34"/>
        <v>70</v>
      </c>
      <c r="V81" s="51">
        <f t="shared" ca="1" si="32"/>
        <v>1611.7011716666668</v>
      </c>
      <c r="W81" s="52">
        <f t="shared" ca="1" si="26"/>
        <v>2039.122042860427</v>
      </c>
      <c r="X81" s="12">
        <f t="shared" ca="1" si="27"/>
        <v>5623.562929453039</v>
      </c>
      <c r="Y81" s="53">
        <f t="shared" ca="1" si="28"/>
        <v>5628.2492318942495</v>
      </c>
    </row>
    <row r="82" spans="1:25" ht="13.5" customHeight="1">
      <c r="A82" s="15"/>
      <c r="B82" s="46" t="s">
        <v>105</v>
      </c>
      <c r="C82" s="47">
        <f t="shared" ca="1" si="29"/>
        <v>16868.310698022538</v>
      </c>
      <c r="D82" s="26">
        <f ca="1">$C$30+$I$59</f>
        <v>472</v>
      </c>
      <c r="E82" s="26">
        <f t="shared" ca="1" si="15"/>
        <v>16396.310698022538</v>
      </c>
      <c r="F82" s="26">
        <f t="shared" ca="1" si="16"/>
        <v>13.663592248352115</v>
      </c>
      <c r="G82" s="27">
        <f t="shared" ca="1" si="17"/>
        <v>16409.974290270889</v>
      </c>
      <c r="I82" s="48">
        <f t="shared" si="30"/>
        <v>16124.648758210351</v>
      </c>
      <c r="J82" s="18">
        <f t="shared" si="18"/>
        <v>510</v>
      </c>
      <c r="K82" s="18">
        <f t="shared" si="19"/>
        <v>15614.648758210351</v>
      </c>
      <c r="L82" s="18">
        <f t="shared" si="20"/>
        <v>13.012207298508626</v>
      </c>
      <c r="M82" s="49">
        <f t="shared" si="21"/>
        <v>15627.66096550886</v>
      </c>
      <c r="O82" s="50">
        <f t="shared" ca="1" si="31"/>
        <v>5628.2492318942495</v>
      </c>
      <c r="P82" s="12">
        <f t="shared" si="22"/>
        <v>1003.95</v>
      </c>
      <c r="Q82" s="12">
        <f t="shared" si="33"/>
        <v>293.08450499999998</v>
      </c>
      <c r="R82" s="19">
        <v>0</v>
      </c>
      <c r="S82" s="12">
        <f t="shared" si="24"/>
        <v>166.66666666666666</v>
      </c>
      <c r="T82" s="26">
        <f ca="1">$I$59</f>
        <v>37</v>
      </c>
      <c r="U82" s="12">
        <f t="shared" si="34"/>
        <v>70</v>
      </c>
      <c r="V82" s="51">
        <f t="shared" ca="1" si="32"/>
        <v>1755.7011716666668</v>
      </c>
      <c r="W82" s="52">
        <f t="shared" ca="1" si="26"/>
        <v>2039.122042860427</v>
      </c>
      <c r="X82" s="12">
        <f t="shared" ca="1" si="27"/>
        <v>5911.6701030880104</v>
      </c>
      <c r="Y82" s="53">
        <f t="shared" ca="1" si="28"/>
        <v>5916.5964948405835</v>
      </c>
    </row>
    <row r="83" spans="1:25" ht="13.5" customHeight="1">
      <c r="A83" s="15"/>
      <c r="B83" s="46" t="s">
        <v>106</v>
      </c>
      <c r="C83" s="47">
        <f t="shared" ca="1" si="29"/>
        <v>16409.974290270889</v>
      </c>
      <c r="D83" s="26">
        <f ca="1">$C$30+$J$59</f>
        <v>448</v>
      </c>
      <c r="E83" s="26">
        <f t="shared" ca="1" si="15"/>
        <v>15961.974290270889</v>
      </c>
      <c r="F83" s="26">
        <f t="shared" ca="1" si="16"/>
        <v>13.301645241892409</v>
      </c>
      <c r="G83" s="27">
        <f t="shared" ca="1" si="17"/>
        <v>15975.275935512782</v>
      </c>
      <c r="I83" s="48">
        <f t="shared" si="30"/>
        <v>15627.66096550886</v>
      </c>
      <c r="J83" s="18">
        <f t="shared" si="18"/>
        <v>510</v>
      </c>
      <c r="K83" s="18">
        <f t="shared" si="19"/>
        <v>15117.66096550886</v>
      </c>
      <c r="L83" s="18">
        <f t="shared" si="20"/>
        <v>12.598050804590718</v>
      </c>
      <c r="M83" s="49">
        <f t="shared" si="21"/>
        <v>15130.25901631345</v>
      </c>
      <c r="O83" s="50">
        <f t="shared" ca="1" si="31"/>
        <v>5916.5964948405835</v>
      </c>
      <c r="P83" s="12">
        <f t="shared" si="22"/>
        <v>1003.95</v>
      </c>
      <c r="Q83" s="12">
        <f t="shared" si="33"/>
        <v>293.08450499999998</v>
      </c>
      <c r="R83" s="19">
        <v>0</v>
      </c>
      <c r="S83" s="12">
        <f t="shared" si="24"/>
        <v>166.66666666666666</v>
      </c>
      <c r="T83" s="26">
        <f ca="1">$J$59</f>
        <v>13</v>
      </c>
      <c r="U83" s="12">
        <f t="shared" si="34"/>
        <v>70</v>
      </c>
      <c r="V83" s="51">
        <f t="shared" ca="1" si="32"/>
        <v>1611.7011716666668</v>
      </c>
      <c r="W83" s="52">
        <f t="shared" ca="1" si="26"/>
        <v>2039.122042860427</v>
      </c>
      <c r="X83" s="12">
        <f t="shared" ca="1" si="27"/>
        <v>6344.0173660343444</v>
      </c>
      <c r="Y83" s="53">
        <f t="shared" ca="1" si="28"/>
        <v>6349.3040471727054</v>
      </c>
    </row>
    <row r="84" spans="1:25" ht="13.5" customHeight="1">
      <c r="A84" s="15"/>
      <c r="B84" s="46" t="s">
        <v>107</v>
      </c>
      <c r="C84" s="47">
        <f t="shared" ca="1" si="29"/>
        <v>15975.275935512782</v>
      </c>
      <c r="D84" s="26">
        <f ca="1">$C$30+$K$59</f>
        <v>461</v>
      </c>
      <c r="E84" s="26">
        <f t="shared" ca="1" si="15"/>
        <v>15514.275935512782</v>
      </c>
      <c r="F84" s="26">
        <f t="shared" ca="1" si="16"/>
        <v>12.928563279593986</v>
      </c>
      <c r="G84" s="27">
        <f t="shared" ca="1" si="17"/>
        <v>15527.204498792376</v>
      </c>
      <c r="I84" s="48">
        <f t="shared" si="30"/>
        <v>15130.25901631345</v>
      </c>
      <c r="J84" s="18">
        <f t="shared" si="18"/>
        <v>510</v>
      </c>
      <c r="K84" s="18">
        <f t="shared" si="19"/>
        <v>14620.25901631345</v>
      </c>
      <c r="L84" s="18">
        <f t="shared" si="20"/>
        <v>12.18354918026121</v>
      </c>
      <c r="M84" s="49">
        <f t="shared" si="21"/>
        <v>14632.442565493711</v>
      </c>
      <c r="O84" s="50">
        <f t="shared" ca="1" si="31"/>
        <v>6349.3040471727054</v>
      </c>
      <c r="P84" s="12">
        <f t="shared" si="22"/>
        <v>1003.95</v>
      </c>
      <c r="Q84" s="12">
        <f t="shared" si="33"/>
        <v>293.08450499999998</v>
      </c>
      <c r="R84" s="19">
        <v>0</v>
      </c>
      <c r="S84" s="12">
        <f t="shared" si="24"/>
        <v>166.66666666666666</v>
      </c>
      <c r="T84" s="26">
        <f ca="1">$K$59</f>
        <v>26</v>
      </c>
      <c r="U84" s="19">
        <v>0</v>
      </c>
      <c r="V84" s="51">
        <f t="shared" ca="1" si="32"/>
        <v>1619.7011716666668</v>
      </c>
      <c r="W84" s="52">
        <f t="shared" ca="1" si="26"/>
        <v>2039.122042860427</v>
      </c>
      <c r="X84" s="12">
        <f t="shared" ca="1" si="27"/>
        <v>6768.7249183664662</v>
      </c>
      <c r="Y84" s="53">
        <f t="shared" ca="1" si="28"/>
        <v>6774.3655224651047</v>
      </c>
    </row>
    <row r="85" spans="1:25" ht="13.5" customHeight="1">
      <c r="A85" s="15"/>
      <c r="B85" s="46" t="s">
        <v>108</v>
      </c>
      <c r="C85" s="47">
        <f t="shared" ca="1" si="29"/>
        <v>15527.204498792376</v>
      </c>
      <c r="D85" s="26">
        <f ca="1">$C$30+$L$59</f>
        <v>485</v>
      </c>
      <c r="E85" s="26">
        <f t="shared" ca="1" si="15"/>
        <v>15042.204498792376</v>
      </c>
      <c r="F85" s="26">
        <f t="shared" ca="1" si="16"/>
        <v>12.535170415660312</v>
      </c>
      <c r="G85" s="27">
        <f t="shared" ca="1" si="17"/>
        <v>15054.739669208037</v>
      </c>
      <c r="I85" s="48">
        <f t="shared" si="30"/>
        <v>14632.442565493711</v>
      </c>
      <c r="J85" s="18">
        <f t="shared" si="18"/>
        <v>510</v>
      </c>
      <c r="K85" s="18">
        <f t="shared" si="19"/>
        <v>14122.442565493711</v>
      </c>
      <c r="L85" s="18">
        <f t="shared" si="20"/>
        <v>11.768702137911426</v>
      </c>
      <c r="M85" s="49">
        <f t="shared" si="21"/>
        <v>14134.211267631623</v>
      </c>
      <c r="O85" s="50">
        <f t="shared" ca="1" si="31"/>
        <v>6774.3655224651047</v>
      </c>
      <c r="P85" s="12">
        <f t="shared" si="22"/>
        <v>1003.95</v>
      </c>
      <c r="Q85" s="12">
        <f t="shared" si="33"/>
        <v>293.08450499999998</v>
      </c>
      <c r="R85" s="19">
        <v>0</v>
      </c>
      <c r="S85" s="12">
        <f t="shared" si="24"/>
        <v>166.66666666666666</v>
      </c>
      <c r="T85" s="26">
        <f ca="1">$L$59</f>
        <v>50</v>
      </c>
      <c r="U85" s="19">
        <v>0</v>
      </c>
      <c r="V85" s="51">
        <f t="shared" ca="1" si="32"/>
        <v>1763.7011716666668</v>
      </c>
      <c r="W85" s="52">
        <f t="shared" ca="1" si="26"/>
        <v>2039.122042860427</v>
      </c>
      <c r="X85" s="12">
        <f t="shared" ca="1" si="27"/>
        <v>7049.7863936588656</v>
      </c>
      <c r="Y85" s="53">
        <f t="shared" ca="1" si="28"/>
        <v>7055.6612156535803</v>
      </c>
    </row>
    <row r="86" spans="1:25" ht="13.5" customHeight="1">
      <c r="A86" s="15"/>
      <c r="B86" s="46" t="s">
        <v>109</v>
      </c>
      <c r="C86" s="47">
        <f t="shared" ca="1" si="29"/>
        <v>15054.739669208037</v>
      </c>
      <c r="D86" s="26">
        <f ca="1">$C$30+$M$59</f>
        <v>474</v>
      </c>
      <c r="E86" s="26">
        <f t="shared" ca="1" si="15"/>
        <v>14580.739669208037</v>
      </c>
      <c r="F86" s="26">
        <f t="shared" ca="1" si="16"/>
        <v>12.150616391006698</v>
      </c>
      <c r="G86" s="27">
        <f t="shared" ca="1" si="17"/>
        <v>14592.890285599044</v>
      </c>
      <c r="I86" s="48">
        <f t="shared" si="30"/>
        <v>14134.211267631623</v>
      </c>
      <c r="J86" s="18">
        <f t="shared" si="18"/>
        <v>510</v>
      </c>
      <c r="K86" s="18">
        <f t="shared" si="19"/>
        <v>13624.211267631623</v>
      </c>
      <c r="L86" s="18">
        <f t="shared" si="20"/>
        <v>11.353509389693018</v>
      </c>
      <c r="M86" s="49">
        <f t="shared" si="21"/>
        <v>13635.564777021316</v>
      </c>
      <c r="O86" s="50">
        <f t="shared" ca="1" si="31"/>
        <v>7055.6612156535803</v>
      </c>
      <c r="P86" s="12">
        <f t="shared" si="22"/>
        <v>1003.95</v>
      </c>
      <c r="Q86" s="12">
        <f t="shared" si="33"/>
        <v>293.08450499999998</v>
      </c>
      <c r="R86" s="19">
        <v>0</v>
      </c>
      <c r="S86" s="12">
        <f t="shared" si="24"/>
        <v>166.66666666666666</v>
      </c>
      <c r="T86" s="26">
        <f ca="1">$M$59</f>
        <v>39</v>
      </c>
      <c r="U86" s="19">
        <v>0</v>
      </c>
      <c r="V86" s="51">
        <f t="shared" ca="1" si="32"/>
        <v>1697.7011716666668</v>
      </c>
      <c r="W86" s="52">
        <f t="shared" ca="1" si="26"/>
        <v>2039.122042860427</v>
      </c>
      <c r="X86" s="12">
        <f t="shared" ca="1" si="27"/>
        <v>7397.0820868473402</v>
      </c>
      <c r="Y86" s="53">
        <f t="shared" ca="1" si="28"/>
        <v>7403.2463219197125</v>
      </c>
    </row>
    <row r="87" spans="1:25" ht="13.5" customHeight="1">
      <c r="A87" s="15"/>
      <c r="B87" s="46" t="s">
        <v>110</v>
      </c>
      <c r="C87" s="47">
        <f t="shared" ca="1" si="29"/>
        <v>14592.890285599044</v>
      </c>
      <c r="D87" s="26">
        <f ca="1">$C$30+$N$59</f>
        <v>474</v>
      </c>
      <c r="E87" s="26">
        <f t="shared" ca="1" si="15"/>
        <v>14118.890285599044</v>
      </c>
      <c r="F87" s="26">
        <f t="shared" ca="1" si="16"/>
        <v>11.765741904665871</v>
      </c>
      <c r="G87" s="27">
        <f t="shared" ca="1" si="17"/>
        <v>14130.65602750371</v>
      </c>
      <c r="I87" s="48">
        <f t="shared" si="30"/>
        <v>13635.564777021316</v>
      </c>
      <c r="J87" s="18">
        <f t="shared" si="18"/>
        <v>510</v>
      </c>
      <c r="K87" s="18">
        <f t="shared" si="19"/>
        <v>13125.564777021316</v>
      </c>
      <c r="L87" s="18">
        <f t="shared" si="20"/>
        <v>10.937970647517764</v>
      </c>
      <c r="M87" s="49">
        <f t="shared" si="21"/>
        <v>13136.502747668834</v>
      </c>
      <c r="O87" s="50">
        <f t="shared" ca="1" si="31"/>
        <v>7403.2463219197125</v>
      </c>
      <c r="P87" s="12">
        <f t="shared" si="22"/>
        <v>1003.95</v>
      </c>
      <c r="Q87" s="12">
        <f t="shared" si="33"/>
        <v>293.08450499999998</v>
      </c>
      <c r="R87" s="19">
        <v>0</v>
      </c>
      <c r="S87" s="12">
        <f t="shared" si="24"/>
        <v>166.66666666666666</v>
      </c>
      <c r="T87" s="26">
        <f ca="1">$N$59</f>
        <v>39</v>
      </c>
      <c r="U87" s="19">
        <v>0</v>
      </c>
      <c r="V87" s="51">
        <f t="shared" ca="1" si="32"/>
        <v>1697.7011716666668</v>
      </c>
      <c r="W87" s="52">
        <f t="shared" ca="1" si="26"/>
        <v>2039.122042860427</v>
      </c>
      <c r="X87" s="12">
        <f t="shared" ca="1" si="27"/>
        <v>7744.6671931134733</v>
      </c>
      <c r="Y87" s="53">
        <f t="shared" ca="1" si="28"/>
        <v>7751.1210824410673</v>
      </c>
    </row>
    <row r="88" spans="1:25" ht="13.5" customHeight="1">
      <c r="A88" s="15"/>
      <c r="B88" s="46" t="s">
        <v>111</v>
      </c>
      <c r="C88" s="47">
        <f t="shared" ca="1" si="29"/>
        <v>14130.65602750371</v>
      </c>
      <c r="D88" s="26">
        <f ca="1">$C$30+$C$59</f>
        <v>498</v>
      </c>
      <c r="E88" s="26">
        <f t="shared" ca="1" si="15"/>
        <v>13632.65602750371</v>
      </c>
      <c r="F88" s="26">
        <f t="shared" ca="1" si="16"/>
        <v>11.360546689586426</v>
      </c>
      <c r="G88" s="27">
        <f t="shared" ca="1" si="17"/>
        <v>13644.016574193296</v>
      </c>
      <c r="I88" s="48">
        <f t="shared" si="30"/>
        <v>13136.502747668834</v>
      </c>
      <c r="J88" s="18">
        <f t="shared" si="18"/>
        <v>510</v>
      </c>
      <c r="K88" s="18">
        <f t="shared" si="19"/>
        <v>12626.502747668834</v>
      </c>
      <c r="L88" s="18">
        <f t="shared" si="20"/>
        <v>10.522085623057363</v>
      </c>
      <c r="M88" s="49">
        <f t="shared" si="21"/>
        <v>12637.024833291891</v>
      </c>
      <c r="O88" s="50">
        <f t="shared" ca="1" si="31"/>
        <v>7751.1210824410673</v>
      </c>
      <c r="P88" s="12">
        <f t="shared" si="22"/>
        <v>1003.95</v>
      </c>
      <c r="Q88" s="12">
        <f t="shared" ref="Q88:Q99" si="35">$C$16*(1+$C$17)^2*$C$18/12</f>
        <v>298.94619510000001</v>
      </c>
      <c r="R88" s="12">
        <f>$C$23</f>
        <v>1200</v>
      </c>
      <c r="S88" s="12">
        <f t="shared" si="24"/>
        <v>166.66666666666666</v>
      </c>
      <c r="T88" s="26">
        <f ca="1">$C$59</f>
        <v>63</v>
      </c>
      <c r="U88" s="12">
        <f t="shared" ref="U88:U95" si="36">$C$24</f>
        <v>70</v>
      </c>
      <c r="V88" s="51">
        <f t="shared" ca="1" si="32"/>
        <v>3117.5628617666666</v>
      </c>
      <c r="W88" s="52">
        <f t="shared" ca="1" si="26"/>
        <v>2039.122042860427</v>
      </c>
      <c r="X88" s="12">
        <f t="shared" ca="1" si="27"/>
        <v>6672.6802635348267</v>
      </c>
      <c r="Y88" s="53">
        <f t="shared" ca="1" si="28"/>
        <v>6678.2408304211049</v>
      </c>
    </row>
    <row r="89" spans="1:25" ht="13.5" customHeight="1">
      <c r="A89" s="15"/>
      <c r="B89" s="46" t="s">
        <v>112</v>
      </c>
      <c r="C89" s="47">
        <f t="shared" ca="1" si="29"/>
        <v>13644.016574193296</v>
      </c>
      <c r="D89" s="26">
        <f ca="1">$C$30+$D$59</f>
        <v>474</v>
      </c>
      <c r="E89" s="26">
        <f t="shared" ca="1" si="15"/>
        <v>13170.016574193296</v>
      </c>
      <c r="F89" s="26">
        <f t="shared" ca="1" si="16"/>
        <v>10.975013811827745</v>
      </c>
      <c r="G89" s="27">
        <f t="shared" ca="1" si="17"/>
        <v>13180.991588005123</v>
      </c>
      <c r="I89" s="48">
        <f t="shared" si="30"/>
        <v>12637.024833291891</v>
      </c>
      <c r="J89" s="18">
        <f t="shared" si="18"/>
        <v>510</v>
      </c>
      <c r="K89" s="18">
        <f t="shared" si="19"/>
        <v>12127.024833291891</v>
      </c>
      <c r="L89" s="18">
        <f t="shared" si="20"/>
        <v>10.105854027743243</v>
      </c>
      <c r="M89" s="49">
        <f t="shared" si="21"/>
        <v>12137.130687319634</v>
      </c>
      <c r="O89" s="50">
        <f t="shared" ca="1" si="31"/>
        <v>6678.2408304211049</v>
      </c>
      <c r="P89" s="12">
        <f t="shared" si="22"/>
        <v>1003.95</v>
      </c>
      <c r="Q89" s="12">
        <f t="shared" si="35"/>
        <v>298.94619510000001</v>
      </c>
      <c r="R89" s="19">
        <v>0</v>
      </c>
      <c r="S89" s="12">
        <f t="shared" si="24"/>
        <v>166.66666666666666</v>
      </c>
      <c r="T89" s="26">
        <f ca="1">$D$59</f>
        <v>39</v>
      </c>
      <c r="U89" s="12">
        <f t="shared" si="36"/>
        <v>70</v>
      </c>
      <c r="V89" s="51">
        <f t="shared" ca="1" si="32"/>
        <v>1773.5628617666669</v>
      </c>
      <c r="W89" s="52">
        <f t="shared" ca="1" si="26"/>
        <v>2039.122042860427</v>
      </c>
      <c r="X89" s="12">
        <f t="shared" ca="1" si="27"/>
        <v>6943.8000115148643</v>
      </c>
      <c r="Y89" s="53">
        <f t="shared" ca="1" si="28"/>
        <v>6949.5865115244596</v>
      </c>
    </row>
    <row r="90" spans="1:25" ht="13.5" customHeight="1">
      <c r="A90" s="15"/>
      <c r="B90" s="46" t="s">
        <v>113</v>
      </c>
      <c r="C90" s="47">
        <f t="shared" ca="1" si="29"/>
        <v>13180.991588005123</v>
      </c>
      <c r="D90" s="26">
        <f ca="1">$C$30+$E$59</f>
        <v>461</v>
      </c>
      <c r="E90" s="26">
        <f t="shared" ca="1" si="15"/>
        <v>12719.991588005123</v>
      </c>
      <c r="F90" s="26">
        <f t="shared" ca="1" si="16"/>
        <v>10.599992990004269</v>
      </c>
      <c r="G90" s="27">
        <f t="shared" ca="1" si="17"/>
        <v>12730.591580995128</v>
      </c>
      <c r="I90" s="48">
        <f t="shared" si="30"/>
        <v>12137.130687319634</v>
      </c>
      <c r="J90" s="18">
        <f t="shared" si="18"/>
        <v>510</v>
      </c>
      <c r="K90" s="18">
        <f t="shared" si="19"/>
        <v>11627.130687319634</v>
      </c>
      <c r="L90" s="18">
        <f t="shared" si="20"/>
        <v>9.6892755727663609</v>
      </c>
      <c r="M90" s="49">
        <f t="shared" si="21"/>
        <v>11636.819962892399</v>
      </c>
      <c r="O90" s="50">
        <f t="shared" ca="1" si="31"/>
        <v>6949.5865115244596</v>
      </c>
      <c r="P90" s="12">
        <f t="shared" si="22"/>
        <v>1003.95</v>
      </c>
      <c r="Q90" s="12">
        <f t="shared" si="35"/>
        <v>298.94619510000001</v>
      </c>
      <c r="R90" s="19">
        <v>0</v>
      </c>
      <c r="S90" s="12">
        <f t="shared" si="24"/>
        <v>166.66666666666666</v>
      </c>
      <c r="T90" s="26">
        <f ca="1">$E$59</f>
        <v>26</v>
      </c>
      <c r="U90" s="12">
        <f t="shared" si="36"/>
        <v>70</v>
      </c>
      <c r="V90" s="51">
        <f t="shared" ca="1" si="32"/>
        <v>1695.5628617666669</v>
      </c>
      <c r="W90" s="52">
        <f t="shared" ca="1" si="26"/>
        <v>2039.122042860427</v>
      </c>
      <c r="X90" s="12">
        <f t="shared" ca="1" si="27"/>
        <v>7293.14569261822</v>
      </c>
      <c r="Y90" s="53">
        <f t="shared" ca="1" si="28"/>
        <v>7299.2233140287344</v>
      </c>
    </row>
    <row r="91" spans="1:25" ht="13.5" customHeight="1">
      <c r="A91" s="15"/>
      <c r="B91" s="46" t="s">
        <v>114</v>
      </c>
      <c r="C91" s="47">
        <f t="shared" ca="1" si="29"/>
        <v>12730.591580995128</v>
      </c>
      <c r="D91" s="26">
        <f ca="1">$C$30+$F$59</f>
        <v>485</v>
      </c>
      <c r="E91" s="26">
        <f t="shared" ca="1" si="15"/>
        <v>12245.591580995128</v>
      </c>
      <c r="F91" s="26">
        <f t="shared" ca="1" si="16"/>
        <v>10.204659650829273</v>
      </c>
      <c r="G91" s="27">
        <f t="shared" ca="1" si="17"/>
        <v>12255.796240645957</v>
      </c>
      <c r="I91" s="48">
        <f t="shared" si="30"/>
        <v>11636.819962892399</v>
      </c>
      <c r="J91" s="18">
        <f t="shared" si="18"/>
        <v>510</v>
      </c>
      <c r="K91" s="18">
        <f t="shared" si="19"/>
        <v>11126.819962892399</v>
      </c>
      <c r="L91" s="18">
        <f t="shared" si="20"/>
        <v>9.2723499690770002</v>
      </c>
      <c r="M91" s="49">
        <f t="shared" si="21"/>
        <v>11136.092312861476</v>
      </c>
      <c r="O91" s="50">
        <f t="shared" ca="1" si="31"/>
        <v>7299.2233140287344</v>
      </c>
      <c r="P91" s="12">
        <f t="shared" si="22"/>
        <v>1003.95</v>
      </c>
      <c r="Q91" s="12">
        <f t="shared" si="35"/>
        <v>298.94619510000001</v>
      </c>
      <c r="R91" s="19">
        <v>0</v>
      </c>
      <c r="S91" s="12">
        <f t="shared" si="24"/>
        <v>166.66666666666666</v>
      </c>
      <c r="T91" s="26">
        <f ca="1">$F$59</f>
        <v>50</v>
      </c>
      <c r="U91" s="12">
        <f t="shared" si="36"/>
        <v>70</v>
      </c>
      <c r="V91" s="51">
        <f t="shared" ca="1" si="32"/>
        <v>1839.5628617666669</v>
      </c>
      <c r="W91" s="52">
        <f t="shared" ca="1" si="26"/>
        <v>2039.122042860427</v>
      </c>
      <c r="X91" s="12">
        <f t="shared" ca="1" si="27"/>
        <v>7498.7824951224939</v>
      </c>
      <c r="Y91" s="53">
        <f t="shared" ca="1" si="28"/>
        <v>7505.0314805350954</v>
      </c>
    </row>
    <row r="92" spans="1:25" ht="13.5" customHeight="1">
      <c r="A92" s="15"/>
      <c r="B92" s="46" t="s">
        <v>115</v>
      </c>
      <c r="C92" s="47">
        <f t="shared" ca="1" si="29"/>
        <v>12255.796240645957</v>
      </c>
      <c r="D92" s="26">
        <f ca="1">$C$30+$G$59</f>
        <v>448</v>
      </c>
      <c r="E92" s="26">
        <f t="shared" ca="1" si="15"/>
        <v>11807.796240645957</v>
      </c>
      <c r="F92" s="26">
        <f t="shared" ca="1" si="16"/>
        <v>9.839830200538298</v>
      </c>
      <c r="G92" s="27">
        <f t="shared" ca="1" si="17"/>
        <v>11817.636070846496</v>
      </c>
      <c r="I92" s="48">
        <f t="shared" si="30"/>
        <v>11136.092312861476</v>
      </c>
      <c r="J92" s="18">
        <f t="shared" si="18"/>
        <v>510</v>
      </c>
      <c r="K92" s="18">
        <f t="shared" si="19"/>
        <v>10626.092312861476</v>
      </c>
      <c r="L92" s="18">
        <f t="shared" si="20"/>
        <v>8.8550769273845642</v>
      </c>
      <c r="M92" s="49">
        <f t="shared" si="21"/>
        <v>10634.94738978886</v>
      </c>
      <c r="O92" s="50">
        <f t="shared" ca="1" si="31"/>
        <v>7505.0314805350954</v>
      </c>
      <c r="P92" s="12">
        <f t="shared" si="22"/>
        <v>1003.95</v>
      </c>
      <c r="Q92" s="12">
        <f t="shared" si="35"/>
        <v>298.94619510000001</v>
      </c>
      <c r="R92" s="19">
        <v>0</v>
      </c>
      <c r="S92" s="12">
        <f t="shared" si="24"/>
        <v>166.66666666666666</v>
      </c>
      <c r="T92" s="26">
        <f ca="1">$G$59</f>
        <v>13</v>
      </c>
      <c r="U92" s="12">
        <f t="shared" si="36"/>
        <v>70</v>
      </c>
      <c r="V92" s="51">
        <f t="shared" ca="1" si="32"/>
        <v>1617.5628617666669</v>
      </c>
      <c r="W92" s="52">
        <f t="shared" ca="1" si="26"/>
        <v>2039.122042860427</v>
      </c>
      <c r="X92" s="12">
        <f t="shared" ca="1" si="27"/>
        <v>7926.5906616288557</v>
      </c>
      <c r="Y92" s="53">
        <f t="shared" ca="1" si="28"/>
        <v>7933.1961538468795</v>
      </c>
    </row>
    <row r="93" spans="1:25" ht="13.5" customHeight="1">
      <c r="A93" s="15"/>
      <c r="B93" s="46" t="s">
        <v>116</v>
      </c>
      <c r="C93" s="47">
        <f t="shared" ca="1" si="29"/>
        <v>11817.636070846496</v>
      </c>
      <c r="D93" s="26">
        <f ca="1">$C$30+$H$59</f>
        <v>448</v>
      </c>
      <c r="E93" s="26">
        <f t="shared" ca="1" si="15"/>
        <v>11369.636070846496</v>
      </c>
      <c r="F93" s="26">
        <f t="shared" ca="1" si="16"/>
        <v>9.4746967257054138</v>
      </c>
      <c r="G93" s="27">
        <f t="shared" ca="1" si="17"/>
        <v>11379.110767572201</v>
      </c>
      <c r="I93" s="48">
        <f t="shared" si="30"/>
        <v>10634.94738978886</v>
      </c>
      <c r="J93" s="18">
        <f t="shared" si="18"/>
        <v>510</v>
      </c>
      <c r="K93" s="18">
        <f t="shared" si="19"/>
        <v>10124.94738978886</v>
      </c>
      <c r="L93" s="18">
        <f t="shared" si="20"/>
        <v>8.4374561581573833</v>
      </c>
      <c r="M93" s="49">
        <f t="shared" si="21"/>
        <v>10133.384845947017</v>
      </c>
      <c r="O93" s="50">
        <f t="shared" ca="1" si="31"/>
        <v>7933.1961538468795</v>
      </c>
      <c r="P93" s="12">
        <f t="shared" si="22"/>
        <v>1003.95</v>
      </c>
      <c r="Q93" s="12">
        <f t="shared" si="35"/>
        <v>298.94619510000001</v>
      </c>
      <c r="R93" s="19">
        <v>0</v>
      </c>
      <c r="S93" s="12">
        <f t="shared" si="24"/>
        <v>166.66666666666666</v>
      </c>
      <c r="T93" s="26">
        <f ca="1">$H$59</f>
        <v>13</v>
      </c>
      <c r="U93" s="12">
        <f t="shared" si="36"/>
        <v>70</v>
      </c>
      <c r="V93" s="51">
        <f t="shared" ca="1" si="32"/>
        <v>1617.5628617666669</v>
      </c>
      <c r="W93" s="52">
        <f t="shared" ca="1" si="26"/>
        <v>2039.122042860427</v>
      </c>
      <c r="X93" s="12">
        <f t="shared" ca="1" si="27"/>
        <v>8354.7553349406389</v>
      </c>
      <c r="Y93" s="53">
        <f t="shared" ca="1" si="28"/>
        <v>8361.7176310530886</v>
      </c>
    </row>
    <row r="94" spans="1:25" ht="13.5" customHeight="1">
      <c r="A94" s="15"/>
      <c r="B94" s="46" t="s">
        <v>117</v>
      </c>
      <c r="C94" s="47">
        <f t="shared" ca="1" si="29"/>
        <v>11379.110767572201</v>
      </c>
      <c r="D94" s="26">
        <f ca="1">$C$30+$I$59</f>
        <v>472</v>
      </c>
      <c r="E94" s="26">
        <f t="shared" ca="1" si="15"/>
        <v>10907.110767572201</v>
      </c>
      <c r="F94" s="26">
        <f t="shared" ca="1" si="16"/>
        <v>9.0892589729768343</v>
      </c>
      <c r="G94" s="27">
        <f t="shared" ca="1" si="17"/>
        <v>10916.200026545179</v>
      </c>
      <c r="I94" s="48">
        <f t="shared" si="30"/>
        <v>10133.384845947017</v>
      </c>
      <c r="J94" s="18">
        <f t="shared" si="18"/>
        <v>510</v>
      </c>
      <c r="K94" s="18">
        <f t="shared" si="19"/>
        <v>9623.3848459470173</v>
      </c>
      <c r="L94" s="18">
        <f t="shared" si="20"/>
        <v>8.0194873716225157</v>
      </c>
      <c r="M94" s="49">
        <f t="shared" si="21"/>
        <v>9631.4043333186401</v>
      </c>
      <c r="O94" s="50">
        <f t="shared" ca="1" si="31"/>
        <v>8361.7176310530886</v>
      </c>
      <c r="P94" s="12">
        <f t="shared" si="22"/>
        <v>1003.95</v>
      </c>
      <c r="Q94" s="12">
        <f t="shared" si="35"/>
        <v>298.94619510000001</v>
      </c>
      <c r="R94" s="19">
        <v>0</v>
      </c>
      <c r="S94" s="12">
        <f t="shared" si="24"/>
        <v>166.66666666666666</v>
      </c>
      <c r="T94" s="26">
        <f ca="1">$I$59</f>
        <v>37</v>
      </c>
      <c r="U94" s="12">
        <f t="shared" si="36"/>
        <v>70</v>
      </c>
      <c r="V94" s="51">
        <f t="shared" ca="1" si="32"/>
        <v>1761.5628617666669</v>
      </c>
      <c r="W94" s="52">
        <f t="shared" ca="1" si="26"/>
        <v>2039.122042860427</v>
      </c>
      <c r="X94" s="12">
        <f t="shared" ca="1" si="27"/>
        <v>8639.2768121468489</v>
      </c>
      <c r="Y94" s="53">
        <f t="shared" ca="1" si="28"/>
        <v>8646.4762094903035</v>
      </c>
    </row>
    <row r="95" spans="1:25" ht="13.5" customHeight="1">
      <c r="A95" s="15"/>
      <c r="B95" s="46" t="s">
        <v>118</v>
      </c>
      <c r="C95" s="47">
        <f t="shared" ca="1" si="29"/>
        <v>10916.200026545179</v>
      </c>
      <c r="D95" s="26">
        <f ca="1">$C$30+$J$59</f>
        <v>448</v>
      </c>
      <c r="E95" s="26">
        <f t="shared" ca="1" si="15"/>
        <v>10468.200026545179</v>
      </c>
      <c r="F95" s="26">
        <f t="shared" ca="1" si="16"/>
        <v>8.723500022120982</v>
      </c>
      <c r="G95" s="27">
        <f t="shared" ca="1" si="17"/>
        <v>10476.9235265673</v>
      </c>
      <c r="I95" s="48">
        <f t="shared" si="30"/>
        <v>9631.4043333186401</v>
      </c>
      <c r="J95" s="18">
        <f t="shared" si="18"/>
        <v>510</v>
      </c>
      <c r="K95" s="18">
        <f t="shared" si="19"/>
        <v>9121.4043333186401</v>
      </c>
      <c r="L95" s="18">
        <f t="shared" si="20"/>
        <v>7.601170277765533</v>
      </c>
      <c r="M95" s="49">
        <f t="shared" si="21"/>
        <v>9129.0055035964051</v>
      </c>
      <c r="O95" s="50">
        <f t="shared" ca="1" si="31"/>
        <v>8646.4762094903035</v>
      </c>
      <c r="P95" s="12">
        <f t="shared" si="22"/>
        <v>1003.95</v>
      </c>
      <c r="Q95" s="12">
        <f t="shared" si="35"/>
        <v>298.94619510000001</v>
      </c>
      <c r="R95" s="19">
        <v>0</v>
      </c>
      <c r="S95" s="12">
        <f t="shared" si="24"/>
        <v>166.66666666666666</v>
      </c>
      <c r="T95" s="26">
        <f ca="1">$J$59</f>
        <v>13</v>
      </c>
      <c r="U95" s="12">
        <f t="shared" si="36"/>
        <v>70</v>
      </c>
      <c r="V95" s="51">
        <f t="shared" ca="1" si="32"/>
        <v>1617.5628617666669</v>
      </c>
      <c r="W95" s="52">
        <f t="shared" ca="1" si="26"/>
        <v>2039.122042860427</v>
      </c>
      <c r="X95" s="12">
        <f t="shared" ca="1" si="27"/>
        <v>9068.0353905840639</v>
      </c>
      <c r="Y95" s="53">
        <f t="shared" ca="1" si="28"/>
        <v>9075.5920867428831</v>
      </c>
    </row>
    <row r="96" spans="1:25" ht="13.5" customHeight="1">
      <c r="A96" s="15"/>
      <c r="B96" s="46" t="s">
        <v>119</v>
      </c>
      <c r="C96" s="47">
        <f t="shared" ca="1" si="29"/>
        <v>10476.9235265673</v>
      </c>
      <c r="D96" s="26">
        <f ca="1">$C$30+$K$59</f>
        <v>461</v>
      </c>
      <c r="E96" s="26">
        <f t="shared" ca="1" si="15"/>
        <v>10015.9235265673</v>
      </c>
      <c r="F96" s="26">
        <f t="shared" ca="1" si="16"/>
        <v>8.3466029388060843</v>
      </c>
      <c r="G96" s="27">
        <f t="shared" ca="1" si="17"/>
        <v>10024.270129506105</v>
      </c>
      <c r="I96" s="48">
        <f t="shared" si="30"/>
        <v>9129.0055035964051</v>
      </c>
      <c r="J96" s="18">
        <f t="shared" si="18"/>
        <v>510</v>
      </c>
      <c r="K96" s="18">
        <f t="shared" si="19"/>
        <v>8619.0055035964051</v>
      </c>
      <c r="L96" s="18">
        <f t="shared" si="20"/>
        <v>7.1825045863303378</v>
      </c>
      <c r="M96" s="49">
        <f t="shared" si="21"/>
        <v>8626.1880081827348</v>
      </c>
      <c r="O96" s="50">
        <f t="shared" ca="1" si="31"/>
        <v>9075.5920867428831</v>
      </c>
      <c r="P96" s="12">
        <f t="shared" si="22"/>
        <v>1003.95</v>
      </c>
      <c r="Q96" s="12">
        <f t="shared" si="35"/>
        <v>298.94619510000001</v>
      </c>
      <c r="R96" s="19">
        <v>0</v>
      </c>
      <c r="S96" s="12">
        <f t="shared" si="24"/>
        <v>166.66666666666666</v>
      </c>
      <c r="T96" s="26">
        <f ca="1">$K$59</f>
        <v>26</v>
      </c>
      <c r="U96" s="19">
        <v>0</v>
      </c>
      <c r="V96" s="51">
        <f t="shared" ca="1" si="32"/>
        <v>1625.5628617666669</v>
      </c>
      <c r="W96" s="52">
        <f t="shared" ca="1" si="26"/>
        <v>2039.122042860427</v>
      </c>
      <c r="X96" s="12">
        <f t="shared" ca="1" si="27"/>
        <v>9489.1512678366435</v>
      </c>
      <c r="Y96" s="53">
        <f t="shared" ca="1" si="28"/>
        <v>9497.0588938931724</v>
      </c>
    </row>
    <row r="97" spans="1:25" ht="13.5" customHeight="1">
      <c r="A97" s="15"/>
      <c r="B97" s="46" t="s">
        <v>120</v>
      </c>
      <c r="C97" s="47">
        <f t="shared" ca="1" si="29"/>
        <v>10024.270129506105</v>
      </c>
      <c r="D97" s="26">
        <f ca="1">$C$30+$L$59</f>
        <v>485</v>
      </c>
      <c r="E97" s="26">
        <f t="shared" ca="1" si="15"/>
        <v>9539.2701295061051</v>
      </c>
      <c r="F97" s="26">
        <f t="shared" ca="1" si="16"/>
        <v>7.9493917745884213</v>
      </c>
      <c r="G97" s="27">
        <f t="shared" ca="1" si="17"/>
        <v>9547.2195212806928</v>
      </c>
      <c r="I97" s="48">
        <f t="shared" si="30"/>
        <v>8626.1880081827348</v>
      </c>
      <c r="J97" s="18">
        <f t="shared" si="18"/>
        <v>510</v>
      </c>
      <c r="K97" s="18">
        <f t="shared" si="19"/>
        <v>8116.1880081827348</v>
      </c>
      <c r="L97" s="18">
        <f t="shared" si="20"/>
        <v>6.7634900068189454</v>
      </c>
      <c r="M97" s="49">
        <f t="shared" si="21"/>
        <v>8122.9514981895536</v>
      </c>
      <c r="O97" s="50">
        <f t="shared" ca="1" si="31"/>
        <v>9497.0588938931724</v>
      </c>
      <c r="P97" s="12">
        <f t="shared" si="22"/>
        <v>1003.95</v>
      </c>
      <c r="Q97" s="12">
        <f t="shared" si="35"/>
        <v>298.94619510000001</v>
      </c>
      <c r="R97" s="19">
        <v>0</v>
      </c>
      <c r="S97" s="12">
        <f t="shared" si="24"/>
        <v>166.66666666666666</v>
      </c>
      <c r="T97" s="26">
        <f ca="1">$L$59</f>
        <v>50</v>
      </c>
      <c r="U97" s="19">
        <v>0</v>
      </c>
      <c r="V97" s="51">
        <f t="shared" ca="1" si="32"/>
        <v>1769.5628617666669</v>
      </c>
      <c r="W97" s="52">
        <f t="shared" ca="1" si="26"/>
        <v>2039.122042860427</v>
      </c>
      <c r="X97" s="12">
        <f t="shared" ca="1" si="27"/>
        <v>9766.6180749869327</v>
      </c>
      <c r="Y97" s="53">
        <f t="shared" ca="1" si="28"/>
        <v>9774.7569233827544</v>
      </c>
    </row>
    <row r="98" spans="1:25" ht="13.5" customHeight="1">
      <c r="A98" s="15"/>
      <c r="B98" s="46" t="s">
        <v>121</v>
      </c>
      <c r="C98" s="47">
        <f t="shared" ca="1" si="29"/>
        <v>9547.2195212806928</v>
      </c>
      <c r="D98" s="26">
        <f ca="1">$C$30+$M$59</f>
        <v>474</v>
      </c>
      <c r="E98" s="26">
        <f t="shared" ca="1" si="15"/>
        <v>9073.2195212806928</v>
      </c>
      <c r="F98" s="26">
        <f t="shared" ca="1" si="16"/>
        <v>7.561016267733911</v>
      </c>
      <c r="G98" s="27">
        <f t="shared" ca="1" si="17"/>
        <v>9080.7805375484259</v>
      </c>
      <c r="I98" s="48">
        <f t="shared" si="30"/>
        <v>8122.9514981895536</v>
      </c>
      <c r="J98" s="18">
        <f t="shared" si="18"/>
        <v>510</v>
      </c>
      <c r="K98" s="18">
        <f t="shared" si="19"/>
        <v>7612.9514981895536</v>
      </c>
      <c r="L98" s="18">
        <f t="shared" si="20"/>
        <v>6.3441262484912953</v>
      </c>
      <c r="M98" s="49">
        <f t="shared" si="21"/>
        <v>7619.2956244380448</v>
      </c>
      <c r="O98" s="50">
        <f t="shared" ca="1" si="31"/>
        <v>9774.7569233827544</v>
      </c>
      <c r="P98" s="12">
        <f t="shared" si="22"/>
        <v>1003.95</v>
      </c>
      <c r="Q98" s="12">
        <f t="shared" si="35"/>
        <v>298.94619510000001</v>
      </c>
      <c r="R98" s="19">
        <v>0</v>
      </c>
      <c r="S98" s="12">
        <f t="shared" si="24"/>
        <v>166.66666666666666</v>
      </c>
      <c r="T98" s="26">
        <f ca="1">$M$59</f>
        <v>39</v>
      </c>
      <c r="U98" s="19">
        <v>0</v>
      </c>
      <c r="V98" s="51">
        <f t="shared" ca="1" si="32"/>
        <v>1703.5628617666669</v>
      </c>
      <c r="W98" s="52">
        <f t="shared" ca="1" si="26"/>
        <v>2039.122042860427</v>
      </c>
      <c r="X98" s="12">
        <f t="shared" ca="1" si="27"/>
        <v>10110.316104476515</v>
      </c>
      <c r="Y98" s="53">
        <f t="shared" ca="1" si="28"/>
        <v>10118.741367896911</v>
      </c>
    </row>
    <row r="99" spans="1:25" ht="13.5" customHeight="1">
      <c r="A99" s="15"/>
      <c r="B99" s="46" t="s">
        <v>122</v>
      </c>
      <c r="C99" s="54">
        <f t="shared" ca="1" si="29"/>
        <v>9080.7805375484259</v>
      </c>
      <c r="D99" s="55">
        <f ca="1">$C$30+$N$59</f>
        <v>474</v>
      </c>
      <c r="E99" s="55">
        <f t="shared" ca="1" si="15"/>
        <v>8606.7805375484259</v>
      </c>
      <c r="F99" s="55">
        <f t="shared" ca="1" si="16"/>
        <v>7.1723171146236879</v>
      </c>
      <c r="G99" s="56">
        <f t="shared" ca="1" si="17"/>
        <v>8613.9528546630499</v>
      </c>
      <c r="H99" s="57"/>
      <c r="I99" s="58">
        <f t="shared" si="30"/>
        <v>7619.2956244380448</v>
      </c>
      <c r="J99" s="60">
        <f t="shared" si="18"/>
        <v>510</v>
      </c>
      <c r="K99" s="60">
        <f t="shared" si="19"/>
        <v>7109.2956244380448</v>
      </c>
      <c r="L99" s="60">
        <f t="shared" si="20"/>
        <v>5.9244130203650371</v>
      </c>
      <c r="M99" s="61">
        <f t="shared" si="21"/>
        <v>7115.2200374584099</v>
      </c>
      <c r="O99" s="62">
        <f t="shared" ca="1" si="31"/>
        <v>10118.741367896911</v>
      </c>
      <c r="P99" s="63">
        <f t="shared" si="22"/>
        <v>1003.95</v>
      </c>
      <c r="Q99" s="63">
        <f t="shared" si="35"/>
        <v>298.94619510000001</v>
      </c>
      <c r="R99" s="64">
        <v>0</v>
      </c>
      <c r="S99" s="63">
        <f t="shared" si="24"/>
        <v>166.66666666666666</v>
      </c>
      <c r="T99" s="55">
        <f ca="1">$N$59</f>
        <v>39</v>
      </c>
      <c r="U99" s="64">
        <v>0</v>
      </c>
      <c r="V99" s="65">
        <f t="shared" ca="1" si="32"/>
        <v>1703.5628617666669</v>
      </c>
      <c r="W99" s="66">
        <f t="shared" ca="1" si="26"/>
        <v>2039.122042860427</v>
      </c>
      <c r="X99" s="63">
        <f t="shared" ca="1" si="27"/>
        <v>10454.300548990672</v>
      </c>
      <c r="Y99" s="67">
        <f t="shared" ca="1" si="28"/>
        <v>10463.012466114829</v>
      </c>
    </row>
    <row r="100" spans="1:25" ht="13.5" customHeight="1">
      <c r="A100" s="15"/>
    </row>
    <row r="101" spans="1:25" ht="13.5" customHeight="1">
      <c r="A101" s="15"/>
      <c r="W101" s="11" t="s">
        <v>123</v>
      </c>
      <c r="X101" s="12">
        <f>C47</f>
        <v>253628.71199999997</v>
      </c>
    </row>
    <row r="102" spans="1:25" ht="13.5" customHeight="1">
      <c r="A102" s="20" t="s">
        <v>124</v>
      </c>
      <c r="W102" s="11" t="s">
        <v>125</v>
      </c>
      <c r="X102" s="12">
        <f>C15</f>
        <v>176908.31</v>
      </c>
    </row>
    <row r="103" spans="1:25" ht="13.5" customHeight="1">
      <c r="A103" s="15"/>
      <c r="B103" s="85" t="s">
        <v>126</v>
      </c>
      <c r="W103" s="68" t="s">
        <v>127</v>
      </c>
      <c r="X103" s="51">
        <f>X101-C48-X102</f>
        <v>64038.966399999976</v>
      </c>
    </row>
    <row r="104" spans="1:25" ht="13.5" customHeight="1">
      <c r="A104" s="15"/>
      <c r="B104" s="85" t="s">
        <v>128</v>
      </c>
      <c r="W104" s="85" t="s">
        <v>129</v>
      </c>
      <c r="X104" s="69">
        <f ca="1">X103+Y99-C8</f>
        <v>49501.978866114805</v>
      </c>
    </row>
    <row r="105" spans="1:25" ht="13.5" customHeight="1">
      <c r="A105" s="15"/>
      <c r="B105" s="85" t="s">
        <v>130</v>
      </c>
    </row>
    <row r="106" spans="1:25" ht="13.5" customHeight="1">
      <c r="A106" s="15"/>
    </row>
    <row r="107" spans="1:25" ht="13.5" customHeight="1">
      <c r="A107" s="15"/>
    </row>
    <row r="108" spans="1:25" ht="13.5" customHeight="1">
      <c r="A108" s="15"/>
    </row>
    <row r="109" spans="1:25" ht="13.5" customHeight="1">
      <c r="A109" s="15"/>
    </row>
    <row r="110" spans="1:25" ht="13.5" customHeight="1">
      <c r="A110" s="15"/>
    </row>
    <row r="111" spans="1:25" ht="13.5" customHeight="1">
      <c r="A111" s="15"/>
    </row>
    <row r="112" spans="1:25" ht="13.5" customHeight="1">
      <c r="A112" s="15"/>
    </row>
    <row r="113" spans="1:1" ht="13.5" customHeight="1">
      <c r="A113" s="15"/>
    </row>
    <row r="114" spans="1:1" ht="13.5" customHeight="1">
      <c r="A114" s="15"/>
    </row>
    <row r="115" spans="1:1" ht="13.5" customHeight="1">
      <c r="A115" s="15"/>
    </row>
    <row r="116" spans="1:1" ht="13.5" customHeight="1">
      <c r="A116" s="15"/>
    </row>
    <row r="117" spans="1:1" ht="13.5" customHeight="1">
      <c r="A117" s="15"/>
    </row>
    <row r="118" spans="1:1" ht="13.5" customHeight="1">
      <c r="A118" s="15"/>
    </row>
    <row r="119" spans="1:1" ht="13.5" customHeight="1">
      <c r="A119" s="15"/>
    </row>
    <row r="120" spans="1:1" ht="13.5" customHeight="1">
      <c r="A120" s="15"/>
    </row>
    <row r="121" spans="1:1" ht="13.5" customHeight="1">
      <c r="A121" s="15"/>
    </row>
    <row r="122" spans="1:1" ht="13.5" customHeight="1">
      <c r="A122" s="15"/>
    </row>
    <row r="123" spans="1:1" ht="13.5" customHeight="1">
      <c r="A123" s="15"/>
    </row>
    <row r="124" spans="1:1" ht="13.5" customHeight="1">
      <c r="A124" s="15"/>
    </row>
    <row r="125" spans="1:1" ht="13.5" customHeight="1">
      <c r="A125" s="15"/>
    </row>
    <row r="126" spans="1:1" ht="13.5" customHeight="1">
      <c r="A126" s="15"/>
    </row>
    <row r="127" spans="1:1" ht="13.5" customHeight="1">
      <c r="A127" s="15"/>
    </row>
    <row r="128" spans="1:1" ht="13.5" customHeight="1">
      <c r="A128" s="15"/>
    </row>
    <row r="129" spans="1:1" ht="13.5" customHeight="1">
      <c r="A129" s="15"/>
    </row>
    <row r="130" spans="1:1" ht="13.5" customHeight="1">
      <c r="A130" s="15"/>
    </row>
    <row r="131" spans="1:1" ht="13.5" customHeight="1">
      <c r="A131" s="15"/>
    </row>
    <row r="132" spans="1:1" ht="13.5" customHeight="1">
      <c r="A132" s="15"/>
    </row>
    <row r="133" spans="1:1" ht="13.5" customHeight="1">
      <c r="A133" s="15"/>
    </row>
    <row r="134" spans="1:1" ht="13.5" customHeight="1">
      <c r="A134" s="15"/>
    </row>
    <row r="135" spans="1:1" ht="13.5" customHeight="1">
      <c r="A135" s="15"/>
    </row>
    <row r="136" spans="1:1" ht="13.5" customHeight="1">
      <c r="A136" s="15"/>
    </row>
    <row r="137" spans="1:1" ht="13.5" customHeight="1">
      <c r="A137" s="15"/>
    </row>
    <row r="138" spans="1:1" ht="13.5" customHeight="1">
      <c r="A138" s="15"/>
    </row>
    <row r="139" spans="1:1" ht="13.5" customHeight="1">
      <c r="A139" s="15"/>
    </row>
    <row r="140" spans="1:1" ht="13.5" customHeight="1">
      <c r="A140" s="15"/>
    </row>
    <row r="141" spans="1:1" ht="13.5" customHeight="1">
      <c r="A141" s="15"/>
    </row>
    <row r="142" spans="1:1" ht="13.5" customHeight="1">
      <c r="A142" s="15"/>
    </row>
    <row r="143" spans="1:1" ht="13.5" customHeight="1">
      <c r="A143" s="15"/>
    </row>
    <row r="144" spans="1:1" ht="13.5" customHeight="1">
      <c r="A144" s="15"/>
    </row>
    <row r="145" spans="1:1" ht="13.5" customHeight="1">
      <c r="A145" s="15"/>
    </row>
    <row r="146" spans="1:1" ht="13.5" customHeight="1">
      <c r="A146" s="15"/>
    </row>
    <row r="147" spans="1:1" ht="13.5" customHeight="1">
      <c r="A147" s="15"/>
    </row>
    <row r="148" spans="1:1" ht="13.5" customHeight="1">
      <c r="A148" s="15"/>
    </row>
    <row r="149" spans="1:1" ht="13.5" customHeight="1">
      <c r="A149" s="15"/>
    </row>
    <row r="150" spans="1:1" ht="13.5" customHeight="1">
      <c r="A150" s="15"/>
    </row>
    <row r="151" spans="1:1" ht="13.5" customHeight="1">
      <c r="A151" s="15"/>
    </row>
    <row r="152" spans="1:1" ht="13.5" customHeight="1">
      <c r="A152" s="15"/>
    </row>
    <row r="153" spans="1:1" ht="13.5" customHeight="1">
      <c r="A153" s="15"/>
    </row>
    <row r="154" spans="1:1" ht="13.5" customHeight="1">
      <c r="A154" s="15"/>
    </row>
    <row r="155" spans="1:1" ht="13.5" customHeight="1">
      <c r="A155" s="15"/>
    </row>
    <row r="156" spans="1:1" ht="13.5" customHeight="1">
      <c r="A156" s="15"/>
    </row>
    <row r="157" spans="1:1" ht="13.5" customHeight="1">
      <c r="A157" s="15"/>
    </row>
    <row r="158" spans="1:1" ht="13.5" customHeight="1">
      <c r="A158" s="15"/>
    </row>
    <row r="159" spans="1:1" ht="13.5" customHeight="1">
      <c r="A159" s="15"/>
    </row>
    <row r="160" spans="1:1" ht="13.5" customHeight="1">
      <c r="A160" s="15"/>
    </row>
    <row r="161" spans="1:1" ht="13.5" customHeight="1">
      <c r="A161" s="15"/>
    </row>
    <row r="162" spans="1:1" ht="13.5" customHeight="1">
      <c r="A162" s="15"/>
    </row>
    <row r="163" spans="1:1" ht="13.5" customHeight="1">
      <c r="A163" s="15"/>
    </row>
    <row r="164" spans="1:1" ht="13.5" customHeight="1">
      <c r="A164" s="15"/>
    </row>
    <row r="165" spans="1:1" ht="13.5" customHeight="1">
      <c r="A165" s="15"/>
    </row>
    <row r="166" spans="1:1" ht="13.5" customHeight="1">
      <c r="A166" s="15"/>
    </row>
    <row r="167" spans="1:1" ht="13.5" customHeight="1">
      <c r="A167" s="15"/>
    </row>
    <row r="168" spans="1:1" ht="13.5" customHeight="1">
      <c r="A168" s="15"/>
    </row>
    <row r="169" spans="1:1" ht="13.5" customHeight="1">
      <c r="A169" s="15"/>
    </row>
    <row r="170" spans="1:1" ht="13.5" customHeight="1">
      <c r="A170" s="15"/>
    </row>
    <row r="171" spans="1:1" ht="13.5" customHeight="1">
      <c r="A171" s="15"/>
    </row>
    <row r="172" spans="1:1" ht="13.5" customHeight="1">
      <c r="A172" s="15"/>
    </row>
    <row r="173" spans="1:1" ht="13.5" customHeight="1">
      <c r="A173" s="15"/>
    </row>
    <row r="174" spans="1:1" ht="13.5" customHeight="1">
      <c r="A174" s="15"/>
    </row>
    <row r="175" spans="1:1" ht="13.5" customHeight="1">
      <c r="A175" s="15"/>
    </row>
    <row r="176" spans="1:1" ht="13.5" customHeight="1">
      <c r="A176" s="15"/>
    </row>
    <row r="177" spans="1:1" ht="13.5" customHeight="1">
      <c r="A177" s="15"/>
    </row>
    <row r="178" spans="1:1" ht="13.5" customHeight="1">
      <c r="A178" s="15"/>
    </row>
    <row r="179" spans="1:1" ht="13.5" customHeight="1">
      <c r="A179" s="15"/>
    </row>
    <row r="180" spans="1:1" ht="13.5" customHeight="1">
      <c r="A180" s="15"/>
    </row>
    <row r="181" spans="1:1" ht="13.5" customHeight="1">
      <c r="A181" s="15"/>
    </row>
    <row r="182" spans="1:1" ht="13.5" customHeight="1">
      <c r="A182" s="15"/>
    </row>
    <row r="183" spans="1:1" ht="13.5" customHeight="1">
      <c r="A183" s="15"/>
    </row>
    <row r="184" spans="1:1" ht="13.5" customHeight="1">
      <c r="A184" s="15"/>
    </row>
    <row r="185" spans="1:1" ht="13.5" customHeight="1">
      <c r="A185" s="15"/>
    </row>
    <row r="186" spans="1:1" ht="13.5" customHeight="1">
      <c r="A186" s="15"/>
    </row>
    <row r="187" spans="1:1" ht="13.5" customHeight="1">
      <c r="A187" s="15"/>
    </row>
    <row r="188" spans="1:1" ht="13.5" customHeight="1">
      <c r="A188" s="15"/>
    </row>
    <row r="189" spans="1:1" ht="13.5" customHeight="1">
      <c r="A189" s="15"/>
    </row>
    <row r="190" spans="1:1" ht="13.5" customHeight="1">
      <c r="A190" s="15"/>
    </row>
    <row r="191" spans="1:1" ht="13.5" customHeight="1">
      <c r="A191" s="15"/>
    </row>
    <row r="192" spans="1:1" ht="13.5" customHeight="1">
      <c r="A192" s="15"/>
    </row>
    <row r="193" spans="1:1" ht="13.5" customHeight="1">
      <c r="A193" s="15"/>
    </row>
    <row r="194" spans="1:1" ht="13.5" customHeight="1">
      <c r="A194" s="15"/>
    </row>
    <row r="195" spans="1:1" ht="13.5" customHeight="1">
      <c r="A195" s="15"/>
    </row>
    <row r="196" spans="1:1" ht="13.5" customHeight="1">
      <c r="A196" s="15"/>
    </row>
    <row r="197" spans="1:1" ht="13.5" customHeight="1">
      <c r="A197" s="15"/>
    </row>
    <row r="198" spans="1:1" ht="13.5" customHeight="1">
      <c r="A198" s="15"/>
    </row>
    <row r="199" spans="1:1" ht="13.5" customHeight="1">
      <c r="A199" s="15"/>
    </row>
    <row r="200" spans="1:1" ht="13.5" customHeight="1">
      <c r="A200" s="15"/>
    </row>
    <row r="201" spans="1:1" ht="13.5" customHeight="1">
      <c r="A201" s="15"/>
    </row>
    <row r="202" spans="1:1" ht="13.5" customHeight="1">
      <c r="A202" s="15"/>
    </row>
    <row r="203" spans="1:1" ht="13.5" customHeight="1">
      <c r="A203" s="15"/>
    </row>
    <row r="204" spans="1:1" ht="13.5" customHeight="1">
      <c r="A204" s="15"/>
    </row>
    <row r="205" spans="1:1" ht="13.5" customHeight="1">
      <c r="A205" s="15"/>
    </row>
    <row r="206" spans="1:1" ht="13.5" customHeight="1">
      <c r="A206" s="15"/>
    </row>
    <row r="207" spans="1:1" ht="13.5" customHeight="1">
      <c r="A207" s="15"/>
    </row>
    <row r="208" spans="1:1" ht="13.5" customHeight="1">
      <c r="A208" s="15"/>
    </row>
    <row r="209" spans="1:1" ht="13.5" customHeight="1">
      <c r="A209" s="15"/>
    </row>
    <row r="210" spans="1:1" ht="13.5" customHeight="1">
      <c r="A210" s="15"/>
    </row>
    <row r="211" spans="1:1" ht="13.5" customHeight="1">
      <c r="A211" s="15"/>
    </row>
    <row r="212" spans="1:1" ht="13.5" customHeight="1">
      <c r="A212" s="15"/>
    </row>
    <row r="213" spans="1:1" ht="13.5" customHeight="1">
      <c r="A213" s="15"/>
    </row>
    <row r="214" spans="1:1" ht="13.5" customHeight="1">
      <c r="A214" s="15"/>
    </row>
    <row r="215" spans="1:1" ht="13.5" customHeight="1">
      <c r="A215" s="15"/>
    </row>
    <row r="216" spans="1:1" ht="13.5" customHeight="1">
      <c r="A216" s="15"/>
    </row>
    <row r="217" spans="1:1" ht="13.5" customHeight="1">
      <c r="A217" s="15"/>
    </row>
    <row r="218" spans="1:1" ht="13.5" customHeight="1">
      <c r="A218" s="15"/>
    </row>
    <row r="219" spans="1:1" ht="13.5" customHeight="1">
      <c r="A219" s="15"/>
    </row>
    <row r="220" spans="1:1" ht="13.5" customHeight="1">
      <c r="A220" s="15"/>
    </row>
    <row r="221" spans="1:1" ht="13.5" customHeight="1">
      <c r="A221" s="15"/>
    </row>
    <row r="222" spans="1:1" ht="13.5" customHeight="1">
      <c r="A222" s="15"/>
    </row>
    <row r="223" spans="1:1" ht="13.5" customHeight="1">
      <c r="A223" s="15"/>
    </row>
    <row r="224" spans="1:1" ht="13.5" customHeight="1">
      <c r="A224" s="15"/>
    </row>
    <row r="225" spans="1:1" ht="13.5" customHeight="1">
      <c r="A225" s="15"/>
    </row>
    <row r="226" spans="1:1" ht="13.5" customHeight="1">
      <c r="A226" s="15"/>
    </row>
    <row r="227" spans="1:1" ht="13.5" customHeight="1">
      <c r="A227" s="15"/>
    </row>
    <row r="228" spans="1:1" ht="13.5" customHeight="1">
      <c r="A228" s="15"/>
    </row>
    <row r="229" spans="1:1" ht="13.5" customHeight="1">
      <c r="A229" s="15"/>
    </row>
    <row r="230" spans="1:1" ht="13.5" customHeight="1">
      <c r="A230" s="15"/>
    </row>
    <row r="231" spans="1:1" ht="13.5" customHeight="1">
      <c r="A231" s="15"/>
    </row>
    <row r="232" spans="1:1" ht="13.5" customHeight="1">
      <c r="A232" s="15"/>
    </row>
    <row r="233" spans="1:1" ht="13.5" customHeight="1">
      <c r="A233" s="15"/>
    </row>
    <row r="234" spans="1:1" ht="13.5" customHeight="1">
      <c r="A234" s="15"/>
    </row>
    <row r="235" spans="1:1" ht="13.5" customHeight="1">
      <c r="A235" s="15"/>
    </row>
    <row r="236" spans="1:1" ht="13.5" customHeight="1">
      <c r="A236" s="15"/>
    </row>
    <row r="237" spans="1:1" ht="13.5" customHeight="1">
      <c r="A237" s="15"/>
    </row>
    <row r="238" spans="1:1" ht="13.5" customHeight="1">
      <c r="A238" s="15"/>
    </row>
    <row r="239" spans="1:1" ht="13.5" customHeight="1">
      <c r="A239" s="15"/>
    </row>
    <row r="240" spans="1:1" ht="13.5" customHeight="1">
      <c r="A240" s="15"/>
    </row>
    <row r="241" spans="1:1" ht="13.5" customHeight="1">
      <c r="A241" s="15"/>
    </row>
    <row r="242" spans="1:1" ht="13.5" customHeight="1">
      <c r="A242" s="15"/>
    </row>
    <row r="243" spans="1:1" ht="13.5" customHeight="1">
      <c r="A243" s="15"/>
    </row>
    <row r="244" spans="1:1" ht="13.5" customHeight="1">
      <c r="A244" s="15"/>
    </row>
    <row r="245" spans="1:1" ht="13.5" customHeight="1">
      <c r="A245" s="15"/>
    </row>
    <row r="246" spans="1:1" ht="13.5" customHeight="1">
      <c r="A246" s="15"/>
    </row>
    <row r="247" spans="1:1" ht="13.5" customHeight="1">
      <c r="A247" s="15"/>
    </row>
    <row r="248" spans="1:1" ht="13.5" customHeight="1">
      <c r="A248" s="15"/>
    </row>
    <row r="249" spans="1:1" ht="13.5" customHeight="1">
      <c r="A249" s="15"/>
    </row>
    <row r="250" spans="1:1" ht="13.5" customHeight="1">
      <c r="A250" s="15"/>
    </row>
    <row r="251" spans="1:1" ht="13.5" customHeight="1">
      <c r="A251" s="15"/>
    </row>
    <row r="252" spans="1:1" ht="13.5" customHeight="1">
      <c r="A252" s="15"/>
    </row>
    <row r="253" spans="1:1" ht="13.5" customHeight="1">
      <c r="A253" s="15"/>
    </row>
    <row r="254" spans="1:1" ht="13.5" customHeight="1">
      <c r="A254" s="15"/>
    </row>
    <row r="255" spans="1:1" ht="13.5" customHeight="1">
      <c r="A255" s="15"/>
    </row>
    <row r="256" spans="1:1" ht="13.5" customHeight="1">
      <c r="A256" s="15"/>
    </row>
    <row r="257" spans="1:1" ht="13.5" customHeight="1">
      <c r="A257" s="15"/>
    </row>
    <row r="258" spans="1:1" ht="13.5" customHeight="1">
      <c r="A258" s="15"/>
    </row>
    <row r="259" spans="1:1" ht="13.5" customHeight="1">
      <c r="A259" s="15"/>
    </row>
    <row r="260" spans="1:1" ht="13.5" customHeight="1">
      <c r="A260" s="15"/>
    </row>
    <row r="261" spans="1:1" ht="13.5" customHeight="1">
      <c r="A261" s="15"/>
    </row>
    <row r="262" spans="1:1" ht="13.5" customHeight="1">
      <c r="A262" s="15"/>
    </row>
    <row r="263" spans="1:1" ht="13.5" customHeight="1">
      <c r="A263" s="15"/>
    </row>
    <row r="264" spans="1:1" ht="13.5" customHeight="1">
      <c r="A264" s="15"/>
    </row>
    <row r="265" spans="1:1" ht="13.5" customHeight="1">
      <c r="A265" s="15"/>
    </row>
    <row r="266" spans="1:1" ht="13.5" customHeight="1">
      <c r="A266" s="15"/>
    </row>
    <row r="267" spans="1:1" ht="13.5" customHeight="1">
      <c r="A267" s="15"/>
    </row>
    <row r="268" spans="1:1" ht="13.5" customHeight="1">
      <c r="A268" s="15"/>
    </row>
    <row r="269" spans="1:1" ht="13.5" customHeight="1">
      <c r="A269" s="15"/>
    </row>
    <row r="270" spans="1:1" ht="13.5" customHeight="1">
      <c r="A270" s="15"/>
    </row>
    <row r="271" spans="1:1" ht="13.5" customHeight="1">
      <c r="A271" s="15"/>
    </row>
    <row r="272" spans="1:1" ht="13.5" customHeight="1">
      <c r="A272" s="15"/>
    </row>
    <row r="273" spans="1:1" ht="13.5" customHeight="1">
      <c r="A273" s="15"/>
    </row>
    <row r="274" spans="1:1" ht="13.5" customHeight="1">
      <c r="A274" s="15"/>
    </row>
    <row r="275" spans="1:1" ht="13.5" customHeight="1">
      <c r="A275" s="15"/>
    </row>
    <row r="276" spans="1:1" ht="13.5" customHeight="1">
      <c r="A276" s="15"/>
    </row>
    <row r="277" spans="1:1" ht="13.5" customHeight="1">
      <c r="A277" s="15"/>
    </row>
    <row r="278" spans="1:1" ht="13.5" customHeight="1">
      <c r="A278" s="15"/>
    </row>
    <row r="279" spans="1:1" ht="13.5" customHeight="1">
      <c r="A279" s="15"/>
    </row>
    <row r="280" spans="1:1" ht="13.5" customHeight="1">
      <c r="A280" s="15"/>
    </row>
    <row r="281" spans="1:1" ht="13.5" customHeight="1">
      <c r="A281" s="15"/>
    </row>
    <row r="282" spans="1:1" ht="13.5" customHeight="1">
      <c r="A282" s="15"/>
    </row>
    <row r="283" spans="1:1" ht="13.5" customHeight="1">
      <c r="A283" s="15"/>
    </row>
    <row r="284" spans="1:1" ht="13.5" customHeight="1">
      <c r="A284" s="15"/>
    </row>
    <row r="285" spans="1:1" ht="13.5" customHeight="1">
      <c r="A285" s="15"/>
    </row>
    <row r="286" spans="1:1" ht="13.5" customHeight="1">
      <c r="A286" s="15"/>
    </row>
    <row r="287" spans="1:1" ht="13.5" customHeight="1">
      <c r="A287" s="15"/>
    </row>
    <row r="288" spans="1:1" ht="13.5" customHeight="1">
      <c r="A288" s="15"/>
    </row>
    <row r="289" spans="1:1" ht="13.5" customHeight="1">
      <c r="A289" s="15"/>
    </row>
    <row r="290" spans="1:1" ht="13.5" customHeight="1">
      <c r="A290" s="15"/>
    </row>
    <row r="291" spans="1:1" ht="13.5" customHeight="1">
      <c r="A291" s="15"/>
    </row>
    <row r="292" spans="1:1" ht="13.5" customHeight="1">
      <c r="A292" s="15"/>
    </row>
    <row r="293" spans="1:1" ht="13.5" customHeight="1">
      <c r="A293" s="15"/>
    </row>
    <row r="294" spans="1:1" ht="13.5" customHeight="1">
      <c r="A294" s="15"/>
    </row>
    <row r="295" spans="1:1" ht="13.5" customHeight="1">
      <c r="A295" s="15"/>
    </row>
    <row r="296" spans="1:1" ht="13.5" customHeight="1">
      <c r="A296" s="15"/>
    </row>
    <row r="297" spans="1:1" ht="13.5" customHeight="1">
      <c r="A297" s="15"/>
    </row>
    <row r="298" spans="1:1" ht="13.5" customHeight="1">
      <c r="A298" s="15"/>
    </row>
    <row r="299" spans="1:1" ht="13.5" customHeight="1">
      <c r="A299" s="15"/>
    </row>
    <row r="300" spans="1:1" ht="13.5" customHeight="1">
      <c r="A300" s="15"/>
    </row>
    <row r="301" spans="1:1" ht="13.5" customHeight="1">
      <c r="A301" s="15"/>
    </row>
    <row r="302" spans="1:1" ht="13.5" customHeight="1">
      <c r="A302" s="15"/>
    </row>
    <row r="303" spans="1:1" ht="13.5" customHeight="1">
      <c r="A303" s="15"/>
    </row>
    <row r="304" spans="1:1" ht="13.5" customHeight="1">
      <c r="A304" s="15"/>
    </row>
    <row r="305" spans="1:1" ht="13.5" customHeight="1">
      <c r="A305" s="15"/>
    </row>
    <row r="306" spans="1:1" ht="13.5" customHeight="1">
      <c r="A306" s="15"/>
    </row>
    <row r="307" spans="1:1" ht="13.5" customHeight="1">
      <c r="A307" s="15"/>
    </row>
    <row r="308" spans="1:1" ht="13.5" customHeight="1">
      <c r="A308" s="15"/>
    </row>
    <row r="309" spans="1:1" ht="13.5" customHeight="1">
      <c r="A309" s="15"/>
    </row>
    <row r="310" spans="1:1" ht="13.5" customHeight="1">
      <c r="A310" s="15"/>
    </row>
    <row r="311" spans="1:1" ht="13.5" customHeight="1">
      <c r="A311" s="15"/>
    </row>
    <row r="312" spans="1:1" ht="13.5" customHeight="1">
      <c r="A312" s="15"/>
    </row>
    <row r="313" spans="1:1" ht="13.5" customHeight="1">
      <c r="A313" s="15"/>
    </row>
    <row r="314" spans="1:1" ht="13.5" customHeight="1">
      <c r="A314" s="15"/>
    </row>
    <row r="315" spans="1:1" ht="13.5" customHeight="1">
      <c r="A315" s="15"/>
    </row>
    <row r="316" spans="1:1" ht="13.5" customHeight="1">
      <c r="A316" s="15"/>
    </row>
    <row r="317" spans="1:1" ht="13.5" customHeight="1">
      <c r="A317" s="15"/>
    </row>
    <row r="318" spans="1:1" ht="13.5" customHeight="1">
      <c r="A318" s="15"/>
    </row>
    <row r="319" spans="1:1" ht="13.5" customHeight="1">
      <c r="A319" s="15"/>
    </row>
    <row r="320" spans="1:1" ht="13.5" customHeight="1">
      <c r="A320" s="15"/>
    </row>
    <row r="321" spans="1:1" ht="13.5" customHeight="1">
      <c r="A321" s="15"/>
    </row>
    <row r="322" spans="1:1" ht="13.5" customHeight="1">
      <c r="A322" s="15"/>
    </row>
    <row r="323" spans="1:1" ht="13.5" customHeight="1">
      <c r="A323" s="15"/>
    </row>
    <row r="324" spans="1:1" ht="13.5" customHeight="1">
      <c r="A324" s="15"/>
    </row>
    <row r="325" spans="1:1" ht="13.5" customHeight="1">
      <c r="A325" s="15"/>
    </row>
    <row r="326" spans="1:1" ht="13.5" customHeight="1">
      <c r="A326" s="15"/>
    </row>
    <row r="327" spans="1:1" ht="13.5" customHeight="1">
      <c r="A327" s="15"/>
    </row>
    <row r="328" spans="1:1" ht="13.5" customHeight="1">
      <c r="A328" s="15"/>
    </row>
    <row r="329" spans="1:1" ht="13.5" customHeight="1">
      <c r="A329" s="15"/>
    </row>
    <row r="330" spans="1:1" ht="13.5" customHeight="1">
      <c r="A330" s="15"/>
    </row>
    <row r="331" spans="1:1" ht="13.5" customHeight="1">
      <c r="A331" s="15"/>
    </row>
    <row r="332" spans="1:1" ht="13.5" customHeight="1">
      <c r="A332" s="15"/>
    </row>
    <row r="333" spans="1:1" ht="13.5" customHeight="1">
      <c r="A333" s="15"/>
    </row>
    <row r="334" spans="1:1" ht="13.5" customHeight="1">
      <c r="A334" s="15"/>
    </row>
    <row r="335" spans="1:1" ht="13.5" customHeight="1">
      <c r="A335" s="15"/>
    </row>
    <row r="336" spans="1:1" ht="13.5" customHeight="1">
      <c r="A336" s="15"/>
    </row>
    <row r="337" spans="1:1" ht="13.5" customHeight="1">
      <c r="A337" s="15"/>
    </row>
    <row r="338" spans="1:1" ht="13.5" customHeight="1">
      <c r="A338" s="15"/>
    </row>
    <row r="339" spans="1:1" ht="13.5" customHeight="1">
      <c r="A339" s="15"/>
    </row>
    <row r="340" spans="1:1" ht="13.5" customHeight="1">
      <c r="A340" s="15"/>
    </row>
    <row r="341" spans="1:1" ht="13.5" customHeight="1">
      <c r="A341" s="15"/>
    </row>
    <row r="342" spans="1:1" ht="13.5" customHeight="1">
      <c r="A342" s="15"/>
    </row>
    <row r="343" spans="1:1" ht="13.5" customHeight="1">
      <c r="A343" s="15"/>
    </row>
    <row r="344" spans="1:1" ht="13.5" customHeight="1">
      <c r="A344" s="15"/>
    </row>
    <row r="345" spans="1:1" ht="13.5" customHeight="1">
      <c r="A345" s="15"/>
    </row>
    <row r="346" spans="1:1" ht="13.5" customHeight="1">
      <c r="A346" s="15"/>
    </row>
    <row r="347" spans="1:1" ht="13.5" customHeight="1">
      <c r="A347" s="15"/>
    </row>
    <row r="348" spans="1:1" ht="13.5" customHeight="1">
      <c r="A348" s="15"/>
    </row>
    <row r="349" spans="1:1" ht="13.5" customHeight="1">
      <c r="A349" s="15"/>
    </row>
    <row r="350" spans="1:1" ht="13.5" customHeight="1">
      <c r="A350" s="15"/>
    </row>
    <row r="351" spans="1:1" ht="13.5" customHeight="1">
      <c r="A351" s="15"/>
    </row>
    <row r="352" spans="1:1" ht="13.5" customHeight="1">
      <c r="A352" s="15"/>
    </row>
    <row r="353" spans="1:1" ht="13.5" customHeight="1">
      <c r="A353" s="15"/>
    </row>
    <row r="354" spans="1:1" ht="13.5" customHeight="1">
      <c r="A354" s="15"/>
    </row>
    <row r="355" spans="1:1" ht="13.5" customHeight="1">
      <c r="A355" s="15"/>
    </row>
    <row r="356" spans="1:1" ht="13.5" customHeight="1">
      <c r="A356" s="15"/>
    </row>
    <row r="357" spans="1:1" ht="13.5" customHeight="1">
      <c r="A357" s="15"/>
    </row>
    <row r="358" spans="1:1" ht="13.5" customHeight="1">
      <c r="A358" s="15"/>
    </row>
    <row r="359" spans="1:1" ht="13.5" customHeight="1">
      <c r="A359" s="15"/>
    </row>
    <row r="360" spans="1:1" ht="13.5" customHeight="1">
      <c r="A360" s="15"/>
    </row>
    <row r="361" spans="1:1" ht="13.5" customHeight="1">
      <c r="A361" s="15"/>
    </row>
    <row r="362" spans="1:1" ht="13.5" customHeight="1">
      <c r="A362" s="15"/>
    </row>
    <row r="363" spans="1:1" ht="13.5" customHeight="1">
      <c r="A363" s="15"/>
    </row>
    <row r="364" spans="1:1" ht="13.5" customHeight="1">
      <c r="A364" s="15"/>
    </row>
    <row r="365" spans="1:1" ht="13.5" customHeight="1">
      <c r="A365" s="15"/>
    </row>
    <row r="366" spans="1:1" ht="13.5" customHeight="1">
      <c r="A366" s="15"/>
    </row>
    <row r="367" spans="1:1" ht="13.5" customHeight="1">
      <c r="A367" s="15"/>
    </row>
    <row r="368" spans="1:1" ht="13.5" customHeight="1">
      <c r="A368" s="15"/>
    </row>
    <row r="369" spans="1:1" ht="13.5" customHeight="1">
      <c r="A369" s="15"/>
    </row>
    <row r="370" spans="1:1" ht="13.5" customHeight="1">
      <c r="A370" s="15"/>
    </row>
    <row r="371" spans="1:1" ht="13.5" customHeight="1">
      <c r="A371" s="15"/>
    </row>
    <row r="372" spans="1:1" ht="13.5" customHeight="1">
      <c r="A372" s="15"/>
    </row>
    <row r="373" spans="1:1" ht="13.5" customHeight="1">
      <c r="A373" s="15"/>
    </row>
    <row r="374" spans="1:1" ht="13.5" customHeight="1">
      <c r="A374" s="15"/>
    </row>
    <row r="375" spans="1:1" ht="13.5" customHeight="1">
      <c r="A375" s="15"/>
    </row>
    <row r="376" spans="1:1" ht="13.5" customHeight="1">
      <c r="A376" s="15"/>
    </row>
    <row r="377" spans="1:1" ht="13.5" customHeight="1">
      <c r="A377" s="15"/>
    </row>
    <row r="378" spans="1:1" ht="13.5" customHeight="1">
      <c r="A378" s="15"/>
    </row>
    <row r="379" spans="1:1" ht="13.5" customHeight="1">
      <c r="A379" s="15"/>
    </row>
    <row r="380" spans="1:1" ht="13.5" customHeight="1">
      <c r="A380" s="15"/>
    </row>
    <row r="381" spans="1:1" ht="13.5" customHeight="1">
      <c r="A381" s="15"/>
    </row>
    <row r="382" spans="1:1" ht="13.5" customHeight="1">
      <c r="A382" s="15"/>
    </row>
    <row r="383" spans="1:1" ht="13.5" customHeight="1">
      <c r="A383" s="15"/>
    </row>
    <row r="384" spans="1:1" ht="13.5" customHeight="1">
      <c r="A384" s="15"/>
    </row>
    <row r="385" spans="1:1" ht="13.5" customHeight="1">
      <c r="A385" s="15"/>
    </row>
    <row r="386" spans="1:1" ht="13.5" customHeight="1">
      <c r="A386" s="15"/>
    </row>
    <row r="387" spans="1:1" ht="13.5" customHeight="1">
      <c r="A387" s="15"/>
    </row>
    <row r="388" spans="1:1" ht="13.5" customHeight="1">
      <c r="A388" s="15"/>
    </row>
    <row r="389" spans="1:1" ht="13.5" customHeight="1">
      <c r="A389" s="15"/>
    </row>
    <row r="390" spans="1:1" ht="13.5" customHeight="1">
      <c r="A390" s="15"/>
    </row>
    <row r="391" spans="1:1" ht="13.5" customHeight="1">
      <c r="A391" s="15"/>
    </row>
    <row r="392" spans="1:1" ht="13.5" customHeight="1">
      <c r="A392" s="15"/>
    </row>
    <row r="393" spans="1:1" ht="13.5" customHeight="1">
      <c r="A393" s="15"/>
    </row>
    <row r="394" spans="1:1" ht="13.5" customHeight="1">
      <c r="A394" s="15"/>
    </row>
    <row r="395" spans="1:1" ht="13.5" customHeight="1">
      <c r="A395" s="15"/>
    </row>
    <row r="396" spans="1:1" ht="13.5" customHeight="1">
      <c r="A396" s="15"/>
    </row>
    <row r="397" spans="1:1" ht="13.5" customHeight="1">
      <c r="A397" s="15"/>
    </row>
    <row r="398" spans="1:1" ht="13.5" customHeight="1">
      <c r="A398" s="15"/>
    </row>
    <row r="399" spans="1:1" ht="13.5" customHeight="1">
      <c r="A399" s="15"/>
    </row>
    <row r="400" spans="1:1" ht="13.5" customHeight="1">
      <c r="A400" s="15"/>
    </row>
    <row r="401" spans="1:1" ht="13.5" customHeight="1">
      <c r="A401" s="15"/>
    </row>
    <row r="402" spans="1:1" ht="13.5" customHeight="1">
      <c r="A402" s="15"/>
    </row>
    <row r="403" spans="1:1" ht="13.5" customHeight="1">
      <c r="A403" s="15"/>
    </row>
    <row r="404" spans="1:1" ht="13.5" customHeight="1">
      <c r="A404" s="15"/>
    </row>
    <row r="405" spans="1:1" ht="13.5" customHeight="1">
      <c r="A405" s="15"/>
    </row>
    <row r="406" spans="1:1" ht="13.5" customHeight="1">
      <c r="A406" s="15"/>
    </row>
    <row r="407" spans="1:1" ht="13.5" customHeight="1">
      <c r="A407" s="15"/>
    </row>
    <row r="408" spans="1:1" ht="13.5" customHeight="1">
      <c r="A408" s="15"/>
    </row>
    <row r="409" spans="1:1" ht="13.5" customHeight="1">
      <c r="A409" s="15"/>
    </row>
    <row r="410" spans="1:1" ht="13.5" customHeight="1">
      <c r="A410" s="15"/>
    </row>
    <row r="411" spans="1:1" ht="13.5" customHeight="1">
      <c r="A411" s="15"/>
    </row>
    <row r="412" spans="1:1" ht="13.5" customHeight="1">
      <c r="A412" s="15"/>
    </row>
    <row r="413" spans="1:1" ht="13.5" customHeight="1">
      <c r="A413" s="15"/>
    </row>
    <row r="414" spans="1:1" ht="13.5" customHeight="1">
      <c r="A414" s="15"/>
    </row>
    <row r="415" spans="1:1" ht="13.5" customHeight="1">
      <c r="A415" s="15"/>
    </row>
    <row r="416" spans="1:1" ht="13.5" customHeight="1">
      <c r="A416" s="15"/>
    </row>
    <row r="417" spans="1:1" ht="13.5" customHeight="1">
      <c r="A417" s="15"/>
    </row>
    <row r="418" spans="1:1" ht="13.5" customHeight="1">
      <c r="A418" s="15"/>
    </row>
    <row r="419" spans="1:1" ht="13.5" customHeight="1">
      <c r="A419" s="15"/>
    </row>
    <row r="420" spans="1:1" ht="13.5" customHeight="1">
      <c r="A420" s="15"/>
    </row>
    <row r="421" spans="1:1" ht="13.5" customHeight="1">
      <c r="A421" s="15"/>
    </row>
    <row r="422" spans="1:1" ht="13.5" customHeight="1">
      <c r="A422" s="15"/>
    </row>
    <row r="423" spans="1:1" ht="13.5" customHeight="1">
      <c r="A423" s="15"/>
    </row>
    <row r="424" spans="1:1" ht="13.5" customHeight="1">
      <c r="A424" s="15"/>
    </row>
    <row r="425" spans="1:1" ht="13.5" customHeight="1">
      <c r="A425" s="15"/>
    </row>
    <row r="426" spans="1:1" ht="13.5" customHeight="1">
      <c r="A426" s="15"/>
    </row>
    <row r="427" spans="1:1" ht="13.5" customHeight="1">
      <c r="A427" s="15"/>
    </row>
    <row r="428" spans="1:1" ht="13.5" customHeight="1">
      <c r="A428" s="15"/>
    </row>
    <row r="429" spans="1:1" ht="13.5" customHeight="1">
      <c r="A429" s="15"/>
    </row>
    <row r="430" spans="1:1" ht="13.5" customHeight="1">
      <c r="A430" s="15"/>
    </row>
    <row r="431" spans="1:1" ht="13.5" customHeight="1">
      <c r="A431" s="15"/>
    </row>
    <row r="432" spans="1:1" ht="13.5" customHeight="1">
      <c r="A432" s="15"/>
    </row>
    <row r="433" spans="1:1" ht="13.5" customHeight="1">
      <c r="A433" s="15"/>
    </row>
    <row r="434" spans="1:1" ht="13.5" customHeight="1">
      <c r="A434" s="15"/>
    </row>
    <row r="435" spans="1:1" ht="13.5" customHeight="1">
      <c r="A435" s="15"/>
    </row>
    <row r="436" spans="1:1" ht="13.5" customHeight="1">
      <c r="A436" s="15"/>
    </row>
    <row r="437" spans="1:1" ht="13.5" customHeight="1">
      <c r="A437" s="15"/>
    </row>
    <row r="438" spans="1:1" ht="13.5" customHeight="1">
      <c r="A438" s="15"/>
    </row>
    <row r="439" spans="1:1" ht="13.5" customHeight="1">
      <c r="A439" s="15"/>
    </row>
    <row r="440" spans="1:1" ht="13.5" customHeight="1">
      <c r="A440" s="15"/>
    </row>
    <row r="441" spans="1:1" ht="13.5" customHeight="1">
      <c r="A441" s="15"/>
    </row>
    <row r="442" spans="1:1" ht="13.5" customHeight="1">
      <c r="A442" s="15"/>
    </row>
    <row r="443" spans="1:1" ht="13.5" customHeight="1">
      <c r="A443" s="15"/>
    </row>
    <row r="444" spans="1:1" ht="13.5" customHeight="1">
      <c r="A444" s="15"/>
    </row>
    <row r="445" spans="1:1" ht="13.5" customHeight="1">
      <c r="A445" s="15"/>
    </row>
    <row r="446" spans="1:1" ht="13.5" customHeight="1">
      <c r="A446" s="15"/>
    </row>
    <row r="447" spans="1:1" ht="13.5" customHeight="1">
      <c r="A447" s="15"/>
    </row>
    <row r="448" spans="1:1" ht="13.5" customHeight="1">
      <c r="A448" s="15"/>
    </row>
    <row r="449" spans="1:1" ht="13.5" customHeight="1">
      <c r="A449" s="15"/>
    </row>
    <row r="450" spans="1:1" ht="13.5" customHeight="1">
      <c r="A450" s="15"/>
    </row>
    <row r="451" spans="1:1" ht="13.5" customHeight="1">
      <c r="A451" s="15"/>
    </row>
    <row r="452" spans="1:1" ht="13.5" customHeight="1">
      <c r="A452" s="15"/>
    </row>
    <row r="453" spans="1:1" ht="13.5" customHeight="1">
      <c r="A453" s="15"/>
    </row>
    <row r="454" spans="1:1" ht="13.5" customHeight="1">
      <c r="A454" s="15"/>
    </row>
    <row r="455" spans="1:1" ht="13.5" customHeight="1">
      <c r="A455" s="15"/>
    </row>
    <row r="456" spans="1:1" ht="13.5" customHeight="1">
      <c r="A456" s="15"/>
    </row>
    <row r="457" spans="1:1" ht="13.5" customHeight="1">
      <c r="A457" s="15"/>
    </row>
    <row r="458" spans="1:1" ht="13.5" customHeight="1">
      <c r="A458" s="15"/>
    </row>
    <row r="459" spans="1:1" ht="13.5" customHeight="1">
      <c r="A459" s="15"/>
    </row>
    <row r="460" spans="1:1" ht="13.5" customHeight="1">
      <c r="A460" s="15"/>
    </row>
    <row r="461" spans="1:1" ht="13.5" customHeight="1">
      <c r="A461" s="15"/>
    </row>
    <row r="462" spans="1:1" ht="13.5" customHeight="1">
      <c r="A462" s="15"/>
    </row>
    <row r="463" spans="1:1" ht="13.5" customHeight="1">
      <c r="A463" s="15"/>
    </row>
    <row r="464" spans="1:1" ht="13.5" customHeight="1">
      <c r="A464" s="15"/>
    </row>
    <row r="465" spans="1:1" ht="13.5" customHeight="1">
      <c r="A465" s="15"/>
    </row>
    <row r="466" spans="1:1" ht="13.5" customHeight="1">
      <c r="A466" s="15"/>
    </row>
    <row r="467" spans="1:1" ht="13.5" customHeight="1">
      <c r="A467" s="15"/>
    </row>
    <row r="468" spans="1:1" ht="13.5" customHeight="1">
      <c r="A468" s="15"/>
    </row>
    <row r="469" spans="1:1" ht="13.5" customHeight="1">
      <c r="A469" s="15"/>
    </row>
    <row r="470" spans="1:1" ht="13.5" customHeight="1">
      <c r="A470" s="15"/>
    </row>
    <row r="471" spans="1:1" ht="13.5" customHeight="1">
      <c r="A471" s="15"/>
    </row>
    <row r="472" spans="1:1" ht="13.5" customHeight="1">
      <c r="A472" s="15"/>
    </row>
    <row r="473" spans="1:1" ht="13.5" customHeight="1">
      <c r="A473" s="15"/>
    </row>
    <row r="474" spans="1:1" ht="13.5" customHeight="1">
      <c r="A474" s="15"/>
    </row>
    <row r="475" spans="1:1" ht="13.5" customHeight="1">
      <c r="A475" s="15"/>
    </row>
    <row r="476" spans="1:1" ht="13.5" customHeight="1">
      <c r="A476" s="15"/>
    </row>
    <row r="477" spans="1:1" ht="13.5" customHeight="1">
      <c r="A477" s="15"/>
    </row>
    <row r="478" spans="1:1" ht="13.5" customHeight="1">
      <c r="A478" s="15"/>
    </row>
    <row r="479" spans="1:1" ht="13.5" customHeight="1">
      <c r="A479" s="15"/>
    </row>
    <row r="480" spans="1:1" ht="13.5" customHeight="1">
      <c r="A480" s="15"/>
    </row>
    <row r="481" spans="1:1" ht="13.5" customHeight="1">
      <c r="A481" s="15"/>
    </row>
    <row r="482" spans="1:1" ht="13.5" customHeight="1">
      <c r="A482" s="15"/>
    </row>
    <row r="483" spans="1:1" ht="13.5" customHeight="1">
      <c r="A483" s="15"/>
    </row>
    <row r="484" spans="1:1" ht="13.5" customHeight="1">
      <c r="A484" s="15"/>
    </row>
    <row r="485" spans="1:1" ht="13.5" customHeight="1">
      <c r="A485" s="15"/>
    </row>
    <row r="486" spans="1:1" ht="13.5" customHeight="1">
      <c r="A486" s="15"/>
    </row>
    <row r="487" spans="1:1" ht="13.5" customHeight="1">
      <c r="A487" s="15"/>
    </row>
    <row r="488" spans="1:1" ht="13.5" customHeight="1">
      <c r="A488" s="15"/>
    </row>
    <row r="489" spans="1:1" ht="13.5" customHeight="1">
      <c r="A489" s="15"/>
    </row>
    <row r="490" spans="1:1" ht="13.5" customHeight="1">
      <c r="A490" s="15"/>
    </row>
    <row r="491" spans="1:1" ht="13.5" customHeight="1">
      <c r="A491" s="15"/>
    </row>
    <row r="492" spans="1:1" ht="13.5" customHeight="1">
      <c r="A492" s="15"/>
    </row>
    <row r="493" spans="1:1" ht="13.5" customHeight="1">
      <c r="A493" s="15"/>
    </row>
    <row r="494" spans="1:1" ht="13.5" customHeight="1">
      <c r="A494" s="15"/>
    </row>
    <row r="495" spans="1:1" ht="13.5" customHeight="1">
      <c r="A495" s="15"/>
    </row>
    <row r="496" spans="1:1" ht="13.5" customHeight="1">
      <c r="A496" s="15"/>
    </row>
    <row r="497" spans="1:1" ht="13.5" customHeight="1">
      <c r="A497" s="15"/>
    </row>
    <row r="498" spans="1:1" ht="13.5" customHeight="1">
      <c r="A498" s="15"/>
    </row>
    <row r="499" spans="1:1" ht="13.5" customHeight="1">
      <c r="A499" s="15"/>
    </row>
    <row r="500" spans="1:1" ht="13.5" customHeight="1">
      <c r="A500" s="15"/>
    </row>
    <row r="501" spans="1:1" ht="13.5" customHeight="1">
      <c r="A501" s="15"/>
    </row>
    <row r="502" spans="1:1" ht="13.5" customHeight="1">
      <c r="A502" s="15"/>
    </row>
    <row r="503" spans="1:1" ht="13.5" customHeight="1">
      <c r="A503" s="15"/>
    </row>
    <row r="504" spans="1:1" ht="13.5" customHeight="1">
      <c r="A504" s="15"/>
    </row>
    <row r="505" spans="1:1" ht="13.5" customHeight="1">
      <c r="A505" s="15"/>
    </row>
    <row r="506" spans="1:1" ht="13.5" customHeight="1">
      <c r="A506" s="15"/>
    </row>
    <row r="507" spans="1:1" ht="13.5" customHeight="1">
      <c r="A507" s="15"/>
    </row>
    <row r="508" spans="1:1" ht="13.5" customHeight="1">
      <c r="A508" s="15"/>
    </row>
    <row r="509" spans="1:1" ht="13.5" customHeight="1">
      <c r="A509" s="15"/>
    </row>
    <row r="510" spans="1:1" ht="13.5" customHeight="1">
      <c r="A510" s="15"/>
    </row>
    <row r="511" spans="1:1" ht="13.5" customHeight="1">
      <c r="A511" s="15"/>
    </row>
    <row r="512" spans="1:1" ht="13.5" customHeight="1">
      <c r="A512" s="15"/>
    </row>
    <row r="513" spans="1:1" ht="13.5" customHeight="1">
      <c r="A513" s="15"/>
    </row>
    <row r="514" spans="1:1" ht="13.5" customHeight="1">
      <c r="A514" s="15"/>
    </row>
    <row r="515" spans="1:1" ht="13.5" customHeight="1">
      <c r="A515" s="15"/>
    </row>
    <row r="516" spans="1:1" ht="13.5" customHeight="1">
      <c r="A516" s="15"/>
    </row>
    <row r="517" spans="1:1" ht="13.5" customHeight="1">
      <c r="A517" s="15"/>
    </row>
    <row r="518" spans="1:1" ht="13.5" customHeight="1">
      <c r="A518" s="15"/>
    </row>
    <row r="519" spans="1:1" ht="13.5" customHeight="1">
      <c r="A519" s="15"/>
    </row>
    <row r="520" spans="1:1" ht="13.5" customHeight="1">
      <c r="A520" s="15"/>
    </row>
    <row r="521" spans="1:1" ht="13.5" customHeight="1">
      <c r="A521" s="15"/>
    </row>
    <row r="522" spans="1:1" ht="13.5" customHeight="1">
      <c r="A522" s="15"/>
    </row>
    <row r="523" spans="1:1" ht="13.5" customHeight="1">
      <c r="A523" s="15"/>
    </row>
    <row r="524" spans="1:1" ht="13.5" customHeight="1">
      <c r="A524" s="15"/>
    </row>
    <row r="525" spans="1:1" ht="13.5" customHeight="1">
      <c r="A525" s="15"/>
    </row>
    <row r="526" spans="1:1" ht="13.5" customHeight="1">
      <c r="A526" s="15"/>
    </row>
    <row r="527" spans="1:1" ht="13.5" customHeight="1">
      <c r="A527" s="15"/>
    </row>
    <row r="528" spans="1:1" ht="13.5" customHeight="1">
      <c r="A528" s="15"/>
    </row>
    <row r="529" spans="1:1" ht="13.5" customHeight="1">
      <c r="A529" s="15"/>
    </row>
    <row r="530" spans="1:1" ht="13.5" customHeight="1">
      <c r="A530" s="15"/>
    </row>
    <row r="531" spans="1:1" ht="13.5" customHeight="1">
      <c r="A531" s="15"/>
    </row>
    <row r="532" spans="1:1" ht="13.5" customHeight="1">
      <c r="A532" s="15"/>
    </row>
    <row r="533" spans="1:1" ht="13.5" customHeight="1">
      <c r="A533" s="15"/>
    </row>
    <row r="534" spans="1:1" ht="13.5" customHeight="1">
      <c r="A534" s="15"/>
    </row>
    <row r="535" spans="1:1" ht="13.5" customHeight="1">
      <c r="A535" s="15"/>
    </row>
    <row r="536" spans="1:1" ht="13.5" customHeight="1">
      <c r="A536" s="15"/>
    </row>
    <row r="537" spans="1:1" ht="13.5" customHeight="1">
      <c r="A537" s="15"/>
    </row>
    <row r="538" spans="1:1" ht="13.5" customHeight="1">
      <c r="A538" s="15"/>
    </row>
    <row r="539" spans="1:1" ht="13.5" customHeight="1">
      <c r="A539" s="15"/>
    </row>
    <row r="540" spans="1:1" ht="13.5" customHeight="1">
      <c r="A540" s="15"/>
    </row>
    <row r="541" spans="1:1" ht="13.5" customHeight="1">
      <c r="A541" s="15"/>
    </row>
    <row r="542" spans="1:1" ht="13.5" customHeight="1">
      <c r="A542" s="15"/>
    </row>
    <row r="543" spans="1:1" ht="13.5" customHeight="1">
      <c r="A543" s="15"/>
    </row>
    <row r="544" spans="1:1" ht="13.5" customHeight="1">
      <c r="A544" s="15"/>
    </row>
    <row r="545" spans="1:1" ht="13.5" customHeight="1">
      <c r="A545" s="15"/>
    </row>
    <row r="546" spans="1:1" ht="13.5" customHeight="1">
      <c r="A546" s="15"/>
    </row>
    <row r="547" spans="1:1" ht="13.5" customHeight="1">
      <c r="A547" s="15"/>
    </row>
    <row r="548" spans="1:1" ht="13.5" customHeight="1">
      <c r="A548" s="15"/>
    </row>
    <row r="549" spans="1:1" ht="13.5" customHeight="1">
      <c r="A549" s="15"/>
    </row>
    <row r="550" spans="1:1" ht="13.5" customHeight="1">
      <c r="A550" s="15"/>
    </row>
    <row r="551" spans="1:1" ht="13.5" customHeight="1">
      <c r="A551" s="15"/>
    </row>
    <row r="552" spans="1:1" ht="13.5" customHeight="1">
      <c r="A552" s="15"/>
    </row>
    <row r="553" spans="1:1" ht="13.5" customHeight="1">
      <c r="A553" s="15"/>
    </row>
    <row r="554" spans="1:1" ht="13.5" customHeight="1">
      <c r="A554" s="15"/>
    </row>
    <row r="555" spans="1:1" ht="13.5" customHeight="1">
      <c r="A555" s="15"/>
    </row>
    <row r="556" spans="1:1" ht="13.5" customHeight="1">
      <c r="A556" s="15"/>
    </row>
    <row r="557" spans="1:1" ht="13.5" customHeight="1">
      <c r="A557" s="15"/>
    </row>
    <row r="558" spans="1:1" ht="13.5" customHeight="1">
      <c r="A558" s="15"/>
    </row>
    <row r="559" spans="1:1" ht="13.5" customHeight="1">
      <c r="A559" s="15"/>
    </row>
    <row r="560" spans="1:1" ht="13.5" customHeight="1">
      <c r="A560" s="15"/>
    </row>
    <row r="561" spans="1:1" ht="13.5" customHeight="1">
      <c r="A561" s="15"/>
    </row>
    <row r="562" spans="1:1" ht="13.5" customHeight="1">
      <c r="A562" s="15"/>
    </row>
    <row r="563" spans="1:1" ht="13.5" customHeight="1">
      <c r="A563" s="15"/>
    </row>
    <row r="564" spans="1:1" ht="13.5" customHeight="1">
      <c r="A564" s="15"/>
    </row>
    <row r="565" spans="1:1" ht="13.5" customHeight="1">
      <c r="A565" s="15"/>
    </row>
    <row r="566" spans="1:1" ht="13.5" customHeight="1">
      <c r="A566" s="15"/>
    </row>
    <row r="567" spans="1:1" ht="13.5" customHeight="1">
      <c r="A567" s="15"/>
    </row>
    <row r="568" spans="1:1" ht="13.5" customHeight="1">
      <c r="A568" s="15"/>
    </row>
    <row r="569" spans="1:1" ht="13.5" customHeight="1">
      <c r="A569" s="15"/>
    </row>
    <row r="570" spans="1:1" ht="13.5" customHeight="1">
      <c r="A570" s="15"/>
    </row>
    <row r="571" spans="1:1" ht="13.5" customHeight="1">
      <c r="A571" s="15"/>
    </row>
    <row r="572" spans="1:1" ht="13.5" customHeight="1">
      <c r="A572" s="15"/>
    </row>
    <row r="573" spans="1:1" ht="13.5" customHeight="1">
      <c r="A573" s="15"/>
    </row>
    <row r="574" spans="1:1" ht="13.5" customHeight="1">
      <c r="A574" s="15"/>
    </row>
    <row r="575" spans="1:1" ht="13.5" customHeight="1">
      <c r="A575" s="15"/>
    </row>
    <row r="576" spans="1:1" ht="13.5" customHeight="1">
      <c r="A576" s="15"/>
    </row>
    <row r="577" spans="1:1" ht="13.5" customHeight="1">
      <c r="A577" s="15"/>
    </row>
    <row r="578" spans="1:1" ht="13.5" customHeight="1">
      <c r="A578" s="15"/>
    </row>
    <row r="579" spans="1:1" ht="13.5" customHeight="1">
      <c r="A579" s="15"/>
    </row>
    <row r="580" spans="1:1" ht="13.5" customHeight="1">
      <c r="A580" s="15"/>
    </row>
    <row r="581" spans="1:1" ht="13.5" customHeight="1">
      <c r="A581" s="15"/>
    </row>
    <row r="582" spans="1:1" ht="13.5" customHeight="1">
      <c r="A582" s="15"/>
    </row>
    <row r="583" spans="1:1" ht="13.5" customHeight="1">
      <c r="A583" s="15"/>
    </row>
    <row r="584" spans="1:1" ht="13.5" customHeight="1">
      <c r="A584" s="15"/>
    </row>
    <row r="585" spans="1:1" ht="13.5" customHeight="1">
      <c r="A585" s="15"/>
    </row>
    <row r="586" spans="1:1" ht="13.5" customHeight="1">
      <c r="A586" s="15"/>
    </row>
    <row r="587" spans="1:1" ht="13.5" customHeight="1">
      <c r="A587" s="15"/>
    </row>
    <row r="588" spans="1:1" ht="13.5" customHeight="1">
      <c r="A588" s="15"/>
    </row>
    <row r="589" spans="1:1" ht="13.5" customHeight="1">
      <c r="A589" s="15"/>
    </row>
    <row r="590" spans="1:1" ht="13.5" customHeight="1">
      <c r="A590" s="15"/>
    </row>
    <row r="591" spans="1:1" ht="13.5" customHeight="1">
      <c r="A591" s="15"/>
    </row>
    <row r="592" spans="1:1" ht="13.5" customHeight="1">
      <c r="A592" s="15"/>
    </row>
    <row r="593" spans="1:1" ht="13.5" customHeight="1">
      <c r="A593" s="15"/>
    </row>
    <row r="594" spans="1:1" ht="13.5" customHeight="1">
      <c r="A594" s="15"/>
    </row>
    <row r="595" spans="1:1" ht="13.5" customHeight="1">
      <c r="A595" s="15"/>
    </row>
    <row r="596" spans="1:1" ht="13.5" customHeight="1">
      <c r="A596" s="15"/>
    </row>
    <row r="597" spans="1:1" ht="13.5" customHeight="1">
      <c r="A597" s="15"/>
    </row>
    <row r="598" spans="1:1" ht="13.5" customHeight="1">
      <c r="A598" s="15"/>
    </row>
    <row r="599" spans="1:1" ht="13.5" customHeight="1">
      <c r="A599" s="15"/>
    </row>
    <row r="600" spans="1:1" ht="13.5" customHeight="1">
      <c r="A600" s="15"/>
    </row>
    <row r="601" spans="1:1" ht="13.5" customHeight="1">
      <c r="A601" s="15"/>
    </row>
    <row r="602" spans="1:1" ht="13.5" customHeight="1">
      <c r="A602" s="15"/>
    </row>
    <row r="603" spans="1:1" ht="13.5" customHeight="1">
      <c r="A603" s="15"/>
    </row>
    <row r="604" spans="1:1" ht="13.5" customHeight="1">
      <c r="A604" s="15"/>
    </row>
    <row r="605" spans="1:1" ht="13.5" customHeight="1">
      <c r="A605" s="15"/>
    </row>
    <row r="606" spans="1:1" ht="13.5" customHeight="1">
      <c r="A606" s="15"/>
    </row>
    <row r="607" spans="1:1" ht="13.5" customHeight="1">
      <c r="A607" s="15"/>
    </row>
    <row r="608" spans="1:1" ht="13.5" customHeight="1">
      <c r="A608" s="15"/>
    </row>
    <row r="609" spans="1:1" ht="13.5" customHeight="1">
      <c r="A609" s="15"/>
    </row>
    <row r="610" spans="1:1" ht="13.5" customHeight="1">
      <c r="A610" s="15"/>
    </row>
    <row r="611" spans="1:1" ht="13.5" customHeight="1">
      <c r="A611" s="15"/>
    </row>
    <row r="612" spans="1:1" ht="13.5" customHeight="1">
      <c r="A612" s="15"/>
    </row>
    <row r="613" spans="1:1" ht="13.5" customHeight="1">
      <c r="A613" s="15"/>
    </row>
    <row r="614" spans="1:1" ht="13.5" customHeight="1">
      <c r="A614" s="15"/>
    </row>
    <row r="615" spans="1:1" ht="13.5" customHeight="1">
      <c r="A615" s="15"/>
    </row>
    <row r="616" spans="1:1" ht="13.5" customHeight="1">
      <c r="A616" s="15"/>
    </row>
    <row r="617" spans="1:1" ht="13.5" customHeight="1">
      <c r="A617" s="15"/>
    </row>
    <row r="618" spans="1:1" ht="13.5" customHeight="1">
      <c r="A618" s="15"/>
    </row>
    <row r="619" spans="1:1" ht="13.5" customHeight="1">
      <c r="A619" s="15"/>
    </row>
    <row r="620" spans="1:1" ht="13.5" customHeight="1">
      <c r="A620" s="15"/>
    </row>
    <row r="621" spans="1:1" ht="13.5" customHeight="1">
      <c r="A621" s="15"/>
    </row>
    <row r="622" spans="1:1" ht="13.5" customHeight="1">
      <c r="A622" s="15"/>
    </row>
    <row r="623" spans="1:1" ht="13.5" customHeight="1">
      <c r="A623" s="15"/>
    </row>
    <row r="624" spans="1:1" ht="13.5" customHeight="1">
      <c r="A624" s="15"/>
    </row>
    <row r="625" spans="1:1" ht="13.5" customHeight="1">
      <c r="A625" s="15"/>
    </row>
    <row r="626" spans="1:1" ht="13.5" customHeight="1">
      <c r="A626" s="15"/>
    </row>
    <row r="627" spans="1:1" ht="13.5" customHeight="1">
      <c r="A627" s="15"/>
    </row>
    <row r="628" spans="1:1" ht="13.5" customHeight="1">
      <c r="A628" s="15"/>
    </row>
    <row r="629" spans="1:1" ht="13.5" customHeight="1">
      <c r="A629" s="15"/>
    </row>
    <row r="630" spans="1:1" ht="13.5" customHeight="1">
      <c r="A630" s="15"/>
    </row>
    <row r="631" spans="1:1" ht="13.5" customHeight="1">
      <c r="A631" s="15"/>
    </row>
    <row r="632" spans="1:1" ht="13.5" customHeight="1">
      <c r="A632" s="15"/>
    </row>
    <row r="633" spans="1:1" ht="13.5" customHeight="1">
      <c r="A633" s="15"/>
    </row>
    <row r="634" spans="1:1" ht="13.5" customHeight="1">
      <c r="A634" s="15"/>
    </row>
    <row r="635" spans="1:1" ht="13.5" customHeight="1">
      <c r="A635" s="15"/>
    </row>
    <row r="636" spans="1:1" ht="13.5" customHeight="1">
      <c r="A636" s="15"/>
    </row>
    <row r="637" spans="1:1" ht="13.5" customHeight="1">
      <c r="A637" s="15"/>
    </row>
    <row r="638" spans="1:1" ht="13.5" customHeight="1">
      <c r="A638" s="15"/>
    </row>
    <row r="639" spans="1:1" ht="13.5" customHeight="1">
      <c r="A639" s="15"/>
    </row>
    <row r="640" spans="1:1" ht="13.5" customHeight="1">
      <c r="A640" s="15"/>
    </row>
    <row r="641" spans="1:1" ht="13.5" customHeight="1">
      <c r="A641" s="15"/>
    </row>
    <row r="642" spans="1:1" ht="13.5" customHeight="1">
      <c r="A642" s="15"/>
    </row>
    <row r="643" spans="1:1" ht="13.5" customHeight="1">
      <c r="A643" s="15"/>
    </row>
    <row r="644" spans="1:1" ht="13.5" customHeight="1">
      <c r="A644" s="15"/>
    </row>
    <row r="645" spans="1:1" ht="13.5" customHeight="1">
      <c r="A645" s="15"/>
    </row>
    <row r="646" spans="1:1" ht="13.5" customHeight="1">
      <c r="A646" s="15"/>
    </row>
    <row r="647" spans="1:1" ht="13.5" customHeight="1">
      <c r="A647" s="15"/>
    </row>
    <row r="648" spans="1:1" ht="13.5" customHeight="1">
      <c r="A648" s="15"/>
    </row>
    <row r="649" spans="1:1" ht="13.5" customHeight="1">
      <c r="A649" s="15"/>
    </row>
    <row r="650" spans="1:1" ht="13.5" customHeight="1">
      <c r="A650" s="15"/>
    </row>
    <row r="651" spans="1:1" ht="13.5" customHeight="1">
      <c r="A651" s="15"/>
    </row>
    <row r="652" spans="1:1" ht="13.5" customHeight="1">
      <c r="A652" s="15"/>
    </row>
    <row r="653" spans="1:1" ht="13.5" customHeight="1">
      <c r="A653" s="15"/>
    </row>
    <row r="654" spans="1:1" ht="13.5" customHeight="1">
      <c r="A654" s="15"/>
    </row>
    <row r="655" spans="1:1" ht="13.5" customHeight="1">
      <c r="A655" s="15"/>
    </row>
    <row r="656" spans="1:1" ht="13.5" customHeight="1">
      <c r="A656" s="15"/>
    </row>
    <row r="657" spans="1:1" ht="13.5" customHeight="1">
      <c r="A657" s="15"/>
    </row>
    <row r="658" spans="1:1" ht="13.5" customHeight="1">
      <c r="A658" s="15"/>
    </row>
    <row r="659" spans="1:1" ht="13.5" customHeight="1">
      <c r="A659" s="15"/>
    </row>
    <row r="660" spans="1:1" ht="13.5" customHeight="1">
      <c r="A660" s="15"/>
    </row>
    <row r="661" spans="1:1" ht="13.5" customHeight="1">
      <c r="A661" s="15"/>
    </row>
    <row r="662" spans="1:1" ht="13.5" customHeight="1">
      <c r="A662" s="15"/>
    </row>
    <row r="663" spans="1:1" ht="13.5" customHeight="1">
      <c r="A663" s="15"/>
    </row>
    <row r="664" spans="1:1" ht="13.5" customHeight="1">
      <c r="A664" s="15"/>
    </row>
    <row r="665" spans="1:1" ht="13.5" customHeight="1">
      <c r="A665" s="15"/>
    </row>
    <row r="666" spans="1:1" ht="13.5" customHeight="1">
      <c r="A666" s="15"/>
    </row>
    <row r="667" spans="1:1" ht="13.5" customHeight="1">
      <c r="A667" s="15"/>
    </row>
    <row r="668" spans="1:1" ht="13.5" customHeight="1">
      <c r="A668" s="15"/>
    </row>
    <row r="669" spans="1:1" ht="13.5" customHeight="1">
      <c r="A669" s="15"/>
    </row>
    <row r="670" spans="1:1" ht="13.5" customHeight="1">
      <c r="A670" s="15"/>
    </row>
    <row r="671" spans="1:1" ht="13.5" customHeight="1">
      <c r="A671" s="15"/>
    </row>
    <row r="672" spans="1:1" ht="13.5" customHeight="1">
      <c r="A672" s="15"/>
    </row>
    <row r="673" spans="1:1" ht="13.5" customHeight="1">
      <c r="A673" s="15"/>
    </row>
    <row r="674" spans="1:1" ht="13.5" customHeight="1">
      <c r="A674" s="15"/>
    </row>
    <row r="675" spans="1:1" ht="13.5" customHeight="1">
      <c r="A675" s="15"/>
    </row>
    <row r="676" spans="1:1" ht="13.5" customHeight="1">
      <c r="A676" s="15"/>
    </row>
    <row r="677" spans="1:1" ht="13.5" customHeight="1">
      <c r="A677" s="15"/>
    </row>
    <row r="678" spans="1:1" ht="13.5" customHeight="1">
      <c r="A678" s="15"/>
    </row>
    <row r="679" spans="1:1" ht="13.5" customHeight="1">
      <c r="A679" s="15"/>
    </row>
    <row r="680" spans="1:1" ht="13.5" customHeight="1">
      <c r="A680" s="15"/>
    </row>
    <row r="681" spans="1:1" ht="13.5" customHeight="1">
      <c r="A681" s="15"/>
    </row>
    <row r="682" spans="1:1" ht="13.5" customHeight="1">
      <c r="A682" s="15"/>
    </row>
    <row r="683" spans="1:1" ht="13.5" customHeight="1">
      <c r="A683" s="15"/>
    </row>
    <row r="684" spans="1:1" ht="13.5" customHeight="1">
      <c r="A684" s="15"/>
    </row>
    <row r="685" spans="1:1" ht="13.5" customHeight="1">
      <c r="A685" s="15"/>
    </row>
    <row r="686" spans="1:1" ht="13.5" customHeight="1">
      <c r="A686" s="15"/>
    </row>
    <row r="687" spans="1:1" ht="13.5" customHeight="1">
      <c r="A687" s="15"/>
    </row>
    <row r="688" spans="1:1" ht="13.5" customHeight="1">
      <c r="A688" s="15"/>
    </row>
    <row r="689" spans="1:1" ht="13.5" customHeight="1">
      <c r="A689" s="15"/>
    </row>
    <row r="690" spans="1:1" ht="13.5" customHeight="1">
      <c r="A690" s="15"/>
    </row>
    <row r="691" spans="1:1" ht="13.5" customHeight="1">
      <c r="A691" s="15"/>
    </row>
    <row r="692" spans="1:1" ht="13.5" customHeight="1">
      <c r="A692" s="15"/>
    </row>
    <row r="693" spans="1:1" ht="13.5" customHeight="1">
      <c r="A693" s="15"/>
    </row>
    <row r="694" spans="1:1" ht="13.5" customHeight="1">
      <c r="A694" s="15"/>
    </row>
    <row r="695" spans="1:1" ht="13.5" customHeight="1">
      <c r="A695" s="15"/>
    </row>
    <row r="696" spans="1:1" ht="13.5" customHeight="1">
      <c r="A696" s="15"/>
    </row>
    <row r="697" spans="1:1" ht="13.5" customHeight="1">
      <c r="A697" s="15"/>
    </row>
    <row r="698" spans="1:1" ht="13.5" customHeight="1">
      <c r="A698" s="15"/>
    </row>
    <row r="699" spans="1:1" ht="13.5" customHeight="1">
      <c r="A699" s="15"/>
    </row>
    <row r="700" spans="1:1" ht="13.5" customHeight="1">
      <c r="A700" s="15"/>
    </row>
    <row r="701" spans="1:1" ht="13.5" customHeight="1">
      <c r="A701" s="15"/>
    </row>
    <row r="702" spans="1:1" ht="13.5" customHeight="1">
      <c r="A702" s="15"/>
    </row>
    <row r="703" spans="1:1" ht="13.5" customHeight="1">
      <c r="A703" s="15"/>
    </row>
    <row r="704" spans="1:1" ht="13.5" customHeight="1">
      <c r="A704" s="15"/>
    </row>
    <row r="705" spans="1:1" ht="13.5" customHeight="1">
      <c r="A705" s="15"/>
    </row>
    <row r="706" spans="1:1" ht="13.5" customHeight="1">
      <c r="A706" s="15"/>
    </row>
    <row r="707" spans="1:1" ht="13.5" customHeight="1">
      <c r="A707" s="15"/>
    </row>
    <row r="708" spans="1:1" ht="13.5" customHeight="1">
      <c r="A708" s="15"/>
    </row>
    <row r="709" spans="1:1" ht="13.5" customHeight="1">
      <c r="A709" s="15"/>
    </row>
    <row r="710" spans="1:1" ht="13.5" customHeight="1">
      <c r="A710" s="15"/>
    </row>
    <row r="711" spans="1:1" ht="13.5" customHeight="1">
      <c r="A711" s="15"/>
    </row>
    <row r="712" spans="1:1" ht="13.5" customHeight="1">
      <c r="A712" s="15"/>
    </row>
    <row r="713" spans="1:1" ht="13.5" customHeight="1">
      <c r="A713" s="15"/>
    </row>
    <row r="714" spans="1:1" ht="13.5" customHeight="1">
      <c r="A714" s="15"/>
    </row>
    <row r="715" spans="1:1" ht="13.5" customHeight="1">
      <c r="A715" s="15"/>
    </row>
    <row r="716" spans="1:1" ht="13.5" customHeight="1">
      <c r="A716" s="15"/>
    </row>
    <row r="717" spans="1:1" ht="13.5" customHeight="1">
      <c r="A717" s="15"/>
    </row>
    <row r="718" spans="1:1" ht="13.5" customHeight="1">
      <c r="A718" s="15"/>
    </row>
    <row r="719" spans="1:1" ht="13.5" customHeight="1">
      <c r="A719" s="15"/>
    </row>
    <row r="720" spans="1:1" ht="13.5" customHeight="1">
      <c r="A720" s="15"/>
    </row>
    <row r="721" spans="1:1" ht="13.5" customHeight="1">
      <c r="A721" s="15"/>
    </row>
    <row r="722" spans="1:1" ht="13.5" customHeight="1">
      <c r="A722" s="15"/>
    </row>
    <row r="723" spans="1:1" ht="13.5" customHeight="1">
      <c r="A723" s="15"/>
    </row>
    <row r="724" spans="1:1" ht="13.5" customHeight="1">
      <c r="A724" s="15"/>
    </row>
    <row r="725" spans="1:1" ht="13.5" customHeight="1">
      <c r="A725" s="15"/>
    </row>
    <row r="726" spans="1:1" ht="13.5" customHeight="1">
      <c r="A726" s="15"/>
    </row>
    <row r="727" spans="1:1" ht="13.5" customHeight="1">
      <c r="A727" s="15"/>
    </row>
    <row r="728" spans="1:1" ht="13.5" customHeight="1">
      <c r="A728" s="15"/>
    </row>
    <row r="729" spans="1:1" ht="13.5" customHeight="1">
      <c r="A729" s="15"/>
    </row>
    <row r="730" spans="1:1" ht="13.5" customHeight="1">
      <c r="A730" s="15"/>
    </row>
    <row r="731" spans="1:1" ht="13.5" customHeight="1">
      <c r="A731" s="15"/>
    </row>
    <row r="732" spans="1:1" ht="13.5" customHeight="1">
      <c r="A732" s="15"/>
    </row>
    <row r="733" spans="1:1" ht="13.5" customHeight="1">
      <c r="A733" s="15"/>
    </row>
    <row r="734" spans="1:1" ht="13.5" customHeight="1">
      <c r="A734" s="15"/>
    </row>
    <row r="735" spans="1:1" ht="13.5" customHeight="1">
      <c r="A735" s="15"/>
    </row>
    <row r="736" spans="1:1" ht="13.5" customHeight="1">
      <c r="A736" s="15"/>
    </row>
    <row r="737" spans="1:1" ht="13.5" customHeight="1">
      <c r="A737" s="15"/>
    </row>
    <row r="738" spans="1:1" ht="13.5" customHeight="1">
      <c r="A738" s="15"/>
    </row>
    <row r="739" spans="1:1" ht="13.5" customHeight="1">
      <c r="A739" s="15"/>
    </row>
    <row r="740" spans="1:1" ht="13.5" customHeight="1">
      <c r="A740" s="15"/>
    </row>
    <row r="741" spans="1:1" ht="13.5" customHeight="1">
      <c r="A741" s="15"/>
    </row>
    <row r="742" spans="1:1" ht="13.5" customHeight="1">
      <c r="A742" s="15"/>
    </row>
    <row r="743" spans="1:1" ht="13.5" customHeight="1">
      <c r="A743" s="15"/>
    </row>
    <row r="744" spans="1:1" ht="13.5" customHeight="1">
      <c r="A744" s="15"/>
    </row>
    <row r="745" spans="1:1" ht="13.5" customHeight="1">
      <c r="A745" s="15"/>
    </row>
    <row r="746" spans="1:1" ht="13.5" customHeight="1">
      <c r="A746" s="15"/>
    </row>
    <row r="747" spans="1:1" ht="13.5" customHeight="1">
      <c r="A747" s="15"/>
    </row>
    <row r="748" spans="1:1" ht="13.5" customHeight="1">
      <c r="A748" s="15"/>
    </row>
    <row r="749" spans="1:1" ht="13.5" customHeight="1">
      <c r="A749" s="15"/>
    </row>
    <row r="750" spans="1:1" ht="13.5" customHeight="1">
      <c r="A750" s="15"/>
    </row>
    <row r="751" spans="1:1" ht="13.5" customHeight="1">
      <c r="A751" s="15"/>
    </row>
    <row r="752" spans="1:1" ht="13.5" customHeight="1">
      <c r="A752" s="15"/>
    </row>
    <row r="753" spans="1:1" ht="13.5" customHeight="1">
      <c r="A753" s="15"/>
    </row>
    <row r="754" spans="1:1" ht="13.5" customHeight="1">
      <c r="A754" s="15"/>
    </row>
    <row r="755" spans="1:1" ht="13.5" customHeight="1">
      <c r="A755" s="15"/>
    </row>
    <row r="756" spans="1:1" ht="13.5" customHeight="1">
      <c r="A756" s="15"/>
    </row>
    <row r="757" spans="1:1" ht="13.5" customHeight="1">
      <c r="A757" s="15"/>
    </row>
    <row r="758" spans="1:1" ht="13.5" customHeight="1">
      <c r="A758" s="15"/>
    </row>
    <row r="759" spans="1:1" ht="13.5" customHeight="1">
      <c r="A759" s="15"/>
    </row>
    <row r="760" spans="1:1" ht="13.5" customHeight="1">
      <c r="A760" s="15"/>
    </row>
    <row r="761" spans="1:1" ht="13.5" customHeight="1">
      <c r="A761" s="15"/>
    </row>
    <row r="762" spans="1:1" ht="13.5" customHeight="1">
      <c r="A762" s="15"/>
    </row>
    <row r="763" spans="1:1" ht="13.5" customHeight="1">
      <c r="A763" s="15"/>
    </row>
    <row r="764" spans="1:1" ht="13.5" customHeight="1">
      <c r="A764" s="15"/>
    </row>
    <row r="765" spans="1:1" ht="13.5" customHeight="1">
      <c r="A765" s="15"/>
    </row>
    <row r="766" spans="1:1" ht="13.5" customHeight="1">
      <c r="A766" s="15"/>
    </row>
    <row r="767" spans="1:1" ht="13.5" customHeight="1">
      <c r="A767" s="15"/>
    </row>
    <row r="768" spans="1:1" ht="13.5" customHeight="1">
      <c r="A768" s="15"/>
    </row>
    <row r="769" spans="1:1" ht="13.5" customHeight="1">
      <c r="A769" s="15"/>
    </row>
    <row r="770" spans="1:1" ht="13.5" customHeight="1">
      <c r="A770" s="15"/>
    </row>
    <row r="771" spans="1:1" ht="13.5" customHeight="1">
      <c r="A771" s="15"/>
    </row>
    <row r="772" spans="1:1" ht="13.5" customHeight="1">
      <c r="A772" s="15"/>
    </row>
    <row r="773" spans="1:1" ht="13.5" customHeight="1">
      <c r="A773" s="15"/>
    </row>
    <row r="774" spans="1:1" ht="13.5" customHeight="1">
      <c r="A774" s="15"/>
    </row>
    <row r="775" spans="1:1" ht="13.5" customHeight="1">
      <c r="A775" s="15"/>
    </row>
    <row r="776" spans="1:1" ht="13.5" customHeight="1">
      <c r="A776" s="15"/>
    </row>
    <row r="777" spans="1:1" ht="13.5" customHeight="1">
      <c r="A777" s="15"/>
    </row>
    <row r="778" spans="1:1" ht="13.5" customHeight="1">
      <c r="A778" s="15"/>
    </row>
    <row r="779" spans="1:1" ht="13.5" customHeight="1">
      <c r="A779" s="15"/>
    </row>
    <row r="780" spans="1:1" ht="13.5" customHeight="1">
      <c r="A780" s="15"/>
    </row>
    <row r="781" spans="1:1" ht="13.5" customHeight="1">
      <c r="A781" s="15"/>
    </row>
    <row r="782" spans="1:1" ht="13.5" customHeight="1">
      <c r="A782" s="15"/>
    </row>
    <row r="783" spans="1:1" ht="13.5" customHeight="1">
      <c r="A783" s="15"/>
    </row>
    <row r="784" spans="1:1" ht="13.5" customHeight="1">
      <c r="A784" s="15"/>
    </row>
    <row r="785" spans="1:1" ht="13.5" customHeight="1">
      <c r="A785" s="15"/>
    </row>
    <row r="786" spans="1:1" ht="13.5" customHeight="1">
      <c r="A786" s="15"/>
    </row>
    <row r="787" spans="1:1" ht="13.5" customHeight="1">
      <c r="A787" s="15"/>
    </row>
    <row r="788" spans="1:1" ht="13.5" customHeight="1">
      <c r="A788" s="15"/>
    </row>
    <row r="789" spans="1:1" ht="13.5" customHeight="1">
      <c r="A789" s="15"/>
    </row>
    <row r="790" spans="1:1" ht="13.5" customHeight="1">
      <c r="A790" s="15"/>
    </row>
    <row r="791" spans="1:1" ht="13.5" customHeight="1">
      <c r="A791" s="15"/>
    </row>
    <row r="792" spans="1:1" ht="13.5" customHeight="1">
      <c r="A792" s="15"/>
    </row>
    <row r="793" spans="1:1" ht="13.5" customHeight="1">
      <c r="A793" s="15"/>
    </row>
    <row r="794" spans="1:1" ht="13.5" customHeight="1">
      <c r="A794" s="15"/>
    </row>
    <row r="795" spans="1:1" ht="13.5" customHeight="1">
      <c r="A795" s="15"/>
    </row>
    <row r="796" spans="1:1" ht="13.5" customHeight="1">
      <c r="A796" s="15"/>
    </row>
    <row r="797" spans="1:1" ht="13.5" customHeight="1">
      <c r="A797" s="15"/>
    </row>
    <row r="798" spans="1:1" ht="13.5" customHeight="1">
      <c r="A798" s="15"/>
    </row>
    <row r="799" spans="1:1" ht="13.5" customHeight="1">
      <c r="A799" s="15"/>
    </row>
    <row r="800" spans="1:1" ht="13.5" customHeight="1">
      <c r="A800" s="15"/>
    </row>
    <row r="801" spans="1:1" ht="13.5" customHeight="1">
      <c r="A801" s="15"/>
    </row>
    <row r="802" spans="1:1" ht="13.5" customHeight="1">
      <c r="A802" s="15"/>
    </row>
    <row r="803" spans="1:1" ht="13.5" customHeight="1">
      <c r="A803" s="15"/>
    </row>
    <row r="804" spans="1:1" ht="13.5" customHeight="1">
      <c r="A804" s="15"/>
    </row>
    <row r="805" spans="1:1" ht="13.5" customHeight="1">
      <c r="A805" s="15"/>
    </row>
    <row r="806" spans="1:1" ht="13.5" customHeight="1">
      <c r="A806" s="15"/>
    </row>
    <row r="807" spans="1:1" ht="13.5" customHeight="1">
      <c r="A807" s="15"/>
    </row>
    <row r="808" spans="1:1" ht="13.5" customHeight="1">
      <c r="A808" s="15"/>
    </row>
    <row r="809" spans="1:1" ht="13.5" customHeight="1">
      <c r="A809" s="15"/>
    </row>
    <row r="810" spans="1:1" ht="13.5" customHeight="1">
      <c r="A810" s="15"/>
    </row>
    <row r="811" spans="1:1" ht="13.5" customHeight="1">
      <c r="A811" s="15"/>
    </row>
    <row r="812" spans="1:1" ht="13.5" customHeight="1">
      <c r="A812" s="15"/>
    </row>
    <row r="813" spans="1:1" ht="13.5" customHeight="1">
      <c r="A813" s="15"/>
    </row>
    <row r="814" spans="1:1" ht="13.5" customHeight="1">
      <c r="A814" s="15"/>
    </row>
    <row r="815" spans="1:1" ht="13.5" customHeight="1">
      <c r="A815" s="15"/>
    </row>
    <row r="816" spans="1:1" ht="13.5" customHeight="1">
      <c r="A816" s="15"/>
    </row>
    <row r="817" spans="1:1" ht="13.5" customHeight="1">
      <c r="A817" s="15"/>
    </row>
    <row r="818" spans="1:1" ht="13.5" customHeight="1">
      <c r="A818" s="15"/>
    </row>
    <row r="819" spans="1:1" ht="13.5" customHeight="1">
      <c r="A819" s="15"/>
    </row>
    <row r="820" spans="1:1" ht="13.5" customHeight="1">
      <c r="A820" s="15"/>
    </row>
    <row r="821" spans="1:1" ht="13.5" customHeight="1">
      <c r="A821" s="15"/>
    </row>
    <row r="822" spans="1:1" ht="13.5" customHeight="1">
      <c r="A822" s="15"/>
    </row>
    <row r="823" spans="1:1" ht="13.5" customHeight="1">
      <c r="A823" s="15"/>
    </row>
    <row r="824" spans="1:1" ht="13.5" customHeight="1">
      <c r="A824" s="15"/>
    </row>
    <row r="825" spans="1:1" ht="13.5" customHeight="1">
      <c r="A825" s="15"/>
    </row>
    <row r="826" spans="1:1" ht="13.5" customHeight="1">
      <c r="A826" s="15"/>
    </row>
    <row r="827" spans="1:1" ht="13.5" customHeight="1">
      <c r="A827" s="15"/>
    </row>
    <row r="828" spans="1:1" ht="13.5" customHeight="1">
      <c r="A828" s="15"/>
    </row>
    <row r="829" spans="1:1" ht="13.5" customHeight="1">
      <c r="A829" s="15"/>
    </row>
    <row r="830" spans="1:1" ht="13.5" customHeight="1">
      <c r="A830" s="15"/>
    </row>
    <row r="831" spans="1:1" ht="13.5" customHeight="1">
      <c r="A831" s="15"/>
    </row>
    <row r="832" spans="1:1" ht="13.5" customHeight="1">
      <c r="A832" s="15"/>
    </row>
    <row r="833" spans="1:1" ht="13.5" customHeight="1">
      <c r="A833" s="15"/>
    </row>
    <row r="834" spans="1:1" ht="13.5" customHeight="1">
      <c r="A834" s="15"/>
    </row>
    <row r="835" spans="1:1" ht="13.5" customHeight="1">
      <c r="A835" s="15"/>
    </row>
    <row r="836" spans="1:1" ht="13.5" customHeight="1">
      <c r="A836" s="15"/>
    </row>
    <row r="837" spans="1:1" ht="13.5" customHeight="1">
      <c r="A837" s="15"/>
    </row>
    <row r="838" spans="1:1" ht="13.5" customHeight="1">
      <c r="A838" s="15"/>
    </row>
    <row r="839" spans="1:1" ht="13.5" customHeight="1">
      <c r="A839" s="15"/>
    </row>
    <row r="840" spans="1:1" ht="13.5" customHeight="1">
      <c r="A840" s="15"/>
    </row>
    <row r="841" spans="1:1" ht="13.5" customHeight="1">
      <c r="A841" s="15"/>
    </row>
    <row r="842" spans="1:1" ht="13.5" customHeight="1">
      <c r="A842" s="15"/>
    </row>
    <row r="843" spans="1:1" ht="13.5" customHeight="1">
      <c r="A843" s="15"/>
    </row>
    <row r="844" spans="1:1" ht="13.5" customHeight="1">
      <c r="A844" s="15"/>
    </row>
    <row r="845" spans="1:1" ht="13.5" customHeight="1">
      <c r="A845" s="15"/>
    </row>
    <row r="846" spans="1:1" ht="13.5" customHeight="1">
      <c r="A846" s="15"/>
    </row>
    <row r="847" spans="1:1" ht="13.5" customHeight="1">
      <c r="A847" s="15"/>
    </row>
    <row r="848" spans="1:1" ht="13.5" customHeight="1">
      <c r="A848" s="15"/>
    </row>
    <row r="849" spans="1:1" ht="13.5" customHeight="1">
      <c r="A849" s="15"/>
    </row>
    <row r="850" spans="1:1" ht="13.5" customHeight="1">
      <c r="A850" s="15"/>
    </row>
    <row r="851" spans="1:1" ht="13.5" customHeight="1">
      <c r="A851" s="15"/>
    </row>
    <row r="852" spans="1:1" ht="13.5" customHeight="1">
      <c r="A852" s="15"/>
    </row>
    <row r="853" spans="1:1" ht="13.5" customHeight="1">
      <c r="A853" s="15"/>
    </row>
    <row r="854" spans="1:1" ht="13.5" customHeight="1">
      <c r="A854" s="15"/>
    </row>
    <row r="855" spans="1:1" ht="13.5" customHeight="1">
      <c r="A855" s="15"/>
    </row>
    <row r="856" spans="1:1" ht="13.5" customHeight="1">
      <c r="A856" s="15"/>
    </row>
    <row r="857" spans="1:1" ht="13.5" customHeight="1">
      <c r="A857" s="15"/>
    </row>
    <row r="858" spans="1:1" ht="13.5" customHeight="1">
      <c r="A858" s="15"/>
    </row>
    <row r="859" spans="1:1" ht="13.5" customHeight="1">
      <c r="A859" s="15"/>
    </row>
    <row r="860" spans="1:1" ht="13.5" customHeight="1">
      <c r="A860" s="15"/>
    </row>
    <row r="861" spans="1:1" ht="13.5" customHeight="1">
      <c r="A861" s="15"/>
    </row>
    <row r="862" spans="1:1" ht="13.5" customHeight="1">
      <c r="A862" s="15"/>
    </row>
    <row r="863" spans="1:1" ht="13.5" customHeight="1">
      <c r="A863" s="15"/>
    </row>
    <row r="864" spans="1:1" ht="13.5" customHeight="1">
      <c r="A864" s="15"/>
    </row>
    <row r="865" spans="1:1" ht="13.5" customHeight="1">
      <c r="A865" s="15"/>
    </row>
    <row r="866" spans="1:1" ht="13.5" customHeight="1">
      <c r="A866" s="15"/>
    </row>
    <row r="867" spans="1:1" ht="13.5" customHeight="1">
      <c r="A867" s="15"/>
    </row>
    <row r="868" spans="1:1" ht="13.5" customHeight="1">
      <c r="A868" s="15"/>
    </row>
    <row r="869" spans="1:1" ht="13.5" customHeight="1">
      <c r="A869" s="15"/>
    </row>
    <row r="870" spans="1:1" ht="13.5" customHeight="1">
      <c r="A870" s="15"/>
    </row>
    <row r="871" spans="1:1" ht="13.5" customHeight="1">
      <c r="A871" s="15"/>
    </row>
    <row r="872" spans="1:1" ht="13.5" customHeight="1">
      <c r="A872" s="15"/>
    </row>
    <row r="873" spans="1:1" ht="13.5" customHeight="1">
      <c r="A873" s="15"/>
    </row>
    <row r="874" spans="1:1" ht="13.5" customHeight="1">
      <c r="A874" s="15"/>
    </row>
    <row r="875" spans="1:1" ht="13.5" customHeight="1">
      <c r="A875" s="15"/>
    </row>
    <row r="876" spans="1:1" ht="13.5" customHeight="1">
      <c r="A876" s="15"/>
    </row>
    <row r="877" spans="1:1" ht="13.5" customHeight="1">
      <c r="A877" s="15"/>
    </row>
    <row r="878" spans="1:1" ht="13.5" customHeight="1">
      <c r="A878" s="15"/>
    </row>
    <row r="879" spans="1:1" ht="13.5" customHeight="1">
      <c r="A879" s="15"/>
    </row>
    <row r="880" spans="1:1" ht="13.5" customHeight="1">
      <c r="A880" s="15"/>
    </row>
    <row r="881" spans="1:1" ht="13.5" customHeight="1">
      <c r="A881" s="15"/>
    </row>
    <row r="882" spans="1:1" ht="13.5" customHeight="1">
      <c r="A882" s="15"/>
    </row>
    <row r="883" spans="1:1" ht="13.5" customHeight="1">
      <c r="A883" s="15"/>
    </row>
    <row r="884" spans="1:1" ht="13.5" customHeight="1">
      <c r="A884" s="15"/>
    </row>
    <row r="885" spans="1:1" ht="13.5" customHeight="1">
      <c r="A885" s="15"/>
    </row>
    <row r="886" spans="1:1" ht="13.5" customHeight="1">
      <c r="A886" s="15"/>
    </row>
    <row r="887" spans="1:1" ht="13.5" customHeight="1">
      <c r="A887" s="15"/>
    </row>
    <row r="888" spans="1:1" ht="13.5" customHeight="1">
      <c r="A888" s="15"/>
    </row>
    <row r="889" spans="1:1" ht="13.5" customHeight="1">
      <c r="A889" s="15"/>
    </row>
    <row r="890" spans="1:1" ht="13.5" customHeight="1">
      <c r="A890" s="15"/>
    </row>
    <row r="891" spans="1:1" ht="13.5" customHeight="1">
      <c r="A891" s="15"/>
    </row>
    <row r="892" spans="1:1" ht="13.5" customHeight="1">
      <c r="A892" s="15"/>
    </row>
    <row r="893" spans="1:1" ht="13.5" customHeight="1">
      <c r="A893" s="15"/>
    </row>
    <row r="894" spans="1:1" ht="13.5" customHeight="1">
      <c r="A894" s="15"/>
    </row>
    <row r="895" spans="1:1" ht="13.5" customHeight="1">
      <c r="A895" s="15"/>
    </row>
    <row r="896" spans="1:1" ht="13.5" customHeight="1">
      <c r="A896" s="15"/>
    </row>
    <row r="897" spans="1:1" ht="13.5" customHeight="1">
      <c r="A897" s="15"/>
    </row>
    <row r="898" spans="1:1" ht="13.5" customHeight="1">
      <c r="A898" s="15"/>
    </row>
    <row r="899" spans="1:1" ht="13.5" customHeight="1">
      <c r="A899" s="15"/>
    </row>
    <row r="900" spans="1:1" ht="13.5" customHeight="1">
      <c r="A900" s="15"/>
    </row>
    <row r="901" spans="1:1" ht="13.5" customHeight="1">
      <c r="A901" s="15"/>
    </row>
    <row r="902" spans="1:1" ht="13.5" customHeight="1">
      <c r="A902" s="15"/>
    </row>
    <row r="903" spans="1:1" ht="13.5" customHeight="1">
      <c r="A903" s="15"/>
    </row>
    <row r="904" spans="1:1" ht="13.5" customHeight="1">
      <c r="A904" s="15"/>
    </row>
    <row r="905" spans="1:1" ht="13.5" customHeight="1">
      <c r="A905" s="15"/>
    </row>
    <row r="906" spans="1:1" ht="13.5" customHeight="1">
      <c r="A906" s="15"/>
    </row>
    <row r="907" spans="1:1" ht="13.5" customHeight="1">
      <c r="A907" s="15"/>
    </row>
    <row r="908" spans="1:1" ht="13.5" customHeight="1">
      <c r="A908" s="15"/>
    </row>
    <row r="909" spans="1:1" ht="13.5" customHeight="1">
      <c r="A909" s="15"/>
    </row>
    <row r="910" spans="1:1" ht="13.5" customHeight="1">
      <c r="A910" s="15"/>
    </row>
    <row r="911" spans="1:1" ht="13.5" customHeight="1">
      <c r="A911" s="15"/>
    </row>
    <row r="912" spans="1:1" ht="13.5" customHeight="1">
      <c r="A912" s="15"/>
    </row>
    <row r="913" spans="1:1" ht="13.5" customHeight="1">
      <c r="A913" s="15"/>
    </row>
    <row r="914" spans="1:1" ht="13.5" customHeight="1">
      <c r="A914" s="15"/>
    </row>
    <row r="915" spans="1:1" ht="13.5" customHeight="1">
      <c r="A915" s="15"/>
    </row>
    <row r="916" spans="1:1" ht="13.5" customHeight="1">
      <c r="A916" s="15"/>
    </row>
    <row r="917" spans="1:1" ht="13.5" customHeight="1">
      <c r="A917" s="15"/>
    </row>
    <row r="918" spans="1:1" ht="13.5" customHeight="1">
      <c r="A918" s="15"/>
    </row>
    <row r="919" spans="1:1" ht="13.5" customHeight="1">
      <c r="A919" s="15"/>
    </row>
    <row r="920" spans="1:1" ht="13.5" customHeight="1">
      <c r="A920" s="15"/>
    </row>
    <row r="921" spans="1:1" ht="13.5" customHeight="1">
      <c r="A921" s="15"/>
    </row>
    <row r="922" spans="1:1" ht="13.5" customHeight="1">
      <c r="A922" s="15"/>
    </row>
    <row r="923" spans="1:1" ht="13.5" customHeight="1">
      <c r="A923" s="15"/>
    </row>
    <row r="924" spans="1:1" ht="13.5" customHeight="1">
      <c r="A924" s="15"/>
    </row>
    <row r="925" spans="1:1" ht="13.5" customHeight="1">
      <c r="A925" s="15"/>
    </row>
    <row r="926" spans="1:1" ht="13.5" customHeight="1">
      <c r="A926" s="15"/>
    </row>
    <row r="927" spans="1:1" ht="13.5" customHeight="1">
      <c r="A927" s="15"/>
    </row>
    <row r="928" spans="1:1" ht="13.5" customHeight="1">
      <c r="A928" s="15"/>
    </row>
    <row r="929" spans="1:1" ht="13.5" customHeight="1">
      <c r="A929" s="15"/>
    </row>
    <row r="930" spans="1:1" ht="13.5" customHeight="1">
      <c r="A930" s="15"/>
    </row>
    <row r="931" spans="1:1" ht="13.5" customHeight="1">
      <c r="A931" s="15"/>
    </row>
    <row r="932" spans="1:1" ht="13.5" customHeight="1">
      <c r="A932" s="15"/>
    </row>
    <row r="933" spans="1:1" ht="13.5" customHeight="1">
      <c r="A933" s="15"/>
    </row>
    <row r="934" spans="1:1" ht="13.5" customHeight="1">
      <c r="A934" s="15"/>
    </row>
    <row r="935" spans="1:1" ht="13.5" customHeight="1">
      <c r="A935" s="15"/>
    </row>
    <row r="936" spans="1:1" ht="13.5" customHeight="1">
      <c r="A936" s="15"/>
    </row>
    <row r="937" spans="1:1" ht="13.5" customHeight="1">
      <c r="A937" s="15"/>
    </row>
    <row r="938" spans="1:1" ht="13.5" customHeight="1">
      <c r="A938" s="15"/>
    </row>
    <row r="939" spans="1:1" ht="13.5" customHeight="1">
      <c r="A939" s="15"/>
    </row>
    <row r="940" spans="1:1" ht="13.5" customHeight="1">
      <c r="A940" s="15"/>
    </row>
    <row r="941" spans="1:1" ht="13.5" customHeight="1">
      <c r="A941" s="15"/>
    </row>
    <row r="942" spans="1:1" ht="13.5" customHeight="1">
      <c r="A942" s="15"/>
    </row>
    <row r="943" spans="1:1" ht="13.5" customHeight="1">
      <c r="A943" s="15"/>
    </row>
    <row r="944" spans="1:1" ht="13.5" customHeight="1">
      <c r="A944" s="15"/>
    </row>
    <row r="945" spans="1:1" ht="13.5" customHeight="1">
      <c r="A945" s="15"/>
    </row>
    <row r="946" spans="1:1" ht="13.5" customHeight="1">
      <c r="A946" s="15"/>
    </row>
    <row r="947" spans="1:1" ht="13.5" customHeight="1">
      <c r="A947" s="15"/>
    </row>
    <row r="948" spans="1:1" ht="13.5" customHeight="1">
      <c r="A948" s="15"/>
    </row>
    <row r="949" spans="1:1" ht="13.5" customHeight="1">
      <c r="A949" s="15"/>
    </row>
    <row r="950" spans="1:1" ht="13.5" customHeight="1">
      <c r="A950" s="15"/>
    </row>
    <row r="951" spans="1:1" ht="13.5" customHeight="1">
      <c r="A951" s="15"/>
    </row>
    <row r="952" spans="1:1" ht="13.5" customHeight="1">
      <c r="A952" s="15"/>
    </row>
    <row r="953" spans="1:1" ht="13.5" customHeight="1">
      <c r="A953" s="15"/>
    </row>
    <row r="954" spans="1:1" ht="13.5" customHeight="1">
      <c r="A954" s="15"/>
    </row>
    <row r="955" spans="1:1" ht="13.5" customHeight="1">
      <c r="A955" s="15"/>
    </row>
    <row r="956" spans="1:1" ht="13.5" customHeight="1">
      <c r="A956" s="15"/>
    </row>
    <row r="957" spans="1:1" ht="13.5" customHeight="1">
      <c r="A957" s="15"/>
    </row>
    <row r="958" spans="1:1" ht="13.5" customHeight="1">
      <c r="A958" s="15"/>
    </row>
    <row r="959" spans="1:1" ht="13.5" customHeight="1">
      <c r="A959" s="15"/>
    </row>
    <row r="960" spans="1:1" ht="13.5" customHeight="1">
      <c r="A960" s="15"/>
    </row>
    <row r="961" spans="1:1" ht="13.5" customHeight="1">
      <c r="A961" s="15"/>
    </row>
    <row r="962" spans="1:1" ht="13.5" customHeight="1">
      <c r="A962" s="15"/>
    </row>
    <row r="963" spans="1:1" ht="13.5" customHeight="1">
      <c r="A963" s="15"/>
    </row>
    <row r="964" spans="1:1" ht="13.5" customHeight="1">
      <c r="A964" s="15"/>
    </row>
    <row r="965" spans="1:1" ht="13.5" customHeight="1">
      <c r="A965" s="15"/>
    </row>
    <row r="966" spans="1:1" ht="13.5" customHeight="1">
      <c r="A966" s="15"/>
    </row>
    <row r="967" spans="1:1" ht="13.5" customHeight="1">
      <c r="A967" s="15"/>
    </row>
    <row r="968" spans="1:1" ht="13.5" customHeight="1">
      <c r="A968" s="15"/>
    </row>
    <row r="969" spans="1:1" ht="13.5" customHeight="1">
      <c r="A969" s="15"/>
    </row>
    <row r="970" spans="1:1" ht="13.5" customHeight="1">
      <c r="A970" s="15"/>
    </row>
    <row r="971" spans="1:1" ht="13.5" customHeight="1">
      <c r="A971" s="15"/>
    </row>
    <row r="972" spans="1:1" ht="13.5" customHeight="1">
      <c r="A972" s="15"/>
    </row>
    <row r="973" spans="1:1" ht="13.5" customHeight="1">
      <c r="A973" s="15"/>
    </row>
    <row r="974" spans="1:1" ht="13.5" customHeight="1">
      <c r="A974" s="15"/>
    </row>
    <row r="975" spans="1:1" ht="13.5" customHeight="1">
      <c r="A975" s="15"/>
    </row>
    <row r="976" spans="1:1" ht="13.5" customHeight="1">
      <c r="A976" s="15"/>
    </row>
    <row r="977" spans="1:1" ht="13.5" customHeight="1">
      <c r="A977" s="15"/>
    </row>
    <row r="978" spans="1:1" ht="13.5" customHeight="1">
      <c r="A978" s="15"/>
    </row>
    <row r="979" spans="1:1" ht="13.5" customHeight="1">
      <c r="A979" s="15"/>
    </row>
    <row r="980" spans="1:1" ht="13.5" customHeight="1">
      <c r="A980" s="15"/>
    </row>
    <row r="981" spans="1:1" ht="13.5" customHeight="1">
      <c r="A981" s="15"/>
    </row>
    <row r="982" spans="1:1" ht="13.5" customHeight="1">
      <c r="A982" s="15"/>
    </row>
    <row r="983" spans="1:1" ht="13.5" customHeight="1">
      <c r="A983" s="15"/>
    </row>
    <row r="984" spans="1:1" ht="13.5" customHeight="1">
      <c r="A984" s="15"/>
    </row>
    <row r="985" spans="1:1" ht="13.5" customHeight="1">
      <c r="A985" s="15"/>
    </row>
    <row r="986" spans="1:1" ht="13.5" customHeight="1">
      <c r="A986" s="15"/>
    </row>
    <row r="987" spans="1:1" ht="13.5" customHeight="1">
      <c r="A987" s="15"/>
    </row>
    <row r="988" spans="1:1" ht="13.5" customHeight="1">
      <c r="A988" s="15"/>
    </row>
    <row r="989" spans="1:1" ht="13.5" customHeight="1">
      <c r="A989" s="15"/>
    </row>
    <row r="990" spans="1:1" ht="13.5" customHeight="1">
      <c r="A990" s="15"/>
    </row>
    <row r="991" spans="1:1" ht="13.5" customHeight="1">
      <c r="A991" s="15"/>
    </row>
    <row r="992" spans="1:1" ht="13.5" customHeight="1">
      <c r="A992" s="15"/>
    </row>
    <row r="993" spans="1:1" ht="13.5" customHeight="1">
      <c r="A993" s="15"/>
    </row>
    <row r="994" spans="1:1" ht="13.5" customHeight="1">
      <c r="A994" s="15"/>
    </row>
    <row r="995" spans="1:1" ht="13.5" customHeight="1">
      <c r="A995" s="15"/>
    </row>
    <row r="996" spans="1:1" ht="13.5" customHeight="1">
      <c r="A996" s="15"/>
    </row>
    <row r="997" spans="1:1" ht="13.5" customHeight="1">
      <c r="A997" s="15"/>
    </row>
    <row r="998" spans="1:1" ht="13.5" customHeight="1">
      <c r="A998" s="15"/>
    </row>
    <row r="999" spans="1:1" ht="13.5" customHeight="1">
      <c r="A999" s="15"/>
    </row>
    <row r="1000" spans="1:1" ht="13.5" customHeight="1">
      <c r="A1000" s="15"/>
    </row>
    <row r="1001" spans="1:1" ht="13.5" customHeight="1">
      <c r="A1001" s="15"/>
    </row>
    <row r="1002" spans="1:1" ht="13.5" customHeight="1">
      <c r="A1002" s="15"/>
    </row>
    <row r="1003" spans="1:1" ht="13.5" customHeight="1">
      <c r="A1003" s="15"/>
    </row>
    <row r="1004" spans="1:1" ht="13.5" customHeight="1">
      <c r="A1004" s="15"/>
    </row>
    <row r="1005" spans="1:1" ht="13.5" customHeight="1">
      <c r="A1005" s="15"/>
    </row>
    <row r="1006" spans="1:1" ht="13.5" customHeight="1">
      <c r="A1006" s="15"/>
    </row>
    <row r="1007" spans="1:1" ht="13.5" customHeight="1">
      <c r="A1007" s="15"/>
    </row>
    <row r="1008" spans="1:1" ht="13.5" customHeight="1">
      <c r="A1008" s="15"/>
    </row>
    <row r="1009" spans="1:1" ht="13.5" customHeight="1">
      <c r="A1009" s="15"/>
    </row>
    <row r="1010" spans="1:1" ht="13.5" customHeight="1">
      <c r="A1010" s="15"/>
    </row>
    <row r="1011" spans="1:1" ht="13.5" customHeight="1">
      <c r="A1011" s="15"/>
    </row>
    <row r="1012" spans="1:1" ht="13.5" customHeight="1">
      <c r="A1012" s="15"/>
    </row>
    <row r="1013" spans="1:1" ht="13.5" customHeight="1">
      <c r="A1013" s="15"/>
    </row>
    <row r="1014" spans="1:1" ht="13.5" customHeight="1">
      <c r="A1014" s="15"/>
    </row>
    <row r="65534" spans="255:255" ht="15" customHeight="1">
      <c r="IU65534" s="85">
        <v>0</v>
      </c>
    </row>
  </sheetData>
  <scenarios current="0">
    <scenario name="1" locked="1" count="3" user="intel" comment="创建者 intel 日期 2019/11/18">
      <inputCells r="C34" val="500"/>
      <inputCells r="C35" val="500"/>
      <inputCells r="C36" val="0"/>
    </scenario>
  </scenarios>
  <mergeCells count="9">
    <mergeCell ref="C62:G62"/>
    <mergeCell ref="I62:M62"/>
    <mergeCell ref="P62:V62"/>
    <mergeCell ref="A13:A28"/>
    <mergeCell ref="A29:A31"/>
    <mergeCell ref="A43:A49"/>
    <mergeCell ref="A50:A52"/>
    <mergeCell ref="C61:M61"/>
    <mergeCell ref="O61:Y61"/>
  </mergeCells>
  <pageMargins left="0.7" right="0.7" top="0.75" bottom="0.75" header="0" footer="0"/>
  <pageSetup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7E90-4682-44BA-8E01-99FD62944F3D}">
  <dimension ref="A1:IU65534"/>
  <sheetViews>
    <sheetView zoomScale="80" zoomScaleNormal="80" workbookViewId="0"/>
  </sheetViews>
  <sheetFormatPr defaultColWidth="12.58203125" defaultRowHeight="15" customHeight="1"/>
  <cols>
    <col min="1" max="1" width="12.9140625" style="82" customWidth="1"/>
    <col min="2" max="2" width="48" style="82" customWidth="1"/>
    <col min="3" max="3" width="18.5" style="82" customWidth="1"/>
    <col min="4" max="4" width="18.6640625" style="82" customWidth="1"/>
    <col min="5" max="5" width="18.1640625" style="82" customWidth="1"/>
    <col min="6" max="6" width="14.1640625" style="82" customWidth="1"/>
    <col min="7" max="7" width="12.4140625" style="82" customWidth="1"/>
    <col min="8" max="8" width="8.58203125" style="82" customWidth="1"/>
    <col min="9" max="10" width="13.58203125" style="82" customWidth="1"/>
    <col min="11" max="11" width="13.08203125" style="82" customWidth="1"/>
    <col min="12" max="12" width="18" style="82" customWidth="1"/>
    <col min="13" max="13" width="11.4140625" style="82" customWidth="1"/>
    <col min="14" max="14" width="8.58203125" style="82" customWidth="1"/>
    <col min="15" max="15" width="14.1640625" style="82" customWidth="1"/>
    <col min="16" max="16" width="8.58203125" style="82" customWidth="1"/>
    <col min="17" max="17" width="9.58203125" style="82" customWidth="1"/>
    <col min="18" max="18" width="8.58203125" style="82" customWidth="1"/>
    <col min="19" max="19" width="11" style="82" customWidth="1"/>
    <col min="20" max="20" width="17.58203125" style="82" customWidth="1"/>
    <col min="21" max="21" width="20.08203125" style="82" customWidth="1"/>
    <col min="22" max="22" width="14.5" style="82" customWidth="1"/>
    <col min="23" max="23" width="22.1640625" style="82" customWidth="1"/>
    <col min="24" max="24" width="13.58203125" style="82" customWidth="1"/>
    <col min="25" max="25" width="17.6640625" style="82" customWidth="1"/>
    <col min="26" max="16384" width="12.58203125" style="82"/>
  </cols>
  <sheetData>
    <row r="1" spans="1:5" ht="13.5" customHeight="1">
      <c r="A1" s="1" t="s">
        <v>0</v>
      </c>
    </row>
    <row r="2" spans="1:5" ht="13.5" customHeight="1">
      <c r="A2" s="4">
        <v>43773</v>
      </c>
    </row>
    <row r="3" spans="1:5" ht="13.5" customHeight="1">
      <c r="A3" s="1" t="s">
        <v>1</v>
      </c>
    </row>
    <row r="4" spans="1:5" ht="13.5" customHeight="1">
      <c r="A4" s="15"/>
    </row>
    <row r="5" spans="1:5" ht="13.5" customHeight="1">
      <c r="A5" s="1" t="s">
        <v>2</v>
      </c>
    </row>
    <row r="6" spans="1:5" ht="13.5" customHeight="1">
      <c r="A6" s="15"/>
      <c r="B6" s="20" t="s">
        <v>3</v>
      </c>
    </row>
    <row r="7" spans="1:5" ht="13.5" customHeight="1">
      <c r="A7" s="15"/>
      <c r="B7" s="82" t="s">
        <v>4</v>
      </c>
      <c r="C7" s="18">
        <v>25000</v>
      </c>
    </row>
    <row r="8" spans="1:5" ht="13.5" customHeight="1">
      <c r="A8" s="15"/>
      <c r="B8" s="82" t="s">
        <v>5</v>
      </c>
      <c r="C8" s="18">
        <v>25000</v>
      </c>
    </row>
    <row r="9" spans="1:5" ht="13.5" customHeight="1">
      <c r="A9" s="15"/>
      <c r="B9" s="20" t="s">
        <v>6</v>
      </c>
    </row>
    <row r="10" spans="1:5" ht="13.5" customHeight="1">
      <c r="A10" s="15"/>
      <c r="B10" s="82" t="s">
        <v>7</v>
      </c>
      <c r="C10" s="82">
        <v>4</v>
      </c>
    </row>
    <row r="11" spans="1:5" ht="13.5" customHeight="1">
      <c r="A11" s="15"/>
      <c r="B11" s="20" t="s">
        <v>8</v>
      </c>
      <c r="D11" s="82" t="s">
        <v>158</v>
      </c>
      <c r="E11" s="82" t="s">
        <v>159</v>
      </c>
    </row>
    <row r="12" spans="1:5" ht="13.5" customHeight="1">
      <c r="A12" s="15"/>
      <c r="B12" s="82" t="s">
        <v>9</v>
      </c>
      <c r="C12" s="8">
        <v>0.01</v>
      </c>
      <c r="D12" s="105">
        <v>5.0000000000000001E-3</v>
      </c>
      <c r="E12" s="105">
        <v>1.4999999999999999E-2</v>
      </c>
    </row>
    <row r="13" spans="1:5" ht="13.5" customHeight="1">
      <c r="A13" s="130" t="s">
        <v>10</v>
      </c>
      <c r="B13" s="20" t="s">
        <v>11</v>
      </c>
      <c r="C13" s="10"/>
    </row>
    <row r="14" spans="1:5" ht="13.5" customHeight="1">
      <c r="A14" s="131"/>
      <c r="B14" s="11" t="s">
        <v>12</v>
      </c>
      <c r="C14" s="12">
        <v>47800</v>
      </c>
    </row>
    <row r="15" spans="1:5" ht="13.5" customHeight="1">
      <c r="A15" s="131"/>
      <c r="B15" s="82" t="s">
        <v>13</v>
      </c>
      <c r="C15" s="18">
        <v>176908.31</v>
      </c>
    </row>
    <row r="16" spans="1:5" ht="13.5" customHeight="1">
      <c r="A16" s="131"/>
      <c r="B16" s="82" t="s">
        <v>14</v>
      </c>
      <c r="C16" s="18">
        <v>239000</v>
      </c>
    </row>
    <row r="17" spans="1:7" ht="13.5" customHeight="1">
      <c r="A17" s="131"/>
      <c r="B17" s="82" t="s">
        <v>15</v>
      </c>
      <c r="C17" s="8">
        <v>0.02</v>
      </c>
    </row>
    <row r="18" spans="1:7" ht="13.5" customHeight="1">
      <c r="A18" s="131"/>
      <c r="B18" s="82" t="s">
        <v>16</v>
      </c>
      <c r="C18" s="13">
        <v>1.4427000000000001E-2</v>
      </c>
    </row>
    <row r="19" spans="1:7" ht="13.5" customHeight="1">
      <c r="A19" s="131"/>
      <c r="B19" s="82" t="s">
        <v>17</v>
      </c>
      <c r="C19" s="8">
        <v>0.05</v>
      </c>
      <c r="E19" s="46"/>
    </row>
    <row r="20" spans="1:7" ht="13.5" customHeight="1">
      <c r="A20" s="131"/>
      <c r="B20" s="82" t="s">
        <v>18</v>
      </c>
      <c r="C20" s="18">
        <v>1003.95</v>
      </c>
    </row>
    <row r="21" spans="1:7" ht="13.5" customHeight="1">
      <c r="A21" s="131"/>
      <c r="B21" s="20" t="s">
        <v>19</v>
      </c>
    </row>
    <row r="22" spans="1:7" ht="13.5" customHeight="1">
      <c r="A22" s="131"/>
      <c r="B22" s="82" t="s">
        <v>20</v>
      </c>
      <c r="C22" s="18">
        <v>6000</v>
      </c>
    </row>
    <row r="23" spans="1:7" ht="13.5" customHeight="1">
      <c r="A23" s="131"/>
      <c r="B23" s="82" t="s">
        <v>21</v>
      </c>
      <c r="C23" s="18">
        <v>1200</v>
      </c>
    </row>
    <row r="24" spans="1:7" ht="13.5" customHeight="1">
      <c r="A24" s="131"/>
      <c r="B24" s="82" t="s">
        <v>22</v>
      </c>
      <c r="C24" s="18">
        <v>70</v>
      </c>
      <c r="F24" s="46"/>
    </row>
    <row r="25" spans="1:7" ht="13.5" customHeight="1">
      <c r="A25" s="131"/>
      <c r="B25" s="82" t="s">
        <v>23</v>
      </c>
      <c r="C25" s="18">
        <v>120</v>
      </c>
      <c r="F25" s="46"/>
    </row>
    <row r="26" spans="1:7" ht="13.5" customHeight="1">
      <c r="A26" s="131"/>
      <c r="B26" s="82" t="s">
        <v>24</v>
      </c>
      <c r="C26" s="18">
        <v>30</v>
      </c>
      <c r="D26" s="82" t="s">
        <v>25</v>
      </c>
      <c r="E26" s="18">
        <f t="shared" ref="E26:E27" si="0">C26*(1+50%)</f>
        <v>45</v>
      </c>
      <c r="F26" s="82" t="s">
        <v>26</v>
      </c>
      <c r="G26" s="18">
        <f t="shared" ref="G26:G27" si="1">C26*(1-50%)</f>
        <v>15</v>
      </c>
    </row>
    <row r="27" spans="1:7" ht="13.5" customHeight="1">
      <c r="A27" s="131"/>
      <c r="B27" s="82" t="s">
        <v>27</v>
      </c>
      <c r="C27" s="18">
        <v>100</v>
      </c>
      <c r="D27" s="82" t="s">
        <v>25</v>
      </c>
      <c r="E27" s="18">
        <f t="shared" si="0"/>
        <v>150</v>
      </c>
      <c r="F27" s="82" t="s">
        <v>26</v>
      </c>
      <c r="G27" s="18">
        <f t="shared" si="1"/>
        <v>50</v>
      </c>
    </row>
    <row r="28" spans="1:7" ht="13.5" customHeight="1">
      <c r="A28" s="131"/>
      <c r="B28" s="82" t="s">
        <v>28</v>
      </c>
      <c r="C28" s="8">
        <v>0.2</v>
      </c>
    </row>
    <row r="29" spans="1:7" ht="13.5" customHeight="1">
      <c r="A29" s="130" t="s">
        <v>29</v>
      </c>
      <c r="B29" s="20" t="s">
        <v>30</v>
      </c>
    </row>
    <row r="30" spans="1:7" ht="13.5" customHeight="1">
      <c r="A30" s="131"/>
      <c r="B30" s="82" t="s">
        <v>31</v>
      </c>
      <c r="C30" s="82">
        <v>435</v>
      </c>
    </row>
    <row r="31" spans="1:7" ht="13.5" customHeight="1">
      <c r="A31" s="131"/>
      <c r="B31" s="82" t="s">
        <v>32</v>
      </c>
      <c r="C31" s="82">
        <v>510</v>
      </c>
    </row>
    <row r="32" spans="1:7" ht="13.5" customHeight="1">
      <c r="A32" s="15"/>
    </row>
    <row r="33" spans="1:6" ht="13.5" customHeight="1">
      <c r="A33" s="15" t="s">
        <v>33</v>
      </c>
      <c r="B33" s="20" t="s">
        <v>34</v>
      </c>
      <c r="E33" s="46"/>
    </row>
    <row r="34" spans="1:6" ht="13.5" customHeight="1">
      <c r="B34" s="82" t="s">
        <v>35</v>
      </c>
      <c r="C34" s="16">
        <v>0</v>
      </c>
      <c r="D34" s="81" t="s">
        <v>36</v>
      </c>
      <c r="E34" s="82">
        <f t="shared" ref="E34:E35" si="2">C30</f>
        <v>435</v>
      </c>
    </row>
    <row r="35" spans="1:6" ht="13.5" customHeight="1">
      <c r="A35" s="15"/>
      <c r="B35" s="82" t="s">
        <v>37</v>
      </c>
      <c r="C35" s="16">
        <v>510</v>
      </c>
      <c r="D35" s="81" t="s">
        <v>36</v>
      </c>
      <c r="E35" s="82">
        <f t="shared" si="2"/>
        <v>510</v>
      </c>
    </row>
    <row r="36" spans="1:6" ht="13.5" customHeight="1">
      <c r="A36" s="15"/>
      <c r="B36" s="71" t="s">
        <v>133</v>
      </c>
      <c r="C36" s="16">
        <v>1</v>
      </c>
      <c r="D36" s="81" t="s">
        <v>36</v>
      </c>
      <c r="E36" s="82">
        <v>1</v>
      </c>
    </row>
    <row r="37" spans="1:6" ht="13.5" customHeight="1">
      <c r="A37" s="15"/>
    </row>
    <row r="38" spans="1:6" ht="13.5" customHeight="1">
      <c r="A38" s="15" t="s">
        <v>38</v>
      </c>
      <c r="B38" s="82" t="s">
        <v>39</v>
      </c>
      <c r="C38" s="17">
        <f ca="1">C43 + _xll.PsiOutput()</f>
        <v>49540.63614031121</v>
      </c>
    </row>
    <row r="39" spans="1:6" ht="13.5" customHeight="1">
      <c r="A39" s="15"/>
      <c r="B39" s="82" t="s">
        <v>40</v>
      </c>
      <c r="C39" s="17">
        <f ca="1">C52</f>
        <v>8617.9160188486221</v>
      </c>
    </row>
    <row r="40" spans="1:6" ht="13.5" customHeight="1">
      <c r="A40" s="15"/>
      <c r="B40" s="71" t="s">
        <v>132</v>
      </c>
      <c r="C40" s="70" t="str">
        <f ca="1">IF(C38&gt;C39,"Buy it",B52)</f>
        <v>Buy it</v>
      </c>
      <c r="D40" s="46"/>
    </row>
    <row r="41" spans="1:6" ht="13.5" customHeight="1">
      <c r="A41" s="15"/>
    </row>
    <row r="42" spans="1:6" ht="13.5" customHeight="1">
      <c r="A42" s="15" t="s">
        <v>41</v>
      </c>
    </row>
    <row r="43" spans="1:6" ht="13.5" customHeight="1">
      <c r="A43" s="130" t="s">
        <v>10</v>
      </c>
      <c r="B43" s="20" t="s">
        <v>42</v>
      </c>
      <c r="C43" s="18">
        <f ca="1">C45-C8</f>
        <v>49540.63614031121</v>
      </c>
      <c r="E43" s="11"/>
      <c r="F43" s="19"/>
    </row>
    <row r="44" spans="1:6" ht="13.5" customHeight="1">
      <c r="A44" s="131"/>
      <c r="B44" s="82" t="s">
        <v>43</v>
      </c>
      <c r="C44" s="18">
        <f>C7+C8</f>
        <v>50000</v>
      </c>
      <c r="E44" s="11"/>
      <c r="F44" s="19"/>
    </row>
    <row r="45" spans="1:6" ht="13.5" customHeight="1">
      <c r="A45" s="131"/>
      <c r="B45" s="82" t="s">
        <v>44</v>
      </c>
      <c r="C45" s="18">
        <f ca="1">C46+C49</f>
        <v>74540.63614031121</v>
      </c>
      <c r="E45" s="11"/>
      <c r="F45" s="19"/>
    </row>
    <row r="46" spans="1:6" ht="13.5" customHeight="1">
      <c r="A46" s="131"/>
      <c r="B46" s="82" t="s">
        <v>45</v>
      </c>
      <c r="C46" s="18">
        <f>C47-C48-C15</f>
        <v>64038.966399999976</v>
      </c>
      <c r="E46" s="11"/>
      <c r="F46" s="19"/>
    </row>
    <row r="47" spans="1:6" ht="13.5" customHeight="1">
      <c r="A47" s="131"/>
      <c r="B47" s="82" t="s">
        <v>46</v>
      </c>
      <c r="C47" s="18">
        <f>C16*(1+C17)^3</f>
        <v>253628.71199999997</v>
      </c>
      <c r="E47" s="11"/>
      <c r="F47" s="19"/>
    </row>
    <row r="48" spans="1:6" ht="13.5" customHeight="1">
      <c r="A48" s="131"/>
      <c r="B48" s="82" t="s">
        <v>47</v>
      </c>
      <c r="C48" s="18">
        <f>C47*C19</f>
        <v>12681.435599999999</v>
      </c>
      <c r="E48" s="11"/>
      <c r="F48" s="19"/>
    </row>
    <row r="49" spans="1:27" ht="13.5" customHeight="1">
      <c r="A49" s="131"/>
      <c r="B49" s="82" t="s">
        <v>48</v>
      </c>
      <c r="C49" s="18">
        <f ca="1">AA99</f>
        <v>10501.669740311228</v>
      </c>
    </row>
    <row r="50" spans="1:27" ht="13.5" customHeight="1">
      <c r="A50" s="130" t="s">
        <v>29</v>
      </c>
      <c r="B50" s="82" t="s">
        <v>49</v>
      </c>
      <c r="C50" s="18">
        <f ca="1">I99</f>
        <v>8617.9160188486221</v>
      </c>
    </row>
    <row r="51" spans="1:27" ht="13.5" customHeight="1">
      <c r="A51" s="131"/>
      <c r="B51" s="82" t="s">
        <v>50</v>
      </c>
      <c r="C51" s="18">
        <f ca="1">O99</f>
        <v>7118.1563542024251</v>
      </c>
    </row>
    <row r="52" spans="1:27" ht="13.5" customHeight="1">
      <c r="A52" s="131"/>
      <c r="B52" s="20" t="str">
        <f ca="1">IF(C50&gt;C51,"Rent non-inclusive one","Rent inclusive one")</f>
        <v>Rent non-inclusive one</v>
      </c>
      <c r="C52" s="18">
        <f ca="1">MAX(C50,C51)</f>
        <v>8617.9160188486221</v>
      </c>
    </row>
    <row r="53" spans="1:27" ht="13.5" customHeight="1">
      <c r="A53" s="15"/>
    </row>
    <row r="54" spans="1:27" ht="13.5" customHeight="1">
      <c r="A54" s="15"/>
      <c r="B54" s="21" t="s">
        <v>19</v>
      </c>
      <c r="C54" s="22" t="s">
        <v>51</v>
      </c>
      <c r="D54" s="22" t="s">
        <v>52</v>
      </c>
      <c r="E54" s="22" t="s">
        <v>53</v>
      </c>
      <c r="F54" s="22" t="s">
        <v>54</v>
      </c>
      <c r="G54" s="22" t="s">
        <v>55</v>
      </c>
      <c r="H54" s="22" t="s">
        <v>56</v>
      </c>
      <c r="I54" s="22" t="s">
        <v>57</v>
      </c>
      <c r="J54" s="22" t="s">
        <v>58</v>
      </c>
      <c r="K54" s="22" t="s">
        <v>59</v>
      </c>
      <c r="L54" s="22" t="s">
        <v>60</v>
      </c>
      <c r="M54" s="23" t="s">
        <v>61</v>
      </c>
      <c r="N54" s="24" t="s">
        <v>62</v>
      </c>
    </row>
    <row r="55" spans="1:27" ht="13.5" customHeight="1">
      <c r="A55" s="15"/>
      <c r="B55" s="25" t="s">
        <v>63</v>
      </c>
      <c r="C55" s="26">
        <f t="shared" ref="C55:D55" si="3">$E$27</f>
        <v>150</v>
      </c>
      <c r="D55" s="26">
        <f t="shared" si="3"/>
        <v>150</v>
      </c>
      <c r="E55" s="26">
        <f t="shared" ref="E55:F55" si="4">$C$27</f>
        <v>100</v>
      </c>
      <c r="F55" s="26">
        <f t="shared" si="4"/>
        <v>100</v>
      </c>
      <c r="G55" s="26">
        <f t="shared" ref="G55:J55" si="5">$G$27</f>
        <v>50</v>
      </c>
      <c r="H55" s="26">
        <f t="shared" si="5"/>
        <v>50</v>
      </c>
      <c r="I55" s="26">
        <f t="shared" si="5"/>
        <v>50</v>
      </c>
      <c r="J55" s="26">
        <f t="shared" si="5"/>
        <v>50</v>
      </c>
      <c r="K55" s="26">
        <f t="shared" ref="K55:L55" si="6">$C$27</f>
        <v>100</v>
      </c>
      <c r="L55" s="26">
        <f t="shared" si="6"/>
        <v>100</v>
      </c>
      <c r="M55" s="26">
        <f t="shared" ref="M55:N55" si="7">$E$27</f>
        <v>150</v>
      </c>
      <c r="N55" s="27">
        <f t="shared" si="7"/>
        <v>150</v>
      </c>
    </row>
    <row r="56" spans="1:27" ht="13.5" customHeight="1">
      <c r="A56" s="15"/>
      <c r="B56" s="25" t="s">
        <v>64</v>
      </c>
      <c r="C56" s="26">
        <f t="shared" ref="C56:D56" si="8">$E$26</f>
        <v>45</v>
      </c>
      <c r="D56" s="26">
        <f t="shared" si="8"/>
        <v>45</v>
      </c>
      <c r="E56" s="26">
        <f t="shared" ref="E56:F56" si="9">$C$26</f>
        <v>30</v>
      </c>
      <c r="F56" s="26">
        <f t="shared" si="9"/>
        <v>30</v>
      </c>
      <c r="G56" s="26">
        <f t="shared" ref="G56:J56" si="10">$G$26</f>
        <v>15</v>
      </c>
      <c r="H56" s="26">
        <f t="shared" si="10"/>
        <v>15</v>
      </c>
      <c r="I56" s="26">
        <f t="shared" si="10"/>
        <v>15</v>
      </c>
      <c r="J56" s="26">
        <f t="shared" si="10"/>
        <v>15</v>
      </c>
      <c r="K56" s="26">
        <f t="shared" ref="K56:L56" si="11">$C$26</f>
        <v>30</v>
      </c>
      <c r="L56" s="26">
        <f t="shared" si="11"/>
        <v>30</v>
      </c>
      <c r="M56" s="26">
        <f t="shared" ref="M56:N56" si="12">$E$26</f>
        <v>45</v>
      </c>
      <c r="N56" s="27">
        <f t="shared" si="12"/>
        <v>45</v>
      </c>
    </row>
    <row r="57" spans="1:27" ht="13.5" customHeight="1">
      <c r="A57" s="15"/>
      <c r="B57" s="25" t="s">
        <v>65</v>
      </c>
      <c r="C57" s="26">
        <f>$C$25</f>
        <v>120</v>
      </c>
      <c r="D57" s="28">
        <v>0</v>
      </c>
      <c r="E57" s="28">
        <v>0</v>
      </c>
      <c r="F57" s="26">
        <f>$C$25</f>
        <v>120</v>
      </c>
      <c r="G57" s="28">
        <v>0</v>
      </c>
      <c r="H57" s="28">
        <v>0</v>
      </c>
      <c r="I57" s="26">
        <f>$C$25</f>
        <v>120</v>
      </c>
      <c r="J57" s="28">
        <v>0</v>
      </c>
      <c r="K57" s="28">
        <v>0</v>
      </c>
      <c r="L57" s="26">
        <f>$C$25</f>
        <v>120</v>
      </c>
      <c r="M57" s="29">
        <v>0</v>
      </c>
      <c r="N57" s="30">
        <v>0</v>
      </c>
    </row>
    <row r="58" spans="1:27" ht="13.5" customHeight="1">
      <c r="A58" s="15"/>
      <c r="B58" s="25" t="s">
        <v>66</v>
      </c>
      <c r="C58" s="26">
        <f t="shared" ref="C58:N58" si="13">SUM(C55:C57)</f>
        <v>315</v>
      </c>
      <c r="D58" s="26">
        <f t="shared" si="13"/>
        <v>195</v>
      </c>
      <c r="E58" s="26">
        <f t="shared" si="13"/>
        <v>130</v>
      </c>
      <c r="F58" s="26">
        <f t="shared" si="13"/>
        <v>250</v>
      </c>
      <c r="G58" s="26">
        <f t="shared" si="13"/>
        <v>65</v>
      </c>
      <c r="H58" s="26">
        <f t="shared" si="13"/>
        <v>65</v>
      </c>
      <c r="I58" s="26">
        <f t="shared" si="13"/>
        <v>185</v>
      </c>
      <c r="J58" s="26">
        <f t="shared" si="13"/>
        <v>65</v>
      </c>
      <c r="K58" s="26">
        <f t="shared" si="13"/>
        <v>130</v>
      </c>
      <c r="L58" s="26">
        <f t="shared" si="13"/>
        <v>250</v>
      </c>
      <c r="M58" s="26">
        <f t="shared" si="13"/>
        <v>195</v>
      </c>
      <c r="N58" s="27">
        <f t="shared" si="13"/>
        <v>195</v>
      </c>
    </row>
    <row r="59" spans="1:27" ht="13.5" customHeight="1">
      <c r="A59" s="15"/>
      <c r="B59" s="31" t="s">
        <v>67</v>
      </c>
      <c r="C59" s="32">
        <f>C58/($C10+1)</f>
        <v>63</v>
      </c>
      <c r="D59" s="32">
        <f t="shared" ref="D59:N59" si="14">D58/($C10+1)</f>
        <v>39</v>
      </c>
      <c r="E59" s="32">
        <f t="shared" si="14"/>
        <v>26</v>
      </c>
      <c r="F59" s="32">
        <f t="shared" si="14"/>
        <v>50</v>
      </c>
      <c r="G59" s="32">
        <f t="shared" si="14"/>
        <v>13</v>
      </c>
      <c r="H59" s="32">
        <f t="shared" si="14"/>
        <v>13</v>
      </c>
      <c r="I59" s="32">
        <f t="shared" si="14"/>
        <v>37</v>
      </c>
      <c r="J59" s="32">
        <f t="shared" si="14"/>
        <v>13</v>
      </c>
      <c r="K59" s="32">
        <f t="shared" si="14"/>
        <v>26</v>
      </c>
      <c r="L59" s="32">
        <f t="shared" si="14"/>
        <v>50</v>
      </c>
      <c r="M59" s="32">
        <f t="shared" si="14"/>
        <v>39</v>
      </c>
      <c r="N59" s="32">
        <f t="shared" si="14"/>
        <v>39</v>
      </c>
    </row>
    <row r="60" spans="1:27" ht="13.5" customHeight="1">
      <c r="A60" s="15"/>
      <c r="G60" s="30"/>
    </row>
    <row r="61" spans="1:27" ht="13.5" customHeight="1">
      <c r="A61" s="15"/>
      <c r="E61" s="137" t="s">
        <v>29</v>
      </c>
      <c r="F61" s="138"/>
      <c r="G61" s="138"/>
      <c r="H61" s="138"/>
      <c r="I61" s="138"/>
      <c r="J61" s="138"/>
      <c r="K61" s="138"/>
      <c r="L61" s="138"/>
      <c r="M61" s="138"/>
      <c r="N61" s="138"/>
      <c r="O61" s="139"/>
      <c r="P61" s="104"/>
      <c r="Q61" s="149" t="s">
        <v>68</v>
      </c>
      <c r="R61" s="150"/>
      <c r="S61" s="150"/>
      <c r="T61" s="150"/>
      <c r="U61" s="150"/>
      <c r="V61" s="150"/>
      <c r="W61" s="150"/>
      <c r="X61" s="150"/>
      <c r="Y61" s="150"/>
      <c r="Z61" s="150"/>
      <c r="AA61" s="151"/>
    </row>
    <row r="62" spans="1:27" ht="13.5" customHeight="1">
      <c r="A62" s="15"/>
      <c r="E62" s="143" t="s">
        <v>134</v>
      </c>
      <c r="F62" s="144"/>
      <c r="G62" s="144"/>
      <c r="H62" s="144"/>
      <c r="I62" s="145"/>
      <c r="J62" s="104"/>
      <c r="K62" s="146" t="s">
        <v>37</v>
      </c>
      <c r="L62" s="147"/>
      <c r="M62" s="147"/>
      <c r="N62" s="147"/>
      <c r="O62" s="148"/>
      <c r="P62" s="104"/>
      <c r="Q62" s="33"/>
      <c r="R62" s="128" t="s">
        <v>69</v>
      </c>
      <c r="S62" s="128"/>
      <c r="T62" s="128"/>
      <c r="U62" s="128"/>
      <c r="V62" s="128"/>
      <c r="W62" s="128"/>
      <c r="X62" s="128"/>
      <c r="Y62" s="103" t="s">
        <v>70</v>
      </c>
      <c r="Z62" s="35"/>
      <c r="AA62" s="36"/>
    </row>
    <row r="63" spans="1:27" ht="13.5" customHeight="1">
      <c r="A63" s="15"/>
      <c r="B63" s="37"/>
      <c r="C63" s="82" t="s">
        <v>157</v>
      </c>
      <c r="E63" s="38" t="s">
        <v>71</v>
      </c>
      <c r="F63" s="29" t="s">
        <v>72</v>
      </c>
      <c r="G63" s="29" t="s">
        <v>73</v>
      </c>
      <c r="H63" s="29" t="s">
        <v>74</v>
      </c>
      <c r="I63" s="30" t="s">
        <v>131</v>
      </c>
      <c r="J63" s="104"/>
      <c r="K63" s="39" t="s">
        <v>71</v>
      </c>
      <c r="L63" s="104" t="s">
        <v>72</v>
      </c>
      <c r="M63" s="104" t="s">
        <v>75</v>
      </c>
      <c r="N63" s="104" t="s">
        <v>74</v>
      </c>
      <c r="O63" s="40" t="s">
        <v>76</v>
      </c>
      <c r="P63" s="104"/>
      <c r="Q63" s="41" t="s">
        <v>71</v>
      </c>
      <c r="R63" s="42" t="s">
        <v>77</v>
      </c>
      <c r="S63" s="42" t="s">
        <v>78</v>
      </c>
      <c r="T63" s="42" t="s">
        <v>79</v>
      </c>
      <c r="U63" s="42" t="s">
        <v>80</v>
      </c>
      <c r="V63" s="42" t="s">
        <v>81</v>
      </c>
      <c r="W63" s="42" t="s">
        <v>82</v>
      </c>
      <c r="X63" s="43" t="s">
        <v>83</v>
      </c>
      <c r="Y63" s="44" t="s">
        <v>84</v>
      </c>
      <c r="Z63" s="42" t="s">
        <v>85</v>
      </c>
      <c r="AA63" s="45" t="s">
        <v>86</v>
      </c>
    </row>
    <row r="64" spans="1:27" ht="13.5" customHeight="1">
      <c r="A64" s="15"/>
      <c r="B64" s="46" t="s">
        <v>87</v>
      </c>
      <c r="C64" s="106">
        <f ca="1">_xll.PsiTriangular($D$12,$C$12,$E$12)</f>
        <v>1.0447833561864801E-2</v>
      </c>
      <c r="E64" s="47">
        <f>C7</f>
        <v>25000</v>
      </c>
      <c r="F64" s="26">
        <f>$C$30+$C$59</f>
        <v>498</v>
      </c>
      <c r="G64" s="26">
        <f t="shared" ref="G64:G99" si="15">E64-F64</f>
        <v>24502</v>
      </c>
      <c r="H64" s="26">
        <f ca="1">G64*C64/12</f>
        <v>21.332734827734281</v>
      </c>
      <c r="I64" s="27">
        <f t="shared" ref="I64:I99" ca="1" si="16">G64+H64</f>
        <v>24523.332734827734</v>
      </c>
      <c r="J64" s="104"/>
      <c r="K64" s="48">
        <f>E64</f>
        <v>25000</v>
      </c>
      <c r="L64" s="18">
        <f t="shared" ref="L64:L99" si="17">$C$31</f>
        <v>510</v>
      </c>
      <c r="M64" s="18">
        <f t="shared" ref="M64:M99" si="18">K64-L64</f>
        <v>24490</v>
      </c>
      <c r="N64" s="18">
        <f ca="1">M64*C64/12</f>
        <v>21.322286994172416</v>
      </c>
      <c r="O64" s="49">
        <f t="shared" ref="O64:O99" ca="1" si="19">M64+N64</f>
        <v>24511.322286994171</v>
      </c>
      <c r="P64" s="104"/>
      <c r="Q64" s="50">
        <f>C7+C8-C14</f>
        <v>2200</v>
      </c>
      <c r="R64" s="12">
        <f t="shared" ref="R64:R99" si="20">$C$20</f>
        <v>1003.95</v>
      </c>
      <c r="S64" s="12">
        <f t="shared" ref="S64:S75" si="21">$C$16*$C$18/12</f>
        <v>287.33775000000003</v>
      </c>
      <c r="T64" s="12">
        <f>$C$23</f>
        <v>1200</v>
      </c>
      <c r="U64" s="12">
        <f t="shared" ref="U64:U99" si="22">$C$22/36</f>
        <v>166.66666666666666</v>
      </c>
      <c r="V64" s="26">
        <f>$C$59</f>
        <v>63</v>
      </c>
      <c r="W64" s="12">
        <f t="shared" ref="W64:W71" si="23">$C$24</f>
        <v>70</v>
      </c>
      <c r="X64" s="51">
        <f>IF($C$36=1,SUM(R64:U64,W64)+V64*(1+$C$10)*(1+$C$28), SUM(R64:W64))</f>
        <v>3105.9544166666665</v>
      </c>
      <c r="Y64" s="52">
        <f t="shared" ref="Y64:Y99" si="24">IF($C$36=1,$C$10*$C$35,$C$34*$C$10)</f>
        <v>2040</v>
      </c>
      <c r="Z64" s="12">
        <f t="shared" ref="Z64:Z99" si="25">Q64-X64+Y64</f>
        <v>1134.0455833333335</v>
      </c>
      <c r="AA64" s="53">
        <f ca="1">Z64*(1+C64/12)</f>
        <v>1135.0329432921865</v>
      </c>
    </row>
    <row r="65" spans="1:27" ht="13.5" customHeight="1">
      <c r="A65" s="15"/>
      <c r="B65" s="46" t="s">
        <v>88</v>
      </c>
      <c r="C65" s="106">
        <f ca="1">_xll.PsiTriangular($D$12,$C$12,$E$12)</f>
        <v>1.0168527494625098E-2</v>
      </c>
      <c r="E65" s="47">
        <f t="shared" ref="E65:E99" ca="1" si="26">I64</f>
        <v>24523.332734827734</v>
      </c>
      <c r="F65" s="26">
        <f>$C$30+$D$59</f>
        <v>474</v>
      </c>
      <c r="G65" s="26">
        <f t="shared" ca="1" si="15"/>
        <v>24049.332734827734</v>
      </c>
      <c r="H65" s="26">
        <f t="shared" ref="H65:H99" ca="1" si="27">G65*C65/12</f>
        <v>20.378858428456933</v>
      </c>
      <c r="I65" s="27">
        <f t="shared" ca="1" si="16"/>
        <v>24069.71159325619</v>
      </c>
      <c r="J65" s="104"/>
      <c r="K65" s="48">
        <f t="shared" ref="K65:K99" ca="1" si="28">O64</f>
        <v>24511.322286994171</v>
      </c>
      <c r="L65" s="18">
        <f t="shared" si="17"/>
        <v>510</v>
      </c>
      <c r="M65" s="18">
        <f t="shared" ca="1" si="18"/>
        <v>24001.322286994171</v>
      </c>
      <c r="N65" s="18">
        <f t="shared" ref="N65:N99" ca="1" si="29">M65*C65/12</f>
        <v>20.338175465221529</v>
      </c>
      <c r="O65" s="49">
        <f t="shared" ca="1" si="19"/>
        <v>24021.660462459393</v>
      </c>
      <c r="P65" s="104"/>
      <c r="Q65" s="50">
        <f t="shared" ref="Q65:Q99" ca="1" si="30">AA64</f>
        <v>1135.0329432921865</v>
      </c>
      <c r="R65" s="12">
        <f t="shared" si="20"/>
        <v>1003.95</v>
      </c>
      <c r="S65" s="12">
        <f t="shared" si="21"/>
        <v>287.33775000000003</v>
      </c>
      <c r="T65" s="19">
        <v>0</v>
      </c>
      <c r="U65" s="12">
        <f t="shared" si="22"/>
        <v>166.66666666666666</v>
      </c>
      <c r="V65" s="26">
        <f>$D$59</f>
        <v>39</v>
      </c>
      <c r="W65" s="12">
        <f t="shared" si="23"/>
        <v>70</v>
      </c>
      <c r="X65" s="51">
        <f t="shared" ref="X65:X99" si="31">IF($C$36=1,SUM(R65:U65,W65)+V65*(1+$C$10)*(1+$C$28), SUM(R65:W65))</f>
        <v>1761.9544166666667</v>
      </c>
      <c r="Y65" s="52">
        <f t="shared" si="24"/>
        <v>2040</v>
      </c>
      <c r="Z65" s="12">
        <f t="shared" ca="1" si="25"/>
        <v>1413.0785266255198</v>
      </c>
      <c r="AA65" s="53">
        <f t="shared" ref="AA65:AA99" ca="1" si="32">Z65*(1+C65/12)</f>
        <v>1414.2759372796911</v>
      </c>
    </row>
    <row r="66" spans="1:27" ht="13.5" customHeight="1">
      <c r="A66" s="15"/>
      <c r="B66" s="46" t="s">
        <v>89</v>
      </c>
      <c r="C66" s="106">
        <f ca="1">_xll.PsiTriangular($D$12,$C$12,$E$12)</f>
        <v>1.007811786072204E-2</v>
      </c>
      <c r="E66" s="47">
        <f t="shared" ca="1" si="26"/>
        <v>24069.71159325619</v>
      </c>
      <c r="F66" s="26">
        <f>$C$30+$E$59</f>
        <v>461</v>
      </c>
      <c r="G66" s="26">
        <f t="shared" ca="1" si="15"/>
        <v>23608.71159325619</v>
      </c>
      <c r="H66" s="26">
        <f t="shared" ca="1" si="27"/>
        <v>19.82761483138589</v>
      </c>
      <c r="I66" s="27">
        <f t="shared" ca="1" si="16"/>
        <v>23628.539208087575</v>
      </c>
      <c r="J66" s="104"/>
      <c r="K66" s="48">
        <f t="shared" ca="1" si="28"/>
        <v>24021.660462459393</v>
      </c>
      <c r="L66" s="18">
        <f t="shared" si="17"/>
        <v>510</v>
      </c>
      <c r="M66" s="18">
        <f t="shared" ca="1" si="18"/>
        <v>23511.660462459393</v>
      </c>
      <c r="N66" s="18">
        <f t="shared" ca="1" si="29"/>
        <v>19.746107103495351</v>
      </c>
      <c r="O66" s="49">
        <f t="shared" ca="1" si="19"/>
        <v>23531.406569562889</v>
      </c>
      <c r="P66" s="104"/>
      <c r="Q66" s="50">
        <f t="shared" ca="1" si="30"/>
        <v>1414.2759372796911</v>
      </c>
      <c r="R66" s="12">
        <f t="shared" si="20"/>
        <v>1003.95</v>
      </c>
      <c r="S66" s="12">
        <f t="shared" si="21"/>
        <v>287.33775000000003</v>
      </c>
      <c r="T66" s="19">
        <v>0</v>
      </c>
      <c r="U66" s="12">
        <f t="shared" si="22"/>
        <v>166.66666666666666</v>
      </c>
      <c r="V66" s="26">
        <f>$E$59</f>
        <v>26</v>
      </c>
      <c r="W66" s="12">
        <f t="shared" si="23"/>
        <v>70</v>
      </c>
      <c r="X66" s="51">
        <f t="shared" si="31"/>
        <v>1683.9544166666667</v>
      </c>
      <c r="Y66" s="52">
        <f t="shared" si="24"/>
        <v>2040</v>
      </c>
      <c r="Z66" s="12">
        <f t="shared" ca="1" si="25"/>
        <v>1770.3215206130244</v>
      </c>
      <c r="AA66" s="53">
        <f t="shared" ca="1" si="32"/>
        <v>1771.8083130243672</v>
      </c>
    </row>
    <row r="67" spans="1:27" ht="13.5" customHeight="1">
      <c r="A67" s="15"/>
      <c r="B67" s="46" t="s">
        <v>90</v>
      </c>
      <c r="C67" s="106">
        <f ca="1">_xll.PsiTriangular($D$12,$C$12,$E$12)</f>
        <v>7.8087900465602326E-3</v>
      </c>
      <c r="E67" s="47">
        <f t="shared" ca="1" si="26"/>
        <v>23628.539208087575</v>
      </c>
      <c r="F67" s="26">
        <f>$C$30+$F$59</f>
        <v>485</v>
      </c>
      <c r="G67" s="26">
        <f t="shared" ca="1" si="15"/>
        <v>23143.539208087575</v>
      </c>
      <c r="H67" s="26">
        <f t="shared" ca="1" si="27"/>
        <v>15.060253217524229</v>
      </c>
      <c r="I67" s="27">
        <f t="shared" ca="1" si="16"/>
        <v>23158.599461305101</v>
      </c>
      <c r="J67" s="104"/>
      <c r="K67" s="48">
        <f t="shared" ca="1" si="28"/>
        <v>23531.406569562889</v>
      </c>
      <c r="L67" s="18">
        <f t="shared" si="17"/>
        <v>510</v>
      </c>
      <c r="M67" s="18">
        <f t="shared" ca="1" si="18"/>
        <v>23021.406569562889</v>
      </c>
      <c r="N67" s="18">
        <f t="shared" ca="1" si="29"/>
        <v>14.980777539851587</v>
      </c>
      <c r="O67" s="49">
        <f t="shared" ca="1" si="19"/>
        <v>23036.38734710274</v>
      </c>
      <c r="P67" s="104"/>
      <c r="Q67" s="50">
        <f t="shared" ca="1" si="30"/>
        <v>1771.8083130243672</v>
      </c>
      <c r="R67" s="12">
        <f t="shared" si="20"/>
        <v>1003.95</v>
      </c>
      <c r="S67" s="12">
        <f t="shared" si="21"/>
        <v>287.33775000000003</v>
      </c>
      <c r="T67" s="19">
        <v>0</v>
      </c>
      <c r="U67" s="12">
        <f t="shared" si="22"/>
        <v>166.66666666666666</v>
      </c>
      <c r="V67" s="26">
        <f>$F$59</f>
        <v>50</v>
      </c>
      <c r="W67" s="12">
        <f t="shared" si="23"/>
        <v>70</v>
      </c>
      <c r="X67" s="51">
        <f t="shared" si="31"/>
        <v>1827.9544166666667</v>
      </c>
      <c r="Y67" s="52">
        <f t="shared" si="24"/>
        <v>2040</v>
      </c>
      <c r="Z67" s="12">
        <f t="shared" ca="1" si="25"/>
        <v>1983.8538963577005</v>
      </c>
      <c r="AA67" s="53">
        <f t="shared" ca="1" si="32"/>
        <v>1985.1448545710095</v>
      </c>
    </row>
    <row r="68" spans="1:27" ht="13.5" customHeight="1">
      <c r="A68" s="15"/>
      <c r="B68" s="46" t="s">
        <v>91</v>
      </c>
      <c r="C68" s="106">
        <f ca="1">_xll.PsiTriangular($D$12,$C$12,$E$12)</f>
        <v>6.1193881207055167E-3</v>
      </c>
      <c r="E68" s="47">
        <f t="shared" ca="1" si="26"/>
        <v>23158.599461305101</v>
      </c>
      <c r="F68" s="26">
        <f>$C$30+$G$59</f>
        <v>448</v>
      </c>
      <c r="G68" s="26">
        <f t="shared" ca="1" si="15"/>
        <v>22710.599461305101</v>
      </c>
      <c r="H68" s="26">
        <f t="shared" ca="1" si="27"/>
        <v>11.581247713134296</v>
      </c>
      <c r="I68" s="27">
        <f t="shared" ca="1" si="16"/>
        <v>22722.180709018234</v>
      </c>
      <c r="J68" s="104"/>
      <c r="K68" s="48">
        <f t="shared" ca="1" si="28"/>
        <v>23036.38734710274</v>
      </c>
      <c r="L68" s="18">
        <f t="shared" si="17"/>
        <v>510</v>
      </c>
      <c r="M68" s="18">
        <f t="shared" ca="1" si="18"/>
        <v>22526.38734710274</v>
      </c>
      <c r="N68" s="18">
        <f t="shared" ca="1" si="29"/>
        <v>11.487308927855963</v>
      </c>
      <c r="O68" s="49">
        <f t="shared" ca="1" si="19"/>
        <v>22537.874656030595</v>
      </c>
      <c r="P68" s="104"/>
      <c r="Q68" s="50">
        <f t="shared" ca="1" si="30"/>
        <v>1985.1448545710095</v>
      </c>
      <c r="R68" s="12">
        <f t="shared" si="20"/>
        <v>1003.95</v>
      </c>
      <c r="S68" s="12">
        <f t="shared" si="21"/>
        <v>287.33775000000003</v>
      </c>
      <c r="T68" s="19">
        <v>0</v>
      </c>
      <c r="U68" s="12">
        <f t="shared" si="22"/>
        <v>166.66666666666666</v>
      </c>
      <c r="V68" s="26">
        <f>$G$59</f>
        <v>13</v>
      </c>
      <c r="W68" s="12">
        <f t="shared" si="23"/>
        <v>70</v>
      </c>
      <c r="X68" s="51">
        <f t="shared" si="31"/>
        <v>1605.9544166666667</v>
      </c>
      <c r="Y68" s="52">
        <f t="shared" si="24"/>
        <v>2040</v>
      </c>
      <c r="Z68" s="12">
        <f t="shared" ca="1" si="25"/>
        <v>2419.1904379043426</v>
      </c>
      <c r="AA68" s="53">
        <f t="shared" ca="1" si="32"/>
        <v>2420.4241016732958</v>
      </c>
    </row>
    <row r="69" spans="1:27" ht="13.5" customHeight="1">
      <c r="A69" s="15"/>
      <c r="B69" s="46" t="s">
        <v>92</v>
      </c>
      <c r="C69" s="106">
        <f ca="1">_xll.PsiTriangular($D$12,$C$12,$E$12)</f>
        <v>1.1554055030591859E-2</v>
      </c>
      <c r="E69" s="47">
        <f t="shared" ca="1" si="26"/>
        <v>22722.180709018234</v>
      </c>
      <c r="F69" s="26">
        <f>$C$30+$H$59</f>
        <v>448</v>
      </c>
      <c r="G69" s="26">
        <f t="shared" ca="1" si="15"/>
        <v>22274.180709018234</v>
      </c>
      <c r="H69" s="26">
        <f t="shared" ca="1" si="27"/>
        <v>21.446425806112021</v>
      </c>
      <c r="I69" s="27">
        <f t="shared" ca="1" si="16"/>
        <v>22295.627134824346</v>
      </c>
      <c r="J69" s="104"/>
      <c r="K69" s="48">
        <f t="shared" ca="1" si="28"/>
        <v>22537.874656030595</v>
      </c>
      <c r="L69" s="18">
        <f t="shared" si="17"/>
        <v>510</v>
      </c>
      <c r="M69" s="18">
        <f t="shared" ca="1" si="18"/>
        <v>22027.874656030595</v>
      </c>
      <c r="N69" s="18">
        <f t="shared" ca="1" si="29"/>
        <v>21.209272998563105</v>
      </c>
      <c r="O69" s="49">
        <f t="shared" ca="1" si="19"/>
        <v>22049.083929029159</v>
      </c>
      <c r="P69" s="104"/>
      <c r="Q69" s="50">
        <f t="shared" ca="1" si="30"/>
        <v>2420.4241016732958</v>
      </c>
      <c r="R69" s="12">
        <f t="shared" si="20"/>
        <v>1003.95</v>
      </c>
      <c r="S69" s="12">
        <f t="shared" si="21"/>
        <v>287.33775000000003</v>
      </c>
      <c r="T69" s="19">
        <v>0</v>
      </c>
      <c r="U69" s="12">
        <f t="shared" si="22"/>
        <v>166.66666666666666</v>
      </c>
      <c r="V69" s="26">
        <f>$H$59</f>
        <v>13</v>
      </c>
      <c r="W69" s="12">
        <f t="shared" si="23"/>
        <v>70</v>
      </c>
      <c r="X69" s="51">
        <f t="shared" si="31"/>
        <v>1605.9544166666667</v>
      </c>
      <c r="Y69" s="52">
        <f t="shared" si="24"/>
        <v>2040</v>
      </c>
      <c r="Z69" s="12">
        <f t="shared" ca="1" si="25"/>
        <v>2854.4696850066293</v>
      </c>
      <c r="AA69" s="53">
        <f t="shared" ca="1" si="32"/>
        <v>2857.2180766586062</v>
      </c>
    </row>
    <row r="70" spans="1:27" ht="13.5" customHeight="1">
      <c r="A70" s="15"/>
      <c r="B70" s="46" t="s">
        <v>93</v>
      </c>
      <c r="C70" s="106">
        <f ca="1">_xll.PsiTriangular($D$12,$C$12,$E$12)</f>
        <v>1.0726204241435396E-2</v>
      </c>
      <c r="E70" s="47">
        <f t="shared" ca="1" si="26"/>
        <v>22295.627134824346</v>
      </c>
      <c r="F70" s="26">
        <f>$C$30+$I$59</f>
        <v>472</v>
      </c>
      <c r="G70" s="26">
        <f t="shared" ca="1" si="15"/>
        <v>21823.627134824346</v>
      </c>
      <c r="H70" s="26">
        <f t="shared" ca="1" si="27"/>
        <v>19.507056828088125</v>
      </c>
      <c r="I70" s="27">
        <f t="shared" ca="1" si="16"/>
        <v>21843.134191652436</v>
      </c>
      <c r="J70" s="104"/>
      <c r="K70" s="48">
        <f t="shared" ca="1" si="28"/>
        <v>22049.083929029159</v>
      </c>
      <c r="L70" s="18">
        <f t="shared" si="17"/>
        <v>510</v>
      </c>
      <c r="M70" s="18">
        <f t="shared" ca="1" si="18"/>
        <v>21539.083929029159</v>
      </c>
      <c r="N70" s="18">
        <f t="shared" ca="1" si="29"/>
        <v>19.252717783015459</v>
      </c>
      <c r="O70" s="49">
        <f t="shared" ca="1" si="19"/>
        <v>21558.336646812175</v>
      </c>
      <c r="P70" s="104"/>
      <c r="Q70" s="50">
        <f t="shared" ca="1" si="30"/>
        <v>2857.2180766586062</v>
      </c>
      <c r="R70" s="12">
        <f t="shared" si="20"/>
        <v>1003.95</v>
      </c>
      <c r="S70" s="12">
        <f t="shared" si="21"/>
        <v>287.33775000000003</v>
      </c>
      <c r="T70" s="19">
        <v>0</v>
      </c>
      <c r="U70" s="12">
        <f t="shared" si="22"/>
        <v>166.66666666666666</v>
      </c>
      <c r="V70" s="26">
        <f>$I$59</f>
        <v>37</v>
      </c>
      <c r="W70" s="12">
        <f t="shared" si="23"/>
        <v>70</v>
      </c>
      <c r="X70" s="51">
        <f t="shared" si="31"/>
        <v>1749.9544166666667</v>
      </c>
      <c r="Y70" s="52">
        <f t="shared" si="24"/>
        <v>2040</v>
      </c>
      <c r="Z70" s="12">
        <f t="shared" ca="1" si="25"/>
        <v>3147.2636599919397</v>
      </c>
      <c r="AA70" s="53">
        <f t="shared" ca="1" si="32"/>
        <v>3150.0768427268331</v>
      </c>
    </row>
    <row r="71" spans="1:27" ht="13.5" customHeight="1">
      <c r="A71" s="15"/>
      <c r="B71" s="46" t="s">
        <v>94</v>
      </c>
      <c r="C71" s="106">
        <f ca="1">_xll.PsiTriangular($D$12,$C$12,$E$12)</f>
        <v>9.6221681824619001E-3</v>
      </c>
      <c r="E71" s="47">
        <f t="shared" ca="1" si="26"/>
        <v>21843.134191652436</v>
      </c>
      <c r="F71" s="26">
        <f>$C$30+$J$59</f>
        <v>448</v>
      </c>
      <c r="G71" s="26">
        <f t="shared" ca="1" si="15"/>
        <v>21395.134191652436</v>
      </c>
      <c r="H71" s="26">
        <f t="shared" ca="1" si="27"/>
        <v>17.155631623201732</v>
      </c>
      <c r="I71" s="27">
        <f t="shared" ca="1" si="16"/>
        <v>21412.289823275638</v>
      </c>
      <c r="J71" s="104"/>
      <c r="K71" s="48">
        <f t="shared" ca="1" si="28"/>
        <v>21558.336646812175</v>
      </c>
      <c r="L71" s="18">
        <f t="shared" si="17"/>
        <v>510</v>
      </c>
      <c r="M71" s="18">
        <f t="shared" ca="1" si="18"/>
        <v>21048.336646812175</v>
      </c>
      <c r="N71" s="18">
        <f t="shared" ca="1" si="29"/>
        <v>16.877552931391907</v>
      </c>
      <c r="O71" s="49">
        <f t="shared" ca="1" si="19"/>
        <v>21065.214199743568</v>
      </c>
      <c r="P71" s="104"/>
      <c r="Q71" s="50">
        <f t="shared" ca="1" si="30"/>
        <v>3150.0768427268331</v>
      </c>
      <c r="R71" s="12">
        <f t="shared" si="20"/>
        <v>1003.95</v>
      </c>
      <c r="S71" s="12">
        <f t="shared" si="21"/>
        <v>287.33775000000003</v>
      </c>
      <c r="T71" s="19">
        <v>0</v>
      </c>
      <c r="U71" s="12">
        <f t="shared" si="22"/>
        <v>166.66666666666666</v>
      </c>
      <c r="V71" s="26">
        <f>$J$59</f>
        <v>13</v>
      </c>
      <c r="W71" s="12">
        <f t="shared" si="23"/>
        <v>70</v>
      </c>
      <c r="X71" s="51">
        <f t="shared" si="31"/>
        <v>1605.9544166666667</v>
      </c>
      <c r="Y71" s="52">
        <f t="shared" si="24"/>
        <v>2040</v>
      </c>
      <c r="Z71" s="12">
        <f t="shared" ca="1" si="25"/>
        <v>3584.1224260601666</v>
      </c>
      <c r="AA71" s="53">
        <f t="shared" ca="1" si="32"/>
        <v>3586.9963451243402</v>
      </c>
    </row>
    <row r="72" spans="1:27" ht="13.5" customHeight="1">
      <c r="A72" s="15"/>
      <c r="B72" s="46" t="s">
        <v>95</v>
      </c>
      <c r="C72" s="106">
        <f ca="1">_xll.PsiTriangular($D$12,$C$12,$E$12)</f>
        <v>7.1954613882324967E-3</v>
      </c>
      <c r="E72" s="47">
        <f t="shared" ca="1" si="26"/>
        <v>21412.289823275638</v>
      </c>
      <c r="F72" s="26">
        <f>$C$30+$K$59</f>
        <v>461</v>
      </c>
      <c r="G72" s="26">
        <f t="shared" ca="1" si="15"/>
        <v>20951.289823275638</v>
      </c>
      <c r="H72" s="26">
        <f t="shared" ca="1" si="27"/>
        <v>12.562849746420691</v>
      </c>
      <c r="I72" s="27">
        <f t="shared" ca="1" si="16"/>
        <v>20963.852673022058</v>
      </c>
      <c r="J72" s="104"/>
      <c r="K72" s="48">
        <f t="shared" ca="1" si="28"/>
        <v>21065.214199743568</v>
      </c>
      <c r="L72" s="18">
        <f t="shared" si="17"/>
        <v>510</v>
      </c>
      <c r="M72" s="18">
        <f t="shared" ca="1" si="18"/>
        <v>20555.214199743568</v>
      </c>
      <c r="N72" s="18">
        <f t="shared" ca="1" si="29"/>
        <v>12.325354175091931</v>
      </c>
      <c r="O72" s="49">
        <f t="shared" ca="1" si="19"/>
        <v>20567.539553918661</v>
      </c>
      <c r="P72" s="104"/>
      <c r="Q72" s="50">
        <f t="shared" ca="1" si="30"/>
        <v>3586.9963451243402</v>
      </c>
      <c r="R72" s="12">
        <f t="shared" si="20"/>
        <v>1003.95</v>
      </c>
      <c r="S72" s="12">
        <f t="shared" si="21"/>
        <v>287.33775000000003</v>
      </c>
      <c r="T72" s="19">
        <v>0</v>
      </c>
      <c r="U72" s="12">
        <f t="shared" si="22"/>
        <v>166.66666666666666</v>
      </c>
      <c r="V72" s="26">
        <f>$K$59</f>
        <v>26</v>
      </c>
      <c r="W72" s="19">
        <v>0</v>
      </c>
      <c r="X72" s="51">
        <f t="shared" si="31"/>
        <v>1613.9544166666667</v>
      </c>
      <c r="Y72" s="52">
        <f t="shared" si="24"/>
        <v>2040</v>
      </c>
      <c r="Z72" s="12">
        <f t="shared" ca="1" si="25"/>
        <v>4013.0419284576737</v>
      </c>
      <c r="AA72" s="53">
        <f t="shared" ca="1" si="32"/>
        <v>4015.4482358114719</v>
      </c>
    </row>
    <row r="73" spans="1:27" ht="13.5" customHeight="1">
      <c r="A73" s="15"/>
      <c r="B73" s="46" t="s">
        <v>96</v>
      </c>
      <c r="C73" s="106">
        <f ca="1">_xll.PsiTriangular($D$12,$C$12,$E$12)</f>
        <v>9.7985207709354975E-3</v>
      </c>
      <c r="E73" s="47">
        <f t="shared" ca="1" si="26"/>
        <v>20963.852673022058</v>
      </c>
      <c r="F73" s="26">
        <f>$C$30+$L$59</f>
        <v>485</v>
      </c>
      <c r="G73" s="26">
        <f t="shared" ca="1" si="15"/>
        <v>20478.852673022058</v>
      </c>
      <c r="H73" s="26">
        <f t="shared" ca="1" si="27"/>
        <v>16.72187194012788</v>
      </c>
      <c r="I73" s="27">
        <f t="shared" ca="1" si="16"/>
        <v>20495.574544962186</v>
      </c>
      <c r="J73" s="104"/>
      <c r="K73" s="48">
        <f t="shared" ca="1" si="28"/>
        <v>20567.539553918661</v>
      </c>
      <c r="L73" s="18">
        <f t="shared" si="17"/>
        <v>510</v>
      </c>
      <c r="M73" s="18">
        <f t="shared" ca="1" si="18"/>
        <v>20057.539553918661</v>
      </c>
      <c r="N73" s="18">
        <f t="shared" ca="1" si="29"/>
        <v>16.377851494411026</v>
      </c>
      <c r="O73" s="49">
        <f t="shared" ca="1" si="19"/>
        <v>20073.917405413071</v>
      </c>
      <c r="P73" s="104"/>
      <c r="Q73" s="50">
        <f t="shared" ca="1" si="30"/>
        <v>4015.4482358114719</v>
      </c>
      <c r="R73" s="12">
        <f t="shared" si="20"/>
        <v>1003.95</v>
      </c>
      <c r="S73" s="12">
        <f t="shared" si="21"/>
        <v>287.33775000000003</v>
      </c>
      <c r="T73" s="19">
        <v>0</v>
      </c>
      <c r="U73" s="12">
        <f t="shared" si="22"/>
        <v>166.66666666666666</v>
      </c>
      <c r="V73" s="26">
        <f>$L$59</f>
        <v>50</v>
      </c>
      <c r="W73" s="19">
        <v>0</v>
      </c>
      <c r="X73" s="51">
        <f t="shared" si="31"/>
        <v>1757.9544166666667</v>
      </c>
      <c r="Y73" s="52">
        <f t="shared" si="24"/>
        <v>2040</v>
      </c>
      <c r="Z73" s="12">
        <f t="shared" ca="1" si="25"/>
        <v>4297.4938191448055</v>
      </c>
      <c r="AA73" s="53">
        <f t="shared" ca="1" si="32"/>
        <v>4301.0029093489602</v>
      </c>
    </row>
    <row r="74" spans="1:27" ht="13.5" customHeight="1">
      <c r="A74" s="15"/>
      <c r="B74" s="46" t="s">
        <v>97</v>
      </c>
      <c r="C74" s="106">
        <f ca="1">_xll.PsiTriangular($D$12,$C$12,$E$12)</f>
        <v>9.2242806938714964E-3</v>
      </c>
      <c r="E74" s="47">
        <f t="shared" ca="1" si="26"/>
        <v>20495.574544962186</v>
      </c>
      <c r="F74" s="26">
        <f>$C$30+$M$59</f>
        <v>474</v>
      </c>
      <c r="G74" s="26">
        <f t="shared" ca="1" si="15"/>
        <v>20021.574544962186</v>
      </c>
      <c r="H74" s="26">
        <f t="shared" ca="1" si="27"/>
        <v>15.390385294666975</v>
      </c>
      <c r="I74" s="27">
        <f t="shared" ca="1" si="16"/>
        <v>20036.964930256854</v>
      </c>
      <c r="J74" s="104"/>
      <c r="K74" s="48">
        <f t="shared" ca="1" si="28"/>
        <v>20073.917405413071</v>
      </c>
      <c r="L74" s="18">
        <f t="shared" si="17"/>
        <v>510</v>
      </c>
      <c r="M74" s="18">
        <f t="shared" ca="1" si="18"/>
        <v>19563.917405413071</v>
      </c>
      <c r="N74" s="18">
        <f t="shared" ca="1" si="29"/>
        <v>15.038588801604027</v>
      </c>
      <c r="O74" s="49">
        <f t="shared" ca="1" si="19"/>
        <v>19578.955994214673</v>
      </c>
      <c r="P74" s="104"/>
      <c r="Q74" s="50">
        <f t="shared" ca="1" si="30"/>
        <v>4301.0029093489602</v>
      </c>
      <c r="R74" s="12">
        <f t="shared" si="20"/>
        <v>1003.95</v>
      </c>
      <c r="S74" s="12">
        <f t="shared" si="21"/>
        <v>287.33775000000003</v>
      </c>
      <c r="T74" s="19">
        <v>0</v>
      </c>
      <c r="U74" s="12">
        <f t="shared" si="22"/>
        <v>166.66666666666666</v>
      </c>
      <c r="V74" s="26">
        <f>$M$59</f>
        <v>39</v>
      </c>
      <c r="W74" s="19">
        <v>0</v>
      </c>
      <c r="X74" s="51">
        <f t="shared" si="31"/>
        <v>1691.9544166666667</v>
      </c>
      <c r="Y74" s="52">
        <f t="shared" si="24"/>
        <v>2040</v>
      </c>
      <c r="Z74" s="12">
        <f t="shared" ca="1" si="25"/>
        <v>4649.0484926822937</v>
      </c>
      <c r="AA74" s="53">
        <f t="shared" ca="1" si="32"/>
        <v>4652.6221700369533</v>
      </c>
    </row>
    <row r="75" spans="1:27" ht="13.5" customHeight="1">
      <c r="A75" s="15"/>
      <c r="B75" s="46" t="s">
        <v>98</v>
      </c>
      <c r="C75" s="106">
        <f ca="1">_xll.PsiTriangular($D$12,$C$12,$E$12)</f>
        <v>1.295938174473894E-2</v>
      </c>
      <c r="E75" s="47">
        <f t="shared" ca="1" si="26"/>
        <v>20036.964930256854</v>
      </c>
      <c r="F75" s="26">
        <f>$C$30+$N$59</f>
        <v>474</v>
      </c>
      <c r="G75" s="26">
        <f t="shared" ca="1" si="15"/>
        <v>19562.964930256854</v>
      </c>
      <c r="H75" s="26">
        <f t="shared" ca="1" si="27"/>
        <v>21.126994215844896</v>
      </c>
      <c r="I75" s="27">
        <f t="shared" ca="1" si="16"/>
        <v>19584.091924472697</v>
      </c>
      <c r="J75" s="104"/>
      <c r="K75" s="48">
        <f t="shared" ca="1" si="28"/>
        <v>19578.955994214673</v>
      </c>
      <c r="L75" s="18">
        <f t="shared" si="17"/>
        <v>510</v>
      </c>
      <c r="M75" s="18">
        <f t="shared" ca="1" si="18"/>
        <v>19068.955994214673</v>
      </c>
      <c r="N75" s="18">
        <f t="shared" ca="1" si="29"/>
        <v>20.593490016887984</v>
      </c>
      <c r="O75" s="49">
        <f t="shared" ca="1" si="19"/>
        <v>19089.54948423156</v>
      </c>
      <c r="P75" s="104"/>
      <c r="Q75" s="50">
        <f t="shared" ca="1" si="30"/>
        <v>4652.6221700369533</v>
      </c>
      <c r="R75" s="12">
        <f t="shared" si="20"/>
        <v>1003.95</v>
      </c>
      <c r="S75" s="12">
        <f t="shared" si="21"/>
        <v>287.33775000000003</v>
      </c>
      <c r="T75" s="19">
        <v>0</v>
      </c>
      <c r="U75" s="12">
        <f t="shared" si="22"/>
        <v>166.66666666666666</v>
      </c>
      <c r="V75" s="26">
        <f>$N$59</f>
        <v>39</v>
      </c>
      <c r="W75" s="19">
        <v>0</v>
      </c>
      <c r="X75" s="51">
        <f t="shared" si="31"/>
        <v>1691.9544166666667</v>
      </c>
      <c r="Y75" s="52">
        <f t="shared" si="24"/>
        <v>2040</v>
      </c>
      <c r="Z75" s="12">
        <f t="shared" ca="1" si="25"/>
        <v>5000.6677533702868</v>
      </c>
      <c r="AA75" s="53">
        <f t="shared" ca="1" si="32"/>
        <v>5006.0682169031643</v>
      </c>
    </row>
    <row r="76" spans="1:27" ht="13.5" customHeight="1">
      <c r="A76" s="15"/>
      <c r="B76" s="46" t="s">
        <v>99</v>
      </c>
      <c r="C76" s="106">
        <f ca="1">_xll.PsiTriangular($D$12,$C$12,$E$12)</f>
        <v>9.9321954129468377E-3</v>
      </c>
      <c r="E76" s="47">
        <f t="shared" ca="1" si="26"/>
        <v>19584.091924472697</v>
      </c>
      <c r="F76" s="26">
        <f>$C$30+$C$59</f>
        <v>498</v>
      </c>
      <c r="G76" s="26">
        <f t="shared" ca="1" si="15"/>
        <v>19086.091924472697</v>
      </c>
      <c r="H76" s="26">
        <f t="shared" ca="1" si="27"/>
        <v>15.797232888610784</v>
      </c>
      <c r="I76" s="27">
        <f t="shared" ca="1" si="16"/>
        <v>19101.889157361307</v>
      </c>
      <c r="J76" s="104"/>
      <c r="K76" s="48">
        <f t="shared" ca="1" si="28"/>
        <v>19089.54948423156</v>
      </c>
      <c r="L76" s="18">
        <f t="shared" si="17"/>
        <v>510</v>
      </c>
      <c r="M76" s="18">
        <f t="shared" ca="1" si="18"/>
        <v>18579.54948423156</v>
      </c>
      <c r="N76" s="18">
        <f t="shared" ca="1" si="29"/>
        <v>15.377976346825291</v>
      </c>
      <c r="O76" s="49">
        <f t="shared" ca="1" si="19"/>
        <v>18594.927460578387</v>
      </c>
      <c r="P76" s="104"/>
      <c r="Q76" s="50">
        <f t="shared" ca="1" si="30"/>
        <v>5006.0682169031643</v>
      </c>
      <c r="R76" s="12">
        <f t="shared" si="20"/>
        <v>1003.95</v>
      </c>
      <c r="S76" s="12">
        <f t="shared" ref="S76:S87" si="33">$C$16*(1+$C$17)*$C$18/12</f>
        <v>293.08450499999998</v>
      </c>
      <c r="T76" s="12">
        <f>$C$23</f>
        <v>1200</v>
      </c>
      <c r="U76" s="12">
        <f t="shared" si="22"/>
        <v>166.66666666666666</v>
      </c>
      <c r="V76" s="26">
        <f>$C$59</f>
        <v>63</v>
      </c>
      <c r="W76" s="12">
        <f t="shared" ref="W76:W83" si="34">$C$24</f>
        <v>70</v>
      </c>
      <c r="X76" s="51">
        <f t="shared" si="31"/>
        <v>3111.7011716666666</v>
      </c>
      <c r="Y76" s="52">
        <f t="shared" si="24"/>
        <v>2040</v>
      </c>
      <c r="Z76" s="12">
        <f t="shared" ca="1" si="25"/>
        <v>3934.3670452364977</v>
      </c>
      <c r="AA76" s="53">
        <f t="shared" ca="1" si="32"/>
        <v>3937.6234537631267</v>
      </c>
    </row>
    <row r="77" spans="1:27" ht="13.5" customHeight="1">
      <c r="A77" s="15"/>
      <c r="B77" s="46" t="s">
        <v>100</v>
      </c>
      <c r="C77" s="106">
        <f ca="1">_xll.PsiTriangular($D$12,$C$12,$E$12)</f>
        <v>1.3285138015306605E-2</v>
      </c>
      <c r="E77" s="47">
        <f t="shared" ca="1" si="26"/>
        <v>19101.889157361307</v>
      </c>
      <c r="F77" s="26">
        <f>$C$30+$D$59</f>
        <v>474</v>
      </c>
      <c r="G77" s="26">
        <f t="shared" ca="1" si="15"/>
        <v>18627.889157361307</v>
      </c>
      <c r="H77" s="26">
        <f t="shared" ca="1" si="27"/>
        <v>20.622839865781536</v>
      </c>
      <c r="I77" s="27">
        <f t="shared" ca="1" si="16"/>
        <v>18648.511997227088</v>
      </c>
      <c r="J77" s="104"/>
      <c r="K77" s="48">
        <f t="shared" ca="1" si="28"/>
        <v>18594.927460578387</v>
      </c>
      <c r="L77" s="18">
        <f t="shared" si="17"/>
        <v>510</v>
      </c>
      <c r="M77" s="18">
        <f t="shared" ca="1" si="18"/>
        <v>18084.927460578387</v>
      </c>
      <c r="N77" s="18">
        <f t="shared" ca="1" si="29"/>
        <v>20.02172977588269</v>
      </c>
      <c r="O77" s="49">
        <f t="shared" ca="1" si="19"/>
        <v>18104.949190354269</v>
      </c>
      <c r="P77" s="104"/>
      <c r="Q77" s="50">
        <f t="shared" ca="1" si="30"/>
        <v>3937.6234537631267</v>
      </c>
      <c r="R77" s="12">
        <f t="shared" si="20"/>
        <v>1003.95</v>
      </c>
      <c r="S77" s="12">
        <f t="shared" si="33"/>
        <v>293.08450499999998</v>
      </c>
      <c r="T77" s="19">
        <v>0</v>
      </c>
      <c r="U77" s="12">
        <f t="shared" si="22"/>
        <v>166.66666666666666</v>
      </c>
      <c r="V77" s="26">
        <f>$D$59</f>
        <v>39</v>
      </c>
      <c r="W77" s="12">
        <f t="shared" si="34"/>
        <v>70</v>
      </c>
      <c r="X77" s="51">
        <f t="shared" si="31"/>
        <v>1767.7011716666668</v>
      </c>
      <c r="Y77" s="52">
        <f t="shared" si="24"/>
        <v>2040</v>
      </c>
      <c r="Z77" s="12">
        <f t="shared" ca="1" si="25"/>
        <v>4209.9222820964596</v>
      </c>
      <c r="AA77" s="53">
        <f t="shared" ca="1" si="32"/>
        <v>4214.5830653090734</v>
      </c>
    </row>
    <row r="78" spans="1:27" ht="13.5" customHeight="1">
      <c r="A78" s="15"/>
      <c r="B78" s="46" t="s">
        <v>101</v>
      </c>
      <c r="C78" s="106">
        <f ca="1">_xll.PsiTriangular($D$12,$C$12,$E$12)</f>
        <v>1.0409125822059238E-2</v>
      </c>
      <c r="E78" s="47">
        <f t="shared" ca="1" si="26"/>
        <v>18648.511997227088</v>
      </c>
      <c r="F78" s="26">
        <f>$C$30+$E$59</f>
        <v>461</v>
      </c>
      <c r="G78" s="26">
        <f t="shared" ca="1" si="15"/>
        <v>18187.511997227088</v>
      </c>
      <c r="H78" s="26">
        <f t="shared" ca="1" si="27"/>
        <v>15.776341730779057</v>
      </c>
      <c r="I78" s="27">
        <f t="shared" ca="1" si="16"/>
        <v>18203.288338957867</v>
      </c>
      <c r="J78" s="104"/>
      <c r="K78" s="48">
        <f t="shared" ca="1" si="28"/>
        <v>18104.949190354269</v>
      </c>
      <c r="L78" s="18">
        <f t="shared" si="17"/>
        <v>510</v>
      </c>
      <c r="M78" s="18">
        <f t="shared" ca="1" si="18"/>
        <v>17594.949190354269</v>
      </c>
      <c r="N78" s="18">
        <f t="shared" ca="1" si="29"/>
        <v>15.262336662928076</v>
      </c>
      <c r="O78" s="49">
        <f t="shared" ca="1" si="19"/>
        <v>17610.211527017196</v>
      </c>
      <c r="P78" s="104"/>
      <c r="Q78" s="50">
        <f t="shared" ca="1" si="30"/>
        <v>4214.5830653090734</v>
      </c>
      <c r="R78" s="12">
        <f t="shared" si="20"/>
        <v>1003.95</v>
      </c>
      <c r="S78" s="12">
        <f t="shared" si="33"/>
        <v>293.08450499999998</v>
      </c>
      <c r="T78" s="19">
        <v>0</v>
      </c>
      <c r="U78" s="12">
        <f t="shared" si="22"/>
        <v>166.66666666666666</v>
      </c>
      <c r="V78" s="26">
        <f>$E$59</f>
        <v>26</v>
      </c>
      <c r="W78" s="12">
        <f t="shared" si="34"/>
        <v>70</v>
      </c>
      <c r="X78" s="51">
        <f t="shared" si="31"/>
        <v>1689.7011716666668</v>
      </c>
      <c r="Y78" s="52">
        <f t="shared" si="24"/>
        <v>2040</v>
      </c>
      <c r="Z78" s="12">
        <f t="shared" ca="1" si="25"/>
        <v>4564.8818936424068</v>
      </c>
      <c r="AA78" s="53">
        <f t="shared" ca="1" si="32"/>
        <v>4568.8415961418868</v>
      </c>
    </row>
    <row r="79" spans="1:27" ht="13.5" customHeight="1">
      <c r="A79" s="15"/>
      <c r="B79" s="46" t="s">
        <v>102</v>
      </c>
      <c r="C79" s="106">
        <f ca="1">_xll.PsiTriangular($D$12,$C$12,$E$12)</f>
        <v>8.1589870315158207E-3</v>
      </c>
      <c r="E79" s="47">
        <f t="shared" ca="1" si="26"/>
        <v>18203.288338957867</v>
      </c>
      <c r="F79" s="26">
        <f>$C$30+$F$59</f>
        <v>485</v>
      </c>
      <c r="G79" s="26">
        <f t="shared" ca="1" si="15"/>
        <v>17718.288338957867</v>
      </c>
      <c r="H79" s="26">
        <f t="shared" ca="1" si="27"/>
        <v>12.046940398184603</v>
      </c>
      <c r="I79" s="27">
        <f t="shared" ca="1" si="16"/>
        <v>17730.335279356052</v>
      </c>
      <c r="J79" s="104"/>
      <c r="K79" s="48">
        <f t="shared" ca="1" si="28"/>
        <v>17610.211527017196</v>
      </c>
      <c r="L79" s="18">
        <f t="shared" si="17"/>
        <v>510</v>
      </c>
      <c r="M79" s="18">
        <f t="shared" ca="1" si="18"/>
        <v>17100.211527017196</v>
      </c>
      <c r="N79" s="18">
        <f t="shared" ca="1" si="29"/>
        <v>11.626700340425886</v>
      </c>
      <c r="O79" s="49">
        <f t="shared" ca="1" si="19"/>
        <v>17111.838227357621</v>
      </c>
      <c r="P79" s="104"/>
      <c r="Q79" s="50">
        <f t="shared" ca="1" si="30"/>
        <v>4568.8415961418868</v>
      </c>
      <c r="R79" s="12">
        <f t="shared" si="20"/>
        <v>1003.95</v>
      </c>
      <c r="S79" s="12">
        <f t="shared" si="33"/>
        <v>293.08450499999998</v>
      </c>
      <c r="T79" s="19">
        <v>0</v>
      </c>
      <c r="U79" s="12">
        <f t="shared" si="22"/>
        <v>166.66666666666666</v>
      </c>
      <c r="V79" s="26">
        <f>$F$59</f>
        <v>50</v>
      </c>
      <c r="W79" s="12">
        <f t="shared" si="34"/>
        <v>70</v>
      </c>
      <c r="X79" s="51">
        <f t="shared" si="31"/>
        <v>1833.7011716666668</v>
      </c>
      <c r="Y79" s="52">
        <f t="shared" si="24"/>
        <v>2040</v>
      </c>
      <c r="Z79" s="12">
        <f t="shared" ca="1" si="25"/>
        <v>4775.1404244752202</v>
      </c>
      <c r="AA79" s="53">
        <f t="shared" ca="1" si="32"/>
        <v>4778.3871168749665</v>
      </c>
    </row>
    <row r="80" spans="1:27" ht="13.5" customHeight="1">
      <c r="A80" s="15"/>
      <c r="B80" s="46" t="s">
        <v>103</v>
      </c>
      <c r="C80" s="106">
        <f ca="1">_xll.PsiTriangular($D$12,$C$12,$E$12)</f>
        <v>8.8312947066306342E-3</v>
      </c>
      <c r="E80" s="47">
        <f t="shared" ca="1" si="26"/>
        <v>17730.335279356052</v>
      </c>
      <c r="F80" s="26">
        <f>$C$30+$G$59</f>
        <v>448</v>
      </c>
      <c r="G80" s="26">
        <f t="shared" ca="1" si="15"/>
        <v>17282.335279356052</v>
      </c>
      <c r="H80" s="26">
        <f t="shared" ca="1" si="27"/>
        <v>12.718783005899413</v>
      </c>
      <c r="I80" s="27">
        <f t="shared" ca="1" si="16"/>
        <v>17295.054062361953</v>
      </c>
      <c r="J80" s="104"/>
      <c r="K80" s="48">
        <f t="shared" ca="1" si="28"/>
        <v>17111.838227357621</v>
      </c>
      <c r="L80" s="18">
        <f t="shared" si="17"/>
        <v>510</v>
      </c>
      <c r="M80" s="18">
        <f t="shared" ca="1" si="18"/>
        <v>16601.838227357621</v>
      </c>
      <c r="N80" s="18">
        <f t="shared" ca="1" si="29"/>
        <v>12.21797717146679</v>
      </c>
      <c r="O80" s="49">
        <f t="shared" ca="1" si="19"/>
        <v>16614.056204529086</v>
      </c>
      <c r="P80" s="104"/>
      <c r="Q80" s="50">
        <f t="shared" ca="1" si="30"/>
        <v>4778.3871168749665</v>
      </c>
      <c r="R80" s="12">
        <f t="shared" si="20"/>
        <v>1003.95</v>
      </c>
      <c r="S80" s="12">
        <f t="shared" si="33"/>
        <v>293.08450499999998</v>
      </c>
      <c r="T80" s="19">
        <v>0</v>
      </c>
      <c r="U80" s="12">
        <f t="shared" si="22"/>
        <v>166.66666666666666</v>
      </c>
      <c r="V80" s="26">
        <f>$G$59</f>
        <v>13</v>
      </c>
      <c r="W80" s="12">
        <f t="shared" si="34"/>
        <v>70</v>
      </c>
      <c r="X80" s="51">
        <f t="shared" si="31"/>
        <v>1611.7011716666668</v>
      </c>
      <c r="Y80" s="52">
        <f t="shared" si="24"/>
        <v>2040</v>
      </c>
      <c r="Z80" s="12">
        <f t="shared" ca="1" si="25"/>
        <v>5206.6859452082999</v>
      </c>
      <c r="AA80" s="53">
        <f t="shared" ca="1" si="32"/>
        <v>5210.5177600438838</v>
      </c>
    </row>
    <row r="81" spans="1:27" ht="13.5" customHeight="1">
      <c r="A81" s="15"/>
      <c r="B81" s="46" t="s">
        <v>104</v>
      </c>
      <c r="C81" s="106">
        <f ca="1">_xll.PsiTriangular($D$12,$C$12,$E$12)</f>
        <v>1.0517074129702795E-2</v>
      </c>
      <c r="E81" s="47">
        <f t="shared" ca="1" si="26"/>
        <v>17295.054062361953</v>
      </c>
      <c r="F81" s="26">
        <f>$C$30+$H$59</f>
        <v>448</v>
      </c>
      <c r="G81" s="26">
        <f t="shared" ca="1" si="15"/>
        <v>16847.054062361953</v>
      </c>
      <c r="H81" s="26">
        <f t="shared" ca="1" si="27"/>
        <v>14.765143036747604</v>
      </c>
      <c r="I81" s="27">
        <f t="shared" ca="1" si="16"/>
        <v>16861.8192053987</v>
      </c>
      <c r="J81" s="104"/>
      <c r="K81" s="48">
        <f t="shared" ca="1" si="28"/>
        <v>16614.056204529086</v>
      </c>
      <c r="L81" s="18">
        <f t="shared" si="17"/>
        <v>510</v>
      </c>
      <c r="M81" s="18">
        <f t="shared" ca="1" si="18"/>
        <v>16104.056204529086</v>
      </c>
      <c r="N81" s="18">
        <f t="shared" ca="1" si="29"/>
        <v>14.113962740994387</v>
      </c>
      <c r="O81" s="49">
        <f t="shared" ca="1" si="19"/>
        <v>16118.17016727008</v>
      </c>
      <c r="P81" s="104"/>
      <c r="Q81" s="50">
        <f t="shared" ca="1" si="30"/>
        <v>5210.5177600438838</v>
      </c>
      <c r="R81" s="12">
        <f t="shared" si="20"/>
        <v>1003.95</v>
      </c>
      <c r="S81" s="12">
        <f t="shared" si="33"/>
        <v>293.08450499999998</v>
      </c>
      <c r="T81" s="19">
        <v>0</v>
      </c>
      <c r="U81" s="12">
        <f t="shared" si="22"/>
        <v>166.66666666666666</v>
      </c>
      <c r="V81" s="26">
        <f>$H$59</f>
        <v>13</v>
      </c>
      <c r="W81" s="12">
        <f t="shared" si="34"/>
        <v>70</v>
      </c>
      <c r="X81" s="51">
        <f t="shared" si="31"/>
        <v>1611.7011716666668</v>
      </c>
      <c r="Y81" s="52">
        <f t="shared" si="24"/>
        <v>2040</v>
      </c>
      <c r="Z81" s="12">
        <f t="shared" ca="1" si="25"/>
        <v>5638.8165883772172</v>
      </c>
      <c r="AA81" s="53">
        <f t="shared" ca="1" si="32"/>
        <v>5643.7585760491966</v>
      </c>
    </row>
    <row r="82" spans="1:27" ht="13.5" customHeight="1">
      <c r="A82" s="15"/>
      <c r="B82" s="46" t="s">
        <v>105</v>
      </c>
      <c r="C82" s="106">
        <f ca="1">_xll.PsiTriangular($D$12,$C$12,$E$12)</f>
        <v>7.957658004980158E-3</v>
      </c>
      <c r="E82" s="47">
        <f t="shared" ca="1" si="26"/>
        <v>16861.8192053987</v>
      </c>
      <c r="F82" s="26">
        <f>$C$30+$I$59</f>
        <v>472</v>
      </c>
      <c r="G82" s="26">
        <f t="shared" ca="1" si="15"/>
        <v>16389.8192053987</v>
      </c>
      <c r="H82" s="26">
        <f t="shared" ca="1" si="27"/>
        <v>10.868714666668209</v>
      </c>
      <c r="I82" s="27">
        <f t="shared" ca="1" si="16"/>
        <v>16400.687920065368</v>
      </c>
      <c r="J82" s="104"/>
      <c r="K82" s="48">
        <f t="shared" ca="1" si="28"/>
        <v>16118.17016727008</v>
      </c>
      <c r="L82" s="18">
        <f t="shared" si="17"/>
        <v>510</v>
      </c>
      <c r="M82" s="18">
        <f t="shared" ca="1" si="18"/>
        <v>15608.17016727008</v>
      </c>
      <c r="N82" s="18">
        <f t="shared" ca="1" si="29"/>
        <v>10.350373356222438</v>
      </c>
      <c r="O82" s="49">
        <f t="shared" ca="1" si="19"/>
        <v>15618.520540626303</v>
      </c>
      <c r="P82" s="104"/>
      <c r="Q82" s="50">
        <f t="shared" ca="1" si="30"/>
        <v>5643.7585760491966</v>
      </c>
      <c r="R82" s="12">
        <f t="shared" si="20"/>
        <v>1003.95</v>
      </c>
      <c r="S82" s="12">
        <f t="shared" si="33"/>
        <v>293.08450499999998</v>
      </c>
      <c r="T82" s="19">
        <v>0</v>
      </c>
      <c r="U82" s="12">
        <f t="shared" si="22"/>
        <v>166.66666666666666</v>
      </c>
      <c r="V82" s="26">
        <f>$I$59</f>
        <v>37</v>
      </c>
      <c r="W82" s="12">
        <f t="shared" si="34"/>
        <v>70</v>
      </c>
      <c r="X82" s="51">
        <f t="shared" si="31"/>
        <v>1755.7011716666668</v>
      </c>
      <c r="Y82" s="52">
        <f t="shared" si="24"/>
        <v>2040</v>
      </c>
      <c r="Z82" s="12">
        <f t="shared" ca="1" si="25"/>
        <v>5928.05740438253</v>
      </c>
      <c r="AA82" s="53">
        <f t="shared" ca="1" si="32"/>
        <v>5931.9885255040272</v>
      </c>
    </row>
    <row r="83" spans="1:27" ht="13.5" customHeight="1">
      <c r="A83" s="15"/>
      <c r="B83" s="46" t="s">
        <v>106</v>
      </c>
      <c r="C83" s="106">
        <f ca="1">_xll.PsiTriangular($D$12,$C$12,$E$12)</f>
        <v>1.3068814059371821E-2</v>
      </c>
      <c r="E83" s="47">
        <f t="shared" ca="1" si="26"/>
        <v>16400.687920065368</v>
      </c>
      <c r="F83" s="26">
        <f>$C$30+$J$59</f>
        <v>448</v>
      </c>
      <c r="G83" s="26">
        <f t="shared" ca="1" si="15"/>
        <v>15952.687920065368</v>
      </c>
      <c r="H83" s="26">
        <f t="shared" ca="1" si="27"/>
        <v>17.373559347876775</v>
      </c>
      <c r="I83" s="27">
        <f t="shared" ca="1" si="16"/>
        <v>15970.061479413243</v>
      </c>
      <c r="J83" s="104"/>
      <c r="K83" s="48">
        <f t="shared" ca="1" si="28"/>
        <v>15618.520540626303</v>
      </c>
      <c r="L83" s="18">
        <f t="shared" si="17"/>
        <v>510</v>
      </c>
      <c r="M83" s="18">
        <f t="shared" ca="1" si="18"/>
        <v>15108.520540626303</v>
      </c>
      <c r="N83" s="18">
        <f t="shared" ca="1" si="29"/>
        <v>16.45420380480375</v>
      </c>
      <c r="O83" s="49">
        <f t="shared" ca="1" si="19"/>
        <v>15124.974744431107</v>
      </c>
      <c r="P83" s="104"/>
      <c r="Q83" s="50">
        <f t="shared" ca="1" si="30"/>
        <v>5931.9885255040272</v>
      </c>
      <c r="R83" s="12">
        <f t="shared" si="20"/>
        <v>1003.95</v>
      </c>
      <c r="S83" s="12">
        <f t="shared" si="33"/>
        <v>293.08450499999998</v>
      </c>
      <c r="T83" s="19">
        <v>0</v>
      </c>
      <c r="U83" s="12">
        <f t="shared" si="22"/>
        <v>166.66666666666666</v>
      </c>
      <c r="V83" s="26">
        <f>$J$59</f>
        <v>13</v>
      </c>
      <c r="W83" s="12">
        <f t="shared" si="34"/>
        <v>70</v>
      </c>
      <c r="X83" s="51">
        <f t="shared" si="31"/>
        <v>1611.7011716666668</v>
      </c>
      <c r="Y83" s="52">
        <f t="shared" si="24"/>
        <v>2040</v>
      </c>
      <c r="Z83" s="12">
        <f t="shared" ca="1" si="25"/>
        <v>6360.2873538373606</v>
      </c>
      <c r="AA83" s="53">
        <f t="shared" ca="1" si="32"/>
        <v>6367.2141382366499</v>
      </c>
    </row>
    <row r="84" spans="1:27" ht="13.5" customHeight="1">
      <c r="A84" s="15"/>
      <c r="B84" s="46" t="s">
        <v>107</v>
      </c>
      <c r="C84" s="106">
        <f ca="1">_xll.PsiTriangular($D$12,$C$12,$E$12)</f>
        <v>7.7457533250834126E-3</v>
      </c>
      <c r="E84" s="47">
        <f t="shared" ca="1" si="26"/>
        <v>15970.061479413243</v>
      </c>
      <c r="F84" s="26">
        <f>$C$30+$K$59</f>
        <v>461</v>
      </c>
      <c r="G84" s="26">
        <f t="shared" ca="1" si="15"/>
        <v>15509.061479413243</v>
      </c>
      <c r="H84" s="26">
        <f t="shared" ca="1" si="27"/>
        <v>10.010780376924016</v>
      </c>
      <c r="I84" s="27">
        <f t="shared" ca="1" si="16"/>
        <v>15519.072259790168</v>
      </c>
      <c r="J84" s="104"/>
      <c r="K84" s="48">
        <f t="shared" ca="1" si="28"/>
        <v>15124.974744431107</v>
      </c>
      <c r="L84" s="18">
        <f t="shared" si="17"/>
        <v>510</v>
      </c>
      <c r="M84" s="18">
        <f t="shared" ca="1" si="18"/>
        <v>14614.974744431107</v>
      </c>
      <c r="N84" s="18">
        <f t="shared" ca="1" si="29"/>
        <v>9.4336657685572778</v>
      </c>
      <c r="O84" s="49">
        <f t="shared" ca="1" si="19"/>
        <v>14624.408410199665</v>
      </c>
      <c r="P84" s="104"/>
      <c r="Q84" s="50">
        <f t="shared" ca="1" si="30"/>
        <v>6367.2141382366499</v>
      </c>
      <c r="R84" s="12">
        <f t="shared" si="20"/>
        <v>1003.95</v>
      </c>
      <c r="S84" s="12">
        <f t="shared" si="33"/>
        <v>293.08450499999998</v>
      </c>
      <c r="T84" s="19">
        <v>0</v>
      </c>
      <c r="U84" s="12">
        <f t="shared" si="22"/>
        <v>166.66666666666666</v>
      </c>
      <c r="V84" s="26">
        <f>$K$59</f>
        <v>26</v>
      </c>
      <c r="W84" s="19">
        <v>0</v>
      </c>
      <c r="X84" s="51">
        <f t="shared" si="31"/>
        <v>1619.7011716666668</v>
      </c>
      <c r="Y84" s="52">
        <f t="shared" si="24"/>
        <v>2040</v>
      </c>
      <c r="Z84" s="12">
        <f t="shared" ca="1" si="25"/>
        <v>6787.5129665699833</v>
      </c>
      <c r="AA84" s="53">
        <f t="shared" ca="1" si="32"/>
        <v>6791.8941666641376</v>
      </c>
    </row>
    <row r="85" spans="1:27" ht="13.5" customHeight="1">
      <c r="A85" s="15"/>
      <c r="B85" s="46" t="s">
        <v>108</v>
      </c>
      <c r="C85" s="106">
        <f ca="1">_xll.PsiTriangular($D$12,$C$12,$E$12)</f>
        <v>1.2550056880035573E-2</v>
      </c>
      <c r="E85" s="47">
        <f t="shared" ca="1" si="26"/>
        <v>15519.072259790168</v>
      </c>
      <c r="F85" s="26">
        <f>$C$30+$L$59</f>
        <v>485</v>
      </c>
      <c r="G85" s="26">
        <f t="shared" ca="1" si="15"/>
        <v>15034.072259790168</v>
      </c>
      <c r="H85" s="26">
        <f t="shared" ca="1" si="27"/>
        <v>15.723205166577628</v>
      </c>
      <c r="I85" s="27">
        <f t="shared" ca="1" si="16"/>
        <v>15049.795464956745</v>
      </c>
      <c r="J85" s="104"/>
      <c r="K85" s="48">
        <f t="shared" ca="1" si="28"/>
        <v>14624.408410199665</v>
      </c>
      <c r="L85" s="18">
        <f t="shared" si="17"/>
        <v>510</v>
      </c>
      <c r="M85" s="18">
        <f t="shared" ca="1" si="18"/>
        <v>14114.408410199665</v>
      </c>
      <c r="N85" s="18">
        <f t="shared" ca="1" si="29"/>
        <v>14.761385698004853</v>
      </c>
      <c r="O85" s="49">
        <f t="shared" ca="1" si="19"/>
        <v>14129.169795897669</v>
      </c>
      <c r="P85" s="104"/>
      <c r="Q85" s="50">
        <f t="shared" ca="1" si="30"/>
        <v>6791.8941666641376</v>
      </c>
      <c r="R85" s="12">
        <f t="shared" si="20"/>
        <v>1003.95</v>
      </c>
      <c r="S85" s="12">
        <f t="shared" si="33"/>
        <v>293.08450499999998</v>
      </c>
      <c r="T85" s="19">
        <v>0</v>
      </c>
      <c r="U85" s="12">
        <f t="shared" si="22"/>
        <v>166.66666666666666</v>
      </c>
      <c r="V85" s="26">
        <f>$L$59</f>
        <v>50</v>
      </c>
      <c r="W85" s="19">
        <v>0</v>
      </c>
      <c r="X85" s="51">
        <f t="shared" si="31"/>
        <v>1763.7011716666668</v>
      </c>
      <c r="Y85" s="52">
        <f t="shared" si="24"/>
        <v>2040</v>
      </c>
      <c r="Z85" s="12">
        <f t="shared" ca="1" si="25"/>
        <v>7068.192994997471</v>
      </c>
      <c r="AA85" s="53">
        <f t="shared" ca="1" si="32"/>
        <v>7075.5851803413279</v>
      </c>
    </row>
    <row r="86" spans="1:27" ht="13.5" customHeight="1">
      <c r="A86" s="15"/>
      <c r="B86" s="46" t="s">
        <v>109</v>
      </c>
      <c r="C86" s="106">
        <f ca="1">_xll.PsiTriangular($D$12,$C$12,$E$12)</f>
        <v>9.243714139878588E-3</v>
      </c>
      <c r="E86" s="47">
        <f t="shared" ca="1" si="26"/>
        <v>15049.795464956745</v>
      </c>
      <c r="F86" s="26">
        <f>$C$30+$M$59</f>
        <v>474</v>
      </c>
      <c r="G86" s="26">
        <f t="shared" ca="1" si="15"/>
        <v>14575.795464956745</v>
      </c>
      <c r="H86" s="26">
        <f t="shared" ca="1" si="27"/>
        <v>11.227873886616571</v>
      </c>
      <c r="I86" s="27">
        <f t="shared" ca="1" si="16"/>
        <v>14587.023338843363</v>
      </c>
      <c r="J86" s="104"/>
      <c r="K86" s="48">
        <f t="shared" ca="1" si="28"/>
        <v>14129.169795897669</v>
      </c>
      <c r="L86" s="18">
        <f t="shared" si="17"/>
        <v>510</v>
      </c>
      <c r="M86" s="18">
        <f t="shared" ca="1" si="18"/>
        <v>13619.169795897669</v>
      </c>
      <c r="N86" s="18">
        <f t="shared" ca="1" si="29"/>
        <v>10.490976034645556</v>
      </c>
      <c r="O86" s="49">
        <f t="shared" ca="1" si="19"/>
        <v>13629.660771932315</v>
      </c>
      <c r="P86" s="104"/>
      <c r="Q86" s="50">
        <f t="shared" ca="1" si="30"/>
        <v>7075.5851803413279</v>
      </c>
      <c r="R86" s="12">
        <f t="shared" si="20"/>
        <v>1003.95</v>
      </c>
      <c r="S86" s="12">
        <f t="shared" si="33"/>
        <v>293.08450499999998</v>
      </c>
      <c r="T86" s="19">
        <v>0</v>
      </c>
      <c r="U86" s="12">
        <f t="shared" si="22"/>
        <v>166.66666666666666</v>
      </c>
      <c r="V86" s="26">
        <f>$M$59</f>
        <v>39</v>
      </c>
      <c r="W86" s="19">
        <v>0</v>
      </c>
      <c r="X86" s="51">
        <f t="shared" si="31"/>
        <v>1697.7011716666668</v>
      </c>
      <c r="Y86" s="52">
        <f t="shared" si="24"/>
        <v>2040</v>
      </c>
      <c r="Z86" s="12">
        <f t="shared" ca="1" si="25"/>
        <v>7417.8840086746613</v>
      </c>
      <c r="AA86" s="53">
        <f t="shared" ca="1" si="32"/>
        <v>7423.5980752829082</v>
      </c>
    </row>
    <row r="87" spans="1:27" ht="13.5" customHeight="1">
      <c r="A87" s="15"/>
      <c r="B87" s="46" t="s">
        <v>110</v>
      </c>
      <c r="C87" s="106">
        <f ca="1">_xll.PsiTriangular($D$12,$C$12,$E$12)</f>
        <v>9.3375320583017306E-3</v>
      </c>
      <c r="E87" s="47">
        <f t="shared" ca="1" si="26"/>
        <v>14587.023338843363</v>
      </c>
      <c r="F87" s="26">
        <f>$C$30+$N$59</f>
        <v>474</v>
      </c>
      <c r="G87" s="26">
        <f t="shared" ca="1" si="15"/>
        <v>14113.023338843363</v>
      </c>
      <c r="H87" s="26">
        <f t="shared" ca="1" si="27"/>
        <v>10.981733988834202</v>
      </c>
      <c r="I87" s="27">
        <f t="shared" ca="1" si="16"/>
        <v>14124.005072832197</v>
      </c>
      <c r="J87" s="104"/>
      <c r="K87" s="48">
        <f t="shared" ca="1" si="28"/>
        <v>13629.660771932315</v>
      </c>
      <c r="L87" s="18">
        <f t="shared" si="17"/>
        <v>510</v>
      </c>
      <c r="M87" s="18">
        <f t="shared" ca="1" si="18"/>
        <v>13119.660771932315</v>
      </c>
      <c r="N87" s="18">
        <f t="shared" ca="1" si="29"/>
        <v>10.208771087663468</v>
      </c>
      <c r="O87" s="49">
        <f t="shared" ca="1" si="19"/>
        <v>13129.869543019979</v>
      </c>
      <c r="P87" s="104"/>
      <c r="Q87" s="50">
        <f t="shared" ca="1" si="30"/>
        <v>7423.5980752829082</v>
      </c>
      <c r="R87" s="12">
        <f t="shared" si="20"/>
        <v>1003.95</v>
      </c>
      <c r="S87" s="12">
        <f t="shared" si="33"/>
        <v>293.08450499999998</v>
      </c>
      <c r="T87" s="19">
        <v>0</v>
      </c>
      <c r="U87" s="12">
        <f t="shared" si="22"/>
        <v>166.66666666666666</v>
      </c>
      <c r="V87" s="26">
        <f>$N$59</f>
        <v>39</v>
      </c>
      <c r="W87" s="19">
        <v>0</v>
      </c>
      <c r="X87" s="51">
        <f t="shared" si="31"/>
        <v>1697.7011716666668</v>
      </c>
      <c r="Y87" s="52">
        <f t="shared" si="24"/>
        <v>2040</v>
      </c>
      <c r="Z87" s="12">
        <f t="shared" ca="1" si="25"/>
        <v>7765.8969036162416</v>
      </c>
      <c r="AA87" s="53">
        <f t="shared" ca="1" si="32"/>
        <v>7771.9397628911565</v>
      </c>
    </row>
    <row r="88" spans="1:27" ht="13.5" customHeight="1">
      <c r="A88" s="15"/>
      <c r="B88" s="46" t="s">
        <v>111</v>
      </c>
      <c r="C88" s="106">
        <f ca="1">_xll.PsiTriangular($D$12,$C$12,$E$12)</f>
        <v>1.1474039795901853E-2</v>
      </c>
      <c r="E88" s="47">
        <f t="shared" ca="1" si="26"/>
        <v>14124.005072832197</v>
      </c>
      <c r="F88" s="26">
        <f>$C$30+$C$59</f>
        <v>498</v>
      </c>
      <c r="G88" s="26">
        <f t="shared" ca="1" si="15"/>
        <v>13626.005072832197</v>
      </c>
      <c r="H88" s="26">
        <f t="shared" ca="1" si="27"/>
        <v>13.028777038736429</v>
      </c>
      <c r="I88" s="27">
        <f t="shared" ca="1" si="16"/>
        <v>13639.033849870933</v>
      </c>
      <c r="J88" s="104"/>
      <c r="K88" s="48">
        <f t="shared" ca="1" si="28"/>
        <v>13129.869543019979</v>
      </c>
      <c r="L88" s="18">
        <f t="shared" si="17"/>
        <v>510</v>
      </c>
      <c r="M88" s="18">
        <f t="shared" ca="1" si="18"/>
        <v>12619.869543019979</v>
      </c>
      <c r="N88" s="18">
        <f t="shared" ca="1" si="29"/>
        <v>12.066740446308414</v>
      </c>
      <c r="O88" s="49">
        <f t="shared" ca="1" si="19"/>
        <v>12631.936283466288</v>
      </c>
      <c r="P88" s="104"/>
      <c r="Q88" s="50">
        <f t="shared" ca="1" si="30"/>
        <v>7771.9397628911565</v>
      </c>
      <c r="R88" s="12">
        <f t="shared" si="20"/>
        <v>1003.95</v>
      </c>
      <c r="S88" s="12">
        <f t="shared" ref="S88:S99" si="35">$C$16*(1+$C$17)^2*$C$18/12</f>
        <v>298.94619510000001</v>
      </c>
      <c r="T88" s="12">
        <f>$C$23</f>
        <v>1200</v>
      </c>
      <c r="U88" s="12">
        <f t="shared" si="22"/>
        <v>166.66666666666666</v>
      </c>
      <c r="V88" s="26">
        <f>$C$59</f>
        <v>63</v>
      </c>
      <c r="W88" s="12">
        <f t="shared" ref="W88:W95" si="36">$C$24</f>
        <v>70</v>
      </c>
      <c r="X88" s="51">
        <f t="shared" si="31"/>
        <v>3117.5628617666666</v>
      </c>
      <c r="Y88" s="52">
        <f t="shared" si="24"/>
        <v>2040</v>
      </c>
      <c r="Z88" s="12">
        <f t="shared" ca="1" si="25"/>
        <v>6694.3769011244895</v>
      </c>
      <c r="AA88" s="53">
        <f t="shared" ca="1" si="32"/>
        <v>6700.7778633721791</v>
      </c>
    </row>
    <row r="89" spans="1:27" ht="13.5" customHeight="1">
      <c r="A89" s="15"/>
      <c r="B89" s="46" t="s">
        <v>112</v>
      </c>
      <c r="C89" s="106">
        <f ca="1">_xll.PsiTriangular($D$12,$C$12,$E$12)</f>
        <v>1.0328093111774468E-2</v>
      </c>
      <c r="E89" s="47">
        <f t="shared" ca="1" si="26"/>
        <v>13639.033849870933</v>
      </c>
      <c r="F89" s="26">
        <f>$C$30+$D$59</f>
        <v>474</v>
      </c>
      <c r="G89" s="26">
        <f t="shared" ca="1" si="15"/>
        <v>13165.033849870933</v>
      </c>
      <c r="H89" s="26">
        <f t="shared" ca="1" si="27"/>
        <v>11.330807951760809</v>
      </c>
      <c r="I89" s="27">
        <f t="shared" ca="1" si="16"/>
        <v>13176.364657822694</v>
      </c>
      <c r="J89" s="104"/>
      <c r="K89" s="48">
        <f t="shared" ca="1" si="28"/>
        <v>12631.936283466288</v>
      </c>
      <c r="L89" s="18">
        <f t="shared" si="17"/>
        <v>510</v>
      </c>
      <c r="M89" s="18">
        <f t="shared" ca="1" si="18"/>
        <v>12121.936283466288</v>
      </c>
      <c r="N89" s="18">
        <f t="shared" ca="1" si="29"/>
        <v>10.433040552553097</v>
      </c>
      <c r="O89" s="49">
        <f t="shared" ca="1" si="19"/>
        <v>12132.36932401884</v>
      </c>
      <c r="P89" s="104"/>
      <c r="Q89" s="50">
        <f t="shared" ca="1" si="30"/>
        <v>6700.7778633721791</v>
      </c>
      <c r="R89" s="12">
        <f t="shared" si="20"/>
        <v>1003.95</v>
      </c>
      <c r="S89" s="12">
        <f t="shared" si="35"/>
        <v>298.94619510000001</v>
      </c>
      <c r="T89" s="19">
        <v>0</v>
      </c>
      <c r="U89" s="12">
        <f t="shared" si="22"/>
        <v>166.66666666666666</v>
      </c>
      <c r="V89" s="26">
        <f>$D$59</f>
        <v>39</v>
      </c>
      <c r="W89" s="12">
        <f t="shared" si="36"/>
        <v>70</v>
      </c>
      <c r="X89" s="51">
        <f t="shared" si="31"/>
        <v>1773.5628617666669</v>
      </c>
      <c r="Y89" s="52">
        <f t="shared" si="24"/>
        <v>2040</v>
      </c>
      <c r="Z89" s="12">
        <f t="shared" ca="1" si="25"/>
        <v>6967.215001605512</v>
      </c>
      <c r="AA89" s="53">
        <f t="shared" ca="1" si="32"/>
        <v>6973.2115053777061</v>
      </c>
    </row>
    <row r="90" spans="1:27" ht="13.5" customHeight="1">
      <c r="A90" s="15"/>
      <c r="B90" s="46" t="s">
        <v>113</v>
      </c>
      <c r="C90" s="106">
        <f ca="1">_xll.PsiTriangular($D$12,$C$12,$E$12)</f>
        <v>1.1751706337860194E-2</v>
      </c>
      <c r="E90" s="47">
        <f t="shared" ca="1" si="26"/>
        <v>13176.364657822694</v>
      </c>
      <c r="F90" s="26">
        <f>$C$30+$E$59</f>
        <v>461</v>
      </c>
      <c r="G90" s="26">
        <f t="shared" ca="1" si="15"/>
        <v>12715.364657822694</v>
      </c>
      <c r="H90" s="26">
        <f t="shared" ca="1" si="27"/>
        <v>12.452269286461538</v>
      </c>
      <c r="I90" s="27">
        <f t="shared" ca="1" si="16"/>
        <v>12727.816927109156</v>
      </c>
      <c r="J90" s="104"/>
      <c r="K90" s="48">
        <f t="shared" ca="1" si="28"/>
        <v>12132.36932401884</v>
      </c>
      <c r="L90" s="18">
        <f t="shared" si="17"/>
        <v>510</v>
      </c>
      <c r="M90" s="18">
        <f t="shared" ca="1" si="18"/>
        <v>11622.36932401884</v>
      </c>
      <c r="N90" s="18">
        <f t="shared" ca="1" si="29"/>
        <v>11.381889270502008</v>
      </c>
      <c r="O90" s="49">
        <f t="shared" ca="1" si="19"/>
        <v>11633.751213289343</v>
      </c>
      <c r="P90" s="104"/>
      <c r="Q90" s="50">
        <f t="shared" ca="1" si="30"/>
        <v>6973.2115053777061</v>
      </c>
      <c r="R90" s="12">
        <f t="shared" si="20"/>
        <v>1003.95</v>
      </c>
      <c r="S90" s="12">
        <f t="shared" si="35"/>
        <v>298.94619510000001</v>
      </c>
      <c r="T90" s="19">
        <v>0</v>
      </c>
      <c r="U90" s="12">
        <f t="shared" si="22"/>
        <v>166.66666666666666</v>
      </c>
      <c r="V90" s="26">
        <f>$E$59</f>
        <v>26</v>
      </c>
      <c r="W90" s="12">
        <f t="shared" si="36"/>
        <v>70</v>
      </c>
      <c r="X90" s="51">
        <f t="shared" si="31"/>
        <v>1695.5628617666669</v>
      </c>
      <c r="Y90" s="52">
        <f t="shared" si="24"/>
        <v>2040</v>
      </c>
      <c r="Z90" s="12">
        <f t="shared" ca="1" si="25"/>
        <v>7317.648643611039</v>
      </c>
      <c r="AA90" s="53">
        <f t="shared" ca="1" si="32"/>
        <v>7324.8148817729862</v>
      </c>
    </row>
    <row r="91" spans="1:27" ht="13.5" customHeight="1">
      <c r="A91" s="15"/>
      <c r="B91" s="46" t="s">
        <v>114</v>
      </c>
      <c r="C91" s="106">
        <f ca="1">_xll.PsiTriangular($D$12,$C$12,$E$12)</f>
        <v>1.411993321095319E-2</v>
      </c>
      <c r="E91" s="47">
        <f t="shared" ca="1" si="26"/>
        <v>12727.816927109156</v>
      </c>
      <c r="F91" s="26">
        <f>$C$30+$F$59</f>
        <v>485</v>
      </c>
      <c r="G91" s="26">
        <f t="shared" ca="1" si="15"/>
        <v>12242.816927109156</v>
      </c>
      <c r="H91" s="26">
        <f t="shared" ca="1" si="27"/>
        <v>14.405646443725702</v>
      </c>
      <c r="I91" s="27">
        <f t="shared" ca="1" si="16"/>
        <v>12257.222573552881</v>
      </c>
      <c r="J91" s="104"/>
      <c r="K91" s="48">
        <f t="shared" ca="1" si="28"/>
        <v>11633.751213289343</v>
      </c>
      <c r="L91" s="18">
        <f t="shared" si="17"/>
        <v>510</v>
      </c>
      <c r="M91" s="18">
        <f t="shared" ca="1" si="18"/>
        <v>11123.751213289343</v>
      </c>
      <c r="N91" s="18">
        <f t="shared" ca="1" si="29"/>
        <v>13.088885348908754</v>
      </c>
      <c r="O91" s="49">
        <f t="shared" ca="1" si="19"/>
        <v>11136.840098638251</v>
      </c>
      <c r="P91" s="104"/>
      <c r="Q91" s="50">
        <f t="shared" ca="1" si="30"/>
        <v>7324.8148817729862</v>
      </c>
      <c r="R91" s="12">
        <f t="shared" si="20"/>
        <v>1003.95</v>
      </c>
      <c r="S91" s="12">
        <f t="shared" si="35"/>
        <v>298.94619510000001</v>
      </c>
      <c r="T91" s="19">
        <v>0</v>
      </c>
      <c r="U91" s="12">
        <f t="shared" si="22"/>
        <v>166.66666666666666</v>
      </c>
      <c r="V91" s="26">
        <f>$F$59</f>
        <v>50</v>
      </c>
      <c r="W91" s="12">
        <f t="shared" si="36"/>
        <v>70</v>
      </c>
      <c r="X91" s="51">
        <f t="shared" si="31"/>
        <v>1839.5628617666669</v>
      </c>
      <c r="Y91" s="52">
        <f t="shared" si="24"/>
        <v>2040</v>
      </c>
      <c r="Z91" s="12">
        <f t="shared" ca="1" si="25"/>
        <v>7525.2520200063191</v>
      </c>
      <c r="AA91" s="53">
        <f t="shared" ca="1" si="32"/>
        <v>7534.1066913328259</v>
      </c>
    </row>
    <row r="92" spans="1:27" ht="13.5" customHeight="1">
      <c r="A92" s="15"/>
      <c r="B92" s="46" t="s">
        <v>115</v>
      </c>
      <c r="C92" s="106">
        <f ca="1">_xll.PsiTriangular($D$12,$C$12,$E$12)</f>
        <v>8.331851590435287E-3</v>
      </c>
      <c r="E92" s="47">
        <f t="shared" ca="1" si="26"/>
        <v>12257.222573552881</v>
      </c>
      <c r="F92" s="26">
        <f>$C$30+$G$59</f>
        <v>448</v>
      </c>
      <c r="G92" s="26">
        <f t="shared" ca="1" si="15"/>
        <v>11809.222573552881</v>
      </c>
      <c r="H92" s="26">
        <f t="shared" ca="1" si="27"/>
        <v>8.1993908234384048</v>
      </c>
      <c r="I92" s="27">
        <f t="shared" ca="1" si="16"/>
        <v>11817.421964376319</v>
      </c>
      <c r="J92" s="104"/>
      <c r="K92" s="48">
        <f t="shared" ca="1" si="28"/>
        <v>11136.840098638251</v>
      </c>
      <c r="L92" s="18">
        <f t="shared" si="17"/>
        <v>510</v>
      </c>
      <c r="M92" s="18">
        <f t="shared" ca="1" si="18"/>
        <v>10626.840098638251</v>
      </c>
      <c r="N92" s="18">
        <f t="shared" ca="1" si="29"/>
        <v>7.3784378814283826</v>
      </c>
      <c r="O92" s="49">
        <f t="shared" ca="1" si="19"/>
        <v>10634.21853651968</v>
      </c>
      <c r="P92" s="104"/>
      <c r="Q92" s="50">
        <f t="shared" ca="1" si="30"/>
        <v>7534.1066913328259</v>
      </c>
      <c r="R92" s="12">
        <f t="shared" si="20"/>
        <v>1003.95</v>
      </c>
      <c r="S92" s="12">
        <f t="shared" si="35"/>
        <v>298.94619510000001</v>
      </c>
      <c r="T92" s="19">
        <v>0</v>
      </c>
      <c r="U92" s="12">
        <f t="shared" si="22"/>
        <v>166.66666666666666</v>
      </c>
      <c r="V92" s="26">
        <f>$G$59</f>
        <v>13</v>
      </c>
      <c r="W92" s="12">
        <f t="shared" si="36"/>
        <v>70</v>
      </c>
      <c r="X92" s="51">
        <f t="shared" si="31"/>
        <v>1617.5628617666669</v>
      </c>
      <c r="Y92" s="52">
        <f t="shared" si="24"/>
        <v>2040</v>
      </c>
      <c r="Z92" s="12">
        <f t="shared" ca="1" si="25"/>
        <v>7956.5438295661588</v>
      </c>
      <c r="AA92" s="53">
        <f t="shared" ca="1" si="32"/>
        <v>7962.0682247628874</v>
      </c>
    </row>
    <row r="93" spans="1:27" ht="13.5" customHeight="1">
      <c r="A93" s="15"/>
      <c r="B93" s="46" t="s">
        <v>116</v>
      </c>
      <c r="C93" s="106">
        <f ca="1">_xll.PsiTriangular($D$12,$C$12,$E$12)</f>
        <v>1.1415061198373705E-2</v>
      </c>
      <c r="E93" s="47">
        <f t="shared" ca="1" si="26"/>
        <v>11817.421964376319</v>
      </c>
      <c r="F93" s="26">
        <f>$C$30+$H$59</f>
        <v>448</v>
      </c>
      <c r="G93" s="26">
        <f t="shared" ca="1" si="15"/>
        <v>11369.421964376319</v>
      </c>
      <c r="H93" s="26">
        <f t="shared" ca="1" si="27"/>
        <v>10.815220626124157</v>
      </c>
      <c r="I93" s="27">
        <f t="shared" ca="1" si="16"/>
        <v>11380.237185002443</v>
      </c>
      <c r="J93" s="104"/>
      <c r="K93" s="48">
        <f t="shared" ca="1" si="28"/>
        <v>10634.21853651968</v>
      </c>
      <c r="L93" s="18">
        <f t="shared" si="17"/>
        <v>510</v>
      </c>
      <c r="M93" s="18">
        <f t="shared" ca="1" si="18"/>
        <v>10124.21853651968</v>
      </c>
      <c r="N93" s="18">
        <f t="shared" ca="1" si="29"/>
        <v>9.6307145150068028</v>
      </c>
      <c r="O93" s="49">
        <f t="shared" ca="1" si="19"/>
        <v>10133.849251034688</v>
      </c>
      <c r="P93" s="104"/>
      <c r="Q93" s="50">
        <f t="shared" ca="1" si="30"/>
        <v>7962.0682247628874</v>
      </c>
      <c r="R93" s="12">
        <f t="shared" si="20"/>
        <v>1003.95</v>
      </c>
      <c r="S93" s="12">
        <f t="shared" si="35"/>
        <v>298.94619510000001</v>
      </c>
      <c r="T93" s="19">
        <v>0</v>
      </c>
      <c r="U93" s="12">
        <f t="shared" si="22"/>
        <v>166.66666666666666</v>
      </c>
      <c r="V93" s="26">
        <f>$H$59</f>
        <v>13</v>
      </c>
      <c r="W93" s="12">
        <f t="shared" si="36"/>
        <v>70</v>
      </c>
      <c r="X93" s="51">
        <f t="shared" si="31"/>
        <v>1617.5628617666669</v>
      </c>
      <c r="Y93" s="52">
        <f t="shared" si="24"/>
        <v>2040</v>
      </c>
      <c r="Z93" s="12">
        <f t="shared" ca="1" si="25"/>
        <v>8384.5053629962204</v>
      </c>
      <c r="AA93" s="53">
        <f t="shared" ca="1" si="32"/>
        <v>8392.481166482612</v>
      </c>
    </row>
    <row r="94" spans="1:27" ht="13.5" customHeight="1">
      <c r="A94" s="15"/>
      <c r="B94" s="46" t="s">
        <v>117</v>
      </c>
      <c r="C94" s="106">
        <f ca="1">_xll.PsiTriangular($D$12,$C$12,$E$12)</f>
        <v>1.2144916284476641E-2</v>
      </c>
      <c r="E94" s="47">
        <f t="shared" ca="1" si="26"/>
        <v>11380.237185002443</v>
      </c>
      <c r="F94" s="26">
        <f>$C$30+$I$59</f>
        <v>472</v>
      </c>
      <c r="G94" s="26">
        <f t="shared" ca="1" si="15"/>
        <v>10908.237185002443</v>
      </c>
      <c r="H94" s="26">
        <f t="shared" ca="1" si="27"/>
        <v>11.039968951922482</v>
      </c>
      <c r="I94" s="27">
        <f t="shared" ca="1" si="16"/>
        <v>10919.277153954365</v>
      </c>
      <c r="J94" s="104"/>
      <c r="K94" s="48">
        <f t="shared" ca="1" si="28"/>
        <v>10133.849251034688</v>
      </c>
      <c r="L94" s="18">
        <f t="shared" si="17"/>
        <v>510</v>
      </c>
      <c r="M94" s="18">
        <f t="shared" ca="1" si="18"/>
        <v>9623.8492510346878</v>
      </c>
      <c r="N94" s="18">
        <f t="shared" ca="1" si="29"/>
        <v>9.7400702906866261</v>
      </c>
      <c r="O94" s="49">
        <f t="shared" ca="1" si="19"/>
        <v>9633.5893213253748</v>
      </c>
      <c r="P94" s="104"/>
      <c r="Q94" s="50">
        <f t="shared" ca="1" si="30"/>
        <v>8392.481166482612</v>
      </c>
      <c r="R94" s="12">
        <f t="shared" si="20"/>
        <v>1003.95</v>
      </c>
      <c r="S94" s="12">
        <f t="shared" si="35"/>
        <v>298.94619510000001</v>
      </c>
      <c r="T94" s="19">
        <v>0</v>
      </c>
      <c r="U94" s="12">
        <f t="shared" si="22"/>
        <v>166.66666666666666</v>
      </c>
      <c r="V94" s="26">
        <f>$I$59</f>
        <v>37</v>
      </c>
      <c r="W94" s="12">
        <f t="shared" si="36"/>
        <v>70</v>
      </c>
      <c r="X94" s="51">
        <f t="shared" si="31"/>
        <v>1761.5628617666669</v>
      </c>
      <c r="Y94" s="52">
        <f t="shared" si="24"/>
        <v>2040</v>
      </c>
      <c r="Z94" s="12">
        <f t="shared" ca="1" si="25"/>
        <v>8670.9183047159459</v>
      </c>
      <c r="AA94" s="53">
        <f t="shared" ca="1" si="32"/>
        <v>8679.693936125972</v>
      </c>
    </row>
    <row r="95" spans="1:27" ht="13.5" customHeight="1">
      <c r="A95" s="15"/>
      <c r="B95" s="46" t="s">
        <v>118</v>
      </c>
      <c r="C95" s="106">
        <f ca="1">_xll.PsiTriangular($D$12,$C$12,$E$12)</f>
        <v>8.4015301975106562E-3</v>
      </c>
      <c r="E95" s="47">
        <f t="shared" ca="1" si="26"/>
        <v>10919.277153954365</v>
      </c>
      <c r="F95" s="26">
        <f>$C$30+$J$59</f>
        <v>448</v>
      </c>
      <c r="G95" s="26">
        <f t="shared" ca="1" si="15"/>
        <v>10471.277153954365</v>
      </c>
      <c r="H95" s="26">
        <f t="shared" ca="1" si="27"/>
        <v>7.331229267954253</v>
      </c>
      <c r="I95" s="27">
        <f t="shared" ca="1" si="16"/>
        <v>10478.608383222319</v>
      </c>
      <c r="J95" s="104"/>
      <c r="K95" s="48">
        <f t="shared" ca="1" si="28"/>
        <v>9633.5893213253748</v>
      </c>
      <c r="L95" s="18">
        <f t="shared" si="17"/>
        <v>510</v>
      </c>
      <c r="M95" s="18">
        <f t="shared" ca="1" si="18"/>
        <v>9123.5893213253748</v>
      </c>
      <c r="N95" s="18">
        <f t="shared" ca="1" si="29"/>
        <v>6.3876759327334076</v>
      </c>
      <c r="O95" s="49">
        <f t="shared" ca="1" si="19"/>
        <v>9129.9769972581089</v>
      </c>
      <c r="P95" s="104"/>
      <c r="Q95" s="50">
        <f t="shared" ca="1" si="30"/>
        <v>8679.693936125972</v>
      </c>
      <c r="R95" s="12">
        <f t="shared" si="20"/>
        <v>1003.95</v>
      </c>
      <c r="S95" s="12">
        <f t="shared" si="35"/>
        <v>298.94619510000001</v>
      </c>
      <c r="T95" s="19">
        <v>0</v>
      </c>
      <c r="U95" s="12">
        <f t="shared" si="22"/>
        <v>166.66666666666666</v>
      </c>
      <c r="V95" s="26">
        <f>$J$59</f>
        <v>13</v>
      </c>
      <c r="W95" s="12">
        <f t="shared" si="36"/>
        <v>70</v>
      </c>
      <c r="X95" s="51">
        <f t="shared" si="31"/>
        <v>1617.5628617666669</v>
      </c>
      <c r="Y95" s="52">
        <f t="shared" si="24"/>
        <v>2040</v>
      </c>
      <c r="Z95" s="12">
        <f t="shared" ca="1" si="25"/>
        <v>9102.1310743593058</v>
      </c>
      <c r="AA95" s="53">
        <f t="shared" ca="1" si="32"/>
        <v>9108.5037267828848</v>
      </c>
    </row>
    <row r="96" spans="1:27" ht="13.5" customHeight="1">
      <c r="A96" s="15"/>
      <c r="B96" s="46" t="s">
        <v>119</v>
      </c>
      <c r="C96" s="106">
        <f ca="1">_xll.PsiTriangular($D$12,$C$12,$E$12)</f>
        <v>1.1155768866231082E-2</v>
      </c>
      <c r="E96" s="47">
        <f t="shared" ca="1" si="26"/>
        <v>10478.608383222319</v>
      </c>
      <c r="F96" s="26">
        <f>$C$30+$K$59</f>
        <v>461</v>
      </c>
      <c r="G96" s="26">
        <f t="shared" ca="1" si="15"/>
        <v>10017.608383222319</v>
      </c>
      <c r="H96" s="26">
        <f t="shared" ca="1" si="27"/>
        <v>9.3128436429705861</v>
      </c>
      <c r="I96" s="27">
        <f t="shared" ca="1" si="16"/>
        <v>10026.92122686529</v>
      </c>
      <c r="J96" s="104"/>
      <c r="K96" s="48">
        <f t="shared" ca="1" si="28"/>
        <v>9129.9769972581089</v>
      </c>
      <c r="L96" s="18">
        <f t="shared" si="17"/>
        <v>510</v>
      </c>
      <c r="M96" s="18">
        <f t="shared" ca="1" si="18"/>
        <v>8619.9769972581089</v>
      </c>
      <c r="N96" s="18">
        <f t="shared" ca="1" si="29"/>
        <v>8.0135392511366756</v>
      </c>
      <c r="O96" s="49">
        <f t="shared" ca="1" si="19"/>
        <v>8627.9905365092454</v>
      </c>
      <c r="P96" s="104"/>
      <c r="Q96" s="50">
        <f t="shared" ca="1" si="30"/>
        <v>9108.5037267828848</v>
      </c>
      <c r="R96" s="12">
        <f t="shared" si="20"/>
        <v>1003.95</v>
      </c>
      <c r="S96" s="12">
        <f t="shared" si="35"/>
        <v>298.94619510000001</v>
      </c>
      <c r="T96" s="19">
        <v>0</v>
      </c>
      <c r="U96" s="12">
        <f t="shared" si="22"/>
        <v>166.66666666666666</v>
      </c>
      <c r="V96" s="26">
        <f>$K$59</f>
        <v>26</v>
      </c>
      <c r="W96" s="19">
        <v>0</v>
      </c>
      <c r="X96" s="51">
        <f t="shared" si="31"/>
        <v>1625.5628617666669</v>
      </c>
      <c r="Y96" s="52">
        <f t="shared" si="24"/>
        <v>2040</v>
      </c>
      <c r="Z96" s="12">
        <f t="shared" ca="1" si="25"/>
        <v>9522.9408650162186</v>
      </c>
      <c r="AA96" s="53">
        <f t="shared" ca="1" si="32"/>
        <v>9531.7938422842926</v>
      </c>
    </row>
    <row r="97" spans="1:27" ht="13.5" customHeight="1">
      <c r="A97" s="15"/>
      <c r="B97" s="46" t="s">
        <v>120</v>
      </c>
      <c r="C97" s="106">
        <f ca="1">_xll.PsiTriangular($D$12,$C$12,$E$12)</f>
        <v>1.237997840232944E-2</v>
      </c>
      <c r="E97" s="47">
        <f t="shared" ca="1" si="26"/>
        <v>10026.92122686529</v>
      </c>
      <c r="F97" s="26">
        <f>$C$30+$L$59</f>
        <v>485</v>
      </c>
      <c r="G97" s="26">
        <f t="shared" ca="1" si="15"/>
        <v>9541.92122686529</v>
      </c>
      <c r="H97" s="26">
        <f t="shared" ca="1" si="27"/>
        <v>9.8440648921100937</v>
      </c>
      <c r="I97" s="27">
        <f t="shared" ca="1" si="16"/>
        <v>9551.7652917573996</v>
      </c>
      <c r="J97" s="104"/>
      <c r="K97" s="48">
        <f t="shared" ca="1" si="28"/>
        <v>8627.9905365092454</v>
      </c>
      <c r="L97" s="18">
        <f t="shared" si="17"/>
        <v>510</v>
      </c>
      <c r="M97" s="18">
        <f t="shared" ca="1" si="18"/>
        <v>8117.9905365092454</v>
      </c>
      <c r="N97" s="18">
        <f t="shared" ca="1" si="29"/>
        <v>8.3750456260249369</v>
      </c>
      <c r="O97" s="49">
        <f t="shared" ca="1" si="19"/>
        <v>8126.3655821352704</v>
      </c>
      <c r="P97" s="104"/>
      <c r="Q97" s="50">
        <f t="shared" ca="1" si="30"/>
        <v>9531.7938422842926</v>
      </c>
      <c r="R97" s="12">
        <f t="shared" si="20"/>
        <v>1003.95</v>
      </c>
      <c r="S97" s="12">
        <f t="shared" si="35"/>
        <v>298.94619510000001</v>
      </c>
      <c r="T97" s="19">
        <v>0</v>
      </c>
      <c r="U97" s="12">
        <f t="shared" si="22"/>
        <v>166.66666666666666</v>
      </c>
      <c r="V97" s="26">
        <f>$L$59</f>
        <v>50</v>
      </c>
      <c r="W97" s="19">
        <v>0</v>
      </c>
      <c r="X97" s="51">
        <f t="shared" si="31"/>
        <v>1769.5628617666669</v>
      </c>
      <c r="Y97" s="52">
        <f t="shared" si="24"/>
        <v>2040</v>
      </c>
      <c r="Z97" s="12">
        <f t="shared" ca="1" si="25"/>
        <v>9802.2309805176264</v>
      </c>
      <c r="AA97" s="53">
        <f t="shared" ca="1" si="32"/>
        <v>9812.3435978370799</v>
      </c>
    </row>
    <row r="98" spans="1:27" ht="13.5" customHeight="1">
      <c r="A98" s="15"/>
      <c r="B98" s="46" t="s">
        <v>121</v>
      </c>
      <c r="C98" s="106">
        <f ca="1">_xll.PsiTriangular($D$12,$C$12,$E$12)</f>
        <v>1.0406846393012913E-2</v>
      </c>
      <c r="E98" s="47">
        <f t="shared" ca="1" si="26"/>
        <v>9551.7652917573996</v>
      </c>
      <c r="F98" s="26">
        <f>$C$30+$M$59</f>
        <v>474</v>
      </c>
      <c r="G98" s="26">
        <f t="shared" ca="1" si="15"/>
        <v>9077.7652917573996</v>
      </c>
      <c r="H98" s="26">
        <f t="shared" ca="1" si="27"/>
        <v>7.872575748595275</v>
      </c>
      <c r="I98" s="27">
        <f t="shared" ca="1" si="16"/>
        <v>9085.637867505995</v>
      </c>
      <c r="J98" s="104"/>
      <c r="K98" s="48">
        <f t="shared" ca="1" si="28"/>
        <v>8126.3655821352704</v>
      </c>
      <c r="L98" s="18">
        <f t="shared" si="17"/>
        <v>510</v>
      </c>
      <c r="M98" s="18">
        <f t="shared" ca="1" si="18"/>
        <v>7616.3655821352704</v>
      </c>
      <c r="N98" s="18">
        <f t="shared" ca="1" si="29"/>
        <v>6.605195557192677</v>
      </c>
      <c r="O98" s="49">
        <f t="shared" ca="1" si="19"/>
        <v>7622.9707776924633</v>
      </c>
      <c r="P98" s="104"/>
      <c r="Q98" s="50">
        <f t="shared" ca="1" si="30"/>
        <v>9812.3435978370799</v>
      </c>
      <c r="R98" s="12">
        <f t="shared" si="20"/>
        <v>1003.95</v>
      </c>
      <c r="S98" s="12">
        <f t="shared" si="35"/>
        <v>298.94619510000001</v>
      </c>
      <c r="T98" s="19">
        <v>0</v>
      </c>
      <c r="U98" s="12">
        <f t="shared" si="22"/>
        <v>166.66666666666666</v>
      </c>
      <c r="V98" s="26">
        <f>$M$59</f>
        <v>39</v>
      </c>
      <c r="W98" s="19">
        <v>0</v>
      </c>
      <c r="X98" s="51">
        <f t="shared" si="31"/>
        <v>1703.5628617666669</v>
      </c>
      <c r="Y98" s="52">
        <f t="shared" si="24"/>
        <v>2040</v>
      </c>
      <c r="Z98" s="12">
        <f t="shared" ca="1" si="25"/>
        <v>10148.780736070414</v>
      </c>
      <c r="AA98" s="53">
        <f t="shared" ca="1" si="32"/>
        <v>10157.58213625347</v>
      </c>
    </row>
    <row r="99" spans="1:27" ht="13.5" customHeight="1">
      <c r="A99" s="15"/>
      <c r="B99" s="46" t="s">
        <v>122</v>
      </c>
      <c r="C99" s="106">
        <f ca="1">_xll.PsiTriangular($D$12,$C$12,$E$12)</f>
        <v>8.7483725245571242E-3</v>
      </c>
      <c r="E99" s="54">
        <f t="shared" ca="1" si="26"/>
        <v>9085.637867505995</v>
      </c>
      <c r="F99" s="55">
        <f>$C$30+$N$59</f>
        <v>474</v>
      </c>
      <c r="G99" s="55">
        <f t="shared" ca="1" si="15"/>
        <v>8611.637867505995</v>
      </c>
      <c r="H99" s="55">
        <f t="shared" ca="1" si="27"/>
        <v>6.2781513426270967</v>
      </c>
      <c r="I99" s="56">
        <f t="shared" ca="1" si="16"/>
        <v>8617.9160188486221</v>
      </c>
      <c r="J99" s="57"/>
      <c r="K99" s="58">
        <f t="shared" ca="1" si="28"/>
        <v>7622.9707776924633</v>
      </c>
      <c r="L99" s="60">
        <f t="shared" si="17"/>
        <v>510</v>
      </c>
      <c r="M99" s="60">
        <f t="shared" ca="1" si="18"/>
        <v>7112.9707776924633</v>
      </c>
      <c r="N99" s="60">
        <f t="shared" ca="1" si="29"/>
        <v>5.185576509961872</v>
      </c>
      <c r="O99" s="61">
        <f t="shared" ca="1" si="19"/>
        <v>7118.1563542024251</v>
      </c>
      <c r="P99" s="104"/>
      <c r="Q99" s="62">
        <f t="shared" ca="1" si="30"/>
        <v>10157.58213625347</v>
      </c>
      <c r="R99" s="63">
        <f t="shared" si="20"/>
        <v>1003.95</v>
      </c>
      <c r="S99" s="63">
        <f t="shared" si="35"/>
        <v>298.94619510000001</v>
      </c>
      <c r="T99" s="64">
        <v>0</v>
      </c>
      <c r="U99" s="63">
        <f t="shared" si="22"/>
        <v>166.66666666666666</v>
      </c>
      <c r="V99" s="55">
        <f>$N$59</f>
        <v>39</v>
      </c>
      <c r="W99" s="64">
        <v>0</v>
      </c>
      <c r="X99" s="65">
        <f t="shared" si="31"/>
        <v>1703.5628617666669</v>
      </c>
      <c r="Y99" s="66">
        <f t="shared" si="24"/>
        <v>2040</v>
      </c>
      <c r="Z99" s="63">
        <f t="shared" ca="1" si="25"/>
        <v>10494.019274486804</v>
      </c>
      <c r="AA99" s="67">
        <f t="shared" ca="1" si="32"/>
        <v>10501.669740311228</v>
      </c>
    </row>
    <row r="100" spans="1:27" ht="13.5" customHeight="1">
      <c r="A100" s="15"/>
    </row>
    <row r="101" spans="1:27" ht="13.5" customHeight="1">
      <c r="A101" s="15"/>
      <c r="W101" s="11" t="s">
        <v>123</v>
      </c>
      <c r="X101" s="12">
        <f>C47</f>
        <v>253628.71199999997</v>
      </c>
    </row>
    <row r="102" spans="1:27" ht="13.5" customHeight="1">
      <c r="A102" s="20" t="s">
        <v>124</v>
      </c>
    </row>
    <row r="103" spans="1:27" ht="13.5" customHeight="1">
      <c r="A103" s="15"/>
      <c r="B103" s="82" t="s">
        <v>126</v>
      </c>
    </row>
    <row r="104" spans="1:27" ht="13.5" customHeight="1">
      <c r="A104" s="15"/>
      <c r="B104" s="82" t="s">
        <v>128</v>
      </c>
    </row>
    <row r="105" spans="1:27" ht="13.5" customHeight="1">
      <c r="A105" s="15"/>
      <c r="B105" s="82" t="s">
        <v>130</v>
      </c>
    </row>
    <row r="106" spans="1:27" ht="13.5" customHeight="1">
      <c r="A106" s="15"/>
    </row>
    <row r="107" spans="1:27" ht="13.5" customHeight="1">
      <c r="A107" s="15"/>
    </row>
    <row r="108" spans="1:27" ht="13.5" customHeight="1">
      <c r="A108" s="15"/>
    </row>
    <row r="109" spans="1:27" ht="13.5" customHeight="1">
      <c r="A109" s="15"/>
    </row>
    <row r="110" spans="1:27" ht="13.5" customHeight="1">
      <c r="A110" s="15"/>
    </row>
    <row r="111" spans="1:27" ht="13.5" customHeight="1">
      <c r="A111" s="15"/>
    </row>
    <row r="112" spans="1:27" ht="13.5" customHeight="1">
      <c r="A112" s="15"/>
    </row>
    <row r="113" spans="1:1" ht="13.5" customHeight="1">
      <c r="A113" s="15"/>
    </row>
    <row r="114" spans="1:1" ht="13.5" customHeight="1">
      <c r="A114" s="15"/>
    </row>
    <row r="115" spans="1:1" ht="13.5" customHeight="1">
      <c r="A115" s="15"/>
    </row>
    <row r="116" spans="1:1" ht="13.5" customHeight="1">
      <c r="A116" s="15"/>
    </row>
    <row r="117" spans="1:1" ht="13.5" customHeight="1">
      <c r="A117" s="15"/>
    </row>
    <row r="118" spans="1:1" ht="13.5" customHeight="1">
      <c r="A118" s="15"/>
    </row>
    <row r="119" spans="1:1" ht="13.5" customHeight="1">
      <c r="A119" s="15"/>
    </row>
    <row r="120" spans="1:1" ht="13.5" customHeight="1">
      <c r="A120" s="15"/>
    </row>
    <row r="121" spans="1:1" ht="13.5" customHeight="1">
      <c r="A121" s="15"/>
    </row>
    <row r="122" spans="1:1" ht="13.5" customHeight="1">
      <c r="A122" s="15"/>
    </row>
    <row r="123" spans="1:1" ht="13.5" customHeight="1">
      <c r="A123" s="15"/>
    </row>
    <row r="124" spans="1:1" ht="13.5" customHeight="1">
      <c r="A124" s="15"/>
    </row>
    <row r="125" spans="1:1" ht="13.5" customHeight="1">
      <c r="A125" s="15"/>
    </row>
    <row r="126" spans="1:1" ht="13.5" customHeight="1">
      <c r="A126" s="15"/>
    </row>
    <row r="127" spans="1:1" ht="13.5" customHeight="1">
      <c r="A127" s="15"/>
    </row>
    <row r="128" spans="1:1" ht="13.5" customHeight="1">
      <c r="A128" s="15"/>
    </row>
    <row r="129" spans="1:1" ht="13.5" customHeight="1">
      <c r="A129" s="15"/>
    </row>
    <row r="130" spans="1:1" ht="13.5" customHeight="1">
      <c r="A130" s="15"/>
    </row>
    <row r="131" spans="1:1" ht="13.5" customHeight="1">
      <c r="A131" s="15"/>
    </row>
    <row r="132" spans="1:1" ht="13.5" customHeight="1">
      <c r="A132" s="15"/>
    </row>
    <row r="133" spans="1:1" ht="13.5" customHeight="1">
      <c r="A133" s="15"/>
    </row>
    <row r="134" spans="1:1" ht="13.5" customHeight="1">
      <c r="A134" s="15"/>
    </row>
    <row r="135" spans="1:1" ht="13.5" customHeight="1">
      <c r="A135" s="15"/>
    </row>
    <row r="136" spans="1:1" ht="13.5" customHeight="1">
      <c r="A136" s="15"/>
    </row>
    <row r="137" spans="1:1" ht="13.5" customHeight="1">
      <c r="A137" s="15"/>
    </row>
    <row r="138" spans="1:1" ht="13.5" customHeight="1">
      <c r="A138" s="15"/>
    </row>
    <row r="139" spans="1:1" ht="13.5" customHeight="1">
      <c r="A139" s="15"/>
    </row>
    <row r="140" spans="1:1" ht="13.5" customHeight="1">
      <c r="A140" s="15"/>
    </row>
    <row r="141" spans="1:1" ht="13.5" customHeight="1">
      <c r="A141" s="15"/>
    </row>
    <row r="142" spans="1:1" ht="13.5" customHeight="1">
      <c r="A142" s="15"/>
    </row>
    <row r="143" spans="1:1" ht="13.5" customHeight="1">
      <c r="A143" s="15"/>
    </row>
    <row r="144" spans="1:1" ht="13.5" customHeight="1">
      <c r="A144" s="15"/>
    </row>
    <row r="145" spans="1:1" ht="13.5" customHeight="1">
      <c r="A145" s="15"/>
    </row>
    <row r="146" spans="1:1" ht="13.5" customHeight="1">
      <c r="A146" s="15"/>
    </row>
    <row r="147" spans="1:1" ht="13.5" customHeight="1">
      <c r="A147" s="15"/>
    </row>
    <row r="148" spans="1:1" ht="13.5" customHeight="1">
      <c r="A148" s="15"/>
    </row>
    <row r="149" spans="1:1" ht="13.5" customHeight="1">
      <c r="A149" s="15"/>
    </row>
    <row r="150" spans="1:1" ht="13.5" customHeight="1">
      <c r="A150" s="15"/>
    </row>
    <row r="151" spans="1:1" ht="13.5" customHeight="1">
      <c r="A151" s="15"/>
    </row>
    <row r="152" spans="1:1" ht="13.5" customHeight="1">
      <c r="A152" s="15"/>
    </row>
    <row r="153" spans="1:1" ht="13.5" customHeight="1">
      <c r="A153" s="15"/>
    </row>
    <row r="154" spans="1:1" ht="13.5" customHeight="1">
      <c r="A154" s="15"/>
    </row>
    <row r="155" spans="1:1" ht="13.5" customHeight="1">
      <c r="A155" s="15"/>
    </row>
    <row r="156" spans="1:1" ht="13.5" customHeight="1">
      <c r="A156" s="15"/>
    </row>
    <row r="157" spans="1:1" ht="13.5" customHeight="1">
      <c r="A157" s="15"/>
    </row>
    <row r="158" spans="1:1" ht="13.5" customHeight="1">
      <c r="A158" s="15"/>
    </row>
    <row r="159" spans="1:1" ht="13.5" customHeight="1">
      <c r="A159" s="15"/>
    </row>
    <row r="160" spans="1:1" ht="13.5" customHeight="1">
      <c r="A160" s="15"/>
    </row>
    <row r="161" spans="1:1" ht="13.5" customHeight="1">
      <c r="A161" s="15"/>
    </row>
    <row r="162" spans="1:1" ht="13.5" customHeight="1">
      <c r="A162" s="15"/>
    </row>
    <row r="163" spans="1:1" ht="13.5" customHeight="1">
      <c r="A163" s="15"/>
    </row>
    <row r="164" spans="1:1" ht="13.5" customHeight="1">
      <c r="A164" s="15"/>
    </row>
    <row r="165" spans="1:1" ht="13.5" customHeight="1">
      <c r="A165" s="15"/>
    </row>
    <row r="166" spans="1:1" ht="13.5" customHeight="1">
      <c r="A166" s="15"/>
    </row>
    <row r="167" spans="1:1" ht="13.5" customHeight="1">
      <c r="A167" s="15"/>
    </row>
    <row r="168" spans="1:1" ht="13.5" customHeight="1">
      <c r="A168" s="15"/>
    </row>
    <row r="169" spans="1:1" ht="13.5" customHeight="1">
      <c r="A169" s="15"/>
    </row>
    <row r="170" spans="1:1" ht="13.5" customHeight="1">
      <c r="A170" s="15"/>
    </row>
    <row r="171" spans="1:1" ht="13.5" customHeight="1">
      <c r="A171" s="15"/>
    </row>
    <row r="172" spans="1:1" ht="13.5" customHeight="1">
      <c r="A172" s="15"/>
    </row>
    <row r="173" spans="1:1" ht="13.5" customHeight="1">
      <c r="A173" s="15"/>
    </row>
    <row r="174" spans="1:1" ht="13.5" customHeight="1">
      <c r="A174" s="15"/>
    </row>
    <row r="175" spans="1:1" ht="13.5" customHeight="1">
      <c r="A175" s="15"/>
    </row>
    <row r="176" spans="1:1" ht="13.5" customHeight="1">
      <c r="A176" s="15"/>
    </row>
    <row r="177" spans="1:1" ht="13.5" customHeight="1">
      <c r="A177" s="15"/>
    </row>
    <row r="178" spans="1:1" ht="13.5" customHeight="1">
      <c r="A178" s="15"/>
    </row>
    <row r="179" spans="1:1" ht="13.5" customHeight="1">
      <c r="A179" s="15"/>
    </row>
    <row r="180" spans="1:1" ht="13.5" customHeight="1">
      <c r="A180" s="15"/>
    </row>
    <row r="181" spans="1:1" ht="13.5" customHeight="1">
      <c r="A181" s="15"/>
    </row>
    <row r="182" spans="1:1" ht="13.5" customHeight="1">
      <c r="A182" s="15"/>
    </row>
    <row r="183" spans="1:1" ht="13.5" customHeight="1">
      <c r="A183" s="15"/>
    </row>
    <row r="184" spans="1:1" ht="13.5" customHeight="1">
      <c r="A184" s="15"/>
    </row>
    <row r="185" spans="1:1" ht="13.5" customHeight="1">
      <c r="A185" s="15"/>
    </row>
    <row r="186" spans="1:1" ht="13.5" customHeight="1">
      <c r="A186" s="15"/>
    </row>
    <row r="187" spans="1:1" ht="13.5" customHeight="1">
      <c r="A187" s="15"/>
    </row>
    <row r="188" spans="1:1" ht="13.5" customHeight="1">
      <c r="A188" s="15"/>
    </row>
    <row r="189" spans="1:1" ht="13.5" customHeight="1">
      <c r="A189" s="15"/>
    </row>
    <row r="190" spans="1:1" ht="13.5" customHeight="1">
      <c r="A190" s="15"/>
    </row>
    <row r="191" spans="1:1" ht="13.5" customHeight="1">
      <c r="A191" s="15"/>
    </row>
    <row r="192" spans="1:1" ht="13.5" customHeight="1">
      <c r="A192" s="15"/>
    </row>
    <row r="193" spans="1:1" ht="13.5" customHeight="1">
      <c r="A193" s="15"/>
    </row>
    <row r="194" spans="1:1" ht="13.5" customHeight="1">
      <c r="A194" s="15"/>
    </row>
    <row r="195" spans="1:1" ht="13.5" customHeight="1">
      <c r="A195" s="15"/>
    </row>
    <row r="196" spans="1:1" ht="13.5" customHeight="1">
      <c r="A196" s="15"/>
    </row>
    <row r="197" spans="1:1" ht="13.5" customHeight="1">
      <c r="A197" s="15"/>
    </row>
    <row r="198" spans="1:1" ht="13.5" customHeight="1">
      <c r="A198" s="15"/>
    </row>
    <row r="199" spans="1:1" ht="13.5" customHeight="1">
      <c r="A199" s="15"/>
    </row>
    <row r="200" spans="1:1" ht="13.5" customHeight="1">
      <c r="A200" s="15"/>
    </row>
    <row r="201" spans="1:1" ht="13.5" customHeight="1">
      <c r="A201" s="15"/>
    </row>
    <row r="202" spans="1:1" ht="13.5" customHeight="1">
      <c r="A202" s="15"/>
    </row>
    <row r="203" spans="1:1" ht="13.5" customHeight="1">
      <c r="A203" s="15"/>
    </row>
    <row r="204" spans="1:1" ht="13.5" customHeight="1">
      <c r="A204" s="15"/>
    </row>
    <row r="205" spans="1:1" ht="13.5" customHeight="1">
      <c r="A205" s="15"/>
    </row>
    <row r="206" spans="1:1" ht="13.5" customHeight="1">
      <c r="A206" s="15"/>
    </row>
    <row r="207" spans="1:1" ht="13.5" customHeight="1">
      <c r="A207" s="15"/>
    </row>
    <row r="208" spans="1:1" ht="13.5" customHeight="1">
      <c r="A208" s="15"/>
    </row>
    <row r="209" spans="1:1" ht="13.5" customHeight="1">
      <c r="A209" s="15"/>
    </row>
    <row r="210" spans="1:1" ht="13.5" customHeight="1">
      <c r="A210" s="15"/>
    </row>
    <row r="211" spans="1:1" ht="13.5" customHeight="1">
      <c r="A211" s="15"/>
    </row>
    <row r="212" spans="1:1" ht="13.5" customHeight="1">
      <c r="A212" s="15"/>
    </row>
    <row r="213" spans="1:1" ht="13.5" customHeight="1">
      <c r="A213" s="15"/>
    </row>
    <row r="214" spans="1:1" ht="13.5" customHeight="1">
      <c r="A214" s="15"/>
    </row>
    <row r="215" spans="1:1" ht="13.5" customHeight="1">
      <c r="A215" s="15"/>
    </row>
    <row r="216" spans="1:1" ht="13.5" customHeight="1">
      <c r="A216" s="15"/>
    </row>
    <row r="217" spans="1:1" ht="13.5" customHeight="1">
      <c r="A217" s="15"/>
    </row>
    <row r="218" spans="1:1" ht="13.5" customHeight="1">
      <c r="A218" s="15"/>
    </row>
    <row r="219" spans="1:1" ht="13.5" customHeight="1">
      <c r="A219" s="15"/>
    </row>
    <row r="220" spans="1:1" ht="13.5" customHeight="1">
      <c r="A220" s="15"/>
    </row>
    <row r="221" spans="1:1" ht="13.5" customHeight="1">
      <c r="A221" s="15"/>
    </row>
    <row r="222" spans="1:1" ht="13.5" customHeight="1">
      <c r="A222" s="15"/>
    </row>
    <row r="223" spans="1:1" ht="13.5" customHeight="1">
      <c r="A223" s="15"/>
    </row>
    <row r="224" spans="1:1" ht="13.5" customHeight="1">
      <c r="A224" s="15"/>
    </row>
    <row r="225" spans="1:1" ht="13.5" customHeight="1">
      <c r="A225" s="15"/>
    </row>
    <row r="226" spans="1:1" ht="13.5" customHeight="1">
      <c r="A226" s="15"/>
    </row>
    <row r="227" spans="1:1" ht="13.5" customHeight="1">
      <c r="A227" s="15"/>
    </row>
    <row r="228" spans="1:1" ht="13.5" customHeight="1">
      <c r="A228" s="15"/>
    </row>
    <row r="229" spans="1:1" ht="13.5" customHeight="1">
      <c r="A229" s="15"/>
    </row>
    <row r="230" spans="1:1" ht="13.5" customHeight="1">
      <c r="A230" s="15"/>
    </row>
    <row r="231" spans="1:1" ht="13.5" customHeight="1">
      <c r="A231" s="15"/>
    </row>
    <row r="232" spans="1:1" ht="13.5" customHeight="1">
      <c r="A232" s="15"/>
    </row>
    <row r="233" spans="1:1" ht="13.5" customHeight="1">
      <c r="A233" s="15"/>
    </row>
    <row r="234" spans="1:1" ht="13.5" customHeight="1">
      <c r="A234" s="15"/>
    </row>
    <row r="235" spans="1:1" ht="13.5" customHeight="1">
      <c r="A235" s="15"/>
    </row>
    <row r="236" spans="1:1" ht="13.5" customHeight="1">
      <c r="A236" s="15"/>
    </row>
    <row r="237" spans="1:1" ht="13.5" customHeight="1">
      <c r="A237" s="15"/>
    </row>
    <row r="238" spans="1:1" ht="13.5" customHeight="1">
      <c r="A238" s="15"/>
    </row>
    <row r="239" spans="1:1" ht="13.5" customHeight="1">
      <c r="A239" s="15"/>
    </row>
    <row r="240" spans="1:1" ht="13.5" customHeight="1">
      <c r="A240" s="15"/>
    </row>
    <row r="241" spans="1:1" ht="13.5" customHeight="1">
      <c r="A241" s="15"/>
    </row>
    <row r="242" spans="1:1" ht="13.5" customHeight="1">
      <c r="A242" s="15"/>
    </row>
    <row r="243" spans="1:1" ht="13.5" customHeight="1">
      <c r="A243" s="15"/>
    </row>
    <row r="244" spans="1:1" ht="13.5" customHeight="1">
      <c r="A244" s="15"/>
    </row>
    <row r="245" spans="1:1" ht="13.5" customHeight="1">
      <c r="A245" s="15"/>
    </row>
    <row r="246" spans="1:1" ht="13.5" customHeight="1">
      <c r="A246" s="15"/>
    </row>
    <row r="247" spans="1:1" ht="13.5" customHeight="1">
      <c r="A247" s="15"/>
    </row>
    <row r="248" spans="1:1" ht="13.5" customHeight="1">
      <c r="A248" s="15"/>
    </row>
    <row r="249" spans="1:1" ht="13.5" customHeight="1">
      <c r="A249" s="15"/>
    </row>
    <row r="250" spans="1:1" ht="13.5" customHeight="1">
      <c r="A250" s="15"/>
    </row>
    <row r="251" spans="1:1" ht="13.5" customHeight="1">
      <c r="A251" s="15"/>
    </row>
    <row r="252" spans="1:1" ht="13.5" customHeight="1">
      <c r="A252" s="15"/>
    </row>
    <row r="253" spans="1:1" ht="13.5" customHeight="1">
      <c r="A253" s="15"/>
    </row>
    <row r="254" spans="1:1" ht="13.5" customHeight="1">
      <c r="A254" s="15"/>
    </row>
    <row r="255" spans="1:1" ht="13.5" customHeight="1">
      <c r="A255" s="15"/>
    </row>
    <row r="256" spans="1:1" ht="13.5" customHeight="1">
      <c r="A256" s="15"/>
    </row>
    <row r="257" spans="1:1" ht="13.5" customHeight="1">
      <c r="A257" s="15"/>
    </row>
    <row r="258" spans="1:1" ht="13.5" customHeight="1">
      <c r="A258" s="15"/>
    </row>
    <row r="259" spans="1:1" ht="13.5" customHeight="1">
      <c r="A259" s="15"/>
    </row>
    <row r="260" spans="1:1" ht="13.5" customHeight="1">
      <c r="A260" s="15"/>
    </row>
    <row r="261" spans="1:1" ht="13.5" customHeight="1">
      <c r="A261" s="15"/>
    </row>
    <row r="262" spans="1:1" ht="13.5" customHeight="1">
      <c r="A262" s="15"/>
    </row>
    <row r="263" spans="1:1" ht="13.5" customHeight="1">
      <c r="A263" s="15"/>
    </row>
    <row r="264" spans="1:1" ht="13.5" customHeight="1">
      <c r="A264" s="15"/>
    </row>
    <row r="265" spans="1:1" ht="13.5" customHeight="1">
      <c r="A265" s="15"/>
    </row>
    <row r="266" spans="1:1" ht="13.5" customHeight="1">
      <c r="A266" s="15"/>
    </row>
    <row r="267" spans="1:1" ht="13.5" customHeight="1">
      <c r="A267" s="15"/>
    </row>
    <row r="268" spans="1:1" ht="13.5" customHeight="1">
      <c r="A268" s="15"/>
    </row>
    <row r="269" spans="1:1" ht="13.5" customHeight="1">
      <c r="A269" s="15"/>
    </row>
    <row r="270" spans="1:1" ht="13.5" customHeight="1">
      <c r="A270" s="15"/>
    </row>
    <row r="271" spans="1:1" ht="13.5" customHeight="1">
      <c r="A271" s="15"/>
    </row>
    <row r="272" spans="1:1" ht="13.5" customHeight="1">
      <c r="A272" s="15"/>
    </row>
    <row r="273" spans="1:1" ht="13.5" customHeight="1">
      <c r="A273" s="15"/>
    </row>
    <row r="274" spans="1:1" ht="13.5" customHeight="1">
      <c r="A274" s="15"/>
    </row>
    <row r="275" spans="1:1" ht="13.5" customHeight="1">
      <c r="A275" s="15"/>
    </row>
    <row r="276" spans="1:1" ht="13.5" customHeight="1">
      <c r="A276" s="15"/>
    </row>
    <row r="277" spans="1:1" ht="13.5" customHeight="1">
      <c r="A277" s="15"/>
    </row>
    <row r="278" spans="1:1" ht="13.5" customHeight="1">
      <c r="A278" s="15"/>
    </row>
    <row r="279" spans="1:1" ht="13.5" customHeight="1">
      <c r="A279" s="15"/>
    </row>
    <row r="280" spans="1:1" ht="13.5" customHeight="1">
      <c r="A280" s="15"/>
    </row>
    <row r="281" spans="1:1" ht="13.5" customHeight="1">
      <c r="A281" s="15"/>
    </row>
    <row r="282" spans="1:1" ht="13.5" customHeight="1">
      <c r="A282" s="15"/>
    </row>
    <row r="283" spans="1:1" ht="13.5" customHeight="1">
      <c r="A283" s="15"/>
    </row>
    <row r="284" spans="1:1" ht="13.5" customHeight="1">
      <c r="A284" s="15"/>
    </row>
    <row r="285" spans="1:1" ht="13.5" customHeight="1">
      <c r="A285" s="15"/>
    </row>
    <row r="286" spans="1:1" ht="13.5" customHeight="1">
      <c r="A286" s="15"/>
    </row>
    <row r="287" spans="1:1" ht="13.5" customHeight="1">
      <c r="A287" s="15"/>
    </row>
    <row r="288" spans="1:1" ht="13.5" customHeight="1">
      <c r="A288" s="15"/>
    </row>
    <row r="289" spans="1:1" ht="13.5" customHeight="1">
      <c r="A289" s="15"/>
    </row>
    <row r="290" spans="1:1" ht="13.5" customHeight="1">
      <c r="A290" s="15"/>
    </row>
    <row r="291" spans="1:1" ht="13.5" customHeight="1">
      <c r="A291" s="15"/>
    </row>
    <row r="292" spans="1:1" ht="13.5" customHeight="1">
      <c r="A292" s="15"/>
    </row>
    <row r="293" spans="1:1" ht="13.5" customHeight="1">
      <c r="A293" s="15"/>
    </row>
    <row r="294" spans="1:1" ht="13.5" customHeight="1">
      <c r="A294" s="15"/>
    </row>
    <row r="295" spans="1:1" ht="13.5" customHeight="1">
      <c r="A295" s="15"/>
    </row>
    <row r="296" spans="1:1" ht="13.5" customHeight="1">
      <c r="A296" s="15"/>
    </row>
    <row r="297" spans="1:1" ht="13.5" customHeight="1">
      <c r="A297" s="15"/>
    </row>
    <row r="298" spans="1:1" ht="13.5" customHeight="1">
      <c r="A298" s="15"/>
    </row>
    <row r="299" spans="1:1" ht="13.5" customHeight="1">
      <c r="A299" s="15"/>
    </row>
    <row r="300" spans="1:1" ht="13.5" customHeight="1">
      <c r="A300" s="15"/>
    </row>
    <row r="301" spans="1:1" ht="13.5" customHeight="1">
      <c r="A301" s="15"/>
    </row>
    <row r="302" spans="1:1" ht="13.5" customHeight="1">
      <c r="A302" s="15"/>
    </row>
    <row r="303" spans="1:1" ht="13.5" customHeight="1">
      <c r="A303" s="15"/>
    </row>
    <row r="304" spans="1:1" ht="13.5" customHeight="1">
      <c r="A304" s="15"/>
    </row>
    <row r="305" spans="1:1" ht="13.5" customHeight="1">
      <c r="A305" s="15"/>
    </row>
    <row r="306" spans="1:1" ht="13.5" customHeight="1">
      <c r="A306" s="15"/>
    </row>
    <row r="307" spans="1:1" ht="13.5" customHeight="1">
      <c r="A307" s="15"/>
    </row>
    <row r="308" spans="1:1" ht="13.5" customHeight="1">
      <c r="A308" s="15"/>
    </row>
    <row r="309" spans="1:1" ht="13.5" customHeight="1">
      <c r="A309" s="15"/>
    </row>
    <row r="310" spans="1:1" ht="13.5" customHeight="1">
      <c r="A310" s="15"/>
    </row>
    <row r="311" spans="1:1" ht="13.5" customHeight="1">
      <c r="A311" s="15"/>
    </row>
    <row r="312" spans="1:1" ht="13.5" customHeight="1">
      <c r="A312" s="15"/>
    </row>
    <row r="313" spans="1:1" ht="13.5" customHeight="1">
      <c r="A313" s="15"/>
    </row>
    <row r="314" spans="1:1" ht="13.5" customHeight="1">
      <c r="A314" s="15"/>
    </row>
    <row r="315" spans="1:1" ht="13.5" customHeight="1">
      <c r="A315" s="15"/>
    </row>
    <row r="316" spans="1:1" ht="13.5" customHeight="1">
      <c r="A316" s="15"/>
    </row>
    <row r="317" spans="1:1" ht="13.5" customHeight="1">
      <c r="A317" s="15"/>
    </row>
    <row r="318" spans="1:1" ht="13.5" customHeight="1">
      <c r="A318" s="15"/>
    </row>
    <row r="319" spans="1:1" ht="13.5" customHeight="1">
      <c r="A319" s="15"/>
    </row>
    <row r="320" spans="1:1" ht="13.5" customHeight="1">
      <c r="A320" s="15"/>
    </row>
    <row r="321" spans="1:1" ht="13.5" customHeight="1">
      <c r="A321" s="15"/>
    </row>
    <row r="322" spans="1:1" ht="13.5" customHeight="1">
      <c r="A322" s="15"/>
    </row>
    <row r="323" spans="1:1" ht="13.5" customHeight="1">
      <c r="A323" s="15"/>
    </row>
    <row r="324" spans="1:1" ht="13.5" customHeight="1">
      <c r="A324" s="15"/>
    </row>
    <row r="325" spans="1:1" ht="13.5" customHeight="1">
      <c r="A325" s="15"/>
    </row>
    <row r="326" spans="1:1" ht="13.5" customHeight="1">
      <c r="A326" s="15"/>
    </row>
    <row r="327" spans="1:1" ht="13.5" customHeight="1">
      <c r="A327" s="15"/>
    </row>
    <row r="328" spans="1:1" ht="13.5" customHeight="1">
      <c r="A328" s="15"/>
    </row>
    <row r="329" spans="1:1" ht="13.5" customHeight="1">
      <c r="A329" s="15"/>
    </row>
    <row r="330" spans="1:1" ht="13.5" customHeight="1">
      <c r="A330" s="15"/>
    </row>
    <row r="331" spans="1:1" ht="13.5" customHeight="1">
      <c r="A331" s="15"/>
    </row>
    <row r="332" spans="1:1" ht="13.5" customHeight="1">
      <c r="A332" s="15"/>
    </row>
    <row r="333" spans="1:1" ht="13.5" customHeight="1">
      <c r="A333" s="15"/>
    </row>
    <row r="334" spans="1:1" ht="13.5" customHeight="1">
      <c r="A334" s="15"/>
    </row>
    <row r="335" spans="1:1" ht="13.5" customHeight="1">
      <c r="A335" s="15"/>
    </row>
    <row r="336" spans="1:1" ht="13.5" customHeight="1">
      <c r="A336" s="15"/>
    </row>
    <row r="337" spans="1:1" ht="13.5" customHeight="1">
      <c r="A337" s="15"/>
    </row>
    <row r="338" spans="1:1" ht="13.5" customHeight="1">
      <c r="A338" s="15"/>
    </row>
    <row r="339" spans="1:1" ht="13.5" customHeight="1">
      <c r="A339" s="15"/>
    </row>
    <row r="340" spans="1:1" ht="13.5" customHeight="1">
      <c r="A340" s="15"/>
    </row>
    <row r="341" spans="1:1" ht="13.5" customHeight="1">
      <c r="A341" s="15"/>
    </row>
    <row r="342" spans="1:1" ht="13.5" customHeight="1">
      <c r="A342" s="15"/>
    </row>
    <row r="343" spans="1:1" ht="13.5" customHeight="1">
      <c r="A343" s="15"/>
    </row>
    <row r="344" spans="1:1" ht="13.5" customHeight="1">
      <c r="A344" s="15"/>
    </row>
    <row r="345" spans="1:1" ht="13.5" customHeight="1">
      <c r="A345" s="15"/>
    </row>
    <row r="346" spans="1:1" ht="13.5" customHeight="1">
      <c r="A346" s="15"/>
    </row>
    <row r="347" spans="1:1" ht="13.5" customHeight="1">
      <c r="A347" s="15"/>
    </row>
    <row r="348" spans="1:1" ht="13.5" customHeight="1">
      <c r="A348" s="15"/>
    </row>
    <row r="349" spans="1:1" ht="13.5" customHeight="1">
      <c r="A349" s="15"/>
    </row>
    <row r="350" spans="1:1" ht="13.5" customHeight="1">
      <c r="A350" s="15"/>
    </row>
    <row r="351" spans="1:1" ht="13.5" customHeight="1">
      <c r="A351" s="15"/>
    </row>
    <row r="352" spans="1:1" ht="13.5" customHeight="1">
      <c r="A352" s="15"/>
    </row>
    <row r="353" spans="1:1" ht="13.5" customHeight="1">
      <c r="A353" s="15"/>
    </row>
    <row r="354" spans="1:1" ht="13.5" customHeight="1">
      <c r="A354" s="15"/>
    </row>
    <row r="355" spans="1:1" ht="13.5" customHeight="1">
      <c r="A355" s="15"/>
    </row>
    <row r="356" spans="1:1" ht="13.5" customHeight="1">
      <c r="A356" s="15"/>
    </row>
    <row r="357" spans="1:1" ht="13.5" customHeight="1">
      <c r="A357" s="15"/>
    </row>
    <row r="358" spans="1:1" ht="13.5" customHeight="1">
      <c r="A358" s="15"/>
    </row>
    <row r="359" spans="1:1" ht="13.5" customHeight="1">
      <c r="A359" s="15"/>
    </row>
    <row r="360" spans="1:1" ht="13.5" customHeight="1">
      <c r="A360" s="15"/>
    </row>
    <row r="361" spans="1:1" ht="13.5" customHeight="1">
      <c r="A361" s="15"/>
    </row>
    <row r="362" spans="1:1" ht="13.5" customHeight="1">
      <c r="A362" s="15"/>
    </row>
    <row r="363" spans="1:1" ht="13.5" customHeight="1">
      <c r="A363" s="15"/>
    </row>
    <row r="364" spans="1:1" ht="13.5" customHeight="1">
      <c r="A364" s="15"/>
    </row>
    <row r="365" spans="1:1" ht="13.5" customHeight="1">
      <c r="A365" s="15"/>
    </row>
    <row r="366" spans="1:1" ht="13.5" customHeight="1">
      <c r="A366" s="15"/>
    </row>
    <row r="367" spans="1:1" ht="13.5" customHeight="1">
      <c r="A367" s="15"/>
    </row>
    <row r="368" spans="1:1" ht="13.5" customHeight="1">
      <c r="A368" s="15"/>
    </row>
    <row r="369" spans="1:1" ht="13.5" customHeight="1">
      <c r="A369" s="15"/>
    </row>
    <row r="370" spans="1:1" ht="13.5" customHeight="1">
      <c r="A370" s="15"/>
    </row>
    <row r="371" spans="1:1" ht="13.5" customHeight="1">
      <c r="A371" s="15"/>
    </row>
    <row r="372" spans="1:1" ht="13.5" customHeight="1">
      <c r="A372" s="15"/>
    </row>
    <row r="373" spans="1:1" ht="13.5" customHeight="1">
      <c r="A373" s="15"/>
    </row>
    <row r="374" spans="1:1" ht="13.5" customHeight="1">
      <c r="A374" s="15"/>
    </row>
    <row r="375" spans="1:1" ht="13.5" customHeight="1">
      <c r="A375" s="15"/>
    </row>
    <row r="376" spans="1:1" ht="13.5" customHeight="1">
      <c r="A376" s="15"/>
    </row>
    <row r="377" spans="1:1" ht="13.5" customHeight="1">
      <c r="A377" s="15"/>
    </row>
    <row r="378" spans="1:1" ht="13.5" customHeight="1">
      <c r="A378" s="15"/>
    </row>
    <row r="379" spans="1:1" ht="13.5" customHeight="1">
      <c r="A379" s="15"/>
    </row>
    <row r="380" spans="1:1" ht="13.5" customHeight="1">
      <c r="A380" s="15"/>
    </row>
    <row r="381" spans="1:1" ht="13.5" customHeight="1">
      <c r="A381" s="15"/>
    </row>
    <row r="382" spans="1:1" ht="13.5" customHeight="1">
      <c r="A382" s="15"/>
    </row>
    <row r="383" spans="1:1" ht="13.5" customHeight="1">
      <c r="A383" s="15"/>
    </row>
    <row r="384" spans="1:1" ht="13.5" customHeight="1">
      <c r="A384" s="15"/>
    </row>
    <row r="385" spans="1:1" ht="13.5" customHeight="1">
      <c r="A385" s="15"/>
    </row>
    <row r="386" spans="1:1" ht="13.5" customHeight="1">
      <c r="A386" s="15"/>
    </row>
    <row r="387" spans="1:1" ht="13.5" customHeight="1">
      <c r="A387" s="15"/>
    </row>
    <row r="388" spans="1:1" ht="13.5" customHeight="1">
      <c r="A388" s="15"/>
    </row>
    <row r="389" spans="1:1" ht="13.5" customHeight="1">
      <c r="A389" s="15"/>
    </row>
    <row r="390" spans="1:1" ht="13.5" customHeight="1">
      <c r="A390" s="15"/>
    </row>
    <row r="391" spans="1:1" ht="13.5" customHeight="1">
      <c r="A391" s="15"/>
    </row>
    <row r="392" spans="1:1" ht="13.5" customHeight="1">
      <c r="A392" s="15"/>
    </row>
    <row r="393" spans="1:1" ht="13.5" customHeight="1">
      <c r="A393" s="15"/>
    </row>
    <row r="394" spans="1:1" ht="13.5" customHeight="1">
      <c r="A394" s="15"/>
    </row>
    <row r="395" spans="1:1" ht="13.5" customHeight="1">
      <c r="A395" s="15"/>
    </row>
    <row r="396" spans="1:1" ht="13.5" customHeight="1">
      <c r="A396" s="15"/>
    </row>
    <row r="397" spans="1:1" ht="13.5" customHeight="1">
      <c r="A397" s="15"/>
    </row>
    <row r="398" spans="1:1" ht="13.5" customHeight="1">
      <c r="A398" s="15"/>
    </row>
    <row r="399" spans="1:1" ht="13.5" customHeight="1">
      <c r="A399" s="15"/>
    </row>
    <row r="400" spans="1:1" ht="13.5" customHeight="1">
      <c r="A400" s="15"/>
    </row>
    <row r="401" spans="1:1" ht="13.5" customHeight="1">
      <c r="A401" s="15"/>
    </row>
    <row r="402" spans="1:1" ht="13.5" customHeight="1">
      <c r="A402" s="15"/>
    </row>
    <row r="403" spans="1:1" ht="13.5" customHeight="1">
      <c r="A403" s="15"/>
    </row>
    <row r="404" spans="1:1" ht="13.5" customHeight="1">
      <c r="A404" s="15"/>
    </row>
    <row r="405" spans="1:1" ht="13.5" customHeight="1">
      <c r="A405" s="15"/>
    </row>
    <row r="406" spans="1:1" ht="13.5" customHeight="1">
      <c r="A406" s="15"/>
    </row>
    <row r="407" spans="1:1" ht="13.5" customHeight="1">
      <c r="A407" s="15"/>
    </row>
    <row r="408" spans="1:1" ht="13.5" customHeight="1">
      <c r="A408" s="15"/>
    </row>
    <row r="409" spans="1:1" ht="13.5" customHeight="1">
      <c r="A409" s="15"/>
    </row>
    <row r="410" spans="1:1" ht="13.5" customHeight="1">
      <c r="A410" s="15"/>
    </row>
    <row r="411" spans="1:1" ht="13.5" customHeight="1">
      <c r="A411" s="15"/>
    </row>
    <row r="412" spans="1:1" ht="13.5" customHeight="1">
      <c r="A412" s="15"/>
    </row>
    <row r="413" spans="1:1" ht="13.5" customHeight="1">
      <c r="A413" s="15"/>
    </row>
    <row r="414" spans="1:1" ht="13.5" customHeight="1">
      <c r="A414" s="15"/>
    </row>
    <row r="415" spans="1:1" ht="13.5" customHeight="1">
      <c r="A415" s="15"/>
    </row>
    <row r="416" spans="1:1" ht="13.5" customHeight="1">
      <c r="A416" s="15"/>
    </row>
    <row r="417" spans="1:1" ht="13.5" customHeight="1">
      <c r="A417" s="15"/>
    </row>
    <row r="418" spans="1:1" ht="13.5" customHeight="1">
      <c r="A418" s="15"/>
    </row>
    <row r="419" spans="1:1" ht="13.5" customHeight="1">
      <c r="A419" s="15"/>
    </row>
    <row r="420" spans="1:1" ht="13.5" customHeight="1">
      <c r="A420" s="15"/>
    </row>
    <row r="421" spans="1:1" ht="13.5" customHeight="1">
      <c r="A421" s="15"/>
    </row>
    <row r="422" spans="1:1" ht="13.5" customHeight="1">
      <c r="A422" s="15"/>
    </row>
    <row r="423" spans="1:1" ht="13.5" customHeight="1">
      <c r="A423" s="15"/>
    </row>
    <row r="424" spans="1:1" ht="13.5" customHeight="1">
      <c r="A424" s="15"/>
    </row>
    <row r="425" spans="1:1" ht="13.5" customHeight="1">
      <c r="A425" s="15"/>
    </row>
    <row r="426" spans="1:1" ht="13.5" customHeight="1">
      <c r="A426" s="15"/>
    </row>
    <row r="427" spans="1:1" ht="13.5" customHeight="1">
      <c r="A427" s="15"/>
    </row>
    <row r="428" spans="1:1" ht="13.5" customHeight="1">
      <c r="A428" s="15"/>
    </row>
    <row r="429" spans="1:1" ht="13.5" customHeight="1">
      <c r="A429" s="15"/>
    </row>
    <row r="430" spans="1:1" ht="13.5" customHeight="1">
      <c r="A430" s="15"/>
    </row>
    <row r="431" spans="1:1" ht="13.5" customHeight="1">
      <c r="A431" s="15"/>
    </row>
    <row r="432" spans="1:1" ht="13.5" customHeight="1">
      <c r="A432" s="15"/>
    </row>
    <row r="433" spans="1:1" ht="13.5" customHeight="1">
      <c r="A433" s="15"/>
    </row>
    <row r="434" spans="1:1" ht="13.5" customHeight="1">
      <c r="A434" s="15"/>
    </row>
    <row r="435" spans="1:1" ht="13.5" customHeight="1">
      <c r="A435" s="15"/>
    </row>
    <row r="436" spans="1:1" ht="13.5" customHeight="1">
      <c r="A436" s="15"/>
    </row>
    <row r="437" spans="1:1" ht="13.5" customHeight="1">
      <c r="A437" s="15"/>
    </row>
    <row r="438" spans="1:1" ht="13.5" customHeight="1">
      <c r="A438" s="15"/>
    </row>
    <row r="439" spans="1:1" ht="13.5" customHeight="1">
      <c r="A439" s="15"/>
    </row>
    <row r="440" spans="1:1" ht="13.5" customHeight="1">
      <c r="A440" s="15"/>
    </row>
    <row r="441" spans="1:1" ht="13.5" customHeight="1">
      <c r="A441" s="15"/>
    </row>
    <row r="442" spans="1:1" ht="13.5" customHeight="1">
      <c r="A442" s="15"/>
    </row>
    <row r="443" spans="1:1" ht="13.5" customHeight="1">
      <c r="A443" s="15"/>
    </row>
    <row r="444" spans="1:1" ht="13.5" customHeight="1">
      <c r="A444" s="15"/>
    </row>
    <row r="445" spans="1:1" ht="13.5" customHeight="1">
      <c r="A445" s="15"/>
    </row>
    <row r="446" spans="1:1" ht="13.5" customHeight="1">
      <c r="A446" s="15"/>
    </row>
    <row r="447" spans="1:1" ht="13.5" customHeight="1">
      <c r="A447" s="15"/>
    </row>
    <row r="448" spans="1:1" ht="13.5" customHeight="1">
      <c r="A448" s="15"/>
    </row>
    <row r="449" spans="1:1" ht="13.5" customHeight="1">
      <c r="A449" s="15"/>
    </row>
    <row r="450" spans="1:1" ht="13.5" customHeight="1">
      <c r="A450" s="15"/>
    </row>
    <row r="451" spans="1:1" ht="13.5" customHeight="1">
      <c r="A451" s="15"/>
    </row>
    <row r="452" spans="1:1" ht="13.5" customHeight="1">
      <c r="A452" s="15"/>
    </row>
    <row r="453" spans="1:1" ht="13.5" customHeight="1">
      <c r="A453" s="15"/>
    </row>
    <row r="454" spans="1:1" ht="13.5" customHeight="1">
      <c r="A454" s="15"/>
    </row>
    <row r="455" spans="1:1" ht="13.5" customHeight="1">
      <c r="A455" s="15"/>
    </row>
    <row r="456" spans="1:1" ht="13.5" customHeight="1">
      <c r="A456" s="15"/>
    </row>
    <row r="457" spans="1:1" ht="13.5" customHeight="1">
      <c r="A457" s="15"/>
    </row>
    <row r="458" spans="1:1" ht="13.5" customHeight="1">
      <c r="A458" s="15"/>
    </row>
    <row r="459" spans="1:1" ht="13.5" customHeight="1">
      <c r="A459" s="15"/>
    </row>
    <row r="460" spans="1:1" ht="13.5" customHeight="1">
      <c r="A460" s="15"/>
    </row>
    <row r="461" spans="1:1" ht="13.5" customHeight="1">
      <c r="A461" s="15"/>
    </row>
    <row r="462" spans="1:1" ht="13.5" customHeight="1">
      <c r="A462" s="15"/>
    </row>
    <row r="463" spans="1:1" ht="13.5" customHeight="1">
      <c r="A463" s="15"/>
    </row>
    <row r="464" spans="1:1" ht="13.5" customHeight="1">
      <c r="A464" s="15"/>
    </row>
    <row r="465" spans="1:1" ht="13.5" customHeight="1">
      <c r="A465" s="15"/>
    </row>
    <row r="466" spans="1:1" ht="13.5" customHeight="1">
      <c r="A466" s="15"/>
    </row>
    <row r="467" spans="1:1" ht="13.5" customHeight="1">
      <c r="A467" s="15"/>
    </row>
    <row r="468" spans="1:1" ht="13.5" customHeight="1">
      <c r="A468" s="15"/>
    </row>
    <row r="469" spans="1:1" ht="13.5" customHeight="1">
      <c r="A469" s="15"/>
    </row>
    <row r="470" spans="1:1" ht="13.5" customHeight="1">
      <c r="A470" s="15"/>
    </row>
    <row r="471" spans="1:1" ht="13.5" customHeight="1">
      <c r="A471" s="15"/>
    </row>
    <row r="472" spans="1:1" ht="13.5" customHeight="1">
      <c r="A472" s="15"/>
    </row>
    <row r="473" spans="1:1" ht="13.5" customHeight="1">
      <c r="A473" s="15"/>
    </row>
    <row r="474" spans="1:1" ht="13.5" customHeight="1">
      <c r="A474" s="15"/>
    </row>
    <row r="475" spans="1:1" ht="13.5" customHeight="1">
      <c r="A475" s="15"/>
    </row>
    <row r="476" spans="1:1" ht="13.5" customHeight="1">
      <c r="A476" s="15"/>
    </row>
    <row r="477" spans="1:1" ht="13.5" customHeight="1">
      <c r="A477" s="15"/>
    </row>
    <row r="478" spans="1:1" ht="13.5" customHeight="1">
      <c r="A478" s="15"/>
    </row>
    <row r="479" spans="1:1" ht="13.5" customHeight="1">
      <c r="A479" s="15"/>
    </row>
    <row r="480" spans="1:1" ht="13.5" customHeight="1">
      <c r="A480" s="15"/>
    </row>
    <row r="481" spans="1:1" ht="13.5" customHeight="1">
      <c r="A481" s="15"/>
    </row>
    <row r="482" spans="1:1" ht="13.5" customHeight="1">
      <c r="A482" s="15"/>
    </row>
    <row r="483" spans="1:1" ht="13.5" customHeight="1">
      <c r="A483" s="15"/>
    </row>
    <row r="484" spans="1:1" ht="13.5" customHeight="1">
      <c r="A484" s="15"/>
    </row>
    <row r="485" spans="1:1" ht="13.5" customHeight="1">
      <c r="A485" s="15"/>
    </row>
    <row r="486" spans="1:1" ht="13.5" customHeight="1">
      <c r="A486" s="15"/>
    </row>
    <row r="487" spans="1:1" ht="13.5" customHeight="1">
      <c r="A487" s="15"/>
    </row>
    <row r="488" spans="1:1" ht="13.5" customHeight="1">
      <c r="A488" s="15"/>
    </row>
    <row r="489" spans="1:1" ht="13.5" customHeight="1">
      <c r="A489" s="15"/>
    </row>
    <row r="490" spans="1:1" ht="13.5" customHeight="1">
      <c r="A490" s="15"/>
    </row>
    <row r="491" spans="1:1" ht="13.5" customHeight="1">
      <c r="A491" s="15"/>
    </row>
    <row r="492" spans="1:1" ht="13.5" customHeight="1">
      <c r="A492" s="15"/>
    </row>
    <row r="493" spans="1:1" ht="13.5" customHeight="1">
      <c r="A493" s="15"/>
    </row>
    <row r="494" spans="1:1" ht="13.5" customHeight="1">
      <c r="A494" s="15"/>
    </row>
    <row r="495" spans="1:1" ht="13.5" customHeight="1">
      <c r="A495" s="15"/>
    </row>
    <row r="496" spans="1:1" ht="13.5" customHeight="1">
      <c r="A496" s="15"/>
    </row>
    <row r="497" spans="1:1" ht="13.5" customHeight="1">
      <c r="A497" s="15"/>
    </row>
    <row r="498" spans="1:1" ht="13.5" customHeight="1">
      <c r="A498" s="15"/>
    </row>
    <row r="499" spans="1:1" ht="13.5" customHeight="1">
      <c r="A499" s="15"/>
    </row>
    <row r="500" spans="1:1" ht="13.5" customHeight="1">
      <c r="A500" s="15"/>
    </row>
    <row r="501" spans="1:1" ht="13.5" customHeight="1">
      <c r="A501" s="15"/>
    </row>
    <row r="502" spans="1:1" ht="13.5" customHeight="1">
      <c r="A502" s="15"/>
    </row>
    <row r="503" spans="1:1" ht="13.5" customHeight="1">
      <c r="A503" s="15"/>
    </row>
    <row r="504" spans="1:1" ht="13.5" customHeight="1">
      <c r="A504" s="15"/>
    </row>
    <row r="505" spans="1:1" ht="13.5" customHeight="1">
      <c r="A505" s="15"/>
    </row>
    <row r="506" spans="1:1" ht="13.5" customHeight="1">
      <c r="A506" s="15"/>
    </row>
    <row r="507" spans="1:1" ht="13.5" customHeight="1">
      <c r="A507" s="15"/>
    </row>
    <row r="508" spans="1:1" ht="13.5" customHeight="1">
      <c r="A508" s="15"/>
    </row>
    <row r="509" spans="1:1" ht="13.5" customHeight="1">
      <c r="A509" s="15"/>
    </row>
    <row r="510" spans="1:1" ht="13.5" customHeight="1">
      <c r="A510" s="15"/>
    </row>
    <row r="511" spans="1:1" ht="13.5" customHeight="1">
      <c r="A511" s="15"/>
    </row>
    <row r="512" spans="1:1" ht="13.5" customHeight="1">
      <c r="A512" s="15"/>
    </row>
    <row r="513" spans="1:1" ht="13.5" customHeight="1">
      <c r="A513" s="15"/>
    </row>
    <row r="514" spans="1:1" ht="13.5" customHeight="1">
      <c r="A514" s="15"/>
    </row>
    <row r="515" spans="1:1" ht="13.5" customHeight="1">
      <c r="A515" s="15"/>
    </row>
    <row r="516" spans="1:1" ht="13.5" customHeight="1">
      <c r="A516" s="15"/>
    </row>
    <row r="517" spans="1:1" ht="13.5" customHeight="1">
      <c r="A517" s="15"/>
    </row>
    <row r="518" spans="1:1" ht="13.5" customHeight="1">
      <c r="A518" s="15"/>
    </row>
    <row r="519" spans="1:1" ht="13.5" customHeight="1">
      <c r="A519" s="15"/>
    </row>
    <row r="520" spans="1:1" ht="13.5" customHeight="1">
      <c r="A520" s="15"/>
    </row>
    <row r="521" spans="1:1" ht="13.5" customHeight="1">
      <c r="A521" s="15"/>
    </row>
    <row r="522" spans="1:1" ht="13.5" customHeight="1">
      <c r="A522" s="15"/>
    </row>
    <row r="523" spans="1:1" ht="13.5" customHeight="1">
      <c r="A523" s="15"/>
    </row>
    <row r="524" spans="1:1" ht="13.5" customHeight="1">
      <c r="A524" s="15"/>
    </row>
    <row r="525" spans="1:1" ht="13.5" customHeight="1">
      <c r="A525" s="15"/>
    </row>
    <row r="526" spans="1:1" ht="13.5" customHeight="1">
      <c r="A526" s="15"/>
    </row>
    <row r="527" spans="1:1" ht="13.5" customHeight="1">
      <c r="A527" s="15"/>
    </row>
    <row r="528" spans="1:1" ht="13.5" customHeight="1">
      <c r="A528" s="15"/>
    </row>
    <row r="529" spans="1:1" ht="13.5" customHeight="1">
      <c r="A529" s="15"/>
    </row>
    <row r="530" spans="1:1" ht="13.5" customHeight="1">
      <c r="A530" s="15"/>
    </row>
    <row r="531" spans="1:1" ht="13.5" customHeight="1">
      <c r="A531" s="15"/>
    </row>
    <row r="532" spans="1:1" ht="13.5" customHeight="1">
      <c r="A532" s="15"/>
    </row>
    <row r="533" spans="1:1" ht="13.5" customHeight="1">
      <c r="A533" s="15"/>
    </row>
    <row r="534" spans="1:1" ht="13.5" customHeight="1">
      <c r="A534" s="15"/>
    </row>
    <row r="535" spans="1:1" ht="13.5" customHeight="1">
      <c r="A535" s="15"/>
    </row>
    <row r="536" spans="1:1" ht="13.5" customHeight="1">
      <c r="A536" s="15"/>
    </row>
    <row r="537" spans="1:1" ht="13.5" customHeight="1">
      <c r="A537" s="15"/>
    </row>
    <row r="538" spans="1:1" ht="13.5" customHeight="1">
      <c r="A538" s="15"/>
    </row>
    <row r="539" spans="1:1" ht="13.5" customHeight="1">
      <c r="A539" s="15"/>
    </row>
    <row r="540" spans="1:1" ht="13.5" customHeight="1">
      <c r="A540" s="15"/>
    </row>
    <row r="541" spans="1:1" ht="13.5" customHeight="1">
      <c r="A541" s="15"/>
    </row>
    <row r="542" spans="1:1" ht="13.5" customHeight="1">
      <c r="A542" s="15"/>
    </row>
    <row r="543" spans="1:1" ht="13.5" customHeight="1">
      <c r="A543" s="15"/>
    </row>
    <row r="544" spans="1:1" ht="13.5" customHeight="1">
      <c r="A544" s="15"/>
    </row>
    <row r="545" spans="1:1" ht="13.5" customHeight="1">
      <c r="A545" s="15"/>
    </row>
    <row r="546" spans="1:1" ht="13.5" customHeight="1">
      <c r="A546" s="15"/>
    </row>
    <row r="547" spans="1:1" ht="13.5" customHeight="1">
      <c r="A547" s="15"/>
    </row>
    <row r="548" spans="1:1" ht="13.5" customHeight="1">
      <c r="A548" s="15"/>
    </row>
    <row r="549" spans="1:1" ht="13.5" customHeight="1">
      <c r="A549" s="15"/>
    </row>
    <row r="550" spans="1:1" ht="13.5" customHeight="1">
      <c r="A550" s="15"/>
    </row>
    <row r="551" spans="1:1" ht="13.5" customHeight="1">
      <c r="A551" s="15"/>
    </row>
    <row r="552" spans="1:1" ht="13.5" customHeight="1">
      <c r="A552" s="15"/>
    </row>
    <row r="553" spans="1:1" ht="13.5" customHeight="1">
      <c r="A553" s="15"/>
    </row>
    <row r="554" spans="1:1" ht="13.5" customHeight="1">
      <c r="A554" s="15"/>
    </row>
    <row r="555" spans="1:1" ht="13.5" customHeight="1">
      <c r="A555" s="15"/>
    </row>
    <row r="556" spans="1:1" ht="13.5" customHeight="1">
      <c r="A556" s="15"/>
    </row>
    <row r="557" spans="1:1" ht="13.5" customHeight="1">
      <c r="A557" s="15"/>
    </row>
    <row r="558" spans="1:1" ht="13.5" customHeight="1">
      <c r="A558" s="15"/>
    </row>
    <row r="559" spans="1:1" ht="13.5" customHeight="1">
      <c r="A559" s="15"/>
    </row>
    <row r="560" spans="1:1" ht="13.5" customHeight="1">
      <c r="A560" s="15"/>
    </row>
    <row r="561" spans="1:1" ht="13.5" customHeight="1">
      <c r="A561" s="15"/>
    </row>
    <row r="562" spans="1:1" ht="13.5" customHeight="1">
      <c r="A562" s="15"/>
    </row>
    <row r="563" spans="1:1" ht="13.5" customHeight="1">
      <c r="A563" s="15"/>
    </row>
    <row r="564" spans="1:1" ht="13.5" customHeight="1">
      <c r="A564" s="15"/>
    </row>
    <row r="565" spans="1:1" ht="13.5" customHeight="1">
      <c r="A565" s="15"/>
    </row>
    <row r="566" spans="1:1" ht="13.5" customHeight="1">
      <c r="A566" s="15"/>
    </row>
    <row r="567" spans="1:1" ht="13.5" customHeight="1">
      <c r="A567" s="15"/>
    </row>
    <row r="568" spans="1:1" ht="13.5" customHeight="1">
      <c r="A568" s="15"/>
    </row>
    <row r="569" spans="1:1" ht="13.5" customHeight="1">
      <c r="A569" s="15"/>
    </row>
    <row r="570" spans="1:1" ht="13.5" customHeight="1">
      <c r="A570" s="15"/>
    </row>
    <row r="571" spans="1:1" ht="13.5" customHeight="1">
      <c r="A571" s="15"/>
    </row>
    <row r="572" spans="1:1" ht="13.5" customHeight="1">
      <c r="A572" s="15"/>
    </row>
    <row r="573" spans="1:1" ht="13.5" customHeight="1">
      <c r="A573" s="15"/>
    </row>
    <row r="574" spans="1:1" ht="13.5" customHeight="1">
      <c r="A574" s="15"/>
    </row>
    <row r="575" spans="1:1" ht="13.5" customHeight="1">
      <c r="A575" s="15"/>
    </row>
    <row r="576" spans="1:1" ht="13.5" customHeight="1">
      <c r="A576" s="15"/>
    </row>
    <row r="577" spans="1:1" ht="13.5" customHeight="1">
      <c r="A577" s="15"/>
    </row>
    <row r="578" spans="1:1" ht="13.5" customHeight="1">
      <c r="A578" s="15"/>
    </row>
    <row r="579" spans="1:1" ht="13.5" customHeight="1">
      <c r="A579" s="15"/>
    </row>
    <row r="580" spans="1:1" ht="13.5" customHeight="1">
      <c r="A580" s="15"/>
    </row>
    <row r="581" spans="1:1" ht="13.5" customHeight="1">
      <c r="A581" s="15"/>
    </row>
    <row r="582" spans="1:1" ht="13.5" customHeight="1">
      <c r="A582" s="15"/>
    </row>
    <row r="583" spans="1:1" ht="13.5" customHeight="1">
      <c r="A583" s="15"/>
    </row>
    <row r="584" spans="1:1" ht="13.5" customHeight="1">
      <c r="A584" s="15"/>
    </row>
    <row r="585" spans="1:1" ht="13.5" customHeight="1">
      <c r="A585" s="15"/>
    </row>
    <row r="586" spans="1:1" ht="13.5" customHeight="1">
      <c r="A586" s="15"/>
    </row>
    <row r="587" spans="1:1" ht="13.5" customHeight="1">
      <c r="A587" s="15"/>
    </row>
    <row r="588" spans="1:1" ht="13.5" customHeight="1">
      <c r="A588" s="15"/>
    </row>
    <row r="589" spans="1:1" ht="13.5" customHeight="1">
      <c r="A589" s="15"/>
    </row>
    <row r="590" spans="1:1" ht="13.5" customHeight="1">
      <c r="A590" s="15"/>
    </row>
    <row r="591" spans="1:1" ht="13.5" customHeight="1">
      <c r="A591" s="15"/>
    </row>
    <row r="592" spans="1:1" ht="13.5" customHeight="1">
      <c r="A592" s="15"/>
    </row>
    <row r="593" spans="1:1" ht="13.5" customHeight="1">
      <c r="A593" s="15"/>
    </row>
    <row r="594" spans="1:1" ht="13.5" customHeight="1">
      <c r="A594" s="15"/>
    </row>
    <row r="595" spans="1:1" ht="13.5" customHeight="1">
      <c r="A595" s="15"/>
    </row>
    <row r="596" spans="1:1" ht="13.5" customHeight="1">
      <c r="A596" s="15"/>
    </row>
    <row r="597" spans="1:1" ht="13.5" customHeight="1">
      <c r="A597" s="15"/>
    </row>
    <row r="598" spans="1:1" ht="13.5" customHeight="1">
      <c r="A598" s="15"/>
    </row>
    <row r="599" spans="1:1" ht="13.5" customHeight="1">
      <c r="A599" s="15"/>
    </row>
    <row r="600" spans="1:1" ht="13.5" customHeight="1">
      <c r="A600" s="15"/>
    </row>
    <row r="601" spans="1:1" ht="13.5" customHeight="1">
      <c r="A601" s="15"/>
    </row>
    <row r="602" spans="1:1" ht="13.5" customHeight="1">
      <c r="A602" s="15"/>
    </row>
    <row r="603" spans="1:1" ht="13.5" customHeight="1">
      <c r="A603" s="15"/>
    </row>
    <row r="604" spans="1:1" ht="13.5" customHeight="1">
      <c r="A604" s="15"/>
    </row>
    <row r="605" spans="1:1" ht="13.5" customHeight="1">
      <c r="A605" s="15"/>
    </row>
    <row r="606" spans="1:1" ht="13.5" customHeight="1">
      <c r="A606" s="15"/>
    </row>
    <row r="607" spans="1:1" ht="13.5" customHeight="1">
      <c r="A607" s="15"/>
    </row>
    <row r="608" spans="1:1" ht="13.5" customHeight="1">
      <c r="A608" s="15"/>
    </row>
    <row r="609" spans="1:1" ht="13.5" customHeight="1">
      <c r="A609" s="15"/>
    </row>
    <row r="610" spans="1:1" ht="13.5" customHeight="1">
      <c r="A610" s="15"/>
    </row>
    <row r="611" spans="1:1" ht="13.5" customHeight="1">
      <c r="A611" s="15"/>
    </row>
    <row r="612" spans="1:1" ht="13.5" customHeight="1">
      <c r="A612" s="15"/>
    </row>
    <row r="613" spans="1:1" ht="13.5" customHeight="1">
      <c r="A613" s="15"/>
    </row>
    <row r="614" spans="1:1" ht="13.5" customHeight="1">
      <c r="A614" s="15"/>
    </row>
    <row r="615" spans="1:1" ht="13.5" customHeight="1">
      <c r="A615" s="15"/>
    </row>
    <row r="616" spans="1:1" ht="13.5" customHeight="1">
      <c r="A616" s="15"/>
    </row>
    <row r="617" spans="1:1" ht="13.5" customHeight="1">
      <c r="A617" s="15"/>
    </row>
    <row r="618" spans="1:1" ht="13.5" customHeight="1">
      <c r="A618" s="15"/>
    </row>
    <row r="619" spans="1:1" ht="13.5" customHeight="1">
      <c r="A619" s="15"/>
    </row>
    <row r="620" spans="1:1" ht="13.5" customHeight="1">
      <c r="A620" s="15"/>
    </row>
    <row r="621" spans="1:1" ht="13.5" customHeight="1">
      <c r="A621" s="15"/>
    </row>
    <row r="622" spans="1:1" ht="13.5" customHeight="1">
      <c r="A622" s="15"/>
    </row>
    <row r="623" spans="1:1" ht="13.5" customHeight="1">
      <c r="A623" s="15"/>
    </row>
    <row r="624" spans="1:1" ht="13.5" customHeight="1">
      <c r="A624" s="15"/>
    </row>
    <row r="625" spans="1:1" ht="13.5" customHeight="1">
      <c r="A625" s="15"/>
    </row>
    <row r="626" spans="1:1" ht="13.5" customHeight="1">
      <c r="A626" s="15"/>
    </row>
    <row r="627" spans="1:1" ht="13.5" customHeight="1">
      <c r="A627" s="15"/>
    </row>
    <row r="628" spans="1:1" ht="13.5" customHeight="1">
      <c r="A628" s="15"/>
    </row>
    <row r="629" spans="1:1" ht="13.5" customHeight="1">
      <c r="A629" s="15"/>
    </row>
    <row r="630" spans="1:1" ht="13.5" customHeight="1">
      <c r="A630" s="15"/>
    </row>
    <row r="631" spans="1:1" ht="13.5" customHeight="1">
      <c r="A631" s="15"/>
    </row>
    <row r="632" spans="1:1" ht="13.5" customHeight="1">
      <c r="A632" s="15"/>
    </row>
    <row r="633" spans="1:1" ht="13.5" customHeight="1">
      <c r="A633" s="15"/>
    </row>
    <row r="634" spans="1:1" ht="13.5" customHeight="1">
      <c r="A634" s="15"/>
    </row>
    <row r="635" spans="1:1" ht="13.5" customHeight="1">
      <c r="A635" s="15"/>
    </row>
    <row r="636" spans="1:1" ht="13.5" customHeight="1">
      <c r="A636" s="15"/>
    </row>
    <row r="637" spans="1:1" ht="13.5" customHeight="1">
      <c r="A637" s="15"/>
    </row>
    <row r="638" spans="1:1" ht="13.5" customHeight="1">
      <c r="A638" s="15"/>
    </row>
    <row r="639" spans="1:1" ht="13.5" customHeight="1">
      <c r="A639" s="15"/>
    </row>
    <row r="640" spans="1:1" ht="13.5" customHeight="1">
      <c r="A640" s="15"/>
    </row>
    <row r="641" spans="1:1" ht="13.5" customHeight="1">
      <c r="A641" s="15"/>
    </row>
    <row r="642" spans="1:1" ht="13.5" customHeight="1">
      <c r="A642" s="15"/>
    </row>
    <row r="643" spans="1:1" ht="13.5" customHeight="1">
      <c r="A643" s="15"/>
    </row>
    <row r="644" spans="1:1" ht="13.5" customHeight="1">
      <c r="A644" s="15"/>
    </row>
    <row r="645" spans="1:1" ht="13.5" customHeight="1">
      <c r="A645" s="15"/>
    </row>
    <row r="646" spans="1:1" ht="13.5" customHeight="1">
      <c r="A646" s="15"/>
    </row>
    <row r="647" spans="1:1" ht="13.5" customHeight="1">
      <c r="A647" s="15"/>
    </row>
    <row r="648" spans="1:1" ht="13.5" customHeight="1">
      <c r="A648" s="15"/>
    </row>
    <row r="649" spans="1:1" ht="13.5" customHeight="1">
      <c r="A649" s="15"/>
    </row>
    <row r="650" spans="1:1" ht="13.5" customHeight="1">
      <c r="A650" s="15"/>
    </row>
    <row r="651" spans="1:1" ht="13.5" customHeight="1">
      <c r="A651" s="15"/>
    </row>
    <row r="652" spans="1:1" ht="13.5" customHeight="1">
      <c r="A652" s="15"/>
    </row>
    <row r="653" spans="1:1" ht="13.5" customHeight="1">
      <c r="A653" s="15"/>
    </row>
    <row r="654" spans="1:1" ht="13.5" customHeight="1">
      <c r="A654" s="15"/>
    </row>
    <row r="655" spans="1:1" ht="13.5" customHeight="1">
      <c r="A655" s="15"/>
    </row>
    <row r="656" spans="1:1" ht="13.5" customHeight="1">
      <c r="A656" s="15"/>
    </row>
    <row r="657" spans="1:1" ht="13.5" customHeight="1">
      <c r="A657" s="15"/>
    </row>
    <row r="658" spans="1:1" ht="13.5" customHeight="1">
      <c r="A658" s="15"/>
    </row>
    <row r="659" spans="1:1" ht="13.5" customHeight="1">
      <c r="A659" s="15"/>
    </row>
    <row r="660" spans="1:1" ht="13.5" customHeight="1">
      <c r="A660" s="15"/>
    </row>
    <row r="661" spans="1:1" ht="13.5" customHeight="1">
      <c r="A661" s="15"/>
    </row>
    <row r="662" spans="1:1" ht="13.5" customHeight="1">
      <c r="A662" s="15"/>
    </row>
    <row r="663" spans="1:1" ht="13.5" customHeight="1">
      <c r="A663" s="15"/>
    </row>
    <row r="664" spans="1:1" ht="13.5" customHeight="1">
      <c r="A664" s="15"/>
    </row>
    <row r="665" spans="1:1" ht="13.5" customHeight="1">
      <c r="A665" s="15"/>
    </row>
    <row r="666" spans="1:1" ht="13.5" customHeight="1">
      <c r="A666" s="15"/>
    </row>
    <row r="667" spans="1:1" ht="13.5" customHeight="1">
      <c r="A667" s="15"/>
    </row>
    <row r="668" spans="1:1" ht="13.5" customHeight="1">
      <c r="A668" s="15"/>
    </row>
    <row r="669" spans="1:1" ht="13.5" customHeight="1">
      <c r="A669" s="15"/>
    </row>
    <row r="670" spans="1:1" ht="13.5" customHeight="1">
      <c r="A670" s="15"/>
    </row>
    <row r="671" spans="1:1" ht="13.5" customHeight="1">
      <c r="A671" s="15"/>
    </row>
    <row r="672" spans="1:1" ht="13.5" customHeight="1">
      <c r="A672" s="15"/>
    </row>
    <row r="673" spans="1:1" ht="13.5" customHeight="1">
      <c r="A673" s="15"/>
    </row>
    <row r="674" spans="1:1" ht="13.5" customHeight="1">
      <c r="A674" s="15"/>
    </row>
    <row r="675" spans="1:1" ht="13.5" customHeight="1">
      <c r="A675" s="15"/>
    </row>
    <row r="676" spans="1:1" ht="13.5" customHeight="1">
      <c r="A676" s="15"/>
    </row>
    <row r="677" spans="1:1" ht="13.5" customHeight="1">
      <c r="A677" s="15"/>
    </row>
    <row r="678" spans="1:1" ht="13.5" customHeight="1">
      <c r="A678" s="15"/>
    </row>
    <row r="679" spans="1:1" ht="13.5" customHeight="1">
      <c r="A679" s="15"/>
    </row>
    <row r="680" spans="1:1" ht="13.5" customHeight="1">
      <c r="A680" s="15"/>
    </row>
    <row r="681" spans="1:1" ht="13.5" customHeight="1">
      <c r="A681" s="15"/>
    </row>
    <row r="682" spans="1:1" ht="13.5" customHeight="1">
      <c r="A682" s="15"/>
    </row>
    <row r="683" spans="1:1" ht="13.5" customHeight="1">
      <c r="A683" s="15"/>
    </row>
    <row r="684" spans="1:1" ht="13.5" customHeight="1">
      <c r="A684" s="15"/>
    </row>
    <row r="685" spans="1:1" ht="13.5" customHeight="1">
      <c r="A685" s="15"/>
    </row>
    <row r="686" spans="1:1" ht="13.5" customHeight="1">
      <c r="A686" s="15"/>
    </row>
    <row r="687" spans="1:1" ht="13.5" customHeight="1">
      <c r="A687" s="15"/>
    </row>
    <row r="688" spans="1:1" ht="13.5" customHeight="1">
      <c r="A688" s="15"/>
    </row>
    <row r="689" spans="1:1" ht="13.5" customHeight="1">
      <c r="A689" s="15"/>
    </row>
    <row r="690" spans="1:1" ht="13.5" customHeight="1">
      <c r="A690" s="15"/>
    </row>
    <row r="691" spans="1:1" ht="13.5" customHeight="1">
      <c r="A691" s="15"/>
    </row>
    <row r="692" spans="1:1" ht="13.5" customHeight="1">
      <c r="A692" s="15"/>
    </row>
    <row r="693" spans="1:1" ht="13.5" customHeight="1">
      <c r="A693" s="15"/>
    </row>
    <row r="694" spans="1:1" ht="13.5" customHeight="1">
      <c r="A694" s="15"/>
    </row>
    <row r="695" spans="1:1" ht="13.5" customHeight="1">
      <c r="A695" s="15"/>
    </row>
    <row r="696" spans="1:1" ht="13.5" customHeight="1">
      <c r="A696" s="15"/>
    </row>
    <row r="697" spans="1:1" ht="13.5" customHeight="1">
      <c r="A697" s="15"/>
    </row>
    <row r="698" spans="1:1" ht="13.5" customHeight="1">
      <c r="A698" s="15"/>
    </row>
    <row r="699" spans="1:1" ht="13.5" customHeight="1">
      <c r="A699" s="15"/>
    </row>
    <row r="700" spans="1:1" ht="13.5" customHeight="1">
      <c r="A700" s="15"/>
    </row>
    <row r="701" spans="1:1" ht="13.5" customHeight="1">
      <c r="A701" s="15"/>
    </row>
    <row r="702" spans="1:1" ht="13.5" customHeight="1">
      <c r="A702" s="15"/>
    </row>
    <row r="703" spans="1:1" ht="13.5" customHeight="1">
      <c r="A703" s="15"/>
    </row>
    <row r="704" spans="1:1" ht="13.5" customHeight="1">
      <c r="A704" s="15"/>
    </row>
    <row r="705" spans="1:1" ht="13.5" customHeight="1">
      <c r="A705" s="15"/>
    </row>
    <row r="706" spans="1:1" ht="13.5" customHeight="1">
      <c r="A706" s="15"/>
    </row>
    <row r="707" spans="1:1" ht="13.5" customHeight="1">
      <c r="A707" s="15"/>
    </row>
    <row r="708" spans="1:1" ht="13.5" customHeight="1">
      <c r="A708" s="15"/>
    </row>
    <row r="709" spans="1:1" ht="13.5" customHeight="1">
      <c r="A709" s="15"/>
    </row>
    <row r="710" spans="1:1" ht="13.5" customHeight="1">
      <c r="A710" s="15"/>
    </row>
    <row r="711" spans="1:1" ht="13.5" customHeight="1">
      <c r="A711" s="15"/>
    </row>
    <row r="712" spans="1:1" ht="13.5" customHeight="1">
      <c r="A712" s="15"/>
    </row>
    <row r="713" spans="1:1" ht="13.5" customHeight="1">
      <c r="A713" s="15"/>
    </row>
    <row r="714" spans="1:1" ht="13.5" customHeight="1">
      <c r="A714" s="15"/>
    </row>
    <row r="715" spans="1:1" ht="13.5" customHeight="1">
      <c r="A715" s="15"/>
    </row>
    <row r="716" spans="1:1" ht="13.5" customHeight="1">
      <c r="A716" s="15"/>
    </row>
    <row r="717" spans="1:1" ht="13.5" customHeight="1">
      <c r="A717" s="15"/>
    </row>
    <row r="718" spans="1:1" ht="13.5" customHeight="1">
      <c r="A718" s="15"/>
    </row>
    <row r="719" spans="1:1" ht="13.5" customHeight="1">
      <c r="A719" s="15"/>
    </row>
    <row r="720" spans="1:1" ht="13.5" customHeight="1">
      <c r="A720" s="15"/>
    </row>
    <row r="721" spans="1:1" ht="13.5" customHeight="1">
      <c r="A721" s="15"/>
    </row>
    <row r="722" spans="1:1" ht="13.5" customHeight="1">
      <c r="A722" s="15"/>
    </row>
    <row r="723" spans="1:1" ht="13.5" customHeight="1">
      <c r="A723" s="15"/>
    </row>
    <row r="724" spans="1:1" ht="13.5" customHeight="1">
      <c r="A724" s="15"/>
    </row>
    <row r="725" spans="1:1" ht="13.5" customHeight="1">
      <c r="A725" s="15"/>
    </row>
    <row r="726" spans="1:1" ht="13.5" customHeight="1">
      <c r="A726" s="15"/>
    </row>
    <row r="727" spans="1:1" ht="13.5" customHeight="1">
      <c r="A727" s="15"/>
    </row>
    <row r="728" spans="1:1" ht="13.5" customHeight="1">
      <c r="A728" s="15"/>
    </row>
    <row r="729" spans="1:1" ht="13.5" customHeight="1">
      <c r="A729" s="15"/>
    </row>
    <row r="730" spans="1:1" ht="13.5" customHeight="1">
      <c r="A730" s="15"/>
    </row>
    <row r="731" spans="1:1" ht="13.5" customHeight="1">
      <c r="A731" s="15"/>
    </row>
    <row r="732" spans="1:1" ht="13.5" customHeight="1">
      <c r="A732" s="15"/>
    </row>
    <row r="733" spans="1:1" ht="13.5" customHeight="1">
      <c r="A733" s="15"/>
    </row>
    <row r="734" spans="1:1" ht="13.5" customHeight="1">
      <c r="A734" s="15"/>
    </row>
    <row r="735" spans="1:1" ht="13.5" customHeight="1">
      <c r="A735" s="15"/>
    </row>
    <row r="736" spans="1:1" ht="13.5" customHeight="1">
      <c r="A736" s="15"/>
    </row>
    <row r="737" spans="1:1" ht="13.5" customHeight="1">
      <c r="A737" s="15"/>
    </row>
    <row r="738" spans="1:1" ht="13.5" customHeight="1">
      <c r="A738" s="15"/>
    </row>
    <row r="739" spans="1:1" ht="13.5" customHeight="1">
      <c r="A739" s="15"/>
    </row>
    <row r="740" spans="1:1" ht="13.5" customHeight="1">
      <c r="A740" s="15"/>
    </row>
    <row r="741" spans="1:1" ht="13.5" customHeight="1">
      <c r="A741" s="15"/>
    </row>
    <row r="742" spans="1:1" ht="13.5" customHeight="1">
      <c r="A742" s="15"/>
    </row>
    <row r="743" spans="1:1" ht="13.5" customHeight="1">
      <c r="A743" s="15"/>
    </row>
    <row r="744" spans="1:1" ht="13.5" customHeight="1">
      <c r="A744" s="15"/>
    </row>
    <row r="745" spans="1:1" ht="13.5" customHeight="1">
      <c r="A745" s="15"/>
    </row>
    <row r="746" spans="1:1" ht="13.5" customHeight="1">
      <c r="A746" s="15"/>
    </row>
    <row r="747" spans="1:1" ht="13.5" customHeight="1">
      <c r="A747" s="15"/>
    </row>
    <row r="748" spans="1:1" ht="13.5" customHeight="1">
      <c r="A748" s="15"/>
    </row>
    <row r="749" spans="1:1" ht="13.5" customHeight="1">
      <c r="A749" s="15"/>
    </row>
    <row r="750" spans="1:1" ht="13.5" customHeight="1">
      <c r="A750" s="15"/>
    </row>
    <row r="751" spans="1:1" ht="13.5" customHeight="1">
      <c r="A751" s="15"/>
    </row>
    <row r="752" spans="1:1" ht="13.5" customHeight="1">
      <c r="A752" s="15"/>
    </row>
    <row r="753" spans="1:1" ht="13.5" customHeight="1">
      <c r="A753" s="15"/>
    </row>
    <row r="754" spans="1:1" ht="13.5" customHeight="1">
      <c r="A754" s="15"/>
    </row>
    <row r="755" spans="1:1" ht="13.5" customHeight="1">
      <c r="A755" s="15"/>
    </row>
    <row r="756" spans="1:1" ht="13.5" customHeight="1">
      <c r="A756" s="15"/>
    </row>
    <row r="757" spans="1:1" ht="13.5" customHeight="1">
      <c r="A757" s="15"/>
    </row>
    <row r="758" spans="1:1" ht="13.5" customHeight="1">
      <c r="A758" s="15"/>
    </row>
    <row r="759" spans="1:1" ht="13.5" customHeight="1">
      <c r="A759" s="15"/>
    </row>
    <row r="760" spans="1:1" ht="13.5" customHeight="1">
      <c r="A760" s="15"/>
    </row>
    <row r="761" spans="1:1" ht="13.5" customHeight="1">
      <c r="A761" s="15"/>
    </row>
    <row r="762" spans="1:1" ht="13.5" customHeight="1">
      <c r="A762" s="15"/>
    </row>
    <row r="763" spans="1:1" ht="13.5" customHeight="1">
      <c r="A763" s="15"/>
    </row>
    <row r="764" spans="1:1" ht="13.5" customHeight="1">
      <c r="A764" s="15"/>
    </row>
    <row r="765" spans="1:1" ht="13.5" customHeight="1">
      <c r="A765" s="15"/>
    </row>
    <row r="766" spans="1:1" ht="13.5" customHeight="1">
      <c r="A766" s="15"/>
    </row>
    <row r="767" spans="1:1" ht="13.5" customHeight="1">
      <c r="A767" s="15"/>
    </row>
    <row r="768" spans="1:1" ht="13.5" customHeight="1">
      <c r="A768" s="15"/>
    </row>
    <row r="769" spans="1:1" ht="13.5" customHeight="1">
      <c r="A769" s="15"/>
    </row>
    <row r="770" spans="1:1" ht="13.5" customHeight="1">
      <c r="A770" s="15"/>
    </row>
    <row r="771" spans="1:1" ht="13.5" customHeight="1">
      <c r="A771" s="15"/>
    </row>
    <row r="772" spans="1:1" ht="13.5" customHeight="1">
      <c r="A772" s="15"/>
    </row>
    <row r="773" spans="1:1" ht="13.5" customHeight="1">
      <c r="A773" s="15"/>
    </row>
    <row r="774" spans="1:1" ht="13.5" customHeight="1">
      <c r="A774" s="15"/>
    </row>
    <row r="775" spans="1:1" ht="13.5" customHeight="1">
      <c r="A775" s="15"/>
    </row>
    <row r="776" spans="1:1" ht="13.5" customHeight="1">
      <c r="A776" s="15"/>
    </row>
    <row r="777" spans="1:1" ht="13.5" customHeight="1">
      <c r="A777" s="15"/>
    </row>
    <row r="778" spans="1:1" ht="13.5" customHeight="1">
      <c r="A778" s="15"/>
    </row>
    <row r="779" spans="1:1" ht="13.5" customHeight="1">
      <c r="A779" s="15"/>
    </row>
    <row r="780" spans="1:1" ht="13.5" customHeight="1">
      <c r="A780" s="15"/>
    </row>
    <row r="781" spans="1:1" ht="13.5" customHeight="1">
      <c r="A781" s="15"/>
    </row>
    <row r="782" spans="1:1" ht="13.5" customHeight="1">
      <c r="A782" s="15"/>
    </row>
    <row r="783" spans="1:1" ht="13.5" customHeight="1">
      <c r="A783" s="15"/>
    </row>
    <row r="784" spans="1:1" ht="13.5" customHeight="1">
      <c r="A784" s="15"/>
    </row>
    <row r="785" spans="1:1" ht="13.5" customHeight="1">
      <c r="A785" s="15"/>
    </row>
    <row r="786" spans="1:1" ht="13.5" customHeight="1">
      <c r="A786" s="15"/>
    </row>
    <row r="787" spans="1:1" ht="13.5" customHeight="1">
      <c r="A787" s="15"/>
    </row>
    <row r="788" spans="1:1" ht="13.5" customHeight="1">
      <c r="A788" s="15"/>
    </row>
    <row r="789" spans="1:1" ht="13.5" customHeight="1">
      <c r="A789" s="15"/>
    </row>
    <row r="790" spans="1:1" ht="13.5" customHeight="1">
      <c r="A790" s="15"/>
    </row>
    <row r="791" spans="1:1" ht="13.5" customHeight="1">
      <c r="A791" s="15"/>
    </row>
    <row r="792" spans="1:1" ht="13.5" customHeight="1">
      <c r="A792" s="15"/>
    </row>
    <row r="793" spans="1:1" ht="13.5" customHeight="1">
      <c r="A793" s="15"/>
    </row>
    <row r="794" spans="1:1" ht="13.5" customHeight="1">
      <c r="A794" s="15"/>
    </row>
    <row r="795" spans="1:1" ht="13.5" customHeight="1">
      <c r="A795" s="15"/>
    </row>
    <row r="796" spans="1:1" ht="13.5" customHeight="1">
      <c r="A796" s="15"/>
    </row>
    <row r="797" spans="1:1" ht="13.5" customHeight="1">
      <c r="A797" s="15"/>
    </row>
    <row r="798" spans="1:1" ht="13.5" customHeight="1">
      <c r="A798" s="15"/>
    </row>
    <row r="799" spans="1:1" ht="13.5" customHeight="1">
      <c r="A799" s="15"/>
    </row>
    <row r="800" spans="1:1" ht="13.5" customHeight="1">
      <c r="A800" s="15"/>
    </row>
    <row r="801" spans="1:1" ht="13.5" customHeight="1">
      <c r="A801" s="15"/>
    </row>
    <row r="802" spans="1:1" ht="13.5" customHeight="1">
      <c r="A802" s="15"/>
    </row>
    <row r="803" spans="1:1" ht="13.5" customHeight="1">
      <c r="A803" s="15"/>
    </row>
    <row r="804" spans="1:1" ht="13.5" customHeight="1">
      <c r="A804" s="15"/>
    </row>
    <row r="805" spans="1:1" ht="13.5" customHeight="1">
      <c r="A805" s="15"/>
    </row>
    <row r="806" spans="1:1" ht="13.5" customHeight="1">
      <c r="A806" s="15"/>
    </row>
    <row r="807" spans="1:1" ht="13.5" customHeight="1">
      <c r="A807" s="15"/>
    </row>
    <row r="808" spans="1:1" ht="13.5" customHeight="1">
      <c r="A808" s="15"/>
    </row>
    <row r="809" spans="1:1" ht="13.5" customHeight="1">
      <c r="A809" s="15"/>
    </row>
    <row r="810" spans="1:1" ht="13.5" customHeight="1">
      <c r="A810" s="15"/>
    </row>
    <row r="811" spans="1:1" ht="13.5" customHeight="1">
      <c r="A811" s="15"/>
    </row>
    <row r="812" spans="1:1" ht="13.5" customHeight="1">
      <c r="A812" s="15"/>
    </row>
    <row r="813" spans="1:1" ht="13.5" customHeight="1">
      <c r="A813" s="15"/>
    </row>
    <row r="814" spans="1:1" ht="13.5" customHeight="1">
      <c r="A814" s="15"/>
    </row>
    <row r="815" spans="1:1" ht="13.5" customHeight="1">
      <c r="A815" s="15"/>
    </row>
    <row r="816" spans="1:1" ht="13.5" customHeight="1">
      <c r="A816" s="15"/>
    </row>
    <row r="817" spans="1:1" ht="13.5" customHeight="1">
      <c r="A817" s="15"/>
    </row>
    <row r="818" spans="1:1" ht="13.5" customHeight="1">
      <c r="A818" s="15"/>
    </row>
    <row r="819" spans="1:1" ht="13.5" customHeight="1">
      <c r="A819" s="15"/>
    </row>
    <row r="820" spans="1:1" ht="13.5" customHeight="1">
      <c r="A820" s="15"/>
    </row>
    <row r="821" spans="1:1" ht="13.5" customHeight="1">
      <c r="A821" s="15"/>
    </row>
    <row r="822" spans="1:1" ht="13.5" customHeight="1">
      <c r="A822" s="15"/>
    </row>
    <row r="823" spans="1:1" ht="13.5" customHeight="1">
      <c r="A823" s="15"/>
    </row>
    <row r="824" spans="1:1" ht="13.5" customHeight="1">
      <c r="A824" s="15"/>
    </row>
    <row r="825" spans="1:1" ht="13.5" customHeight="1">
      <c r="A825" s="15"/>
    </row>
    <row r="826" spans="1:1" ht="13.5" customHeight="1">
      <c r="A826" s="15"/>
    </row>
    <row r="827" spans="1:1" ht="13.5" customHeight="1">
      <c r="A827" s="15"/>
    </row>
    <row r="828" spans="1:1" ht="13.5" customHeight="1">
      <c r="A828" s="15"/>
    </row>
    <row r="829" spans="1:1" ht="13.5" customHeight="1">
      <c r="A829" s="15"/>
    </row>
    <row r="830" spans="1:1" ht="13.5" customHeight="1">
      <c r="A830" s="15"/>
    </row>
    <row r="831" spans="1:1" ht="13.5" customHeight="1">
      <c r="A831" s="15"/>
    </row>
    <row r="832" spans="1:1" ht="13.5" customHeight="1">
      <c r="A832" s="15"/>
    </row>
    <row r="833" spans="1:1" ht="13.5" customHeight="1">
      <c r="A833" s="15"/>
    </row>
    <row r="834" spans="1:1" ht="13.5" customHeight="1">
      <c r="A834" s="15"/>
    </row>
    <row r="835" spans="1:1" ht="13.5" customHeight="1">
      <c r="A835" s="15"/>
    </row>
    <row r="836" spans="1:1" ht="13.5" customHeight="1">
      <c r="A836" s="15"/>
    </row>
    <row r="837" spans="1:1" ht="13.5" customHeight="1">
      <c r="A837" s="15"/>
    </row>
    <row r="838" spans="1:1" ht="13.5" customHeight="1">
      <c r="A838" s="15"/>
    </row>
    <row r="839" spans="1:1" ht="13.5" customHeight="1">
      <c r="A839" s="15"/>
    </row>
    <row r="840" spans="1:1" ht="13.5" customHeight="1">
      <c r="A840" s="15"/>
    </row>
    <row r="841" spans="1:1" ht="13.5" customHeight="1">
      <c r="A841" s="15"/>
    </row>
    <row r="842" spans="1:1" ht="13.5" customHeight="1">
      <c r="A842" s="15"/>
    </row>
    <row r="843" spans="1:1" ht="13.5" customHeight="1">
      <c r="A843" s="15"/>
    </row>
    <row r="844" spans="1:1" ht="13.5" customHeight="1">
      <c r="A844" s="15"/>
    </row>
    <row r="845" spans="1:1" ht="13.5" customHeight="1">
      <c r="A845" s="15"/>
    </row>
    <row r="846" spans="1:1" ht="13.5" customHeight="1">
      <c r="A846" s="15"/>
    </row>
    <row r="847" spans="1:1" ht="13.5" customHeight="1">
      <c r="A847" s="15"/>
    </row>
    <row r="848" spans="1:1" ht="13.5" customHeight="1">
      <c r="A848" s="15"/>
    </row>
    <row r="849" spans="1:1" ht="13.5" customHeight="1">
      <c r="A849" s="15"/>
    </row>
    <row r="850" spans="1:1" ht="13.5" customHeight="1">
      <c r="A850" s="15"/>
    </row>
    <row r="851" spans="1:1" ht="13.5" customHeight="1">
      <c r="A851" s="15"/>
    </row>
    <row r="852" spans="1:1" ht="13.5" customHeight="1">
      <c r="A852" s="15"/>
    </row>
    <row r="853" spans="1:1" ht="13.5" customHeight="1">
      <c r="A853" s="15"/>
    </row>
    <row r="854" spans="1:1" ht="13.5" customHeight="1">
      <c r="A854" s="15"/>
    </row>
    <row r="855" spans="1:1" ht="13.5" customHeight="1">
      <c r="A855" s="15"/>
    </row>
    <row r="856" spans="1:1" ht="13.5" customHeight="1">
      <c r="A856" s="15"/>
    </row>
    <row r="857" spans="1:1" ht="13.5" customHeight="1">
      <c r="A857" s="15"/>
    </row>
    <row r="858" spans="1:1" ht="13.5" customHeight="1">
      <c r="A858" s="15"/>
    </row>
    <row r="859" spans="1:1" ht="13.5" customHeight="1">
      <c r="A859" s="15"/>
    </row>
    <row r="860" spans="1:1" ht="13.5" customHeight="1">
      <c r="A860" s="15"/>
    </row>
    <row r="861" spans="1:1" ht="13.5" customHeight="1">
      <c r="A861" s="15"/>
    </row>
    <row r="862" spans="1:1" ht="13.5" customHeight="1">
      <c r="A862" s="15"/>
    </row>
    <row r="863" spans="1:1" ht="13.5" customHeight="1">
      <c r="A863" s="15"/>
    </row>
    <row r="864" spans="1:1" ht="13.5" customHeight="1">
      <c r="A864" s="15"/>
    </row>
    <row r="865" spans="1:1" ht="13.5" customHeight="1">
      <c r="A865" s="15"/>
    </row>
    <row r="866" spans="1:1" ht="13.5" customHeight="1">
      <c r="A866" s="15"/>
    </row>
    <row r="867" spans="1:1" ht="13.5" customHeight="1">
      <c r="A867" s="15"/>
    </row>
    <row r="868" spans="1:1" ht="13.5" customHeight="1">
      <c r="A868" s="15"/>
    </row>
    <row r="869" spans="1:1" ht="13.5" customHeight="1">
      <c r="A869" s="15"/>
    </row>
    <row r="870" spans="1:1" ht="13.5" customHeight="1">
      <c r="A870" s="15"/>
    </row>
    <row r="871" spans="1:1" ht="13.5" customHeight="1">
      <c r="A871" s="15"/>
    </row>
    <row r="872" spans="1:1" ht="13.5" customHeight="1">
      <c r="A872" s="15"/>
    </row>
    <row r="873" spans="1:1" ht="13.5" customHeight="1">
      <c r="A873" s="15"/>
    </row>
    <row r="874" spans="1:1" ht="13.5" customHeight="1">
      <c r="A874" s="15"/>
    </row>
    <row r="875" spans="1:1" ht="13.5" customHeight="1">
      <c r="A875" s="15"/>
    </row>
    <row r="876" spans="1:1" ht="13.5" customHeight="1">
      <c r="A876" s="15"/>
    </row>
    <row r="877" spans="1:1" ht="13.5" customHeight="1">
      <c r="A877" s="15"/>
    </row>
    <row r="878" spans="1:1" ht="13.5" customHeight="1">
      <c r="A878" s="15"/>
    </row>
    <row r="879" spans="1:1" ht="13.5" customHeight="1">
      <c r="A879" s="15"/>
    </row>
    <row r="880" spans="1:1" ht="13.5" customHeight="1">
      <c r="A880" s="15"/>
    </row>
    <row r="881" spans="1:1" ht="13.5" customHeight="1">
      <c r="A881" s="15"/>
    </row>
    <row r="882" spans="1:1" ht="13.5" customHeight="1">
      <c r="A882" s="15"/>
    </row>
    <row r="883" spans="1:1" ht="13.5" customHeight="1">
      <c r="A883" s="15"/>
    </row>
    <row r="884" spans="1:1" ht="13.5" customHeight="1">
      <c r="A884" s="15"/>
    </row>
    <row r="885" spans="1:1" ht="13.5" customHeight="1">
      <c r="A885" s="15"/>
    </row>
    <row r="886" spans="1:1" ht="13.5" customHeight="1">
      <c r="A886" s="15"/>
    </row>
    <row r="887" spans="1:1" ht="13.5" customHeight="1">
      <c r="A887" s="15"/>
    </row>
    <row r="888" spans="1:1" ht="13.5" customHeight="1">
      <c r="A888" s="15"/>
    </row>
    <row r="889" spans="1:1" ht="13.5" customHeight="1">
      <c r="A889" s="15"/>
    </row>
    <row r="890" spans="1:1" ht="13.5" customHeight="1">
      <c r="A890" s="15"/>
    </row>
    <row r="891" spans="1:1" ht="13.5" customHeight="1">
      <c r="A891" s="15"/>
    </row>
    <row r="892" spans="1:1" ht="13.5" customHeight="1">
      <c r="A892" s="15"/>
    </row>
    <row r="893" spans="1:1" ht="13.5" customHeight="1">
      <c r="A893" s="15"/>
    </row>
    <row r="894" spans="1:1" ht="13.5" customHeight="1">
      <c r="A894" s="15"/>
    </row>
    <row r="895" spans="1:1" ht="13.5" customHeight="1">
      <c r="A895" s="15"/>
    </row>
    <row r="896" spans="1:1" ht="13.5" customHeight="1">
      <c r="A896" s="15"/>
    </row>
    <row r="897" spans="1:1" ht="13.5" customHeight="1">
      <c r="A897" s="15"/>
    </row>
    <row r="898" spans="1:1" ht="13.5" customHeight="1">
      <c r="A898" s="15"/>
    </row>
    <row r="899" spans="1:1" ht="13.5" customHeight="1">
      <c r="A899" s="15"/>
    </row>
    <row r="900" spans="1:1" ht="13.5" customHeight="1">
      <c r="A900" s="15"/>
    </row>
    <row r="901" spans="1:1" ht="13.5" customHeight="1">
      <c r="A901" s="15"/>
    </row>
    <row r="902" spans="1:1" ht="13.5" customHeight="1">
      <c r="A902" s="15"/>
    </row>
    <row r="903" spans="1:1" ht="13.5" customHeight="1">
      <c r="A903" s="15"/>
    </row>
    <row r="904" spans="1:1" ht="13.5" customHeight="1">
      <c r="A904" s="15"/>
    </row>
    <row r="905" spans="1:1" ht="13.5" customHeight="1">
      <c r="A905" s="15"/>
    </row>
    <row r="906" spans="1:1" ht="13.5" customHeight="1">
      <c r="A906" s="15"/>
    </row>
    <row r="907" spans="1:1" ht="13.5" customHeight="1">
      <c r="A907" s="15"/>
    </row>
    <row r="908" spans="1:1" ht="13.5" customHeight="1">
      <c r="A908" s="15"/>
    </row>
    <row r="909" spans="1:1" ht="13.5" customHeight="1">
      <c r="A909" s="15"/>
    </row>
    <row r="910" spans="1:1" ht="13.5" customHeight="1">
      <c r="A910" s="15"/>
    </row>
    <row r="911" spans="1:1" ht="13.5" customHeight="1">
      <c r="A911" s="15"/>
    </row>
    <row r="912" spans="1:1" ht="13.5" customHeight="1">
      <c r="A912" s="15"/>
    </row>
    <row r="913" spans="1:1" ht="13.5" customHeight="1">
      <c r="A913" s="15"/>
    </row>
    <row r="914" spans="1:1" ht="13.5" customHeight="1">
      <c r="A914" s="15"/>
    </row>
    <row r="915" spans="1:1" ht="13.5" customHeight="1">
      <c r="A915" s="15"/>
    </row>
    <row r="916" spans="1:1" ht="13.5" customHeight="1">
      <c r="A916" s="15"/>
    </row>
    <row r="917" spans="1:1" ht="13.5" customHeight="1">
      <c r="A917" s="15"/>
    </row>
    <row r="918" spans="1:1" ht="13.5" customHeight="1">
      <c r="A918" s="15"/>
    </row>
    <row r="919" spans="1:1" ht="13.5" customHeight="1">
      <c r="A919" s="15"/>
    </row>
    <row r="920" spans="1:1" ht="13.5" customHeight="1">
      <c r="A920" s="15"/>
    </row>
    <row r="921" spans="1:1" ht="13.5" customHeight="1">
      <c r="A921" s="15"/>
    </row>
    <row r="922" spans="1:1" ht="13.5" customHeight="1">
      <c r="A922" s="15"/>
    </row>
    <row r="923" spans="1:1" ht="13.5" customHeight="1">
      <c r="A923" s="15"/>
    </row>
    <row r="924" spans="1:1" ht="13.5" customHeight="1">
      <c r="A924" s="15"/>
    </row>
    <row r="925" spans="1:1" ht="13.5" customHeight="1">
      <c r="A925" s="15"/>
    </row>
    <row r="926" spans="1:1" ht="13.5" customHeight="1">
      <c r="A926" s="15"/>
    </row>
    <row r="927" spans="1:1" ht="13.5" customHeight="1">
      <c r="A927" s="15"/>
    </row>
    <row r="928" spans="1:1" ht="13.5" customHeight="1">
      <c r="A928" s="15"/>
    </row>
    <row r="929" spans="1:1" ht="13.5" customHeight="1">
      <c r="A929" s="15"/>
    </row>
    <row r="930" spans="1:1" ht="13.5" customHeight="1">
      <c r="A930" s="15"/>
    </row>
    <row r="931" spans="1:1" ht="13.5" customHeight="1">
      <c r="A931" s="15"/>
    </row>
    <row r="932" spans="1:1" ht="13.5" customHeight="1">
      <c r="A932" s="15"/>
    </row>
    <row r="933" spans="1:1" ht="13.5" customHeight="1">
      <c r="A933" s="15"/>
    </row>
    <row r="934" spans="1:1" ht="13.5" customHeight="1">
      <c r="A934" s="15"/>
    </row>
    <row r="935" spans="1:1" ht="13.5" customHeight="1">
      <c r="A935" s="15"/>
    </row>
    <row r="936" spans="1:1" ht="13.5" customHeight="1">
      <c r="A936" s="15"/>
    </row>
    <row r="937" spans="1:1" ht="13.5" customHeight="1">
      <c r="A937" s="15"/>
    </row>
    <row r="938" spans="1:1" ht="13.5" customHeight="1">
      <c r="A938" s="15"/>
    </row>
    <row r="939" spans="1:1" ht="13.5" customHeight="1">
      <c r="A939" s="15"/>
    </row>
    <row r="940" spans="1:1" ht="13.5" customHeight="1">
      <c r="A940" s="15"/>
    </row>
    <row r="941" spans="1:1" ht="13.5" customHeight="1">
      <c r="A941" s="15"/>
    </row>
    <row r="942" spans="1:1" ht="13.5" customHeight="1">
      <c r="A942" s="15"/>
    </row>
    <row r="943" spans="1:1" ht="13.5" customHeight="1">
      <c r="A943" s="15"/>
    </row>
    <row r="944" spans="1:1" ht="13.5" customHeight="1">
      <c r="A944" s="15"/>
    </row>
    <row r="945" spans="1:1" ht="13.5" customHeight="1">
      <c r="A945" s="15"/>
    </row>
    <row r="946" spans="1:1" ht="13.5" customHeight="1">
      <c r="A946" s="15"/>
    </row>
    <row r="947" spans="1:1" ht="13.5" customHeight="1">
      <c r="A947" s="15"/>
    </row>
    <row r="948" spans="1:1" ht="13.5" customHeight="1">
      <c r="A948" s="15"/>
    </row>
    <row r="949" spans="1:1" ht="13.5" customHeight="1">
      <c r="A949" s="15"/>
    </row>
    <row r="950" spans="1:1" ht="13.5" customHeight="1">
      <c r="A950" s="15"/>
    </row>
    <row r="951" spans="1:1" ht="13.5" customHeight="1">
      <c r="A951" s="15"/>
    </row>
    <row r="952" spans="1:1" ht="13.5" customHeight="1">
      <c r="A952" s="15"/>
    </row>
    <row r="953" spans="1:1" ht="13.5" customHeight="1">
      <c r="A953" s="15"/>
    </row>
    <row r="954" spans="1:1" ht="13.5" customHeight="1">
      <c r="A954" s="15"/>
    </row>
    <row r="955" spans="1:1" ht="13.5" customHeight="1">
      <c r="A955" s="15"/>
    </row>
    <row r="956" spans="1:1" ht="13.5" customHeight="1">
      <c r="A956" s="15"/>
    </row>
    <row r="957" spans="1:1" ht="13.5" customHeight="1">
      <c r="A957" s="15"/>
    </row>
    <row r="958" spans="1:1" ht="13.5" customHeight="1">
      <c r="A958" s="15"/>
    </row>
    <row r="959" spans="1:1" ht="13.5" customHeight="1">
      <c r="A959" s="15"/>
    </row>
    <row r="960" spans="1:1" ht="13.5" customHeight="1">
      <c r="A960" s="15"/>
    </row>
    <row r="961" spans="1:1" ht="13.5" customHeight="1">
      <c r="A961" s="15"/>
    </row>
    <row r="962" spans="1:1" ht="13.5" customHeight="1">
      <c r="A962" s="15"/>
    </row>
    <row r="963" spans="1:1" ht="13.5" customHeight="1">
      <c r="A963" s="15"/>
    </row>
    <row r="964" spans="1:1" ht="13.5" customHeight="1">
      <c r="A964" s="15"/>
    </row>
    <row r="965" spans="1:1" ht="13.5" customHeight="1">
      <c r="A965" s="15"/>
    </row>
    <row r="966" spans="1:1" ht="13.5" customHeight="1">
      <c r="A966" s="15"/>
    </row>
    <row r="967" spans="1:1" ht="13.5" customHeight="1">
      <c r="A967" s="15"/>
    </row>
    <row r="968" spans="1:1" ht="13.5" customHeight="1">
      <c r="A968" s="15"/>
    </row>
    <row r="969" spans="1:1" ht="13.5" customHeight="1">
      <c r="A969" s="15"/>
    </row>
    <row r="970" spans="1:1" ht="13.5" customHeight="1">
      <c r="A970" s="15"/>
    </row>
    <row r="971" spans="1:1" ht="13.5" customHeight="1">
      <c r="A971" s="15"/>
    </row>
    <row r="972" spans="1:1" ht="13.5" customHeight="1">
      <c r="A972" s="15"/>
    </row>
    <row r="973" spans="1:1" ht="13.5" customHeight="1">
      <c r="A973" s="15"/>
    </row>
    <row r="974" spans="1:1" ht="13.5" customHeight="1">
      <c r="A974" s="15"/>
    </row>
    <row r="975" spans="1:1" ht="13.5" customHeight="1">
      <c r="A975" s="15"/>
    </row>
    <row r="976" spans="1:1" ht="13.5" customHeight="1">
      <c r="A976" s="15"/>
    </row>
    <row r="977" spans="1:1" ht="13.5" customHeight="1">
      <c r="A977" s="15"/>
    </row>
    <row r="978" spans="1:1" ht="13.5" customHeight="1">
      <c r="A978" s="15"/>
    </row>
    <row r="979" spans="1:1" ht="13.5" customHeight="1">
      <c r="A979" s="15"/>
    </row>
    <row r="980" spans="1:1" ht="13.5" customHeight="1">
      <c r="A980" s="15"/>
    </row>
    <row r="981" spans="1:1" ht="13.5" customHeight="1">
      <c r="A981" s="15"/>
    </row>
    <row r="982" spans="1:1" ht="13.5" customHeight="1">
      <c r="A982" s="15"/>
    </row>
    <row r="983" spans="1:1" ht="13.5" customHeight="1">
      <c r="A983" s="15"/>
    </row>
    <row r="984" spans="1:1" ht="13.5" customHeight="1">
      <c r="A984" s="15"/>
    </row>
    <row r="985" spans="1:1" ht="13.5" customHeight="1">
      <c r="A985" s="15"/>
    </row>
    <row r="986" spans="1:1" ht="13.5" customHeight="1">
      <c r="A986" s="15"/>
    </row>
    <row r="987" spans="1:1" ht="13.5" customHeight="1">
      <c r="A987" s="15"/>
    </row>
    <row r="988" spans="1:1" ht="13.5" customHeight="1">
      <c r="A988" s="15"/>
    </row>
    <row r="989" spans="1:1" ht="13.5" customHeight="1">
      <c r="A989" s="15"/>
    </row>
    <row r="990" spans="1:1" ht="13.5" customHeight="1">
      <c r="A990" s="15"/>
    </row>
    <row r="991" spans="1:1" ht="13.5" customHeight="1">
      <c r="A991" s="15"/>
    </row>
    <row r="992" spans="1:1" ht="13.5" customHeight="1">
      <c r="A992" s="15"/>
    </row>
    <row r="993" spans="1:1" ht="13.5" customHeight="1">
      <c r="A993" s="15"/>
    </row>
    <row r="994" spans="1:1" ht="13.5" customHeight="1">
      <c r="A994" s="15"/>
    </row>
    <row r="995" spans="1:1" ht="13.5" customHeight="1">
      <c r="A995" s="15"/>
    </row>
    <row r="996" spans="1:1" ht="13.5" customHeight="1">
      <c r="A996" s="15"/>
    </row>
    <row r="997" spans="1:1" ht="13.5" customHeight="1">
      <c r="A997" s="15"/>
    </row>
    <row r="998" spans="1:1" ht="13.5" customHeight="1">
      <c r="A998" s="15"/>
    </row>
    <row r="999" spans="1:1" ht="13.5" customHeight="1">
      <c r="A999" s="15"/>
    </row>
    <row r="1000" spans="1:1" ht="13.5" customHeight="1">
      <c r="A1000" s="15"/>
    </row>
    <row r="1001" spans="1:1" ht="13.5" customHeight="1">
      <c r="A1001" s="15"/>
    </row>
    <row r="1002" spans="1:1" ht="13.5" customHeight="1">
      <c r="A1002" s="15"/>
    </row>
    <row r="1003" spans="1:1" ht="13.5" customHeight="1">
      <c r="A1003" s="15"/>
    </row>
    <row r="1004" spans="1:1" ht="13.5" customHeight="1">
      <c r="A1004" s="15"/>
    </row>
    <row r="1005" spans="1:1" ht="13.5" customHeight="1">
      <c r="A1005" s="15"/>
    </row>
    <row r="1006" spans="1:1" ht="13.5" customHeight="1">
      <c r="A1006" s="15"/>
    </row>
    <row r="1007" spans="1:1" ht="13.5" customHeight="1">
      <c r="A1007" s="15"/>
    </row>
    <row r="1008" spans="1:1" ht="13.5" customHeight="1">
      <c r="A1008" s="15"/>
    </row>
    <row r="1009" spans="1:1" ht="13.5" customHeight="1">
      <c r="A1009" s="15"/>
    </row>
    <row r="1010" spans="1:1" ht="13.5" customHeight="1">
      <c r="A1010" s="15"/>
    </row>
    <row r="1011" spans="1:1" ht="13.5" customHeight="1">
      <c r="A1011" s="15"/>
    </row>
    <row r="1012" spans="1:1" ht="13.5" customHeight="1">
      <c r="A1012" s="15"/>
    </row>
    <row r="1013" spans="1:1" ht="13.5" customHeight="1">
      <c r="A1013" s="15"/>
    </row>
    <row r="1014" spans="1:1" ht="13.5" customHeight="1">
      <c r="A1014" s="15"/>
    </row>
    <row r="65534" spans="255:255" ht="15" customHeight="1">
      <c r="IU65534" s="82">
        <v>0</v>
      </c>
    </row>
  </sheetData>
  <scenarios current="0" sqref="C38">
    <scenario name="House Price Increase rate - Pessimistic" locked="1" count="1" user="Iggy Zhao">
      <inputCells r="C17" val="-0.02" numFmtId="9"/>
    </scenario>
    <scenario name="House Price Increase Rate - Optimistic" locked="1" count="1" user="Iggy Zhao" comment="Created by Iggy Zhao on 12/3/2019">
      <inputCells r="C17" val="0.1" numFmtId="9"/>
    </scenario>
  </scenarios>
  <mergeCells count="9">
    <mergeCell ref="E62:I62"/>
    <mergeCell ref="K62:O62"/>
    <mergeCell ref="R62:X62"/>
    <mergeCell ref="A13:A28"/>
    <mergeCell ref="A29:A31"/>
    <mergeCell ref="A43:A49"/>
    <mergeCell ref="A50:A52"/>
    <mergeCell ref="E61:O61"/>
    <mergeCell ref="Q61:AA61"/>
  </mergeCells>
  <phoneticPr fontId="11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 Case</vt:lpstr>
      <vt:lpstr>Tornado Chart</vt:lpstr>
      <vt:lpstr>Sensitivity Analysis</vt:lpstr>
      <vt:lpstr>Scenario Summary 1</vt:lpstr>
      <vt:lpstr>Scenarios for C17</vt:lpstr>
      <vt:lpstr>Scenarios for C17 (2)</vt:lpstr>
      <vt:lpstr>Scenario Summary 2</vt:lpstr>
      <vt:lpstr>Scenarios for C18</vt:lpstr>
      <vt:lpstr>Scenario Summary 3</vt:lpstr>
      <vt:lpstr>Scenarios for C18 (2)</vt:lpstr>
      <vt:lpstr>Scenario Summary 4</vt:lpstr>
      <vt:lpstr>Simulation on house rate</vt:lpstr>
      <vt:lpstr>Utility Simulation</vt:lpstr>
      <vt:lpstr>Roomate Simulation</vt:lpstr>
      <vt:lpstr>Bank interest rate 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Iggy Zhao</dc:creator>
  <cp:lastModifiedBy>Bharath Rao</cp:lastModifiedBy>
  <dcterms:created xsi:type="dcterms:W3CDTF">2019-11-04T16:58:08Z</dcterms:created>
  <dcterms:modified xsi:type="dcterms:W3CDTF">2019-12-05T03:22:43Z</dcterms:modified>
</cp:coreProperties>
</file>