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ocuments\btech\excel\forage\Loan jp morgan\"/>
    </mc:Choice>
  </mc:AlternateContent>
  <xr:revisionPtr revIDLastSave="0" documentId="13_ncr:1_{C8875A76-F579-4C88-8480-35E9793AC3F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shboard" sheetId="10" r:id="rId1"/>
    <sheet name="Sheet1" sheetId="2" r:id="rId2"/>
    <sheet name="combobox" sheetId="11" state="hidden" r:id="rId3"/>
    <sheet name="age_of_borrowers" sheetId="5" state="hidden" r:id="rId4"/>
    <sheet name="Sheet2" sheetId="12" state="hidden" r:id="rId5"/>
    <sheet name="area_wide" sheetId="6" state="hidden" r:id="rId6"/>
    <sheet name="data" sheetId="3" state="hidden" r:id="rId7"/>
    <sheet name="Sheet7" sheetId="8" state="hidden" r:id="rId8"/>
    <sheet name="Sheet6" sheetId="7" state="hidden" r:id="rId9"/>
    <sheet name="pivot1" sheetId="4" state="hidden" r:id="rId10"/>
    <sheet name="Sheet8" sheetId="9" state="hidden" r:id="rId11"/>
  </sheets>
  <definedNames>
    <definedName name="_xlcn.WorksheetConnection_HomeLoanDataforAnalysis.xlsxfirstyesorno1" hidden="1">firstyesorno[]</definedName>
    <definedName name="_xlcn.WorksheetConnection_Sheet6C1D5011" hidden="1">Sheet6!$B$1:$C$501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6!$C$1:$D$501"/>
          <x15:modelTable id="firstyesorno" name="firstyesorno" connection="WorksheetConnection_Home Loan Data for Analysis.xlsx!firstyesorn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6" l="1"/>
  <c r="J11" i="6"/>
  <c r="J10" i="6"/>
  <c r="J9" i="6"/>
  <c r="J8" i="6"/>
  <c r="J7" i="6"/>
  <c r="J6" i="6"/>
  <c r="J5" i="6"/>
  <c r="J4" i="6"/>
  <c r="J3" i="6"/>
  <c r="J2" i="6"/>
  <c r="S12" i="6"/>
  <c r="S11" i="6"/>
  <c r="S10" i="6"/>
  <c r="S9" i="6"/>
  <c r="S8" i="6"/>
  <c r="S7" i="6"/>
  <c r="S6" i="6"/>
  <c r="S5" i="6"/>
  <c r="S4" i="6"/>
  <c r="S3" i="6"/>
  <c r="S2" i="6"/>
  <c r="H19" i="11" a="1"/>
  <c r="H19" i="11" s="1"/>
  <c r="T6" i="7"/>
  <c r="T5" i="7"/>
  <c r="T4" i="7"/>
  <c r="R3" i="7"/>
  <c r="R4" i="7"/>
  <c r="R5" i="7"/>
  <c r="R6" i="7"/>
  <c r="R7" i="7"/>
  <c r="R8" i="7"/>
  <c r="R9" i="7"/>
  <c r="R10" i="7"/>
  <c r="R11" i="7"/>
  <c r="H3" i="7"/>
  <c r="J3" i="7" s="1"/>
  <c r="H2" i="7"/>
  <c r="J2" i="7" s="1"/>
  <c r="I11" i="7"/>
  <c r="I10" i="7"/>
  <c r="I9" i="7"/>
  <c r="I8" i="7"/>
  <c r="I6" i="7"/>
  <c r="I7" i="7"/>
  <c r="I5" i="7"/>
  <c r="I4" i="7"/>
  <c r="I2" i="7"/>
  <c r="I3" i="7"/>
  <c r="H11" i="7"/>
  <c r="J11" i="7" s="1"/>
  <c r="H10" i="7"/>
  <c r="J10" i="7" s="1"/>
  <c r="H9" i="7"/>
  <c r="J9" i="7" s="1"/>
  <c r="H8" i="7"/>
  <c r="J8" i="7" s="1"/>
  <c r="H7" i="7"/>
  <c r="J7" i="7" s="1"/>
  <c r="H6" i="7"/>
  <c r="J6" i="7" s="1"/>
  <c r="H5" i="7"/>
  <c r="J5" i="7" s="1"/>
  <c r="H4" i="7"/>
  <c r="J4" i="7" s="1"/>
  <c r="H7" i="11" a="1"/>
  <c r="H7" i="11" s="1"/>
  <c r="K13" i="9"/>
  <c r="M13" i="9" s="1" a="1"/>
  <c r="M13" i="9" s="1"/>
  <c r="I12" i="11" a="1"/>
  <c r="I12" i="11" s="1"/>
  <c r="I7" i="11" a="1"/>
  <c r="I7" i="11" s="1"/>
  <c r="I16" i="11" a="1"/>
  <c r="I16" i="11" s="1"/>
  <c r="H16" i="11" a="1"/>
  <c r="H16" i="11" s="1"/>
  <c r="J12" i="11" a="1"/>
  <c r="J12" i="11" s="1"/>
  <c r="H12" i="11" a="1"/>
  <c r="H12" i="11" s="1"/>
  <c r="L13" i="9" l="1" a="1"/>
  <c r="L13" i="9" s="1"/>
  <c r="C6" i="4" a="1"/>
  <c r="C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Sandeep Reddy</author>
  </authors>
  <commentList>
    <comment ref="I1" authorId="0" shapeId="0" xr:uid="{E8B259B5-87E0-498A-899F-0B306C8DAFED}">
      <text>
        <r>
          <rPr>
            <b/>
            <sz val="9"/>
            <color indexed="81"/>
            <rFont val="Tahoma"/>
            <family val="2"/>
          </rPr>
          <t>Sandeep Reddy:</t>
        </r>
        <r>
          <rPr>
            <sz val="9"/>
            <color indexed="81"/>
            <rFont val="Tahoma"/>
            <family val="2"/>
          </rPr>
          <t xml:space="preserve">
To View the Process and tables I made to build the dashboard unhide the sheets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65616-B8E8-4FAB-BBAE-2F90598E953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E8B86ED-ED55-41DB-A437-9DF08C6F898B}" name="WorksheetConnection_Home Loan Data for Analysis.xlsx!firstyesorno" type="102" refreshedVersion="8" minRefreshableVersion="5">
    <extLst>
      <ext xmlns:x15="http://schemas.microsoft.com/office/spreadsheetml/2010/11/main" uri="{DE250136-89BD-433C-8126-D09CA5730AF9}">
        <x15:connection id="firstyesorno">
          <x15:rangePr sourceName="_xlcn.WorksheetConnection_HomeLoanDataforAnalysis.xlsxfirstyesorno1"/>
        </x15:connection>
      </ext>
    </extLst>
  </connection>
  <connection id="3" xr16:uid="{FD8A87EF-C3F2-4FC7-88C4-E2BD5FF79EAA}" name="WorksheetConnection_Sheet6!$C$1:$D$5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6C1D50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<sst xmlns="http://schemas.openxmlformats.org/spreadsheetml/2006/main" count="2855" uniqueCount="84">
  <si>
    <t>LTV ratio</t>
  </si>
  <si>
    <t>Hypothetical Home Mortgage Data</t>
  </si>
  <si>
    <t>% Minority in Local Area</t>
  </si>
  <si>
    <t>Borrower Annual Income</t>
  </si>
  <si>
    <t>Borrower Income Ratio</t>
  </si>
  <si>
    <t>Amount Borrowed</t>
  </si>
  <si>
    <t>First Time Buyer? (1=Yes, 2=No)</t>
  </si>
  <si>
    <t>Age of Borrower</t>
  </si>
  <si>
    <t>Geographic Data</t>
  </si>
  <si>
    <t>Borrower Data</t>
  </si>
  <si>
    <t>Appraised Value of Home</t>
  </si>
  <si>
    <t>Borrower Debt to Income Ratio</t>
  </si>
  <si>
    <t>Length of Mortgage in Months</t>
  </si>
  <si>
    <t>Mortgage Interest Rate</t>
  </si>
  <si>
    <t>Mortgage Data</t>
  </si>
  <si>
    <t>Median Family Income in Local Area</t>
  </si>
  <si>
    <t>Wide Area Location Code</t>
  </si>
  <si>
    <t>&lt; 25</t>
  </si>
  <si>
    <t>25 to 34</t>
  </si>
  <si>
    <t>35 to 44</t>
  </si>
  <si>
    <t>45 to 54</t>
  </si>
  <si>
    <t>55 to 64</t>
  </si>
  <si>
    <t>65 to 74</t>
  </si>
  <si>
    <t>&gt; 74</t>
  </si>
  <si>
    <t>Borrower ID Number</t>
  </si>
  <si>
    <t>JPMC CADP Virtual Experience Program</t>
  </si>
  <si>
    <t>Task 1 - Data Analysis</t>
  </si>
  <si>
    <t>Grand Total</t>
  </si>
  <si>
    <t>Row Labels</t>
  </si>
  <si>
    <t>Average of % Minority in Local Area</t>
  </si>
  <si>
    <t>Average of Borrower Annual Income</t>
  </si>
  <si>
    <t>Wide_area_location</t>
  </si>
  <si>
    <t>Average of Borrower Income Ratio</t>
  </si>
  <si>
    <t>Average of Mortgage Interest Rate</t>
  </si>
  <si>
    <t>First Time Buyer</t>
  </si>
  <si>
    <t>Not First time Buyer</t>
  </si>
  <si>
    <t>Sum of First Time Buyer</t>
  </si>
  <si>
    <t>Sum of Not First time Buyer</t>
  </si>
  <si>
    <t>Average of Borrower Debt to Income Ratio</t>
  </si>
  <si>
    <t>count of borrowers</t>
  </si>
  <si>
    <t>Average of Median Family Income in Local Area</t>
  </si>
  <si>
    <t>age</t>
  </si>
  <si>
    <t>selection</t>
  </si>
  <si>
    <t>No of first buyer</t>
  </si>
  <si>
    <t>AVG  Mortgage Rate</t>
  </si>
  <si>
    <t xml:space="preserve"> Borrower Debt to Income Ratio</t>
  </si>
  <si>
    <t>% of Minority vs age</t>
  </si>
  <si>
    <t>FirstTime Buyer</t>
  </si>
  <si>
    <t>2nd or more  time Buyer</t>
  </si>
  <si>
    <t>SUM of Total Annual Income</t>
  </si>
  <si>
    <t>SUM of Total Amount Borrowed</t>
  </si>
  <si>
    <t>Buyers</t>
  </si>
  <si>
    <t>buyers</t>
  </si>
  <si>
    <t>0 to 10</t>
  </si>
  <si>
    <t>10 to 20</t>
  </si>
  <si>
    <t>20 to 30</t>
  </si>
  <si>
    <t>30 to 40</t>
  </si>
  <si>
    <t>40 to 50</t>
  </si>
  <si>
    <t xml:space="preserve">50 to 60 </t>
  </si>
  <si>
    <t>60 to 70</t>
  </si>
  <si>
    <t>70 to 80</t>
  </si>
  <si>
    <t>80 to 90</t>
  </si>
  <si>
    <t>90 to 100</t>
  </si>
  <si>
    <t>AVG</t>
  </si>
  <si>
    <t>Area Code</t>
  </si>
  <si>
    <t>AVG Median Income</t>
  </si>
  <si>
    <t>Average of Length of Mortgage in Months</t>
  </si>
  <si>
    <t>Age Group</t>
  </si>
  <si>
    <t>LTV Ratio</t>
  </si>
  <si>
    <t>Length of AVG Mortgage In Months</t>
  </si>
  <si>
    <t>Average of LTV ratio</t>
  </si>
  <si>
    <t>0 to 5</t>
  </si>
  <si>
    <t>5 to 10</t>
  </si>
  <si>
    <t>10 to 15</t>
  </si>
  <si>
    <t>15 to 20</t>
  </si>
  <si>
    <t>20 to 25</t>
  </si>
  <si>
    <t>25 to 30</t>
  </si>
  <si>
    <t>30 to 35</t>
  </si>
  <si>
    <t>35 to 40</t>
  </si>
  <si>
    <t>40 to 45</t>
  </si>
  <si>
    <t>45 to 50</t>
  </si>
  <si>
    <t>50 to 55</t>
  </si>
  <si>
    <t xml:space="preserve">% in Minority 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</si>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</sst>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5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  <xf numFmtId="0" fontId="19" fillId="33" borderId="0" xfId="0" applyFont="1" applyFill="1"/>
    <xf numFmtId="0" fontId="17" fillId="33" borderId="0" xfId="0" applyFont="1" applyFill="1"/>
    <xf numFmtId="0" fontId="0" fillId="34" borderId="0" xfId="0" applyFill="1"/>
    <xf numFmtId="0" fontId="19" fillId="34" borderId="0" xfId="0" applyFont="1" applyFill="1"/>
    <xf numFmtId="0" fontId="17" fillId="34" borderId="0" xfId="0" applyFont="1" applyFill="1"/>
    <xf numFmtId="0" fontId="13" fillId="35" borderId="0" xfId="0" applyFont="1" applyFill="1"/>
    <xf numFmtId="0" fontId="19" fillId="35" borderId="0" xfId="0" applyFont="1" applyFill="1"/>
    <xf numFmtId="0" fontId="0" fillId="37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13" fillId="36" borderId="10" xfId="0" applyFont="1" applyFill="1" applyBorder="1" applyAlignment="1">
      <alignment wrapText="1"/>
    </xf>
    <xf numFmtId="2" fontId="0" fillId="0" borderId="0" xfId="0" applyNumberFormat="1"/>
    <xf numFmtId="0" fontId="21" fillId="0" borderId="0" xfId="0" applyFon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/>
    </xf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of Minority vs Age of Borrower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age_of_borrowers!$B$1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age_of_borrowers!$A$2:$A$8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age_of_borrowers!$B$2:$B$8</c:f>
              <c:numCache>
                <c:formatCode>0.00</c:formatCode>
                <c:ptCount val="7"/>
                <c:pt idx="0">
                  <c:v>35.829361702127656</c:v>
                </c:pt>
                <c:pt idx="1">
                  <c:v>26.496315789473684</c:v>
                </c:pt>
                <c:pt idx="2">
                  <c:v>25.69</c:v>
                </c:pt>
                <c:pt idx="3">
                  <c:v>26.293453237410063</c:v>
                </c:pt>
                <c:pt idx="4">
                  <c:v>27.333814432989669</c:v>
                </c:pt>
                <c:pt idx="5">
                  <c:v>30.708522727272726</c:v>
                </c:pt>
                <c:pt idx="6">
                  <c:v>27.976500000000001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9-4B00-B010-42156C3663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91414560"/>
        <c:axId val="1876525920"/>
        <c:axId val="0"/>
      </c:bar3DChart>
      <c:catAx>
        <c:axId val="139141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25920"/>
        <c:crosses val="autoZero"/>
        <c:auto val="1"/>
        <c:lblAlgn val="ctr"/>
        <c:lblOffset val="100"/>
        <c:noMultiLvlLbl val="0"/>
      </c:catAx>
      <c:valAx>
        <c:axId val="1876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41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Mortgage Interest Rate vs Borrower Income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age_of_borrowers!$B$11</c:f>
              <c:strCache>
                <c:ptCount val="1"/>
                <c:pt idx="0">
                  <c:v>Average of Mortgage Interest Rate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age_of_borrowers!$A$12:$A$18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age_of_borrowers!$B$12:$B$18</c:f>
              <c:numCache>
                <c:formatCode>0.00</c:formatCode>
                <c:ptCount val="7"/>
                <c:pt idx="0">
                  <c:v>3.2327659574468091</c:v>
                </c:pt>
                <c:pt idx="1">
                  <c:v>3.0473684210526315</c:v>
                </c:pt>
                <c:pt idx="2">
                  <c:v>3.196200000000001</c:v>
                </c:pt>
                <c:pt idx="3">
                  <c:v>3.1705755395683481</c:v>
                </c:pt>
                <c:pt idx="4">
                  <c:v>3.2597938144329919</c:v>
                </c:pt>
                <c:pt idx="5">
                  <c:v>3.2938636363636378</c:v>
                </c:pt>
                <c:pt idx="6">
                  <c:v>3.3525000000000023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E-41C6-A644-825191AFB669}"/>
            </c:ext>
          </c:extLst>
        </c:ser>
        <c:ser>
          <c:idx val="1"/>
          <c:order val="1"/>
          <c:tx>
            <c:strRef>
              <c:f>age_of_borrowers!$C$11</c:f>
              <c:strCache>
                <c:ptCount val="1"/>
                <c:pt idx="0">
                  <c:v>Average of Borrower Income Ratio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age_of_borrowers!$A$12:$A$18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age_of_borrowers!$C$12:$C$18</c:f>
              <c:numCache>
                <c:formatCode>0.00</c:formatCode>
                <c:ptCount val="7"/>
                <c:pt idx="0">
                  <c:v>1.8501617021276595</c:v>
                </c:pt>
                <c:pt idx="1">
                  <c:v>1.2919789473684209</c:v>
                </c:pt>
                <c:pt idx="2">
                  <c:v>1.7547300000000001</c:v>
                </c:pt>
                <c:pt idx="3">
                  <c:v>1.5212446043165471</c:v>
                </c:pt>
                <c:pt idx="4">
                  <c:v>1.3178350515463915</c:v>
                </c:pt>
                <c:pt idx="5">
                  <c:v>1.6434954545454543</c:v>
                </c:pt>
                <c:pt idx="6">
                  <c:v>1.3454383333333335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E-41C6-A644-825191AFB6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70884992"/>
        <c:axId val="1930187792"/>
      </c:barChart>
      <c:catAx>
        <c:axId val="147088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87792"/>
        <c:crosses val="autoZero"/>
        <c:auto val="1"/>
        <c:lblAlgn val="ctr"/>
        <c:lblOffset val="100"/>
        <c:noMultiLvlLbl val="0"/>
      </c:catAx>
      <c:valAx>
        <c:axId val="1930187792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extTo"/>
        <c:crossAx val="147088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Borrower Debt to Income Ratio</a:t>
            </a:r>
          </a:p>
        </c:rich>
      </c:tx>
      <c:layout>
        <c:manualLayout>
          <c:xMode val="edge"/>
          <c:yMode val="edge"/>
          <c:x val="0.13218044619422573"/>
          <c:y val="9.7222222222222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111111111111109E-2"/>
          <c:y val="0.18662037037037038"/>
          <c:w val="0.93888888888888888"/>
          <c:h val="0.71523950131233593"/>
        </c:manualLayout>
      </c:layout>
      <c:lineChart>
        <c:grouping val="standard"/>
        <c:varyColors val="0"/>
        <c:ser>
          <c:idx val="0"/>
          <c:order val="0"/>
          <c:tx>
            <c:strRef>
              <c:f>age_of_borrowers!$B$30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age_of_borrowers!$A$31:$A$37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age_of_borrowers!$B$31:$B$37</c:f>
              <c:numCache>
                <c:formatCode>0.00</c:formatCode>
                <c:ptCount val="7"/>
                <c:pt idx="0">
                  <c:v>29.127659574468087</c:v>
                </c:pt>
                <c:pt idx="1">
                  <c:v>30.105263157894736</c:v>
                </c:pt>
                <c:pt idx="2">
                  <c:v>28.02</c:v>
                </c:pt>
                <c:pt idx="3">
                  <c:v>30.14388489208633</c:v>
                </c:pt>
                <c:pt idx="4">
                  <c:v>31.103092783505154</c:v>
                </c:pt>
                <c:pt idx="5">
                  <c:v>29.75</c:v>
                </c:pt>
                <c:pt idx="6">
                  <c:v>33.016666666666666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B-488F-A757-3FFBF49C86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985166560"/>
        <c:axId val="1404487152"/>
      </c:lineChart>
      <c:catAx>
        <c:axId val="19851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87152"/>
        <c:crosses val="autoZero"/>
        <c:auto val="1"/>
        <c:lblAlgn val="ctr"/>
        <c:lblOffset val="100"/>
        <c:noMultiLvlLbl val="0"/>
      </c:catAx>
      <c:valAx>
        <c:axId val="1404487152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98516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borrowers vs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age_of_borrowers!$B$39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age_of_borrowers!$A$40:$A$46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age_of_borrowers!$B$40:$B$46</c:f>
              <c:numCache>
                <c:formatCode>General</c:formatCode>
                <c:ptCount val="7"/>
                <c:pt idx="0">
                  <c:v>47</c:v>
                </c:pt>
                <c:pt idx="1">
                  <c:v>19</c:v>
                </c:pt>
                <c:pt idx="2">
                  <c:v>50</c:v>
                </c:pt>
                <c:pt idx="3">
                  <c:v>139</c:v>
                </c:pt>
                <c:pt idx="4">
                  <c:v>97</c:v>
                </c:pt>
                <c:pt idx="5">
                  <c:v>88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6-4D41-BB02-A41EBD67448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461674192"/>
        <c:axId val="2140564144"/>
      </c:lineChart>
      <c:catAx>
        <c:axId val="14616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64144"/>
        <c:crosses val="autoZero"/>
        <c:auto val="1"/>
        <c:lblAlgn val="ctr"/>
        <c:lblOffset val="100"/>
        <c:noMultiLvlLbl val="0"/>
      </c:catAx>
      <c:valAx>
        <c:axId val="2140564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16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accent1">
                    <a:lumMod val="75000"/>
                  </a:schemeClr>
                </a:solidFill>
              </a:rPr>
              <a:t>First</a:t>
            </a:r>
            <a:r>
              <a:rPr lang="en-IN" b="1" baseline="0">
                <a:solidFill>
                  <a:schemeClr val="accent1">
                    <a:lumMod val="75000"/>
                  </a:schemeClr>
                </a:solidFill>
              </a:rPr>
              <a:t> Time Buyer vs 2nd or more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accent1"/>
        </a:solidFill>
        <a:ln>
          <a:noFill/>
        </a:ln>
        <a:effectLst/>
        <a:sp3d/>
      </c:spPr>
    </c:sideWall>
    <c:backWall>
      <c:thickness val="0"/>
      <c:spPr>
        <a:solidFill>
          <a:schemeClr val="accent1"/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5648015303682454E-3"/>
          <c:y val="0.1115277777777778"/>
          <c:w val="0.94739359158297465"/>
          <c:h val="0.6936880285797609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age_of_borrowers!$B$21</c:f>
              <c:strCache>
                <c:ptCount val="1"/>
                <c:pt idx="0">
                  <c:v>FirstTime Buyer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age_of_borrowers!$A$22:$A$28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age_of_borrowers!$B$22:$B$28</c:f>
              <c:numCache>
                <c:formatCode>General</c:formatCode>
                <c:ptCount val="7"/>
                <c:pt idx="0">
                  <c:v>6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11</c:v>
                </c:pt>
                <c:pt idx="5">
                  <c:v>9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B-47BD-BD6B-288ECBDCCEDF}"/>
            </c:ext>
          </c:extLst>
        </c:ser>
        <c:ser>
          <c:idx val="1"/>
          <c:order val="1"/>
          <c:tx>
            <c:strRef>
              <c:f>age_of_borrowers!$C$21</c:f>
              <c:strCache>
                <c:ptCount val="1"/>
                <c:pt idx="0">
                  <c:v>2nd or more  time Buyer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age_of_borrowers!$A$22:$A$28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age_of_borrowers!$C$22:$C$28</c:f>
              <c:numCache>
                <c:formatCode>General</c:formatCode>
                <c:ptCount val="7"/>
                <c:pt idx="0">
                  <c:v>41</c:v>
                </c:pt>
                <c:pt idx="1">
                  <c:v>17</c:v>
                </c:pt>
                <c:pt idx="2">
                  <c:v>47</c:v>
                </c:pt>
                <c:pt idx="3">
                  <c:v>125</c:v>
                </c:pt>
                <c:pt idx="4">
                  <c:v>86</c:v>
                </c:pt>
                <c:pt idx="5">
                  <c:v>79</c:v>
                </c:pt>
                <c:pt idx="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B-47BD-BD6B-288ECBDCCE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67069632"/>
        <c:axId val="2140564624"/>
        <c:axId val="0"/>
      </c:bar3DChart>
      <c:catAx>
        <c:axId val="146706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64624"/>
        <c:crosses val="autoZero"/>
        <c:auto val="1"/>
        <c:lblAlgn val="ctr"/>
        <c:lblOffset val="100"/>
        <c:noMultiLvlLbl val="0"/>
      </c:catAx>
      <c:valAx>
        <c:axId val="21405646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670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Median Family Income vs % in Minority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Sheet6!$G$2:$G$11</c:f>
              <c:strCache>
                <c:ptCount val="10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</c:v>
                </c:pt>
                <c:pt idx="4">
                  <c:v>40 to 50</c:v>
                </c:pt>
                <c:pt idx="5">
                  <c:v>50 to 60 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90 to 100</c:v>
                </c:pt>
              </c:strCache>
            </c:strRef>
          </c:cat>
          <c:val>
            <c:numRef>
              <c:f>Sheet6!$J$2:$J$11</c:f>
              <c:numCache>
                <c:formatCode>0</c:formatCode>
                <c:ptCount val="10"/>
                <c:pt idx="0">
                  <c:v>81610.454545454544</c:v>
                </c:pt>
                <c:pt idx="1">
                  <c:v>84499.322493224943</c:v>
                </c:pt>
                <c:pt idx="2">
                  <c:v>84897.65625</c:v>
                </c:pt>
                <c:pt idx="3">
                  <c:v>89403.846153846156</c:v>
                </c:pt>
                <c:pt idx="4">
                  <c:v>84779.729729729734</c:v>
                </c:pt>
                <c:pt idx="5">
                  <c:v>83744.444444444438</c:v>
                </c:pt>
                <c:pt idx="6">
                  <c:v>84038.461538461532</c:v>
                </c:pt>
                <c:pt idx="7">
                  <c:v>92537.5</c:v>
                </c:pt>
                <c:pt idx="8">
                  <c:v>91642.307692307688</c:v>
                </c:pt>
                <c:pt idx="9">
                  <c:v>91178.571428571435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E-46E6-A84E-4B43BDC67FE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47089615"/>
        <c:axId val="1381105599"/>
      </c:lineChart>
      <c:catAx>
        <c:axId val="144708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05599"/>
        <c:crosses val="autoZero"/>
        <c:auto val="1"/>
        <c:lblAlgn val="ctr"/>
        <c:lblOffset val="100"/>
        <c:noMultiLvlLbl val="0"/>
      </c:catAx>
      <c:valAx>
        <c:axId val="13811055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44708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pivot1!$H$14</c:f>
              <c:strCache>
                <c:ptCount val="1"/>
                <c:pt idx="0">
                  <c:v>Average of Length of Mortgage in Months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pivot1!$G$15:$G$21</c:f>
              <c:strCache>
                <c:ptCount val="7"/>
                <c:pt idx="0">
                  <c:v>&lt; 25</c:v>
                </c:pt>
                <c:pt idx="1">
                  <c:v>25 to 34</c:v>
                </c:pt>
                <c:pt idx="2">
                  <c:v>35 to 44</c:v>
                </c:pt>
                <c:pt idx="3">
                  <c:v>45 to 54</c:v>
                </c:pt>
                <c:pt idx="4">
                  <c:v>55 to 64</c:v>
                </c:pt>
                <c:pt idx="5">
                  <c:v>65 to 74</c:v>
                </c:pt>
                <c:pt idx="6">
                  <c:v>&gt; 74</c:v>
                </c:pt>
              </c:strCache>
            </c:strRef>
          </c:cat>
          <c:val>
            <c:numRef>
              <c:f>pivot1!$H$15:$H$21</c:f>
              <c:numCache>
                <c:formatCode>0.0</c:formatCode>
                <c:ptCount val="7"/>
                <c:pt idx="0">
                  <c:v>305.10638297872339</c:v>
                </c:pt>
                <c:pt idx="1">
                  <c:v>322.8</c:v>
                </c:pt>
                <c:pt idx="2">
                  <c:v>316.40287769784175</c:v>
                </c:pt>
                <c:pt idx="3">
                  <c:v>327.21649484536084</c:v>
                </c:pt>
                <c:pt idx="4">
                  <c:v>332.72727272727275</c:v>
                </c:pt>
                <c:pt idx="5">
                  <c:v>335</c:v>
                </c:pt>
                <c:pt idx="6">
                  <c:v>309.4736842105263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9-472B-96A9-C0E4305FBF7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326349231"/>
        <c:axId val="1383187407"/>
      </c:lineChart>
      <c:catAx>
        <c:axId val="132634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187407"/>
        <c:crosses val="autoZero"/>
        <c:auto val="1"/>
        <c:lblAlgn val="ctr"/>
        <c:lblOffset val="100"/>
        <c:noMultiLvlLbl val="0"/>
      </c:catAx>
      <c:valAx>
        <c:axId val="1383187407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32634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LTV Ratio VS Mortgage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Sheet6!$Q$3:$Q$11</c:f>
              <c:strCache>
                <c:ptCount val="9"/>
                <c:pt idx="0">
                  <c:v>10 to 20</c:v>
                </c:pt>
                <c:pt idx="1">
                  <c:v>20 to 30</c:v>
                </c:pt>
                <c:pt idx="2">
                  <c:v>30 to 40</c:v>
                </c:pt>
                <c:pt idx="3">
                  <c:v>40 to 50</c:v>
                </c:pt>
                <c:pt idx="4">
                  <c:v>50 to 60 </c:v>
                </c:pt>
                <c:pt idx="5">
                  <c:v>60 to 70</c:v>
                </c:pt>
                <c:pt idx="6">
                  <c:v>70 to 80</c:v>
                </c:pt>
                <c:pt idx="7">
                  <c:v>80 to 90</c:v>
                </c:pt>
                <c:pt idx="8">
                  <c:v>90 to 100</c:v>
                </c:pt>
              </c:strCache>
            </c:strRef>
          </c:cat>
          <c:val>
            <c:numRef>
              <c:f>Sheet6!$R$3:$R$11</c:f>
              <c:numCache>
                <c:formatCode>0.00</c:formatCode>
                <c:ptCount val="9"/>
                <c:pt idx="0">
                  <c:v>3.496</c:v>
                </c:pt>
                <c:pt idx="1">
                  <c:v>2.7980000000000005</c:v>
                </c:pt>
                <c:pt idx="2">
                  <c:v>3.0206249999999994</c:v>
                </c:pt>
                <c:pt idx="3">
                  <c:v>3.0750000000000006</c:v>
                </c:pt>
                <c:pt idx="4">
                  <c:v>3.1297543859649131</c:v>
                </c:pt>
                <c:pt idx="5">
                  <c:v>3.1061836734693897</c:v>
                </c:pt>
                <c:pt idx="6">
                  <c:v>3.315158536068195</c:v>
                </c:pt>
                <c:pt idx="7">
                  <c:v>3.1567350427350434</c:v>
                </c:pt>
                <c:pt idx="8">
                  <c:v>3.2436685641998726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314-9621-2D05C36B439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981300303"/>
        <c:axId val="160958095"/>
      </c:lineChart>
      <c:catAx>
        <c:axId val="19813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58095"/>
        <c:crosses val="autoZero"/>
        <c:auto val="1"/>
        <c:lblAlgn val="ctr"/>
        <c:lblOffset val="100"/>
        <c:noMultiLvlLbl val="0"/>
      </c:catAx>
      <c:valAx>
        <c:axId val="1609580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0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area_wide!$S$1</c:f>
              <c:strCache>
                <c:ptCount val="1"/>
                <c:pt idx="0">
                  <c:v>Average of LTV ratio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area_wide!$R$2:$R$12</c:f>
              <c:strCache>
                <c:ptCount val="11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</c:strCache>
            </c:strRef>
          </c:cat>
          <c:val>
            <c:numRef>
              <c:f>area_wide!$S$2:$S$12</c:f>
              <c:numCache>
                <c:formatCode>0.00</c:formatCode>
                <c:ptCount val="11"/>
                <c:pt idx="0">
                  <c:v>75.292395833333345</c:v>
                </c:pt>
                <c:pt idx="1">
                  <c:v>72.415322916666668</c:v>
                </c:pt>
                <c:pt idx="2">
                  <c:v>76.167228260869564</c:v>
                </c:pt>
                <c:pt idx="3">
                  <c:v>72.476373015873023</c:v>
                </c:pt>
                <c:pt idx="4">
                  <c:v>74.968400000000003</c:v>
                </c:pt>
                <c:pt idx="5">
                  <c:v>71.815393137254901</c:v>
                </c:pt>
                <c:pt idx="6">
                  <c:v>76.188946428571427</c:v>
                </c:pt>
                <c:pt idx="7">
                  <c:v>70.889555727554182</c:v>
                </c:pt>
                <c:pt idx="8">
                  <c:v>70.206874999999997</c:v>
                </c:pt>
                <c:pt idx="9">
                  <c:v>74.855613880742922</c:v>
                </c:pt>
                <c:pt idx="10">
                  <c:v>69.122984126984136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4-43B0-8A27-4CA34413615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9525503"/>
        <c:axId val="160988335"/>
      </c:lineChart>
      <c:catAx>
        <c:axId val="895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8335"/>
        <c:crosses val="autoZero"/>
        <c:auto val="1"/>
        <c:lblAlgn val="ctr"/>
        <c:lblOffset val="100"/>
        <c:noMultiLvlLbl val="0"/>
      </c:catAx>
      <c:valAx>
        <c:axId val="16098833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8952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302637795275590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area_wide!$J$1</c:f>
              <c:strCache>
                <c:ptCount val="1"/>
                <c:pt idx="0">
                  <c:v>AVG Median Income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area_wide!$I$2:$I$12</c:f>
              <c:strCache>
                <c:ptCount val="11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</c:strCache>
            </c:strRef>
          </c:cat>
          <c:val>
            <c:numRef>
              <c:f>area_wide!$J$2:$J$12</c:f>
              <c:numCache>
                <c:formatCode>0.0</c:formatCode>
                <c:ptCount val="11"/>
                <c:pt idx="0">
                  <c:v>79329.91071428571</c:v>
                </c:pt>
                <c:pt idx="1">
                  <c:v>94983.497023809527</c:v>
                </c:pt>
                <c:pt idx="2">
                  <c:v>79539.764492753617</c:v>
                </c:pt>
                <c:pt idx="3">
                  <c:v>81862.222222222219</c:v>
                </c:pt>
                <c:pt idx="4">
                  <c:v>88339.076923076922</c:v>
                </c:pt>
                <c:pt idx="5">
                  <c:v>78249.588235294126</c:v>
                </c:pt>
                <c:pt idx="6">
                  <c:v>79394.642857142855</c:v>
                </c:pt>
                <c:pt idx="7">
                  <c:v>82877.236842105252</c:v>
                </c:pt>
                <c:pt idx="8">
                  <c:v>82454.292929292933</c:v>
                </c:pt>
                <c:pt idx="9">
                  <c:v>79678.563049853372</c:v>
                </c:pt>
                <c:pt idx="10">
                  <c:v>93950.158730158742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C-4089-BBA5-EE25F6255AD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315314415"/>
        <c:axId val="160987855"/>
      </c:lineChart>
      <c:catAx>
        <c:axId val="131531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7855"/>
        <c:crosses val="autoZero"/>
        <c:auto val="1"/>
        <c:lblAlgn val="ctr"/>
        <c:lblOffset val="100"/>
        <c:noMultiLvlLbl val="0"/>
      </c:catAx>
      <c:valAx>
        <c:axId val="160987855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1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of Minority vs Age of Borrower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age_of_borrowers!$B$1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age_of_borrowers!$A$2:$A$8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age_of_borrowers!$B$2:$B$8</c:f>
              <c:numCache>
                <c:formatCode>0.00</c:formatCode>
                <c:ptCount val="7"/>
                <c:pt idx="0">
                  <c:v>35.829361702127656</c:v>
                </c:pt>
                <c:pt idx="1">
                  <c:v>26.496315789473684</c:v>
                </c:pt>
                <c:pt idx="2">
                  <c:v>25.69</c:v>
                </c:pt>
                <c:pt idx="3">
                  <c:v>26.293453237410063</c:v>
                </c:pt>
                <c:pt idx="4">
                  <c:v>27.333814432989669</c:v>
                </c:pt>
                <c:pt idx="5">
                  <c:v>30.708522727272726</c:v>
                </c:pt>
                <c:pt idx="6">
                  <c:v>27.976500000000001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6-4BA7-86BD-DB0AE21B69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91414560"/>
        <c:axId val="1876525920"/>
        <c:axId val="0"/>
      </c:bar3DChart>
      <c:catAx>
        <c:axId val="139141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25920"/>
        <c:crosses val="autoZero"/>
        <c:auto val="1"/>
        <c:lblAlgn val="ctr"/>
        <c:lblOffset val="100"/>
        <c:noMultiLvlLbl val="0"/>
      </c:catAx>
      <c:valAx>
        <c:axId val="18765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41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Analysis.xlsx]age_of_borrowers!PivotTable13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age_of_borrowers!$B$11</c:f>
              <c:strCache>
                <c:ptCount val="1"/>
                <c:pt idx="0">
                  <c:v>Average of Mortgage Interest Rate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age_of_borrowers!$A$12:$A$18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age_of_borrowers!$B$12:$B$18</c:f>
              <c:numCache>
                <c:formatCode>0.00</c:formatCode>
                <c:ptCount val="7"/>
                <c:pt idx="0">
                  <c:v>3.2327659574468091</c:v>
                </c:pt>
                <c:pt idx="1">
                  <c:v>3.0473684210526315</c:v>
                </c:pt>
                <c:pt idx="2">
                  <c:v>3.196200000000001</c:v>
                </c:pt>
                <c:pt idx="3">
                  <c:v>3.1705755395683481</c:v>
                </c:pt>
                <c:pt idx="4">
                  <c:v>3.2597938144329919</c:v>
                </c:pt>
                <c:pt idx="5">
                  <c:v>3.2938636363636378</c:v>
                </c:pt>
                <c:pt idx="6">
                  <c:v>3.3525000000000023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B-4F4D-8309-99E7E1A75B1F}"/>
            </c:ext>
          </c:extLst>
        </c:ser>
        <c:ser>
          <c:idx val="1"/>
          <c:order val="1"/>
          <c:tx>
            <c:strRef>
              <c:f>age_of_borrowers!$C$11</c:f>
              <c:strCache>
                <c:ptCount val="1"/>
                <c:pt idx="0">
                  <c:v>Average of Borrower Income Ratio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age_of_borrowers!$A$12:$A$18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age_of_borrowers!$C$12:$C$18</c:f>
              <c:numCache>
                <c:formatCode>0.00</c:formatCode>
                <c:ptCount val="7"/>
                <c:pt idx="0">
                  <c:v>1.8501617021276595</c:v>
                </c:pt>
                <c:pt idx="1">
                  <c:v>1.2919789473684209</c:v>
                </c:pt>
                <c:pt idx="2">
                  <c:v>1.7547300000000001</c:v>
                </c:pt>
                <c:pt idx="3">
                  <c:v>1.5212446043165471</c:v>
                </c:pt>
                <c:pt idx="4">
                  <c:v>1.3178350515463915</c:v>
                </c:pt>
                <c:pt idx="5">
                  <c:v>1.6434954545454543</c:v>
                </c:pt>
                <c:pt idx="6">
                  <c:v>1.3454383333333335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B-4F4D-8309-99E7E1A75B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70884992"/>
        <c:axId val="1930187792"/>
      </c:barChart>
      <c:catAx>
        <c:axId val="147088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87792"/>
        <c:crosses val="autoZero"/>
        <c:auto val="1"/>
        <c:lblAlgn val="ctr"/>
        <c:lblOffset val="100"/>
        <c:noMultiLvlLbl val="0"/>
      </c:catAx>
      <c:valAx>
        <c:axId val="19301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8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Borrower Debt to Income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age_of_borrowers!$B$30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age_of_borrowers!$A$31:$A$37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age_of_borrowers!$B$31:$B$37</c:f>
              <c:numCache>
                <c:formatCode>0.00</c:formatCode>
                <c:ptCount val="7"/>
                <c:pt idx="0">
                  <c:v>29.127659574468087</c:v>
                </c:pt>
                <c:pt idx="1">
                  <c:v>30.105263157894736</c:v>
                </c:pt>
                <c:pt idx="2">
                  <c:v>28.02</c:v>
                </c:pt>
                <c:pt idx="3">
                  <c:v>30.14388489208633</c:v>
                </c:pt>
                <c:pt idx="4">
                  <c:v>31.103092783505154</c:v>
                </c:pt>
                <c:pt idx="5">
                  <c:v>29.75</c:v>
                </c:pt>
                <c:pt idx="6">
                  <c:v>33.016666666666666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F-4BE3-99B8-F0B5AA5277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985166560"/>
        <c:axId val="1404487152"/>
      </c:lineChart>
      <c:catAx>
        <c:axId val="19851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87152"/>
        <c:crosses val="autoZero"/>
        <c:auto val="1"/>
        <c:lblAlgn val="ctr"/>
        <c:lblOffset val="100"/>
        <c:noMultiLvlLbl val="0"/>
      </c:catAx>
      <c:valAx>
        <c:axId val="1404487152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98516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borrowers vs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age_of_borrowers!$B$39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age_of_borrowers!$A$40:$A$46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age_of_borrowers!$B$40:$B$46</c:f>
              <c:numCache>
                <c:formatCode>General</c:formatCode>
                <c:ptCount val="7"/>
                <c:pt idx="0">
                  <c:v>47</c:v>
                </c:pt>
                <c:pt idx="1">
                  <c:v>19</c:v>
                </c:pt>
                <c:pt idx="2">
                  <c:v>50</c:v>
                </c:pt>
                <c:pt idx="3">
                  <c:v>139</c:v>
                </c:pt>
                <c:pt idx="4">
                  <c:v>97</c:v>
                </c:pt>
                <c:pt idx="5">
                  <c:v>88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B-4C9E-8A9D-F826A99C19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461674192"/>
        <c:axId val="2140564144"/>
      </c:lineChart>
      <c:catAx>
        <c:axId val="14616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64144"/>
        <c:crosses val="autoZero"/>
        <c:auto val="1"/>
        <c:lblAlgn val="ctr"/>
        <c:lblOffset val="100"/>
        <c:noMultiLvlLbl val="0"/>
      </c:catAx>
      <c:valAx>
        <c:axId val="2140564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16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Loan Data for Analysis.xlsx]age_of_borrowers!PivotTable16</c:name>
    <c:fmtId val="0"/>
  </c:pivotSource>
  <c:chart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age_of_borrowers!$B$21</c:f>
              <c:strCache>
                <c:ptCount val="1"/>
                <c:pt idx="0">
                  <c:v>FirstTime Buyer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age_of_borrowers!$A$22:$A$28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age_of_borrowers!$B$22:$B$28</c:f>
              <c:numCache>
                <c:formatCode>General</c:formatCode>
                <c:ptCount val="7"/>
                <c:pt idx="0">
                  <c:v>6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11</c:v>
                </c:pt>
                <c:pt idx="5">
                  <c:v>9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2-4639-8BAA-14CA0C4A80A5}"/>
            </c:ext>
          </c:extLst>
        </c:ser>
        <c:ser>
          <c:idx val="1"/>
          <c:order val="1"/>
          <c:tx>
            <c:strRef>
              <c:f>age_of_borrowers!$C$21</c:f>
              <c:strCache>
                <c:ptCount val="1"/>
                <c:pt idx="0">
                  <c:v>2nd or more  time Buyer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age_of_borrowers!$A$22:$A$28</c:f>
              <c:strCache>
                <c:ptCount val="7"/>
                <c:pt idx="0">
                  <c:v>&lt; 25</c:v>
                </c:pt>
                <c:pt idx="1">
                  <c:v>&gt; 74</c:v>
                </c:pt>
                <c:pt idx="2">
                  <c:v>25 to 34</c:v>
                </c:pt>
                <c:pt idx="3">
                  <c:v>35 to 44</c:v>
                </c:pt>
                <c:pt idx="4">
                  <c:v>45 to 54</c:v>
                </c:pt>
                <c:pt idx="5">
                  <c:v>55 to 64</c:v>
                </c:pt>
                <c:pt idx="6">
                  <c:v>65 to 74</c:v>
                </c:pt>
              </c:strCache>
            </c:strRef>
          </c:cat>
          <c:val>
            <c:numRef>
              <c:f>age_of_borrowers!$C$22:$C$28</c:f>
              <c:numCache>
                <c:formatCode>General</c:formatCode>
                <c:ptCount val="7"/>
                <c:pt idx="0">
                  <c:v>41</c:v>
                </c:pt>
                <c:pt idx="1">
                  <c:v>17</c:v>
                </c:pt>
                <c:pt idx="2">
                  <c:v>47</c:v>
                </c:pt>
                <c:pt idx="3">
                  <c:v>125</c:v>
                </c:pt>
                <c:pt idx="4">
                  <c:v>86</c:v>
                </c:pt>
                <c:pt idx="5">
                  <c:v>79</c:v>
                </c:pt>
                <c:pt idx="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2-4639-8BAA-14CA0C4A80A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467069632"/>
        <c:axId val="2140564624"/>
        <c:axId val="0"/>
      </c:bar3DChart>
      <c:catAx>
        <c:axId val="14670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64624"/>
        <c:crosses val="autoZero"/>
        <c:auto val="1"/>
        <c:lblAlgn val="ctr"/>
        <c:lblOffset val="100"/>
        <c:noMultiLvlLbl val="0"/>
      </c:catAx>
      <c:valAx>
        <c:axId val="21405646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670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area_wide!$S$1</c:f>
              <c:strCache>
                <c:ptCount val="1"/>
                <c:pt idx="0">
                  <c:v>Average of LTV ratio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area_wide!$R$2:$R$12</c:f>
              <c:strCache>
                <c:ptCount val="11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</c:strCache>
            </c:strRef>
          </c:cat>
          <c:val>
            <c:numRef>
              <c:f>area_wide!$S$2:$S$12</c:f>
              <c:numCache>
                <c:formatCode>0.00</c:formatCode>
                <c:ptCount val="11"/>
                <c:pt idx="0">
                  <c:v>75.292395833333345</c:v>
                </c:pt>
                <c:pt idx="1">
                  <c:v>72.415322916666668</c:v>
                </c:pt>
                <c:pt idx="2">
                  <c:v>76.167228260869564</c:v>
                </c:pt>
                <c:pt idx="3">
                  <c:v>72.476373015873023</c:v>
                </c:pt>
                <c:pt idx="4">
                  <c:v>74.968400000000003</c:v>
                </c:pt>
                <c:pt idx="5">
                  <c:v>71.815393137254901</c:v>
                </c:pt>
                <c:pt idx="6">
                  <c:v>76.188946428571427</c:v>
                </c:pt>
                <c:pt idx="7">
                  <c:v>70.889555727554182</c:v>
                </c:pt>
                <c:pt idx="8">
                  <c:v>70.206874999999997</c:v>
                </c:pt>
                <c:pt idx="9">
                  <c:v>74.855613880742922</c:v>
                </c:pt>
                <c:pt idx="10">
                  <c:v>69.122984126984136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16-445E-8627-F523165966C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525503"/>
        <c:axId val="160988335"/>
      </c:lineChart>
      <c:catAx>
        <c:axId val="895255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8335"/>
        <c:crosses val="autoZero"/>
        <c:auto val="1"/>
        <c:lblAlgn val="ctr"/>
        <c:lblOffset val="100"/>
        <c:noMultiLvlLbl val="0"/>
      </c:catAx>
      <c:valAx>
        <c:axId val="1609883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2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302637795275590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area_wide!$J$1</c:f>
              <c:strCache>
                <c:ptCount val="1"/>
                <c:pt idx="0">
                  <c:v>AVG Median Income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area_wide!$I$2:$I$12</c:f>
              <c:strCache>
                <c:ptCount val="11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</c:strCache>
            </c:strRef>
          </c:cat>
          <c:val>
            <c:numRef>
              <c:f>area_wide!$J$2:$J$12</c:f>
              <c:numCache>
                <c:formatCode>0.0</c:formatCode>
                <c:ptCount val="11"/>
                <c:pt idx="0">
                  <c:v>79329.91071428571</c:v>
                </c:pt>
                <c:pt idx="1">
                  <c:v>94983.497023809527</c:v>
                </c:pt>
                <c:pt idx="2">
                  <c:v>79539.764492753617</c:v>
                </c:pt>
                <c:pt idx="3">
                  <c:v>81862.222222222219</c:v>
                </c:pt>
                <c:pt idx="4">
                  <c:v>88339.076923076922</c:v>
                </c:pt>
                <c:pt idx="5">
                  <c:v>78249.588235294126</c:v>
                </c:pt>
                <c:pt idx="6">
                  <c:v>79394.642857142855</c:v>
                </c:pt>
                <c:pt idx="7">
                  <c:v>82877.236842105252</c:v>
                </c:pt>
                <c:pt idx="8">
                  <c:v>82454.292929292933</c:v>
                </c:pt>
                <c:pt idx="9">
                  <c:v>79678.563049853372</c:v>
                </c:pt>
                <c:pt idx="10">
                  <c:v>93950.158730158742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E-4961-8E37-F5B82900F90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15314415"/>
        <c:axId val="160987855"/>
      </c:lineChart>
      <c:catAx>
        <c:axId val="131531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7855"/>
        <c:crosses val="autoZero"/>
        <c:auto val="1"/>
        <c:lblAlgn val="ctr"/>
        <c:lblOffset val="100"/>
        <c:noMultiLvlLbl val="0"/>
      </c:catAx>
      <c:valAx>
        <c:axId val="16098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1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MEDian FAmily income</a:t>
            </a:r>
            <a:r>
              <a:rPr lang="en-IN" baseline="0"/>
              <a:t> vs % in minority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Sheet6!$G$2:$G$11</c:f>
              <c:strCache>
                <c:ptCount val="10"/>
                <c:pt idx="0">
                  <c:v>0 to 10</c:v>
                </c:pt>
                <c:pt idx="1">
                  <c:v>10 to 20</c:v>
                </c:pt>
                <c:pt idx="2">
                  <c:v>20 to 30</c:v>
                </c:pt>
                <c:pt idx="3">
                  <c:v>30 to 40</c:v>
                </c:pt>
                <c:pt idx="4">
                  <c:v>40 to 50</c:v>
                </c:pt>
                <c:pt idx="5">
                  <c:v>50 to 60 </c:v>
                </c:pt>
                <c:pt idx="6">
                  <c:v>60 to 70</c:v>
                </c:pt>
                <c:pt idx="7">
                  <c:v>70 to 80</c:v>
                </c:pt>
                <c:pt idx="8">
                  <c:v>80 to 90</c:v>
                </c:pt>
                <c:pt idx="9">
                  <c:v>90 to 100</c:v>
                </c:pt>
              </c:strCache>
            </c:strRef>
          </c:cat>
          <c:val>
            <c:numRef>
              <c:f>Sheet6!$J$2:$J$11</c:f>
              <c:numCache>
                <c:formatCode>0</c:formatCode>
                <c:ptCount val="10"/>
                <c:pt idx="0">
                  <c:v>81610.454545454544</c:v>
                </c:pt>
                <c:pt idx="1">
                  <c:v>84499.322493224943</c:v>
                </c:pt>
                <c:pt idx="2">
                  <c:v>84897.65625</c:v>
                </c:pt>
                <c:pt idx="3">
                  <c:v>89403.846153846156</c:v>
                </c:pt>
                <c:pt idx="4">
                  <c:v>84779.729729729734</c:v>
                </c:pt>
                <c:pt idx="5">
                  <c:v>83744.444444444438</c:v>
                </c:pt>
                <c:pt idx="6">
                  <c:v>84038.461538461532</c:v>
                </c:pt>
                <c:pt idx="7">
                  <c:v>92537.5</c:v>
                </c:pt>
                <c:pt idx="8">
                  <c:v>91642.307692307688</c:v>
                </c:pt>
                <c:pt idx="9">
                  <c:v>91178.571428571435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F-47E6-B4A3-0C3599D330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447089615"/>
        <c:axId val="1381105599"/>
      </c:lineChart>
      <c:catAx>
        <c:axId val="144708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05599"/>
        <c:crosses val="autoZero"/>
        <c:auto val="1"/>
        <c:lblAlgn val="ctr"/>
        <c:lblOffset val="100"/>
        <c:noMultiLvlLbl val="0"/>
      </c:catAx>
      <c:valAx>
        <c:axId val="1381105599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4708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LTV Ratio VS Mortgage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Sheet6!$Q$3:$Q$11</c:f>
              <c:strCache>
                <c:ptCount val="9"/>
                <c:pt idx="0">
                  <c:v>10 to 20</c:v>
                </c:pt>
                <c:pt idx="1">
                  <c:v>20 to 30</c:v>
                </c:pt>
                <c:pt idx="2">
                  <c:v>30 to 40</c:v>
                </c:pt>
                <c:pt idx="3">
                  <c:v>40 to 50</c:v>
                </c:pt>
                <c:pt idx="4">
                  <c:v>50 to 60 </c:v>
                </c:pt>
                <c:pt idx="5">
                  <c:v>60 to 70</c:v>
                </c:pt>
                <c:pt idx="6">
                  <c:v>70 to 80</c:v>
                </c:pt>
                <c:pt idx="7">
                  <c:v>80 to 90</c:v>
                </c:pt>
                <c:pt idx="8">
                  <c:v>90 to 100</c:v>
                </c:pt>
              </c:strCache>
            </c:strRef>
          </c:cat>
          <c:val>
            <c:numRef>
              <c:f>Sheet6!$R$3:$R$11</c:f>
              <c:numCache>
                <c:formatCode>0.00</c:formatCode>
                <c:ptCount val="9"/>
                <c:pt idx="0">
                  <c:v>3.496</c:v>
                </c:pt>
                <c:pt idx="1">
                  <c:v>2.7980000000000005</c:v>
                </c:pt>
                <c:pt idx="2">
                  <c:v>3.0206249999999994</c:v>
                </c:pt>
                <c:pt idx="3">
                  <c:v>3.0750000000000006</c:v>
                </c:pt>
                <c:pt idx="4">
                  <c:v>3.1297543859649131</c:v>
                </c:pt>
                <c:pt idx="5">
                  <c:v>3.1061836734693897</c:v>
                </c:pt>
                <c:pt idx="6">
                  <c:v>3.315158536068195</c:v>
                </c:pt>
                <c:pt idx="7">
                  <c:v>3.1567350427350434</c:v>
                </c:pt>
                <c:pt idx="8">
                  <c:v>3.2436685641998726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8-4022-B159-2A0BBA8C8A2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81300303"/>
        <c:axId val="160958095"/>
      </c:lineChart>
      <c:catAx>
        <c:axId val="19813003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58095"/>
        <c:crosses val="autoZero"/>
        <c:auto val="1"/>
        <c:lblAlgn val="ctr"/>
        <c:lblOffset val="100"/>
        <c:noMultiLvlLbl val="0"/>
      </c:catAx>
      <c:valAx>
        <c:axId val="1609580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98130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pivot1!$H$14</c:f>
              <c:strCache>
                <c:ptCount val="1"/>
                <c:pt idx="0">
                  <c:v>Average of Length of Mortgage in Months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pivot1!$G$15:$G$21</c:f>
              <c:strCache>
                <c:ptCount val="7"/>
                <c:pt idx="0">
                  <c:v>&lt; 25</c:v>
                </c:pt>
                <c:pt idx="1">
                  <c:v>25 to 34</c:v>
                </c:pt>
                <c:pt idx="2">
                  <c:v>35 to 44</c:v>
                </c:pt>
                <c:pt idx="3">
                  <c:v>45 to 54</c:v>
                </c:pt>
                <c:pt idx="4">
                  <c:v>55 to 64</c:v>
                </c:pt>
                <c:pt idx="5">
                  <c:v>65 to 74</c:v>
                </c:pt>
                <c:pt idx="6">
                  <c:v>&gt; 74</c:v>
                </c:pt>
              </c:strCache>
            </c:strRef>
          </c:cat>
          <c:val>
            <c:numRef>
              <c:f>pivot1!$H$15:$H$21</c:f>
              <c:numCache>
                <c:formatCode>0.0</c:formatCode>
                <c:ptCount val="7"/>
                <c:pt idx="0">
                  <c:v>305.10638297872339</c:v>
                </c:pt>
                <c:pt idx="1">
                  <c:v>322.8</c:v>
                </c:pt>
                <c:pt idx="2">
                  <c:v>316.40287769784175</c:v>
                </c:pt>
                <c:pt idx="3">
                  <c:v>327.21649484536084</c:v>
                </c:pt>
                <c:pt idx="4">
                  <c:v>332.72727272727275</c:v>
                </c:pt>
                <c:pt idx="5">
                  <c:v>335</c:v>
                </c:pt>
                <c:pt idx="6">
                  <c:v>309.4736842105263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1-43D4-BC97-DCDF2959094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326349231"/>
        <c:axId val="1383187407"/>
      </c:lineChart>
      <c:catAx>
        <c:axId val="132634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187407"/>
        <c:crosses val="autoZero"/>
        <c:auto val="1"/>
        <c:lblAlgn val="ctr"/>
        <c:lblOffset val="100"/>
        <c:noMultiLvlLbl val="0"/>
      </c:catAx>
      <c:valAx>
        <c:axId val="1383187407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32634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26" fmlaLink="combobox!$F$12" fmlaRange="combobox!$F$3:$F$9" sel="5" val="0"/>
</file>

<file path=xl/ctrlProps/ctrlProp2.xml><?xml version="1.0" encoding="utf-8"?>
<formControlPr xmlns="http://schemas.microsoft.com/office/spreadsheetml/2009/9/main" objectType="Drop" dropStyle="combo" dx="26" fmlaLink="$F$12" fmlaRange="$F$3:$F$9" noThreeD="1" sel="5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image" Target="../media/image5.svg"/><Relationship Id="rId18" Type="http://schemas.openxmlformats.org/officeDocument/2006/relationships/chart" Target="../charts/chart10.xml"/><Relationship Id="rId3" Type="http://schemas.microsoft.com/office/2007/relationships/hdphoto" Target="../media/hdphoto1.wdp"/><Relationship Id="rId7" Type="http://schemas.openxmlformats.org/officeDocument/2006/relationships/chart" Target="../charts/chart1.xml"/><Relationship Id="rId12" Type="http://schemas.openxmlformats.org/officeDocument/2006/relationships/image" Target="../media/image4.png"/><Relationship Id="rId17" Type="http://schemas.openxmlformats.org/officeDocument/2006/relationships/chart" Target="../charts/chart9.xml"/><Relationship Id="rId2" Type="http://schemas.openxmlformats.org/officeDocument/2006/relationships/image" Target="../media/image2.png"/><Relationship Id="rId16" Type="http://schemas.openxmlformats.org/officeDocument/2006/relationships/chart" Target="../charts/chart8.xml"/><Relationship Id="rId1" Type="http://schemas.openxmlformats.org/officeDocument/2006/relationships/image" Target="../media/image1.jpg"/><Relationship Id="rId6" Type="http://schemas.openxmlformats.org/officeDocument/2006/relationships/hyperlink" Target="https://www.thebluediamondgallery.com/wooden-tile/h/home-loan.html" TargetMode="External"/><Relationship Id="rId11" Type="http://schemas.openxmlformats.org/officeDocument/2006/relationships/chart" Target="../charts/chart5.xml"/><Relationship Id="rId5" Type="http://schemas.microsoft.com/office/2007/relationships/hdphoto" Target="../media/hdphoto2.wdp"/><Relationship Id="rId15" Type="http://schemas.openxmlformats.org/officeDocument/2006/relationships/chart" Target="../charts/chart7.xml"/><Relationship Id="rId10" Type="http://schemas.openxmlformats.org/officeDocument/2006/relationships/chart" Target="../charts/chart4.xml"/><Relationship Id="rId4" Type="http://schemas.openxmlformats.org/officeDocument/2006/relationships/image" Target="../media/image3.png"/><Relationship Id="rId9" Type="http://schemas.openxmlformats.org/officeDocument/2006/relationships/chart" Target="../charts/chart3.xml"/><Relationship Id="rId1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75</xdr:row>
      <xdr:rowOff>137159</xdr:rowOff>
    </xdr:from>
    <xdr:to>
      <xdr:col>23</xdr:col>
      <xdr:colOff>304800</xdr:colOff>
      <xdr:row>99</xdr:row>
      <xdr:rowOff>30480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13853159"/>
          <a:ext cx="14295120" cy="4282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45720</xdr:rowOff>
    </xdr:from>
    <xdr:to>
      <xdr:col>23</xdr:col>
      <xdr:colOff>396066</xdr:colOff>
      <xdr:row>27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08760"/>
          <a:ext cx="14416866" cy="3543300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0</xdr:row>
      <xdr:rowOff>0</xdr:rowOff>
    </xdr:from>
    <xdr:to>
      <xdr:col>14</xdr:col>
      <xdr:colOff>426720</xdr:colOff>
      <xdr:row>8</xdr:row>
      <xdr:rowOff>45720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alphaModFix amt="85000"/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rcRect/>
        <a:stretch/>
      </xdr:blipFill>
      <xdr:spPr>
        <a:xfrm>
          <a:off x="4373880" y="0"/>
          <a:ext cx="4587240" cy="15087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7</xdr:col>
      <xdr:colOff>106680</xdr:colOff>
      <xdr:row>8</xdr:row>
      <xdr:rowOff>53340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4373880" cy="151638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152400</xdr:colOff>
      <xdr:row>0</xdr:row>
      <xdr:rowOff>0</xdr:rowOff>
    </xdr:from>
    <xdr:to>
      <xdr:col>13</xdr:col>
      <xdr:colOff>106680</xdr:colOff>
      <xdr:row>2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638800" y="0"/>
          <a:ext cx="2392680" cy="518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pPr algn="ctr"/>
          <a:r>
            <a:rPr lang="en-IN" sz="2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DASH</a:t>
          </a:r>
          <a:r>
            <a:rPr lang="en-IN" sz="2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BOARD</a:t>
          </a:r>
          <a:endParaRPr lang="en-IN" sz="2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twoCellAnchor>
  <xdr:twoCellAnchor>
    <xdr:from>
      <xdr:col>2</xdr:col>
      <xdr:colOff>167640</xdr:colOff>
      <xdr:row>1</xdr:row>
      <xdr:rowOff>121920</xdr:rowOff>
    </xdr:from>
    <xdr:to>
      <xdr:col>5</xdr:col>
      <xdr:colOff>472440</xdr:colOff>
      <xdr:row>4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386840" y="304800"/>
          <a:ext cx="213360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>
              <a:ln>
                <a:noFill/>
              </a:ln>
              <a:solidFill>
                <a:schemeClr val="tx1"/>
              </a:solidFill>
            </a:rPr>
            <a:t>Age</a:t>
          </a:r>
          <a:r>
            <a:rPr lang="en-IN" sz="2000" b="1" baseline="0">
              <a:ln>
                <a:noFill/>
              </a:ln>
              <a:solidFill>
                <a:schemeClr val="tx1"/>
              </a:solidFill>
            </a:rPr>
            <a:t> Of Borrower</a:t>
          </a:r>
          <a:endParaRPr lang="en-IN" sz="1400" b="1" baseline="0">
            <a:ln>
              <a:noFill/>
            </a:ln>
            <a:solidFill>
              <a:schemeClr val="tx1"/>
            </a:solidFill>
          </a:endParaRPr>
        </a:p>
        <a:p>
          <a:endParaRPr lang="en-IN" sz="1100">
            <a:ln>
              <a:noFill/>
            </a:ln>
          </a:endParaRPr>
        </a:p>
      </xdr:txBody>
    </xdr:sp>
    <xdr:clientData/>
  </xdr:twoCellAnchor>
  <xdr:oneCellAnchor>
    <xdr:from>
      <xdr:col>11</xdr:col>
      <xdr:colOff>0</xdr:colOff>
      <xdr:row>21</xdr:row>
      <xdr:rowOff>57150</xdr:rowOff>
    </xdr:from>
    <xdr:ext cx="4429125" cy="23320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6705600" y="3897630"/>
          <a:ext cx="442912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900"/>
        </a:p>
      </xdr:txBody>
    </xdr:sp>
    <xdr:clientData/>
  </xdr:oneCellAnchor>
  <xdr:oneCellAnchor>
    <xdr:from>
      <xdr:col>1</xdr:col>
      <xdr:colOff>190500</xdr:colOff>
      <xdr:row>10</xdr:row>
      <xdr:rowOff>110490</xdr:rowOff>
    </xdr:from>
    <xdr:ext cx="2828925" cy="23320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800100" y="1939290"/>
          <a:ext cx="282892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900"/>
        </a:p>
      </xdr:txBody>
    </xdr:sp>
    <xdr:clientData/>
  </xdr:oneCellAnchor>
  <xdr:twoCellAnchor>
    <xdr:from>
      <xdr:col>14</xdr:col>
      <xdr:colOff>403860</xdr:colOff>
      <xdr:row>0</xdr:row>
      <xdr:rowOff>0</xdr:rowOff>
    </xdr:from>
    <xdr:to>
      <xdr:col>23</xdr:col>
      <xdr:colOff>396240</xdr:colOff>
      <xdr:row>8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938260" y="0"/>
          <a:ext cx="5478780" cy="151638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198120</xdr:colOff>
      <xdr:row>15</xdr:row>
      <xdr:rowOff>53340</xdr:rowOff>
    </xdr:from>
    <xdr:to>
      <xdr:col>21</xdr:col>
      <xdr:colOff>312420</xdr:colOff>
      <xdr:row>17</xdr:row>
      <xdr:rowOff>137160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1170920" y="2796540"/>
          <a:ext cx="194310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Count of Buyers</a:t>
          </a:r>
          <a:r>
            <a:rPr lang="en-IN" sz="16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19</xdr:col>
      <xdr:colOff>373380</xdr:colOff>
      <xdr:row>17</xdr:row>
      <xdr:rowOff>121920</xdr:rowOff>
    </xdr:from>
    <xdr:to>
      <xdr:col>20</xdr:col>
      <xdr:colOff>327660</xdr:colOff>
      <xdr:row>19</xdr:row>
      <xdr:rowOff>76200</xdr:rowOff>
    </xdr:to>
    <xdr:sp macro="" textlink="combobox!H7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1955780" y="3230880"/>
          <a:ext cx="563880" cy="32004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0C64389-70CB-49D5-9E32-2E07796822C3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97</a:t>
          </a:fld>
          <a:endParaRPr lang="en-IN" sz="2400"/>
        </a:p>
      </xdr:txBody>
    </xdr:sp>
    <xdr:clientData/>
  </xdr:twoCellAnchor>
  <xdr:twoCellAnchor>
    <xdr:from>
      <xdr:col>18</xdr:col>
      <xdr:colOff>190500</xdr:colOff>
      <xdr:row>20</xdr:row>
      <xdr:rowOff>45720</xdr:rowOff>
    </xdr:from>
    <xdr:to>
      <xdr:col>21</xdr:col>
      <xdr:colOff>525780</xdr:colOff>
      <xdr:row>23</xdr:row>
      <xdr:rowOff>106680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1163300" y="3703320"/>
          <a:ext cx="216408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>
              <a:solidFill>
                <a:schemeClr val="bg1"/>
              </a:solidFill>
            </a:rPr>
            <a:t>NO. Of First Time Buyers </a:t>
          </a:r>
        </a:p>
      </xdr:txBody>
    </xdr:sp>
    <xdr:clientData/>
  </xdr:twoCellAnchor>
  <xdr:twoCellAnchor>
    <xdr:from>
      <xdr:col>19</xdr:col>
      <xdr:colOff>342900</xdr:colOff>
      <xdr:row>23</xdr:row>
      <xdr:rowOff>152400</xdr:rowOff>
    </xdr:from>
    <xdr:to>
      <xdr:col>20</xdr:col>
      <xdr:colOff>381000</xdr:colOff>
      <xdr:row>25</xdr:row>
      <xdr:rowOff>144780</xdr:rowOff>
    </xdr:to>
    <xdr:sp macro="" textlink="combobox!I12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1925300" y="4358640"/>
          <a:ext cx="647700" cy="35814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C2DF014-9CF7-45B9-99BE-8A791CB75603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11</a:t>
          </a:fld>
          <a:endParaRPr lang="en-IN" sz="1600"/>
        </a:p>
      </xdr:txBody>
    </xdr:sp>
    <xdr:clientData/>
  </xdr:twoCellAnchor>
  <xdr:twoCellAnchor>
    <xdr:from>
      <xdr:col>12</xdr:col>
      <xdr:colOff>228600</xdr:colOff>
      <xdr:row>9</xdr:row>
      <xdr:rowOff>30480</xdr:rowOff>
    </xdr:from>
    <xdr:to>
      <xdr:col>15</xdr:col>
      <xdr:colOff>419100</xdr:colOff>
      <xdr:row>11</xdr:row>
      <xdr:rowOff>45720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7543800" y="1676400"/>
          <a:ext cx="20193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0" u="none" strike="noStrike">
              <a:solidFill>
                <a:schemeClr val="bg1">
                  <a:lumMod val="95000"/>
                </a:schemeClr>
              </a:solidFill>
              <a:effectLst/>
              <a:latin typeface="+mn-lt"/>
              <a:ea typeface="+mn-ea"/>
              <a:cs typeface="+mn-cs"/>
            </a:rPr>
            <a:t>% of Minority vs age:</a:t>
          </a:r>
          <a:r>
            <a:rPr lang="en-IN" sz="1600" b="1">
              <a:solidFill>
                <a:schemeClr val="bg1">
                  <a:lumMod val="95000"/>
                </a:schemeClr>
              </a:solidFill>
            </a:rPr>
            <a:t> </a:t>
          </a:r>
        </a:p>
      </xdr:txBody>
    </xdr:sp>
    <xdr:clientData/>
  </xdr:twoCellAnchor>
  <xdr:twoCellAnchor>
    <xdr:from>
      <xdr:col>12</xdr:col>
      <xdr:colOff>15240</xdr:colOff>
      <xdr:row>22</xdr:row>
      <xdr:rowOff>91440</xdr:rowOff>
    </xdr:from>
    <xdr:to>
      <xdr:col>15</xdr:col>
      <xdr:colOff>259080</xdr:colOff>
      <xdr:row>26</xdr:row>
      <xdr:rowOff>76200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7330440" y="4114800"/>
          <a:ext cx="2072640" cy="716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Borrower Debt to </a:t>
          </a:r>
          <a:r>
            <a:rPr lang="en-IN" sz="1600" b="1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IN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Income Ratio</a:t>
          </a:r>
          <a:r>
            <a:rPr lang="en-IN" sz="1600" b="1">
              <a:solidFill>
                <a:schemeClr val="bg1"/>
              </a:solidFill>
            </a:rPr>
            <a:t>  :</a:t>
          </a:r>
        </a:p>
      </xdr:txBody>
    </xdr:sp>
    <xdr:clientData/>
  </xdr:twoCellAnchor>
  <xdr:twoCellAnchor>
    <xdr:from>
      <xdr:col>12</xdr:col>
      <xdr:colOff>175260</xdr:colOff>
      <xdr:row>17</xdr:row>
      <xdr:rowOff>152400</xdr:rowOff>
    </xdr:from>
    <xdr:to>
      <xdr:col>15</xdr:col>
      <xdr:colOff>464820</xdr:colOff>
      <xdr:row>21</xdr:row>
      <xdr:rowOff>53340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7490460" y="3261360"/>
          <a:ext cx="211836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AVG of Borrower Income Ratio</a:t>
          </a:r>
          <a:r>
            <a:rPr lang="en-IN" sz="2000" b="1">
              <a:solidFill>
                <a:schemeClr val="bg1"/>
              </a:solidFill>
            </a:rPr>
            <a:t>  :</a:t>
          </a:r>
        </a:p>
      </xdr:txBody>
    </xdr:sp>
    <xdr:clientData/>
  </xdr:twoCellAnchor>
  <xdr:twoCellAnchor>
    <xdr:from>
      <xdr:col>12</xdr:col>
      <xdr:colOff>213360</xdr:colOff>
      <xdr:row>12</xdr:row>
      <xdr:rowOff>167640</xdr:rowOff>
    </xdr:from>
    <xdr:to>
      <xdr:col>15</xdr:col>
      <xdr:colOff>403860</xdr:colOff>
      <xdr:row>15</xdr:row>
      <xdr:rowOff>53340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7528560" y="2362200"/>
          <a:ext cx="201930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AVG  Mortgage Rate:</a:t>
          </a:r>
          <a:r>
            <a:rPr lang="en-IN" sz="2400" b="1">
              <a:solidFill>
                <a:schemeClr val="bg1"/>
              </a:solidFill>
            </a:rPr>
            <a:t>  </a:t>
          </a:r>
        </a:p>
      </xdr:txBody>
    </xdr:sp>
    <xdr:clientData/>
  </xdr:twoCellAnchor>
  <xdr:twoCellAnchor>
    <xdr:from>
      <xdr:col>15</xdr:col>
      <xdr:colOff>297180</xdr:colOff>
      <xdr:row>13</xdr:row>
      <xdr:rowOff>53340</xdr:rowOff>
    </xdr:from>
    <xdr:to>
      <xdr:col>17</xdr:col>
      <xdr:colOff>228600</xdr:colOff>
      <xdr:row>14</xdr:row>
      <xdr:rowOff>167640</xdr:rowOff>
    </xdr:to>
    <xdr:sp macro="" textlink="combobox!J12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9441180" y="2430780"/>
          <a:ext cx="11506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9281C63-642C-45E9-AC2F-7AF2F8E5EFF4}" type="TxLink">
            <a:rPr lang="en-US" sz="18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algn="ctr"/>
            <a:t>3.26</a:t>
          </a:fld>
          <a:endParaRPr lang="en-IN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312420</xdr:colOff>
      <xdr:row>9</xdr:row>
      <xdr:rowOff>15240</xdr:rowOff>
    </xdr:from>
    <xdr:to>
      <xdr:col>17</xdr:col>
      <xdr:colOff>243840</xdr:colOff>
      <xdr:row>10</xdr:row>
      <xdr:rowOff>129540</xdr:rowOff>
    </xdr:to>
    <xdr:sp macro="" textlink="combobox!I7">
      <xdr:nvSpPr>
        <xdr:cNvPr id="24" name="TextBox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9456420" y="1661160"/>
          <a:ext cx="11506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734F36F-AFF3-4401-94CF-BFA6BAA64C8B}" type="TxLink">
            <a:rPr lang="en-US" sz="18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algn="ctr"/>
            <a:t>27.33</a:t>
          </a:fld>
          <a:endParaRPr lang="en-IN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327660</xdr:colOff>
      <xdr:row>17</xdr:row>
      <xdr:rowOff>106680</xdr:rowOff>
    </xdr:from>
    <xdr:to>
      <xdr:col>17</xdr:col>
      <xdr:colOff>259080</xdr:colOff>
      <xdr:row>19</xdr:row>
      <xdr:rowOff>38100</xdr:rowOff>
    </xdr:to>
    <xdr:sp macro="" textlink="combobox!H16">
      <xdr:nvSpPr>
        <xdr:cNvPr id="25" name="TextBox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9471660" y="3215640"/>
          <a:ext cx="11506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CF9A2AE-D0A9-4011-A8E7-0C517F717267}" type="TxLink">
            <a:rPr lang="en-US" sz="18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algn="ctr"/>
            <a:t>1.32</a:t>
          </a:fld>
          <a:endParaRPr lang="en-IN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403860</xdr:colOff>
      <xdr:row>22</xdr:row>
      <xdr:rowOff>175260</xdr:rowOff>
    </xdr:from>
    <xdr:to>
      <xdr:col>17</xdr:col>
      <xdr:colOff>335280</xdr:colOff>
      <xdr:row>24</xdr:row>
      <xdr:rowOff>106680</xdr:rowOff>
    </xdr:to>
    <xdr:sp macro="" textlink="combobox!I16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9547860" y="4198620"/>
          <a:ext cx="11506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D5EC158-3CCA-4962-A947-B1DECCB1CDFC}" type="TxLink">
            <a:rPr lang="en-US" sz="18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algn="ctr"/>
            <a:t>31.1</a:t>
          </a:fld>
          <a:endParaRPr lang="en-IN" sz="3200" b="1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480060</xdr:colOff>
          <xdr:row>4</xdr:row>
          <xdr:rowOff>68580</xdr:rowOff>
        </xdr:from>
        <xdr:to>
          <xdr:col>5</xdr:col>
          <xdr:colOff>228600</xdr:colOff>
          <xdr:row>6</xdr:row>
          <xdr:rowOff>60960</xdr:rowOff>
        </xdr:to>
        <xdr:sp macro="" textlink="">
          <xdr:nvSpPr>
            <xdr:cNvPr id="10244" name="Drop Down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0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27</xdr:row>
      <xdr:rowOff>99060</xdr:rowOff>
    </xdr:from>
    <xdr:to>
      <xdr:col>11</xdr:col>
      <xdr:colOff>205740</xdr:colOff>
      <xdr:row>45</xdr:row>
      <xdr:rowOff>91440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60</xdr:row>
      <xdr:rowOff>83820</xdr:rowOff>
    </xdr:from>
    <xdr:to>
      <xdr:col>12</xdr:col>
      <xdr:colOff>358140</xdr:colOff>
      <xdr:row>76</xdr:row>
      <xdr:rowOff>15240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</xdr:row>
      <xdr:rowOff>83820</xdr:rowOff>
    </xdr:from>
    <xdr:to>
      <xdr:col>7</xdr:col>
      <xdr:colOff>304800</xdr:colOff>
      <xdr:row>60</xdr:row>
      <xdr:rowOff>83820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304800</xdr:colOff>
      <xdr:row>45</xdr:row>
      <xdr:rowOff>83820</xdr:rowOff>
    </xdr:from>
    <xdr:to>
      <xdr:col>15</xdr:col>
      <xdr:colOff>0</xdr:colOff>
      <xdr:row>60</xdr:row>
      <xdr:rowOff>83820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586740</xdr:colOff>
      <xdr:row>45</xdr:row>
      <xdr:rowOff>83820</xdr:rowOff>
    </xdr:from>
    <xdr:to>
      <xdr:col>23</xdr:col>
      <xdr:colOff>411480</xdr:colOff>
      <xdr:row>60</xdr:row>
      <xdr:rowOff>83820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441960</xdr:colOff>
      <xdr:row>1</xdr:row>
      <xdr:rowOff>68580</xdr:rowOff>
    </xdr:from>
    <xdr:to>
      <xdr:col>19</xdr:col>
      <xdr:colOff>373380</xdr:colOff>
      <xdr:row>3</xdr:row>
      <xdr:rowOff>68580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8976360" y="251460"/>
          <a:ext cx="29794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73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Sum of Total Annual Income</a:t>
          </a:r>
          <a:r>
            <a:rPr lang="en-IN" sz="1730" b="1">
              <a:solidFill>
                <a:schemeClr val="bg1"/>
              </a:solidFill>
            </a:rPr>
            <a:t> :</a:t>
          </a:r>
        </a:p>
      </xdr:txBody>
    </xdr:sp>
    <xdr:clientData/>
  </xdr:twoCellAnchor>
  <xdr:twoCellAnchor>
    <xdr:from>
      <xdr:col>14</xdr:col>
      <xdr:colOff>449580</xdr:colOff>
      <xdr:row>4</xdr:row>
      <xdr:rowOff>15240</xdr:rowOff>
    </xdr:from>
    <xdr:to>
      <xdr:col>19</xdr:col>
      <xdr:colOff>449580</xdr:colOff>
      <xdr:row>7</xdr:row>
      <xdr:rowOff>68580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8983980" y="746760"/>
          <a:ext cx="3048000" cy="60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Sum of Total Amount Borrowed</a:t>
          </a:r>
          <a:r>
            <a:rPr lang="en-IN" sz="2400" b="1">
              <a:solidFill>
                <a:schemeClr val="bg1"/>
              </a:solidFill>
            </a:rPr>
            <a:t> :</a:t>
          </a:r>
        </a:p>
      </xdr:txBody>
    </xdr:sp>
    <xdr:clientData/>
  </xdr:twoCellAnchor>
  <xdr:twoCellAnchor>
    <xdr:from>
      <xdr:col>19</xdr:col>
      <xdr:colOff>289560</xdr:colOff>
      <xdr:row>1</xdr:row>
      <xdr:rowOff>60960</xdr:rowOff>
    </xdr:from>
    <xdr:to>
      <xdr:col>22</xdr:col>
      <xdr:colOff>464820</xdr:colOff>
      <xdr:row>3</xdr:row>
      <xdr:rowOff>76200</xdr:rowOff>
    </xdr:to>
    <xdr:sp macro="" textlink="Sheet8!L13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871960" y="243840"/>
          <a:ext cx="2004060" cy="381000"/>
        </a:xfrm>
        <a:prstGeom prst="rect">
          <a:avLst/>
        </a:prstGeom>
        <a:solidFill>
          <a:schemeClr val="accent6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B67F6A2B-3113-49AB-B925-E390595B716D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l"/>
            <a:t> $1,05,23,000.00 </a:t>
          </a:fld>
          <a:endParaRPr lang="en-IN" sz="2000" b="1"/>
        </a:p>
      </xdr:txBody>
    </xdr:sp>
    <xdr:clientData/>
  </xdr:twoCellAnchor>
  <xdr:twoCellAnchor>
    <xdr:from>
      <xdr:col>19</xdr:col>
      <xdr:colOff>320040</xdr:colOff>
      <xdr:row>4</xdr:row>
      <xdr:rowOff>91440</xdr:rowOff>
    </xdr:from>
    <xdr:to>
      <xdr:col>22</xdr:col>
      <xdr:colOff>472440</xdr:colOff>
      <xdr:row>6</xdr:row>
      <xdr:rowOff>99060</xdr:rowOff>
    </xdr:to>
    <xdr:sp macro="" textlink="Sheet8!M13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11902440" y="822960"/>
          <a:ext cx="1981200" cy="373380"/>
        </a:xfrm>
        <a:prstGeom prst="rect">
          <a:avLst/>
        </a:prstGeom>
        <a:solidFill>
          <a:schemeClr val="accent6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7C148C-2CBF-4AA6-A587-2319B566811A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$2,65,55,000.00 </a:t>
          </a:fld>
          <a:endParaRPr lang="en-IN" sz="2000" b="1"/>
        </a:p>
      </xdr:txBody>
    </xdr:sp>
    <xdr:clientData/>
  </xdr:twoCellAnchor>
  <xdr:twoCellAnchor editAs="oneCell">
    <xdr:from>
      <xdr:col>0</xdr:col>
      <xdr:colOff>106680</xdr:colOff>
      <xdr:row>1</xdr:row>
      <xdr:rowOff>76200</xdr:rowOff>
    </xdr:from>
    <xdr:to>
      <xdr:col>2</xdr:col>
      <xdr:colOff>213360</xdr:colOff>
      <xdr:row>7</xdr:row>
      <xdr:rowOff>83820</xdr:rowOff>
    </xdr:to>
    <xdr:pic>
      <xdr:nvPicPr>
        <xdr:cNvPr id="16" name="Graphic 15" descr="Work from home Wi-Fi with solid fill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6680" y="259080"/>
          <a:ext cx="1325880" cy="1104900"/>
        </a:xfrm>
        <a:prstGeom prst="rect">
          <a:avLst/>
        </a:prstGeom>
      </xdr:spPr>
    </xdr:pic>
    <xdr:clientData/>
  </xdr:twoCellAnchor>
  <xdr:twoCellAnchor>
    <xdr:from>
      <xdr:col>11</xdr:col>
      <xdr:colOff>205740</xdr:colOff>
      <xdr:row>27</xdr:row>
      <xdr:rowOff>106680</xdr:rowOff>
    </xdr:from>
    <xdr:to>
      <xdr:col>23</xdr:col>
      <xdr:colOff>396240</xdr:colOff>
      <xdr:row>45</xdr:row>
      <xdr:rowOff>106680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358140</xdr:colOff>
      <xdr:row>60</xdr:row>
      <xdr:rowOff>91440</xdr:rowOff>
    </xdr:from>
    <xdr:to>
      <xdr:col>23</xdr:col>
      <xdr:colOff>297180</xdr:colOff>
      <xdr:row>76</xdr:row>
      <xdr:rowOff>38100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76</xdr:row>
      <xdr:rowOff>22860</xdr:rowOff>
    </xdr:from>
    <xdr:to>
      <xdr:col>12</xdr:col>
      <xdr:colOff>312420</xdr:colOff>
      <xdr:row>88</xdr:row>
      <xdr:rowOff>91440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129540</xdr:colOff>
      <xdr:row>9</xdr:row>
      <xdr:rowOff>22860</xdr:rowOff>
    </xdr:from>
    <xdr:to>
      <xdr:col>22</xdr:col>
      <xdr:colOff>121920</xdr:colOff>
      <xdr:row>12</xdr:row>
      <xdr:rowOff>99060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1102340" y="1668780"/>
          <a:ext cx="2430780" cy="624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1">
              <a:solidFill>
                <a:schemeClr val="bg1"/>
              </a:solidFill>
            </a:rPr>
            <a:t>Length of AVG Mortgage</a:t>
          </a:r>
          <a:r>
            <a:rPr lang="en-IN" sz="1600" b="1" baseline="0">
              <a:solidFill>
                <a:schemeClr val="bg1"/>
              </a:solidFill>
            </a:rPr>
            <a:t> In Months</a:t>
          </a:r>
        </a:p>
        <a:p>
          <a:endParaRPr lang="en-IN" sz="1100"/>
        </a:p>
      </xdr:txBody>
    </xdr:sp>
    <xdr:clientData/>
  </xdr:twoCellAnchor>
  <xdr:twoCellAnchor>
    <xdr:from>
      <xdr:col>19</xdr:col>
      <xdr:colOff>251460</xdr:colOff>
      <xdr:row>12</xdr:row>
      <xdr:rowOff>99060</xdr:rowOff>
    </xdr:from>
    <xdr:to>
      <xdr:col>20</xdr:col>
      <xdr:colOff>548640</xdr:colOff>
      <xdr:row>14</xdr:row>
      <xdr:rowOff>121920</xdr:rowOff>
    </xdr:to>
    <xdr:sp macro="" textlink="combobox!H19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11833860" y="2293620"/>
          <a:ext cx="906780" cy="3886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F489541-7BF8-4EE4-9DBE-352412140C42}" type="TxLink">
            <a:rPr lang="en-US" sz="1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327.22</a:t>
          </a:fld>
          <a:endParaRPr lang="en-IN" sz="1800"/>
        </a:p>
      </xdr:txBody>
    </xdr:sp>
    <xdr:clientData/>
  </xdr:twoCellAnchor>
  <xdr:twoCellAnchor>
    <xdr:from>
      <xdr:col>12</xdr:col>
      <xdr:colOff>335280</xdr:colOff>
      <xdr:row>76</xdr:row>
      <xdr:rowOff>38100</xdr:rowOff>
    </xdr:from>
    <xdr:to>
      <xdr:col>23</xdr:col>
      <xdr:colOff>289560</xdr:colOff>
      <xdr:row>98</xdr:row>
      <xdr:rowOff>144780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88</xdr:row>
      <xdr:rowOff>99060</xdr:rowOff>
    </xdr:from>
    <xdr:to>
      <xdr:col>12</xdr:col>
      <xdr:colOff>320040</xdr:colOff>
      <xdr:row>98</xdr:row>
      <xdr:rowOff>160020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449580</xdr:colOff>
          <xdr:row>1</xdr:row>
          <xdr:rowOff>137160</xdr:rowOff>
        </xdr:from>
        <xdr:to>
          <xdr:col>7</xdr:col>
          <xdr:colOff>1546860</xdr:colOff>
          <xdr:row>3</xdr:row>
          <xdr:rowOff>45720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2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0</xdr:row>
      <xdr:rowOff>0</xdr:rowOff>
    </xdr:from>
    <xdr:to>
      <xdr:col>15</xdr:col>
      <xdr:colOff>441960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601980</xdr:colOff>
      <xdr:row>18</xdr:row>
      <xdr:rowOff>45720</xdr:rowOff>
    </xdr:from>
    <xdr:to>
      <xdr:col>15</xdr:col>
      <xdr:colOff>518160</xdr:colOff>
      <xdr:row>33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472440</xdr:colOff>
      <xdr:row>33</xdr:row>
      <xdr:rowOff>129540</xdr:rowOff>
    </xdr:from>
    <xdr:to>
      <xdr:col>11</xdr:col>
      <xdr:colOff>381000</xdr:colOff>
      <xdr:row>48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441960</xdr:colOff>
      <xdr:row>33</xdr:row>
      <xdr:rowOff>129540</xdr:rowOff>
    </xdr:from>
    <xdr:to>
      <xdr:col>19</xdr:col>
      <xdr:colOff>137160</xdr:colOff>
      <xdr:row>48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434340</xdr:colOff>
      <xdr:row>49</xdr:row>
      <xdr:rowOff>15240</xdr:rowOff>
    </xdr:from>
    <xdr:to>
      <xdr:col>12</xdr:col>
      <xdr:colOff>396240</xdr:colOff>
      <xdr:row>64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213360</xdr:colOff>
      <xdr:row>16</xdr:row>
      <xdr:rowOff>64770</xdr:rowOff>
    </xdr:from>
    <xdr:to>
      <xdr:col>33</xdr:col>
      <xdr:colOff>182880</xdr:colOff>
      <xdr:row>31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220980</xdr:colOff>
      <xdr:row>0</xdr:row>
      <xdr:rowOff>278130</xdr:rowOff>
    </xdr:from>
    <xdr:to>
      <xdr:col>33</xdr:col>
      <xdr:colOff>129540</xdr:colOff>
      <xdr:row>14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11</xdr:row>
      <xdr:rowOff>179070</xdr:rowOff>
    </xdr:from>
    <xdr:to>
      <xdr:col>13</xdr:col>
      <xdr:colOff>30480</xdr:colOff>
      <xdr:row>26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152400</xdr:colOff>
      <xdr:row>12</xdr:row>
      <xdr:rowOff>11430</xdr:rowOff>
    </xdr:from>
    <xdr:to>
      <xdr:col>23</xdr:col>
      <xdr:colOff>457200</xdr:colOff>
      <xdr:row>27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14</xdr:row>
      <xdr:rowOff>19050</xdr:rowOff>
    </xdr:from>
    <xdr:to>
      <xdr:col>3</xdr:col>
      <xdr:colOff>754380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Reddy" refreshedDate="45175.42475416667" createdVersion="8" refreshedVersion="8" minRefreshableVersion="3" recordCount="500" xr:uid="{E1035DD9-D4E1-4E58-8A94-FBBFA44B3751}">
  <cacheSource type="worksheet">
    <worksheetSource name="Loan_data"/>
  </cacheSource>
  <cacheFields count="14">
    <cacheField name="Borrower ID Number" numFmtId="0">
      <sharedItems containsSemiMixedTypes="0" containsString="0" containsNumber="1" containsInteger="1" minValue="1" maxValue="500" count="5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</sharedItems>
    </cacheField>
    <cacheField name="Wide Area Location Code" numFmtId="0">
      <sharedItems containsSemiMixedTypes="0" containsString="0" containsNumber="1" containsInteger="1" minValue="1" maxValue="55" count="47">
        <n v="53"/>
        <n v="6"/>
        <n v="34"/>
        <n v="51"/>
        <n v="39"/>
        <n v="24"/>
        <n v="8"/>
        <n v="36"/>
        <n v="48"/>
        <n v="25"/>
        <n v="26"/>
        <n v="13"/>
        <n v="49"/>
        <n v="27"/>
        <n v="5"/>
        <n v="41"/>
        <n v="44"/>
        <n v="29"/>
        <n v="4"/>
        <n v="17"/>
        <n v="9"/>
        <n v="31"/>
        <n v="55"/>
        <n v="47"/>
        <n v="45"/>
        <n v="30"/>
        <n v="12"/>
        <n v="42"/>
        <n v="37"/>
        <n v="20"/>
        <n v="50"/>
        <n v="1"/>
        <n v="19"/>
        <n v="40"/>
        <n v="21"/>
        <n v="18"/>
        <n v="46"/>
        <n v="22"/>
        <n v="35"/>
        <n v="38"/>
        <n v="32"/>
        <n v="16"/>
        <n v="10"/>
        <n v="28"/>
        <n v="23"/>
        <n v="2"/>
        <n v="15"/>
      </sharedItems>
    </cacheField>
    <cacheField name="% Minority in Local Area" numFmtId="0">
      <sharedItems containsSemiMixedTypes="0" containsString="0" containsNumber="1" minValue="1.49" maxValue="98.95" count="469">
        <n v="29.57"/>
        <n v="90.76"/>
        <n v="64.19"/>
        <n v="34.58"/>
        <n v="17.93"/>
        <n v="29.18"/>
        <n v="81.63"/>
        <n v="39.06"/>
        <n v="98.09"/>
        <n v="41.47"/>
        <n v="40.18"/>
        <n v="41.27"/>
        <n v="84.75"/>
        <n v="33.01"/>
        <n v="34.799999999999997"/>
        <n v="67.430000000000007"/>
        <n v="33.31"/>
        <n v="53.46"/>
        <n v="90.4"/>
        <n v="65.52"/>
        <n v="30.74"/>
        <n v="20.03"/>
        <n v="33.07"/>
        <n v="21.69"/>
        <n v="19.29"/>
        <n v="8.94"/>
        <n v="13.28"/>
        <n v="12.25"/>
        <n v="23.23"/>
        <n v="13.88"/>
        <n v="4.2300000000000004"/>
        <n v="12.14"/>
        <n v="35.729999999999997"/>
        <n v="4.96"/>
        <n v="76.77"/>
        <n v="20.04"/>
        <n v="26.93"/>
        <n v="25.02"/>
        <n v="14.53"/>
        <n v="23.51"/>
        <n v="5.0199999999999996"/>
        <n v="77.25"/>
        <n v="25.29"/>
        <n v="31.34"/>
        <n v="18.05"/>
        <n v="6.85"/>
        <n v="9.33"/>
        <n v="59.3"/>
        <n v="4.3499999999999996"/>
        <n v="20.22"/>
        <n v="39.58"/>
        <n v="2.66"/>
        <n v="2.91"/>
        <n v="8.7100000000000009"/>
        <n v="12.34"/>
        <n v="23.98"/>
        <n v="6.5"/>
        <n v="90.45"/>
        <n v="9.7899999999999991"/>
        <n v="16.149999999999999"/>
        <n v="55.47"/>
        <n v="29.96"/>
        <n v="26.51"/>
        <n v="24.01"/>
        <n v="37.47"/>
        <n v="8.3000000000000007"/>
        <n v="3.31"/>
        <n v="10.17"/>
        <n v="10.08"/>
        <n v="35.67"/>
        <n v="9.81"/>
        <n v="24.46"/>
        <n v="41.16"/>
        <n v="19.27"/>
        <n v="6.56"/>
        <n v="59.79"/>
        <n v="41.5"/>
        <n v="21.32"/>
        <n v="83.3"/>
        <n v="19.309999999999999"/>
        <n v="50.56"/>
        <n v="3.94"/>
        <n v="15.3"/>
        <n v="37.36"/>
        <n v="12.96"/>
        <n v="15.02"/>
        <n v="31.07"/>
        <n v="57.69"/>
        <n v="39.57"/>
        <n v="10.96"/>
        <n v="11.61"/>
        <n v="28.67"/>
        <n v="14.01"/>
        <n v="22.68"/>
        <n v="15.97"/>
        <n v="21.42"/>
        <n v="2.5499999999999998"/>
        <n v="4.17"/>
        <n v="3.14"/>
        <n v="48.53"/>
        <n v="7.49"/>
        <n v="51.32"/>
        <n v="6.91"/>
        <n v="11.47"/>
        <n v="5.74"/>
        <n v="9.65"/>
        <n v="14.27"/>
        <n v="9"/>
        <n v="59.52"/>
        <n v="51.06"/>
        <n v="40.93"/>
        <n v="57.94"/>
        <n v="40.15"/>
        <n v="12.95"/>
        <n v="20.13"/>
        <n v="25.37"/>
        <n v="16.329999999999998"/>
        <n v="12.84"/>
        <n v="15.21"/>
        <n v="83.41"/>
        <n v="24.87"/>
        <n v="80.94"/>
        <n v="19.3"/>
        <n v="15.38"/>
        <n v="16.8"/>
        <n v="6.53"/>
        <n v="11.83"/>
        <n v="37.630000000000003"/>
        <n v="90.31"/>
        <n v="78.83"/>
        <n v="24.95"/>
        <n v="17.350000000000001"/>
        <n v="18.28"/>
        <n v="9.9700000000000006"/>
        <n v="8.75"/>
        <n v="16.96"/>
        <n v="8.77"/>
        <n v="76.5"/>
        <n v="97.18"/>
        <n v="31.13"/>
        <n v="14.24"/>
        <n v="11.74"/>
        <n v="70.38"/>
        <n v="40.75"/>
        <n v="36.35"/>
        <n v="8.26"/>
        <n v="7.45"/>
        <n v="8.81"/>
        <n v="5.26"/>
        <n v="3.34"/>
        <n v="3.98"/>
        <n v="46.31"/>
        <n v="6.86"/>
        <n v="28.14"/>
        <n v="7.71"/>
        <n v="42.02"/>
        <n v="75.540000000000006"/>
        <n v="29.6"/>
        <n v="65.92"/>
        <n v="16.649999999999999"/>
        <n v="8.58"/>
        <n v="12.11"/>
        <n v="5.68"/>
        <n v="60.7"/>
        <n v="45.13"/>
        <n v="11.31"/>
        <n v="77.16"/>
        <n v="9.74"/>
        <n v="12.91"/>
        <n v="3.56"/>
        <n v="7.24"/>
        <n v="7.6"/>
        <n v="9.2200000000000006"/>
        <n v="13.02"/>
        <n v="3.38"/>
        <n v="6.32"/>
        <n v="8.48"/>
        <n v="10.23"/>
        <n v="13.56"/>
        <n v="18.88"/>
        <n v="4.12"/>
        <n v="7.72"/>
        <n v="6.93"/>
        <n v="35.97"/>
        <n v="16.34"/>
        <n v="10.89"/>
        <n v="7.92"/>
        <n v="29.38"/>
        <n v="59.59"/>
        <n v="4.45"/>
        <n v="18.16"/>
        <n v="29.58"/>
        <n v="11.13"/>
        <n v="3.41"/>
        <n v="40.79"/>
        <n v="4.7300000000000004"/>
        <n v="11.84"/>
        <n v="13.29"/>
        <n v="25.3"/>
        <n v="11.53"/>
        <n v="65"/>
        <n v="39.86"/>
        <n v="18.329999999999998"/>
        <n v="4.8600000000000003"/>
        <n v="32.5"/>
        <n v="76.87"/>
        <n v="96.18"/>
        <n v="38.840000000000003"/>
        <n v="51.94"/>
        <n v="54.93"/>
        <n v="31.7"/>
        <n v="11.88"/>
        <n v="7.85"/>
        <n v="78.349999999999994"/>
        <n v="44.1"/>
        <n v="11.04"/>
        <n v="13.61"/>
        <n v="52.39"/>
        <n v="86.84"/>
        <n v="59.46"/>
        <n v="32.619999999999997"/>
        <n v="4.1100000000000003"/>
        <n v="3.52"/>
        <n v="33.74"/>
        <n v="7.21"/>
        <n v="2.97"/>
        <n v="66.11"/>
        <n v="68.739999999999995"/>
        <n v="7.74"/>
        <n v="21.96"/>
        <n v="18.02"/>
        <n v="16.77"/>
        <n v="6.18"/>
        <n v="6.42"/>
        <n v="59.82"/>
        <n v="7.84"/>
        <n v="18.61"/>
        <n v="39.590000000000003"/>
        <n v="25.71"/>
        <n v="40.43"/>
        <n v="1.49"/>
        <n v="19.68"/>
        <n v="34.26"/>
        <n v="9.76"/>
        <n v="59.83"/>
        <n v="10.39"/>
        <n v="10.54"/>
        <n v="18.63"/>
        <n v="5.65"/>
        <n v="17.14"/>
        <n v="20.78"/>
        <n v="18.93"/>
        <n v="3.67"/>
        <n v="58.35"/>
        <n v="42.96"/>
        <n v="33.090000000000003"/>
        <n v="93.79"/>
        <n v="35.76"/>
        <n v="19.440000000000001"/>
        <n v="38.78"/>
        <n v="6.54"/>
        <n v="34.840000000000003"/>
        <n v="48.59"/>
        <n v="10.3"/>
        <n v="27.73"/>
        <n v="49.27"/>
        <n v="13.42"/>
        <n v="4.74"/>
        <n v="17.37"/>
        <n v="13.98"/>
        <n v="30.82"/>
        <n v="74.400000000000006"/>
        <n v="81.03"/>
        <n v="7.34"/>
        <n v="12.72"/>
        <n v="32.46"/>
        <n v="18.829999999999998"/>
        <n v="75.34"/>
        <n v="16.54"/>
        <n v="73.400000000000006"/>
        <n v="41.07"/>
        <n v="7.37"/>
        <n v="35.01"/>
        <n v="25.68"/>
        <n v="87.6"/>
        <n v="20.05"/>
        <n v="13.79"/>
        <n v="18.100000000000001"/>
        <n v="25.87"/>
        <n v="33.17"/>
        <n v="15.41"/>
        <n v="33.94"/>
        <n v="93.25"/>
        <n v="2.98"/>
        <n v="20.74"/>
        <n v="2.67"/>
        <n v="5.09"/>
        <n v="98.95"/>
        <n v="25.81"/>
        <n v="8.44"/>
        <n v="13.25"/>
        <n v="14.29"/>
        <n v="12.2"/>
        <n v="20.25"/>
        <n v="22.44"/>
        <n v="17.5"/>
        <n v="12.86"/>
        <n v="7.27"/>
        <n v="14.2"/>
        <n v="31.74"/>
        <n v="18.23"/>
        <n v="22.84"/>
        <n v="62.31"/>
        <n v="33.04"/>
        <n v="2.7"/>
        <n v="49.71"/>
        <n v="8.0399999999999991"/>
        <n v="69.959999999999994"/>
        <n v="36.61"/>
        <n v="42.81"/>
        <n v="22.5"/>
        <n v="12.09"/>
        <n v="87.71"/>
        <n v="81.58"/>
        <n v="17.25"/>
        <n v="85.78"/>
        <n v="48.23"/>
        <n v="6.45"/>
        <n v="47.52"/>
        <n v="2.17"/>
        <n v="10.69"/>
        <n v="59.65"/>
        <n v="19.93"/>
        <n v="3.99"/>
        <n v="5.48"/>
        <n v="74.62"/>
        <n v="59.98"/>
        <n v="25.16"/>
        <n v="49.77"/>
        <n v="26.52"/>
        <n v="18.79"/>
        <n v="3.64"/>
        <n v="33.049999999999997"/>
        <n v="6.58"/>
        <n v="58.89"/>
        <n v="59.89"/>
        <n v="14.17"/>
        <n v="10.36"/>
        <n v="8.3699999999999992"/>
        <n v="18.95"/>
        <n v="25.17"/>
        <n v="28.43"/>
        <n v="16.559999999999999"/>
        <n v="19.63"/>
        <n v="61.26"/>
        <n v="18.98"/>
        <n v="15.44"/>
        <n v="40.08"/>
        <n v="7.3"/>
        <n v="22.75"/>
        <n v="11.96"/>
        <n v="3.66"/>
        <n v="19.190000000000001"/>
        <n v="17.190000000000001"/>
        <n v="3.04"/>
        <n v="5.53"/>
        <n v="91.46"/>
        <n v="5.37"/>
        <n v="16.91"/>
        <n v="14.44"/>
        <n v="31.33"/>
        <n v="26.44"/>
        <n v="45.18"/>
        <n v="5.89"/>
        <n v="45.81"/>
        <n v="33.18"/>
        <n v="42.23"/>
        <n v="94.36"/>
        <n v="11.36"/>
        <n v="21.73"/>
        <n v="4.3600000000000003"/>
        <n v="9.2799999999999994"/>
        <n v="4.87"/>
        <n v="18.649999999999999"/>
        <n v="29.35"/>
        <n v="78.14"/>
        <n v="63.85"/>
        <n v="30.11"/>
        <n v="40.44"/>
        <n v="52.91"/>
        <n v="7.09"/>
        <n v="8.6999999999999993"/>
        <n v="7.02"/>
        <n v="16.72"/>
        <n v="34.49"/>
        <n v="74.23"/>
        <n v="17.2"/>
        <n v="43.85"/>
        <n v="4.18"/>
        <n v="20.96"/>
        <n v="25.97"/>
        <n v="35.32"/>
        <n v="14.72"/>
        <n v="8.85"/>
        <n v="2.68"/>
        <n v="12.65"/>
        <n v="91.11"/>
        <n v="51.5"/>
        <n v="10.220000000000001"/>
        <n v="49.49"/>
        <n v="15.73"/>
        <n v="26.3"/>
        <n v="32.25"/>
        <n v="10.5"/>
        <n v="13.47"/>
        <n v="13.57"/>
        <n v="53.19"/>
        <n v="4.79"/>
        <n v="39.6"/>
        <n v="20.69"/>
        <n v="26.79"/>
        <n v="48.45"/>
        <n v="4.4800000000000004"/>
        <n v="17.78"/>
        <n v="29.86"/>
        <n v="88.48"/>
        <n v="44.38"/>
        <n v="8.83"/>
        <n v="2.13"/>
        <n v="28.31"/>
        <n v="13.08"/>
        <n v="5.86"/>
        <n v="32.83"/>
        <n v="27.53"/>
        <n v="24.92"/>
        <n v="16.02"/>
        <n v="61.56"/>
        <n v="47.77"/>
        <n v="79.349999999999994"/>
        <n v="6.66"/>
        <n v="16.53"/>
        <n v="31.37"/>
        <n v="58.33"/>
        <n v="11.49"/>
        <n v="35.979999999999997"/>
        <n v="7.17"/>
        <n v="11.03"/>
        <n v="15.81"/>
        <n v="10.53"/>
        <n v="94.85"/>
        <n v="55.38"/>
        <n v="16.59"/>
        <n v="16.829999999999998"/>
        <n v="6.82"/>
        <n v="83.46"/>
        <n v="22.09"/>
        <n v="31.96"/>
        <n v="27.59"/>
        <n v="8.57"/>
        <n v="40.65"/>
        <n v="17.59"/>
        <n v="25.24"/>
        <n v="44.8"/>
        <n v="17.66"/>
        <n v="21.49"/>
        <n v="40.28"/>
        <n v="14.48"/>
        <n v="33.82"/>
        <n v="22.55"/>
      </sharedItems>
    </cacheField>
    <cacheField name="Median Family Income in Local Area" numFmtId="0">
      <sharedItems containsSemiMixedTypes="0" containsString="0" containsNumber="1" containsInteger="1" minValue="52300" maxValue="139800"/>
    </cacheField>
    <cacheField name="Borrower Annual Income" numFmtId="0">
      <sharedItems containsSemiMixedTypes="0" containsString="0" containsNumber="1" containsInteger="1" minValue="18000" maxValue="1560000"/>
    </cacheField>
    <cacheField name="Borrower Income Ratio" numFmtId="0">
      <sharedItems containsSemiMixedTypes="0" containsString="0" containsNumber="1" minValue="0.21129999999999999" maxValue="22.065100000000001"/>
    </cacheField>
    <cacheField name="First Time Buyer? (1=Yes, 2=No)" numFmtId="0">
      <sharedItems containsSemiMixedTypes="0" containsString="0" containsNumber="1" containsInteger="1" minValue="1" maxValue="2"/>
    </cacheField>
    <cacheField name="Age of Borrower" numFmtId="0">
      <sharedItems count="7">
        <s v="&lt; 25"/>
        <s v="25 to 34"/>
        <s v="35 to 44"/>
        <s v="45 to 54"/>
        <s v="55 to 64"/>
        <s v="65 to 74"/>
        <s v="&gt; 74"/>
      </sharedItems>
    </cacheField>
    <cacheField name="Borrower Debt to Income Ratio" numFmtId="0">
      <sharedItems containsSemiMixedTypes="0" containsString="0" containsNumber="1" containsInteger="1" minValue="10" maxValue="50"/>
    </cacheField>
    <cacheField name="Appraised Value of Home" numFmtId="0">
      <sharedItems containsSemiMixedTypes="0" containsString="0" containsNumber="1" containsInteger="1" minValue="35000" maxValue="1915000"/>
    </cacheField>
    <cacheField name="Amount Borrowed" numFmtId="0">
      <sharedItems containsSemiMixedTypes="0" containsString="0" containsNumber="1" containsInteger="1" minValue="25000" maxValue="765000"/>
    </cacheField>
    <cacheField name="LTV ratio" numFmtId="0">
      <sharedItems containsSemiMixedTypes="0" containsString="0" containsNumber="1" minValue="12.06" maxValue="97" count="355">
        <n v="50.65"/>
        <n v="95"/>
        <n v="28.55"/>
        <n v="51.51"/>
        <n v="80"/>
        <n v="71.44"/>
        <n v="85"/>
        <n v="60"/>
        <n v="40.64"/>
        <n v="65.599999999999994"/>
        <n v="79.44"/>
        <n v="50.33"/>
        <n v="75"/>
        <n v="65.11"/>
        <n v="66.87"/>
        <n v="58.39"/>
        <n v="68"/>
        <n v="74.95"/>
        <n v="78.83"/>
        <n v="74.790000000000006"/>
        <n v="19.350000000000001"/>
        <n v="70"/>
        <n v="71.78"/>
        <n v="91.4"/>
        <n v="78.78"/>
        <n v="78.23"/>
        <n v="77.63"/>
        <n v="94.44"/>
        <n v="60.6"/>
        <n v="69.7"/>
        <n v="58.7"/>
        <n v="83.33"/>
        <n v="51.73"/>
        <n v="74.83"/>
        <n v="66.27"/>
        <n v="57.83"/>
        <n v="93.56"/>
        <n v="83.52"/>
        <n v="90"/>
        <n v="88.57"/>
        <n v="71.72"/>
        <n v="56.55"/>
        <n v="91.31"/>
        <n v="54.66"/>
        <n v="49.33"/>
        <n v="74.56"/>
        <n v="73.58"/>
        <n v="60.2"/>
        <n v="65.33"/>
        <n v="86.81"/>
        <n v="74.989999999999995"/>
        <n v="71.64"/>
        <n v="74.92"/>
        <n v="62.33"/>
        <n v="64.81"/>
        <n v="57.66"/>
        <n v="59.57"/>
        <n v="84"/>
        <n v="72.3"/>
        <n v="65.62"/>
        <n v="56.1"/>
        <n v="51.82"/>
        <n v="41.66"/>
        <n v="78.650000000000006"/>
        <n v="86.29"/>
        <n v="77.56"/>
        <n v="51.04"/>
        <n v="73.42"/>
        <n v="64.650000000000006"/>
        <n v="69.459999999999994"/>
        <n v="53.6"/>
        <n v="71.86"/>
        <n v="67.38"/>
        <n v="89.31"/>
        <n v="27.42"/>
        <n v="74.319999999999993"/>
        <n v="94.96"/>
        <n v="63.13"/>
        <n v="97"/>
        <n v="35"/>
        <n v="44.72"/>
        <n v="73.400000000000006"/>
        <n v="83.36"/>
        <n v="80.989999999999995"/>
        <n v="73.599999999999994"/>
        <n v="70.94"/>
        <n v="84.09"/>
        <n v="84.6"/>
        <n v="63.33"/>
        <n v="79.040000000000006"/>
        <n v="34.950000000000003"/>
        <n v="84.52"/>
        <n v="71.900000000000006"/>
        <n v="66.66"/>
        <n v="78.94"/>
        <n v="77.64"/>
        <n v="68.53"/>
        <n v="31.35"/>
        <n v="90.19"/>
        <n v="73.53"/>
        <n v="79"/>
        <n v="55.79"/>
        <n v="79.989999999999995"/>
        <n v="38.81"/>
        <n v="70.45"/>
        <n v="44.64"/>
        <n v="89.38"/>
        <n v="48.07"/>
        <n v="55"/>
        <n v="68.87"/>
        <n v="79.42"/>
        <n v="71.27"/>
        <n v="58.36"/>
        <n v="50"/>
        <n v="19.75"/>
        <n v="73.78"/>
        <n v="49.41"/>
        <n v="73.84"/>
        <n v="51.63"/>
        <n v="77.709999999999994"/>
        <n v="75.88"/>
        <n v="94.73"/>
        <n v="62.18"/>
        <n v="59.84"/>
        <n v="46.66"/>
        <n v="69.989999999999995"/>
        <n v="71.48"/>
        <n v="63.49"/>
        <n v="31.08"/>
        <n v="57.52"/>
        <n v="57.89"/>
        <n v="78.55"/>
        <n v="41.55"/>
        <n v="55.48"/>
        <n v="58.84"/>
        <n v="71.42"/>
        <n v="79.37"/>
        <n v="68.83"/>
        <n v="66.28"/>
        <n v="56.4"/>
        <n v="69.13"/>
        <n v="49.71"/>
        <n v="54.28"/>
        <n v="70.44"/>
        <n v="74.540000000000006"/>
        <n v="47.1"/>
        <n v="54.75"/>
        <n v="93.77"/>
        <n v="54.36"/>
        <n v="84.61"/>
        <n v="44.35"/>
        <n v="74"/>
        <n v="76.92"/>
        <n v="60.32"/>
        <n v="55.1"/>
        <n v="76.510000000000005"/>
        <n v="43.41"/>
        <n v="55.6"/>
        <n v="79.09"/>
        <n v="73.069999999999993"/>
        <n v="44.68"/>
        <n v="69.88"/>
        <n v="52.81"/>
        <n v="76.81"/>
        <n v="42.85"/>
        <n v="73.5"/>
        <n v="67.239999999999995"/>
        <n v="67.77"/>
        <n v="64.67"/>
        <n v="73.48"/>
        <n v="72.41"/>
        <n v="62.88"/>
        <n v="68.63"/>
        <n v="69.44"/>
        <n v="79.89"/>
        <n v="79.680000000000007"/>
        <n v="85.57"/>
        <n v="66.36"/>
        <n v="80.900000000000006"/>
        <n v="52.58"/>
        <n v="74.45"/>
        <n v="70.8"/>
        <n v="51"/>
        <n v="66.33"/>
        <n v="37.380000000000003"/>
        <n v="58.48"/>
        <n v="63"/>
        <n v="51.69"/>
        <n v="28.34"/>
        <n v="68.58"/>
        <n v="39.75"/>
        <n v="91.74"/>
        <n v="84.88"/>
        <n v="84.12"/>
        <n v="67.56"/>
        <n v="70.12"/>
        <n v="73.33"/>
        <n v="86.36"/>
        <n v="67.099999999999994"/>
        <n v="25.29"/>
        <n v="56.07"/>
        <n v="69.98"/>
        <n v="79.7"/>
        <n v="64.08"/>
        <n v="71.19"/>
        <n v="88.51"/>
        <n v="12.5"/>
        <n v="81.599999999999994"/>
        <n v="34.020000000000003"/>
        <n v="74.63"/>
        <n v="46.2"/>
        <n v="33.81"/>
        <n v="69.58"/>
        <n v="73.08"/>
        <n v="74.78"/>
        <n v="68.98"/>
        <n v="53.31"/>
        <n v="89.99"/>
        <n v="65.56"/>
        <n v="59.86"/>
        <n v="88.14"/>
        <n v="74.31"/>
        <n v="88.88"/>
        <n v="71.08"/>
        <n v="48.25"/>
        <n v="92.85"/>
        <n v="69.209999999999994"/>
        <n v="78.34"/>
        <n v="74.209999999999994"/>
        <n v="81.52"/>
        <n v="79.959999999999994"/>
        <n v="79.27"/>
        <n v="96.99"/>
        <n v="79.88"/>
        <n v="84.97"/>
        <n v="48.21"/>
        <n v="86.02"/>
        <n v="48.54"/>
        <n v="84.98"/>
        <n v="74.900000000000006"/>
        <n v="12.06"/>
        <n v="65"/>
        <n v="73.260000000000005"/>
        <n v="36.92"/>
        <n v="87.29"/>
        <n v="51.84"/>
        <n v="79.36"/>
        <n v="46.93"/>
        <n v="58.88"/>
        <n v="32.93"/>
        <n v="89.96"/>
        <n v="71.12"/>
        <n v="60.66"/>
        <n v="80.150000000000006"/>
        <n v="38.090000000000003"/>
        <n v="59.46"/>
        <n v="78.180000000000007"/>
        <n v="31.9"/>
        <n v="79.2"/>
        <n v="94"/>
        <n v="56.77"/>
        <n v="56.71"/>
        <n v="47.36"/>
        <n v="79.739999999999995"/>
        <n v="74.599999999999994"/>
        <n v="74.28"/>
        <n v="63.72"/>
        <n v="68.180000000000007"/>
        <n v="65.44"/>
        <n v="54.85"/>
        <n v="46.87"/>
        <n v="79.819999999999993"/>
        <n v="55.47"/>
        <n v="83.12"/>
        <n v="59.93"/>
        <n v="48.76"/>
        <n v="54"/>
        <n v="68.819999999999993"/>
        <n v="32.229999999999997"/>
        <n v="73.52"/>
        <n v="63.8"/>
        <n v="69.56"/>
        <n v="74.650000000000006"/>
        <n v="59.71"/>
        <n v="44.61"/>
        <n v="74.12"/>
        <n v="86.94"/>
        <n v="63.29"/>
        <n v="44.38"/>
        <n v="64.12"/>
        <n v="77.540000000000006"/>
        <n v="69.14"/>
        <n v="75.38"/>
        <n v="76.19"/>
        <n v="72.37"/>
        <n v="90.9"/>
        <n v="62.93"/>
        <n v="65.290000000000006"/>
        <n v="83.19"/>
        <n v="62.43"/>
        <n v="64"/>
        <n v="77.22"/>
        <n v="42.55"/>
        <n v="49.98"/>
        <n v="73.94"/>
        <n v="60.63"/>
        <n v="59.76"/>
        <n v="63.64"/>
        <n v="57.11"/>
        <n v="72.209999999999994"/>
        <n v="68.02"/>
        <n v="75.86"/>
        <n v="76.739999999999995"/>
        <n v="47.07"/>
        <n v="78.040000000000006"/>
        <n v="94.82"/>
        <n v="32.76"/>
        <n v="44.03"/>
        <n v="49.83"/>
        <n v="77.98"/>
        <n v="45.31"/>
        <n v="44.26"/>
        <n v="71.66"/>
        <n v="78"/>
        <n v="66.12"/>
        <n v="51.52"/>
        <n v="52"/>
        <n v="94.99"/>
        <n v="77.77"/>
        <n v="50.45"/>
        <n v="78.12"/>
        <n v="77.650000000000006"/>
        <n v="50.78"/>
        <n v="89.97"/>
        <n v="82.91"/>
        <n v="50.15"/>
        <n v="73.97"/>
        <n v="15"/>
        <n v="75.319999999999993"/>
        <n v="57"/>
        <n v="42.05"/>
        <n v="69.37"/>
        <n v="68.099999999999994"/>
        <n v="45.32"/>
        <n v="67.569999999999993"/>
        <n v="36.85"/>
        <n v="79.63"/>
        <n v="73.680000000000007"/>
        <n v="61.16"/>
        <n v="85.91"/>
        <n v="22.41"/>
        <n v="43.28"/>
        <n v="73.849999999999994"/>
        <n v="43.75"/>
        <n v="73.459999999999994"/>
      </sharedItems>
    </cacheField>
    <cacheField name="Length of Mortgage in Months" numFmtId="0">
      <sharedItems containsSemiMixedTypes="0" containsString="0" containsNumber="1" containsInteger="1" minValue="120" maxValue="360"/>
    </cacheField>
    <cacheField name="Mortgage Interest Rate" numFmtId="0">
      <sharedItems containsSemiMixedTypes="0" containsString="0" containsNumber="1" minValue="1.87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Reddy" refreshedDate="45175.471556481483" createdVersion="8" refreshedVersion="8" minRefreshableVersion="3" recordCount="7" xr:uid="{1F8DA9E8-1A3F-41EE-BB0C-A311C3D54FC2}">
  <cacheSource type="worksheet">
    <worksheetSource name="firstyesorno"/>
  </cacheSource>
  <cacheFields count="3">
    <cacheField name="Age of Borrower" numFmtId="0">
      <sharedItems count="7">
        <s v="&lt; 25"/>
        <s v="25 to 34"/>
        <s v="35 to 44"/>
        <s v="45 to 54"/>
        <s v="55 to 64"/>
        <s v="65 to 74"/>
        <s v="&gt; 74"/>
      </sharedItems>
    </cacheField>
    <cacheField name="First Time Buyer" numFmtId="0">
      <sharedItems containsSemiMixedTypes="0" containsString="0" containsNumber="1" containsInteger="1" minValue="2" maxValue="14" count="6">
        <n v="6"/>
        <n v="3"/>
        <n v="14"/>
        <n v="11"/>
        <n v="9"/>
        <n v="2"/>
      </sharedItems>
    </cacheField>
    <cacheField name="Not First time Buyer" numFmtId="0">
      <sharedItems containsSemiMixedTypes="0" containsString="0" containsNumber="1" containsInteger="1" minValue="17" maxValue="1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Reddy" refreshedDate="45175.474781944446" createdVersion="8" refreshedVersion="8" minRefreshableVersion="3" recordCount="500" xr:uid="{7FDB54BF-5AE6-455C-A035-EE0FC8B3D0FD}">
  <cacheSource type="worksheet">
    <worksheetSource ref="B1:C501" sheet="Sheet6"/>
  </cacheSource>
  <cacheFields count="2">
    <cacheField name="Age of Borrower" numFmtId="0">
      <sharedItems count="7">
        <s v="&lt; 25"/>
        <s v="25 to 34"/>
        <s v="35 to 44"/>
        <s v="45 to 54"/>
        <s v="55 to 64"/>
        <s v="65 to 74"/>
        <s v="&gt; 74"/>
      </sharedItems>
    </cacheField>
    <cacheField name="Borrower Debt to Income Ratio" numFmtId="0">
      <sharedItems containsSemiMixedTypes="0" containsString="0" containsNumber="1" containsInteger="1" minValue="10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deep Reddy" refreshedDate="45177.684994444448" backgroundQuery="1" createdVersion="8" refreshedVersion="8" minRefreshableVersion="3" recordCount="0" supportSubquery="1" supportAdvancedDrill="1" xr:uid="{35547633-0A8C-41F6-AC15-C47D598E4E9A}">
  <cacheSource type="external" connectionId="1"/>
  <cacheFields count="3">
    <cacheField name="[Measures].[Average of Borrower Debt to Income Ratio]" caption="Average of Borrower Debt to Income Ratio" numFmtId="0" hierarchy="8" level="32767"/>
    <cacheField name="[Range].[Age of Borrower].[Age of Borrower]" caption="Age of Borrower" numFmtId="0" hierarchy="3" level="1">
      <sharedItems count="7">
        <s v="&lt; 25"/>
        <s v="&gt; 74"/>
        <s v="25 to 34"/>
        <s v="35 to 44"/>
        <s v="45 to 54"/>
        <s v="55 to 64"/>
        <s v="65 to 74"/>
      </sharedItems>
    </cacheField>
    <cacheField name="[firstyesorno].[Age of Borrower].[Age of Borrower]" caption="Age of Borrower" numFmtId="0" level="1">
      <sharedItems count="7">
        <s v="&lt; 25"/>
        <s v="&gt; 74"/>
        <s v="25 to 34"/>
        <s v="35 to 44"/>
        <s v="45 to 54"/>
        <s v="55 to 64"/>
        <s v="65 to 74"/>
      </sharedItems>
    </cacheField>
  </cacheFields>
  <cacheHierarchies count="9">
    <cacheHierarchy uniqueName="[firstyesorno].[Age of Borrower]" caption="Age of Borrower" attribute="1" defaultMemberUniqueName="[firstyesorno].[Age of Borrower].[All]" allUniqueName="[firstyesorno].[Age of Borrower].[All]" dimensionUniqueName="[firstyesorno]" displayFolder="" count="2" memberValueDatatype="130" unbalanced="0">
      <fieldsUsage count="2">
        <fieldUsage x="-1"/>
        <fieldUsage x="2"/>
      </fieldsUsage>
    </cacheHierarchy>
    <cacheHierarchy uniqueName="[firstyesorno].[First Time Buyer]" caption="First Time Buyer" attribute="1" defaultMemberUniqueName="[firstyesorno].[First Time Buyer].[All]" allUniqueName="[firstyesorno].[First Time Buyer].[All]" dimensionUniqueName="[firstyesorno]" displayFolder="" count="0" memberValueDatatype="20" unbalanced="0"/>
    <cacheHierarchy uniqueName="[firstyesorno].[Not First time Buyer]" caption="Not First time Buyer" attribute="1" defaultMemberUniqueName="[firstyesorno].[Not First time Buyer].[All]" allUniqueName="[firstyesorno].[Not First time Buyer].[All]" dimensionUniqueName="[firstyesorno]" displayFolder="" count="0" memberValueDatatype="20" unbalanced="0"/>
    <cacheHierarchy uniqueName="[Range].[Age of Borrower]" caption="Age of Borrower" attribute="1" defaultMemberUniqueName="[Range].[Age of Borrower].[All]" allUniqueName="[Range].[Age of Borrow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Borrower Debt to Income Ratio]" caption="Borrower Debt to Income Ratio" attribute="1" defaultMemberUniqueName="[Range].[Borrower Debt to Income Ratio].[All]" allUniqueName="[Range].[Borrower Debt to Income Ratio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firstyesorno]" caption="__XL_Count firstyesorno" measure="1" displayFolder="" measureGroup="firstyesorno" count="0" hidden="1"/>
    <cacheHierarchy uniqueName="[Measures].[__No measures defined]" caption="__No measures defined" measure="1" displayFolder="" count="0" hidden="1"/>
    <cacheHierarchy uniqueName="[Measures].[Average of Borrower Debt to Income Ratio]" caption="Average of Borrower Debt to Income Ratio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firstyesorno" uniqueName="[firstyesorno]" caption="firstyesorno"/>
    <dimension measure="1" name="Measures" uniqueName="[Measures]" caption="Measures"/>
    <dimension name="Range" uniqueName="[Range]" caption="Range"/>
  </dimensions>
  <measureGroups count="2">
    <measureGroup name="firstyesorno" caption="firstyesorno"/>
    <measureGroup name="Range" caption="Range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x v="0"/>
    <x v="0"/>
    <n v="91700"/>
    <n v="123000"/>
    <n v="1.3412999999999999"/>
    <n v="2"/>
    <x v="0"/>
    <n v="10"/>
    <n v="385000"/>
    <n v="195000"/>
    <x v="0"/>
    <n v="360"/>
    <n v="2.75"/>
  </r>
  <r>
    <x v="1"/>
    <x v="1"/>
    <x v="1"/>
    <n v="83300"/>
    <n v="250000"/>
    <n v="3.0011999999999999"/>
    <n v="2"/>
    <x v="0"/>
    <n v="30"/>
    <n v="535000"/>
    <n v="505000"/>
    <x v="1"/>
    <n v="360"/>
    <n v="3.5"/>
  </r>
  <r>
    <x v="2"/>
    <x v="2"/>
    <x v="2"/>
    <n v="96500"/>
    <n v="64000"/>
    <n v="0.66320000000000001"/>
    <n v="2"/>
    <x v="0"/>
    <n v="43"/>
    <n v="375000"/>
    <n v="105000"/>
    <x v="2"/>
    <n v="180"/>
    <n v="2.5"/>
  </r>
  <r>
    <x v="3"/>
    <x v="3"/>
    <x v="3"/>
    <n v="124900"/>
    <n v="141000"/>
    <n v="1.1289"/>
    <n v="2"/>
    <x v="0"/>
    <n v="46"/>
    <n v="665000"/>
    <n v="345000"/>
    <x v="3"/>
    <n v="180"/>
    <n v="2.25"/>
  </r>
  <r>
    <x v="4"/>
    <x v="4"/>
    <x v="4"/>
    <n v="84600"/>
    <n v="109000"/>
    <n v="1.2884"/>
    <n v="1"/>
    <x v="0"/>
    <n v="30"/>
    <n v="405000"/>
    <n v="325000"/>
    <x v="4"/>
    <n v="180"/>
    <n v="2.87"/>
  </r>
  <r>
    <x v="5"/>
    <x v="5"/>
    <x v="5"/>
    <n v="124900"/>
    <n v="255000"/>
    <n v="2.0415999999999999"/>
    <n v="2"/>
    <x v="0"/>
    <n v="20"/>
    <n v="905000"/>
    <n v="645000"/>
    <x v="5"/>
    <n v="360"/>
    <n v="2.86"/>
  </r>
  <r>
    <x v="6"/>
    <x v="6"/>
    <x v="6"/>
    <n v="100000"/>
    <n v="145000"/>
    <n v="1.45"/>
    <n v="1"/>
    <x v="0"/>
    <n v="30"/>
    <n v="475000"/>
    <n v="395000"/>
    <x v="6"/>
    <n v="180"/>
    <n v="2.12"/>
  </r>
  <r>
    <x v="7"/>
    <x v="0"/>
    <x v="7"/>
    <n v="74600"/>
    <n v="392000"/>
    <n v="5.2546999999999997"/>
    <n v="2"/>
    <x v="0"/>
    <n v="20"/>
    <n v="265000"/>
    <n v="155000"/>
    <x v="7"/>
    <n v="360"/>
    <n v="2.99"/>
  </r>
  <r>
    <x v="8"/>
    <x v="7"/>
    <x v="8"/>
    <n v="96500"/>
    <n v="58000"/>
    <n v="0.60099999999999998"/>
    <n v="2"/>
    <x v="0"/>
    <n v="41"/>
    <n v="455000"/>
    <n v="185000"/>
    <x v="8"/>
    <n v="180"/>
    <n v="3.62"/>
  </r>
  <r>
    <x v="9"/>
    <x v="8"/>
    <x v="9"/>
    <n v="80000"/>
    <n v="170000"/>
    <n v="2.125"/>
    <n v="2"/>
    <x v="0"/>
    <n v="20"/>
    <n v="535000"/>
    <n v="355000"/>
    <x v="9"/>
    <n v="180"/>
    <n v="2.37"/>
  </r>
  <r>
    <x v="10"/>
    <x v="2"/>
    <x v="10"/>
    <n v="96500"/>
    <n v="182000"/>
    <n v="1.8859999999999999"/>
    <n v="2"/>
    <x v="0"/>
    <n v="20"/>
    <n v="395000"/>
    <n v="305000"/>
    <x v="10"/>
    <n v="180"/>
    <n v="2.5"/>
  </r>
  <r>
    <x v="11"/>
    <x v="9"/>
    <x v="11"/>
    <n v="114000"/>
    <n v="64000"/>
    <n v="0.56140000000000001"/>
    <n v="2"/>
    <x v="0"/>
    <n v="44"/>
    <n v="465000"/>
    <n v="365000"/>
    <x v="4"/>
    <n v="360"/>
    <n v="4.62"/>
  </r>
  <r>
    <x v="12"/>
    <x v="1"/>
    <x v="12"/>
    <n v="127900"/>
    <n v="88000"/>
    <n v="0.68799999999999994"/>
    <n v="2"/>
    <x v="0"/>
    <n v="38"/>
    <n v="755000"/>
    <n v="385000"/>
    <x v="11"/>
    <n v="360"/>
    <n v="2.87"/>
  </r>
  <r>
    <x v="13"/>
    <x v="10"/>
    <x v="13"/>
    <n v="79700"/>
    <n v="593000"/>
    <n v="7.4404000000000003"/>
    <n v="2"/>
    <x v="0"/>
    <n v="20"/>
    <n v="545000"/>
    <n v="415000"/>
    <x v="12"/>
    <n v="360"/>
    <n v="4.75"/>
  </r>
  <r>
    <x v="14"/>
    <x v="1"/>
    <x v="14"/>
    <n v="127900"/>
    <n v="297000"/>
    <n v="2.3220999999999998"/>
    <n v="2"/>
    <x v="0"/>
    <n v="20"/>
    <n v="955000"/>
    <n v="765000"/>
    <x v="4"/>
    <n v="360"/>
    <n v="3.5"/>
  </r>
  <r>
    <x v="15"/>
    <x v="5"/>
    <x v="15"/>
    <n v="104000"/>
    <n v="204000"/>
    <n v="1.9615"/>
    <n v="2"/>
    <x v="0"/>
    <n v="30"/>
    <n v="385000"/>
    <n v="175000"/>
    <x v="13"/>
    <n v="180"/>
    <n v="2.87"/>
  </r>
  <r>
    <x v="16"/>
    <x v="1"/>
    <x v="16"/>
    <n v="86700"/>
    <n v="214000"/>
    <n v="2.4683000000000002"/>
    <n v="2"/>
    <x v="0"/>
    <n v="20"/>
    <n v="625000"/>
    <n v="415000"/>
    <x v="14"/>
    <n v="180"/>
    <n v="2.5"/>
  </r>
  <r>
    <x v="17"/>
    <x v="11"/>
    <x v="17"/>
    <n v="52400"/>
    <n v="76000"/>
    <n v="1.4503999999999999"/>
    <n v="2"/>
    <x v="0"/>
    <n v="42"/>
    <n v="255000"/>
    <n v="145000"/>
    <x v="15"/>
    <n v="180"/>
    <n v="3.5"/>
  </r>
  <r>
    <x v="18"/>
    <x v="5"/>
    <x v="18"/>
    <n v="124900"/>
    <n v="287000"/>
    <n v="2.2978000000000001"/>
    <n v="2"/>
    <x v="0"/>
    <n v="20"/>
    <n v="595000"/>
    <n v="475000"/>
    <x v="4"/>
    <n v="360"/>
    <n v="3.37"/>
  </r>
  <r>
    <x v="19"/>
    <x v="1"/>
    <x v="19"/>
    <n v="75000"/>
    <n v="352000"/>
    <n v="4.6932999999999998"/>
    <n v="2"/>
    <x v="0"/>
    <n v="30"/>
    <n v="755000"/>
    <n v="505000"/>
    <x v="16"/>
    <n v="360"/>
    <n v="4.12"/>
  </r>
  <r>
    <x v="20"/>
    <x v="8"/>
    <x v="20"/>
    <n v="84800"/>
    <n v="229000"/>
    <n v="2.7004999999999999"/>
    <n v="2"/>
    <x v="0"/>
    <n v="30"/>
    <n v="215000"/>
    <n v="155000"/>
    <x v="17"/>
    <n v="360"/>
    <n v="3.62"/>
  </r>
  <r>
    <x v="21"/>
    <x v="12"/>
    <x v="21"/>
    <n v="85300"/>
    <n v="93000"/>
    <n v="1.0903"/>
    <n v="2"/>
    <x v="0"/>
    <n v="20"/>
    <n v="305000"/>
    <n v="235000"/>
    <x v="18"/>
    <n v="360"/>
    <n v="3.37"/>
  </r>
  <r>
    <x v="22"/>
    <x v="0"/>
    <x v="22"/>
    <n v="106900"/>
    <n v="231000"/>
    <n v="2.1608999999999998"/>
    <n v="2"/>
    <x v="0"/>
    <n v="10"/>
    <n v="565000"/>
    <n v="445000"/>
    <x v="4"/>
    <n v="360"/>
    <n v="3.75"/>
  </r>
  <r>
    <x v="23"/>
    <x v="8"/>
    <x v="23"/>
    <n v="72200"/>
    <n v="187000"/>
    <n v="2.59"/>
    <n v="2"/>
    <x v="0"/>
    <n v="42"/>
    <n v="665000"/>
    <n v="495000"/>
    <x v="19"/>
    <n v="360"/>
    <n v="3.5"/>
  </r>
  <r>
    <x v="24"/>
    <x v="6"/>
    <x v="24"/>
    <n v="99400"/>
    <n v="108000"/>
    <n v="1.0865"/>
    <n v="2"/>
    <x v="0"/>
    <n v="30"/>
    <n v="555000"/>
    <n v="435000"/>
    <x v="4"/>
    <n v="360"/>
    <n v="3.62"/>
  </r>
  <r>
    <x v="25"/>
    <x v="10"/>
    <x v="25"/>
    <n v="79000"/>
    <n v="54000"/>
    <n v="0.6835"/>
    <n v="2"/>
    <x v="0"/>
    <n v="43"/>
    <n v="295000"/>
    <n v="235000"/>
    <x v="4"/>
    <n v="360"/>
    <n v="3.25"/>
  </r>
  <r>
    <x v="26"/>
    <x v="10"/>
    <x v="26"/>
    <n v="79000"/>
    <n v="26000"/>
    <n v="0.3291"/>
    <n v="2"/>
    <x v="0"/>
    <n v="39"/>
    <n v="165000"/>
    <n v="35000"/>
    <x v="20"/>
    <n v="360"/>
    <n v="3.87"/>
  </r>
  <r>
    <x v="27"/>
    <x v="13"/>
    <x v="27"/>
    <n v="102800"/>
    <n v="192000"/>
    <n v="1.8676999999999999"/>
    <n v="1"/>
    <x v="0"/>
    <n v="20"/>
    <n v="405000"/>
    <n v="375000"/>
    <x v="1"/>
    <n v="360"/>
    <n v="3.87"/>
  </r>
  <r>
    <x v="28"/>
    <x v="14"/>
    <x v="28"/>
    <n v="71400"/>
    <n v="103000"/>
    <n v="1.4426000000000001"/>
    <n v="2"/>
    <x v="0"/>
    <n v="20"/>
    <n v="305000"/>
    <n v="215000"/>
    <x v="21"/>
    <n v="240"/>
    <n v="3"/>
  </r>
  <r>
    <x v="29"/>
    <x v="15"/>
    <x v="29"/>
    <n v="72200"/>
    <n v="171000"/>
    <n v="2.3683999999999998"/>
    <n v="2"/>
    <x v="0"/>
    <n v="48"/>
    <n v="715000"/>
    <n v="515000"/>
    <x v="22"/>
    <n v="360"/>
    <n v="2.87"/>
  </r>
  <r>
    <x v="30"/>
    <x v="16"/>
    <x v="30"/>
    <n v="89000"/>
    <n v="76000"/>
    <n v="0.85389999999999999"/>
    <n v="1"/>
    <x v="0"/>
    <n v="37"/>
    <n v="315000"/>
    <n v="285000"/>
    <x v="1"/>
    <n v="360"/>
    <n v="3.75"/>
  </r>
  <r>
    <x v="31"/>
    <x v="6"/>
    <x v="31"/>
    <n v="83600"/>
    <n v="122000"/>
    <n v="1.4593"/>
    <n v="2"/>
    <x v="0"/>
    <n v="41"/>
    <n v="375000"/>
    <n v="345000"/>
    <x v="23"/>
    <n v="360"/>
    <n v="3.87"/>
  </r>
  <r>
    <x v="32"/>
    <x v="6"/>
    <x v="32"/>
    <n v="81700"/>
    <n v="102000"/>
    <n v="1.2484999999999999"/>
    <n v="2"/>
    <x v="0"/>
    <n v="30"/>
    <n v="305000"/>
    <n v="245000"/>
    <x v="4"/>
    <n v="360"/>
    <n v="3.49"/>
  </r>
  <r>
    <x v="33"/>
    <x v="17"/>
    <x v="33"/>
    <n v="82600"/>
    <n v="196000"/>
    <n v="2.3729"/>
    <n v="1"/>
    <x v="0"/>
    <n v="20"/>
    <n v="405000"/>
    <n v="245000"/>
    <x v="7"/>
    <n v="360"/>
    <n v="2.75"/>
  </r>
  <r>
    <x v="34"/>
    <x v="1"/>
    <x v="34"/>
    <n v="92700"/>
    <n v="91000"/>
    <n v="0.98170000000000002"/>
    <n v="2"/>
    <x v="0"/>
    <n v="41"/>
    <n v="575000"/>
    <n v="455000"/>
    <x v="24"/>
    <n v="360"/>
    <n v="3.6"/>
  </r>
  <r>
    <x v="35"/>
    <x v="18"/>
    <x v="35"/>
    <n v="77800"/>
    <n v="72000"/>
    <n v="0.9254"/>
    <n v="2"/>
    <x v="0"/>
    <n v="30"/>
    <n v="195000"/>
    <n v="155000"/>
    <x v="25"/>
    <n v="360"/>
    <n v="3.99"/>
  </r>
  <r>
    <x v="36"/>
    <x v="8"/>
    <x v="36"/>
    <n v="80000"/>
    <n v="232000"/>
    <n v="2.9"/>
    <n v="2"/>
    <x v="0"/>
    <n v="10"/>
    <n v="445000"/>
    <n v="345000"/>
    <x v="26"/>
    <n v="180"/>
    <n v="2.75"/>
  </r>
  <r>
    <x v="37"/>
    <x v="2"/>
    <x v="37"/>
    <n v="96600"/>
    <n v="159000"/>
    <n v="1.6459999999999999"/>
    <n v="2"/>
    <x v="0"/>
    <n v="42"/>
    <n v="285000"/>
    <n v="255000"/>
    <x v="27"/>
    <n v="360"/>
    <n v="3.62"/>
  </r>
  <r>
    <x v="38"/>
    <x v="19"/>
    <x v="38"/>
    <n v="89100"/>
    <n v="197000"/>
    <n v="2.2109999999999999"/>
    <n v="2"/>
    <x v="0"/>
    <n v="20"/>
    <n v="405000"/>
    <n v="245000"/>
    <x v="28"/>
    <n v="180"/>
    <n v="2.75"/>
  </r>
  <r>
    <x v="39"/>
    <x v="3"/>
    <x v="39"/>
    <n v="124900"/>
    <n v="143000"/>
    <n v="1.1449"/>
    <n v="2"/>
    <x v="0"/>
    <n v="44"/>
    <n v="675000"/>
    <n v="475000"/>
    <x v="29"/>
    <n v="240"/>
    <n v="2.37"/>
  </r>
  <r>
    <x v="40"/>
    <x v="13"/>
    <x v="40"/>
    <n v="102800"/>
    <n v="158000"/>
    <n v="1.5369999999999999"/>
    <n v="2"/>
    <x v="0"/>
    <n v="20"/>
    <n v="345000"/>
    <n v="195000"/>
    <x v="30"/>
    <n v="180"/>
    <n v="2.5"/>
  </r>
  <r>
    <x v="41"/>
    <x v="6"/>
    <x v="41"/>
    <n v="100000"/>
    <n v="232000"/>
    <n v="2.3199999999999998"/>
    <n v="2"/>
    <x v="0"/>
    <n v="20"/>
    <n v="575000"/>
    <n v="475000"/>
    <x v="31"/>
    <n v="360"/>
    <n v="3.37"/>
  </r>
  <r>
    <x v="42"/>
    <x v="6"/>
    <x v="42"/>
    <n v="115100"/>
    <n v="162000"/>
    <n v="1.4075"/>
    <n v="2"/>
    <x v="0"/>
    <n v="20"/>
    <n v="595000"/>
    <n v="475000"/>
    <x v="4"/>
    <n v="360"/>
    <n v="2.5"/>
  </r>
  <r>
    <x v="43"/>
    <x v="15"/>
    <x v="43"/>
    <n v="92100"/>
    <n v="36000"/>
    <n v="0.39090000000000003"/>
    <n v="2"/>
    <x v="0"/>
    <n v="48"/>
    <n v="375000"/>
    <n v="195000"/>
    <x v="32"/>
    <n v="360"/>
    <n v="3.12"/>
  </r>
  <r>
    <x v="44"/>
    <x v="20"/>
    <x v="44"/>
    <n v="97800"/>
    <n v="60000"/>
    <n v="0.61350000000000005"/>
    <n v="1"/>
    <x v="0"/>
    <n v="20"/>
    <n v="195000"/>
    <n v="145000"/>
    <x v="4"/>
    <n v="360"/>
    <n v="3.99"/>
  </r>
  <r>
    <x v="45"/>
    <x v="21"/>
    <x v="45"/>
    <n v="86900"/>
    <n v="138000"/>
    <n v="1.5880000000000001"/>
    <n v="2"/>
    <x v="0"/>
    <n v="20"/>
    <n v="305000"/>
    <n v="225000"/>
    <x v="33"/>
    <n v="360"/>
    <n v="3"/>
  </r>
  <r>
    <x v="46"/>
    <x v="7"/>
    <x v="46"/>
    <n v="96500"/>
    <n v="229000"/>
    <n v="2.3731"/>
    <n v="2"/>
    <x v="0"/>
    <n v="30"/>
    <n v="475000"/>
    <n v="315000"/>
    <x v="34"/>
    <n v="360"/>
    <n v="3.37"/>
  </r>
  <r>
    <x v="47"/>
    <x v="8"/>
    <x v="47"/>
    <n v="52500"/>
    <n v="173000"/>
    <n v="3.2951999999999999"/>
    <n v="2"/>
    <x v="1"/>
    <n v="20"/>
    <n v="255000"/>
    <n v="205000"/>
    <x v="4"/>
    <n v="360"/>
    <n v="2.87"/>
  </r>
  <r>
    <x v="48"/>
    <x v="22"/>
    <x v="48"/>
    <n v="76800"/>
    <n v="146000"/>
    <n v="1.901"/>
    <n v="2"/>
    <x v="1"/>
    <n v="10"/>
    <n v="305000"/>
    <n v="175000"/>
    <x v="35"/>
    <n v="180"/>
    <n v="2.87"/>
  </r>
  <r>
    <x v="49"/>
    <x v="23"/>
    <x v="49"/>
    <n v="80700"/>
    <n v="57000"/>
    <n v="0.70630000000000004"/>
    <n v="1"/>
    <x v="1"/>
    <n v="39"/>
    <n v="335000"/>
    <n v="315000"/>
    <x v="36"/>
    <n v="360"/>
    <n v="2.87"/>
  </r>
  <r>
    <x v="50"/>
    <x v="0"/>
    <x v="50"/>
    <n v="106900"/>
    <n v="91000"/>
    <n v="0.85129999999999995"/>
    <n v="2"/>
    <x v="1"/>
    <n v="30"/>
    <n v="345000"/>
    <n v="285000"/>
    <x v="37"/>
    <n v="360"/>
    <n v="2.99"/>
  </r>
  <r>
    <x v="51"/>
    <x v="14"/>
    <x v="51"/>
    <n v="72300"/>
    <n v="123000"/>
    <n v="1.7012"/>
    <n v="1"/>
    <x v="1"/>
    <n v="20"/>
    <n v="365000"/>
    <n v="335000"/>
    <x v="38"/>
    <n v="360"/>
    <n v="2.99"/>
  </r>
  <r>
    <x v="52"/>
    <x v="7"/>
    <x v="52"/>
    <n v="77600"/>
    <n v="146000"/>
    <n v="1.8814"/>
    <n v="2"/>
    <x v="1"/>
    <n v="20"/>
    <n v="355000"/>
    <n v="305000"/>
    <x v="39"/>
    <n v="360"/>
    <n v="3.5"/>
  </r>
  <r>
    <x v="53"/>
    <x v="11"/>
    <x v="53"/>
    <n v="54700"/>
    <n v="79000"/>
    <n v="1.4441999999999999"/>
    <n v="2"/>
    <x v="1"/>
    <n v="10"/>
    <n v="145000"/>
    <n v="105000"/>
    <x v="40"/>
    <n v="180"/>
    <n v="3.75"/>
  </r>
  <r>
    <x v="54"/>
    <x v="9"/>
    <x v="54"/>
    <n v="95300"/>
    <n v="112000"/>
    <n v="1.1752"/>
    <n v="2"/>
    <x v="1"/>
    <n v="45"/>
    <n v="515000"/>
    <n v="285000"/>
    <x v="41"/>
    <n v="180"/>
    <n v="3.25"/>
  </r>
  <r>
    <x v="55"/>
    <x v="6"/>
    <x v="55"/>
    <n v="71000"/>
    <n v="191000"/>
    <n v="2.6901000000000002"/>
    <n v="2"/>
    <x v="1"/>
    <n v="20"/>
    <n v="455000"/>
    <n v="365000"/>
    <x v="4"/>
    <n v="360"/>
    <n v="2.87"/>
  </r>
  <r>
    <x v="56"/>
    <x v="14"/>
    <x v="56"/>
    <n v="71400"/>
    <n v="53000"/>
    <n v="0.74229999999999996"/>
    <n v="2"/>
    <x v="1"/>
    <n v="39"/>
    <n v="305000"/>
    <n v="265000"/>
    <x v="42"/>
    <n v="360"/>
    <n v="3.37"/>
  </r>
  <r>
    <x v="57"/>
    <x v="1"/>
    <x v="57"/>
    <n v="83300"/>
    <n v="102000"/>
    <n v="1.2244999999999999"/>
    <n v="2"/>
    <x v="1"/>
    <n v="42"/>
    <n v="535000"/>
    <n v="285000"/>
    <x v="43"/>
    <n v="360"/>
    <n v="2.87"/>
  </r>
  <r>
    <x v="58"/>
    <x v="15"/>
    <x v="43"/>
    <n v="92100"/>
    <n v="75000"/>
    <n v="0.81430000000000002"/>
    <n v="2"/>
    <x v="1"/>
    <n v="36"/>
    <n v="375000"/>
    <n v="185000"/>
    <x v="44"/>
    <n v="180"/>
    <n v="3.25"/>
  </r>
  <r>
    <x v="59"/>
    <x v="4"/>
    <x v="58"/>
    <n v="76000"/>
    <n v="65000"/>
    <n v="0.85529999999999995"/>
    <n v="2"/>
    <x v="1"/>
    <n v="20"/>
    <n v="175000"/>
    <n v="125000"/>
    <x v="21"/>
    <n v="360"/>
    <n v="3.99"/>
  </r>
  <r>
    <x v="60"/>
    <x v="11"/>
    <x v="59"/>
    <n v="55400"/>
    <n v="62000"/>
    <n v="1.1191"/>
    <n v="2"/>
    <x v="1"/>
    <n v="39"/>
    <n v="235000"/>
    <n v="175000"/>
    <x v="45"/>
    <n v="180"/>
    <n v="2.62"/>
  </r>
  <r>
    <x v="61"/>
    <x v="24"/>
    <x v="60"/>
    <n v="71400"/>
    <n v="130000"/>
    <n v="1.8207"/>
    <n v="2"/>
    <x v="1"/>
    <n v="46"/>
    <n v="335000"/>
    <n v="245000"/>
    <x v="46"/>
    <n v="360"/>
    <n v="3.25"/>
  </r>
  <r>
    <x v="62"/>
    <x v="1"/>
    <x v="61"/>
    <n v="83300"/>
    <n v="192000"/>
    <n v="2.3048999999999999"/>
    <n v="2"/>
    <x v="1"/>
    <n v="20"/>
    <n v="965000"/>
    <n v="585000"/>
    <x v="47"/>
    <n v="360"/>
    <n v="3.37"/>
  </r>
  <r>
    <x v="63"/>
    <x v="6"/>
    <x v="62"/>
    <n v="100000"/>
    <n v="121000"/>
    <n v="1.21"/>
    <n v="2"/>
    <x v="1"/>
    <n v="30"/>
    <n v="595000"/>
    <n v="385000"/>
    <x v="48"/>
    <n v="360"/>
    <n v="3.25"/>
  </r>
  <r>
    <x v="64"/>
    <x v="14"/>
    <x v="63"/>
    <n v="71400"/>
    <n v="140000"/>
    <n v="1.9608000000000001"/>
    <n v="2"/>
    <x v="1"/>
    <n v="30"/>
    <n v="225000"/>
    <n v="195000"/>
    <x v="49"/>
    <n v="360"/>
    <n v="3.25"/>
  </r>
  <r>
    <x v="65"/>
    <x v="24"/>
    <x v="64"/>
    <n v="81000"/>
    <n v="203000"/>
    <n v="2.5062000000000002"/>
    <n v="2"/>
    <x v="1"/>
    <n v="20"/>
    <n v="395000"/>
    <n v="295000"/>
    <x v="50"/>
    <n v="360"/>
    <n v="2.75"/>
  </r>
  <r>
    <x v="66"/>
    <x v="9"/>
    <x v="65"/>
    <n v="80000"/>
    <n v="76000"/>
    <n v="0.95"/>
    <n v="2"/>
    <x v="1"/>
    <n v="30"/>
    <n v="345000"/>
    <n v="245000"/>
    <x v="51"/>
    <n v="360"/>
    <n v="3.12"/>
  </r>
  <r>
    <x v="67"/>
    <x v="2"/>
    <x v="66"/>
    <n v="85800"/>
    <n v="376000"/>
    <n v="4.3822999999999999"/>
    <n v="2"/>
    <x v="1"/>
    <n v="20"/>
    <n v="635000"/>
    <n v="475000"/>
    <x v="52"/>
    <n v="360"/>
    <n v="3.12"/>
  </r>
  <r>
    <x v="68"/>
    <x v="8"/>
    <x v="67"/>
    <n v="73700"/>
    <n v="96000"/>
    <n v="1.3026"/>
    <n v="1"/>
    <x v="1"/>
    <n v="30"/>
    <n v="365000"/>
    <n v="285000"/>
    <x v="4"/>
    <n v="360"/>
    <n v="3.12"/>
  </r>
  <r>
    <x v="69"/>
    <x v="14"/>
    <x v="68"/>
    <n v="71400"/>
    <n v="155000"/>
    <n v="2.1709000000000001"/>
    <n v="2"/>
    <x v="1"/>
    <n v="10"/>
    <n v="385000"/>
    <n v="245000"/>
    <x v="53"/>
    <n v="360"/>
    <n v="3.75"/>
  </r>
  <r>
    <x v="70"/>
    <x v="1"/>
    <x v="69"/>
    <n v="83300"/>
    <n v="306000"/>
    <n v="3.6735000000000002"/>
    <n v="2"/>
    <x v="1"/>
    <n v="10"/>
    <n v="835000"/>
    <n v="535000"/>
    <x v="54"/>
    <n v="360"/>
    <n v="3.25"/>
  </r>
  <r>
    <x v="71"/>
    <x v="15"/>
    <x v="70"/>
    <n v="72200"/>
    <n v="197000"/>
    <n v="2.7284999999999999"/>
    <n v="2"/>
    <x v="1"/>
    <n v="43"/>
    <n v="275000"/>
    <n v="195000"/>
    <x v="12"/>
    <n v="360"/>
    <n v="3.5"/>
  </r>
  <r>
    <x v="72"/>
    <x v="0"/>
    <x v="71"/>
    <n v="106900"/>
    <n v="124000"/>
    <n v="1.1599999999999999"/>
    <n v="2"/>
    <x v="1"/>
    <n v="30"/>
    <n v="865000"/>
    <n v="495000"/>
    <x v="55"/>
    <n v="360"/>
    <n v="3.5"/>
  </r>
  <r>
    <x v="73"/>
    <x v="1"/>
    <x v="72"/>
    <n v="97800"/>
    <n v="138000"/>
    <n v="1.411"/>
    <n v="2"/>
    <x v="1"/>
    <n v="20"/>
    <n v="705000"/>
    <n v="415000"/>
    <x v="56"/>
    <n v="360"/>
    <n v="3.25"/>
  </r>
  <r>
    <x v="74"/>
    <x v="19"/>
    <x v="73"/>
    <n v="89100"/>
    <n v="259000"/>
    <n v="2.9068000000000001"/>
    <n v="2"/>
    <x v="1"/>
    <n v="20"/>
    <n v="505000"/>
    <n v="425000"/>
    <x v="57"/>
    <n v="360"/>
    <n v="2.62"/>
  </r>
  <r>
    <x v="75"/>
    <x v="25"/>
    <x v="74"/>
    <n v="76500"/>
    <n v="106000"/>
    <n v="1.3855999999999999"/>
    <n v="2"/>
    <x v="1"/>
    <n v="40"/>
    <n v="395000"/>
    <n v="285000"/>
    <x v="58"/>
    <n v="360"/>
    <n v="3.99"/>
  </r>
  <r>
    <x v="76"/>
    <x v="1"/>
    <x v="75"/>
    <n v="83300"/>
    <n v="212000"/>
    <n v="2.5449999999999999"/>
    <n v="2"/>
    <x v="1"/>
    <n v="20"/>
    <n v="835000"/>
    <n v="545000"/>
    <x v="59"/>
    <n v="360"/>
    <n v="3.5"/>
  </r>
  <r>
    <x v="77"/>
    <x v="11"/>
    <x v="76"/>
    <n v="82200"/>
    <n v="46000"/>
    <n v="0.55959999999999999"/>
    <n v="2"/>
    <x v="1"/>
    <n v="44"/>
    <n v="385000"/>
    <n v="265000"/>
    <x v="21"/>
    <n v="360"/>
    <n v="3.37"/>
  </r>
  <r>
    <x v="78"/>
    <x v="0"/>
    <x v="77"/>
    <n v="106900"/>
    <n v="115000"/>
    <n v="1.0758000000000001"/>
    <n v="2"/>
    <x v="1"/>
    <n v="42"/>
    <n v="955000"/>
    <n v="485000"/>
    <x v="60"/>
    <n v="360"/>
    <n v="3.37"/>
  </r>
  <r>
    <x v="79"/>
    <x v="1"/>
    <x v="78"/>
    <n v="75300"/>
    <n v="120000"/>
    <n v="1.5935999999999999"/>
    <n v="2"/>
    <x v="1"/>
    <n v="10"/>
    <n v="355000"/>
    <n v="185000"/>
    <x v="61"/>
    <n v="180"/>
    <n v="2.75"/>
  </r>
  <r>
    <x v="80"/>
    <x v="23"/>
    <x v="79"/>
    <n v="80700"/>
    <n v="77000"/>
    <n v="0.95420000000000005"/>
    <n v="2"/>
    <x v="1"/>
    <n v="42"/>
    <n v="485000"/>
    <n v="195000"/>
    <x v="62"/>
    <n v="360"/>
    <n v="4.25"/>
  </r>
  <r>
    <x v="81"/>
    <x v="26"/>
    <x v="80"/>
    <n v="68300"/>
    <n v="74000"/>
    <n v="1.0834999999999999"/>
    <n v="2"/>
    <x v="1"/>
    <n v="41"/>
    <n v="275000"/>
    <n v="215000"/>
    <x v="63"/>
    <n v="360"/>
    <n v="3.37"/>
  </r>
  <r>
    <x v="82"/>
    <x v="27"/>
    <x v="81"/>
    <n v="69800"/>
    <n v="113000"/>
    <n v="1.6189"/>
    <n v="2"/>
    <x v="1"/>
    <n v="30"/>
    <n v="275000"/>
    <n v="235000"/>
    <x v="64"/>
    <n v="360"/>
    <n v="3.62"/>
  </r>
  <r>
    <x v="83"/>
    <x v="12"/>
    <x v="82"/>
    <n v="85300"/>
    <n v="74000"/>
    <n v="0.86750000000000005"/>
    <n v="2"/>
    <x v="1"/>
    <n v="30"/>
    <n v="315000"/>
    <n v="245000"/>
    <x v="65"/>
    <n v="360"/>
    <n v="3.37"/>
  </r>
  <r>
    <x v="84"/>
    <x v="1"/>
    <x v="83"/>
    <n v="83300"/>
    <n v="184000"/>
    <n v="2.2088999999999999"/>
    <n v="2"/>
    <x v="1"/>
    <n v="48"/>
    <n v="995000"/>
    <n v="505000"/>
    <x v="66"/>
    <n v="240"/>
    <n v="2.5"/>
  </r>
  <r>
    <x v="85"/>
    <x v="12"/>
    <x v="84"/>
    <n v="71000"/>
    <n v="61000"/>
    <n v="0.85919999999999996"/>
    <n v="2"/>
    <x v="1"/>
    <n v="44"/>
    <n v="335000"/>
    <n v="245000"/>
    <x v="67"/>
    <n v="360"/>
    <n v="3.25"/>
  </r>
  <r>
    <x v="86"/>
    <x v="23"/>
    <x v="85"/>
    <n v="70800"/>
    <n v="130000"/>
    <n v="1.8362000000000001"/>
    <n v="2"/>
    <x v="1"/>
    <n v="10"/>
    <n v="295000"/>
    <n v="185000"/>
    <x v="68"/>
    <n v="180"/>
    <n v="3.25"/>
  </r>
  <r>
    <x v="87"/>
    <x v="26"/>
    <x v="86"/>
    <n v="58800"/>
    <n v="139000"/>
    <n v="2.3639000000000001"/>
    <n v="2"/>
    <x v="1"/>
    <n v="20"/>
    <n v="375000"/>
    <n v="305000"/>
    <x v="4"/>
    <n v="240"/>
    <n v="3.75"/>
  </r>
  <r>
    <x v="88"/>
    <x v="1"/>
    <x v="87"/>
    <n v="86700"/>
    <n v="82000"/>
    <n v="0.94579999999999997"/>
    <n v="2"/>
    <x v="1"/>
    <n v="48"/>
    <n v="475000"/>
    <n v="325000"/>
    <x v="69"/>
    <n v="360"/>
    <n v="2.84"/>
  </r>
  <r>
    <x v="89"/>
    <x v="1"/>
    <x v="88"/>
    <n v="83300"/>
    <n v="148000"/>
    <n v="1.7766999999999999"/>
    <n v="2"/>
    <x v="1"/>
    <n v="10"/>
    <n v="755000"/>
    <n v="405000"/>
    <x v="70"/>
    <n v="360"/>
    <n v="3"/>
  </r>
  <r>
    <x v="90"/>
    <x v="28"/>
    <x v="89"/>
    <n v="94100"/>
    <n v="103000"/>
    <n v="1.0946"/>
    <n v="2"/>
    <x v="1"/>
    <n v="47"/>
    <n v="445000"/>
    <n v="395000"/>
    <x v="38"/>
    <n v="360"/>
    <n v="3.25"/>
  </r>
  <r>
    <x v="91"/>
    <x v="3"/>
    <x v="90"/>
    <n v="89400"/>
    <n v="218000"/>
    <n v="2.4384999999999999"/>
    <n v="2"/>
    <x v="1"/>
    <n v="10"/>
    <n v="435000"/>
    <n v="305000"/>
    <x v="71"/>
    <n v="180"/>
    <n v="3.12"/>
  </r>
  <r>
    <x v="92"/>
    <x v="29"/>
    <x v="91"/>
    <n v="64600"/>
    <n v="164000"/>
    <n v="2.5387"/>
    <n v="2"/>
    <x v="1"/>
    <n v="36"/>
    <n v="425000"/>
    <n v="285000"/>
    <x v="72"/>
    <n v="180"/>
    <n v="1.87"/>
  </r>
  <r>
    <x v="93"/>
    <x v="2"/>
    <x v="92"/>
    <n v="96500"/>
    <n v="244000"/>
    <n v="2.5285000000000002"/>
    <n v="2"/>
    <x v="1"/>
    <n v="10"/>
    <n v="445000"/>
    <n v="395000"/>
    <x v="73"/>
    <n v="360"/>
    <n v="3"/>
  </r>
  <r>
    <x v="94"/>
    <x v="18"/>
    <x v="93"/>
    <n v="77800"/>
    <n v="51000"/>
    <n v="0.65549999999999997"/>
    <n v="2"/>
    <x v="1"/>
    <n v="10"/>
    <n v="355000"/>
    <n v="95000"/>
    <x v="74"/>
    <n v="360"/>
    <n v="3.62"/>
  </r>
  <r>
    <x v="95"/>
    <x v="8"/>
    <x v="94"/>
    <n v="97600"/>
    <n v="475000"/>
    <n v="4.8667999999999996"/>
    <n v="2"/>
    <x v="1"/>
    <n v="30"/>
    <n v="505000"/>
    <n v="375000"/>
    <x v="75"/>
    <n v="360"/>
    <n v="2.99"/>
  </r>
  <r>
    <x v="96"/>
    <x v="7"/>
    <x v="95"/>
    <n v="76200"/>
    <n v="80000"/>
    <n v="1.0499000000000001"/>
    <n v="2"/>
    <x v="1"/>
    <n v="30"/>
    <n v="135000"/>
    <n v="125000"/>
    <x v="76"/>
    <n v="360"/>
    <n v="2.62"/>
  </r>
  <r>
    <x v="97"/>
    <x v="22"/>
    <x v="96"/>
    <n v="102800"/>
    <n v="63000"/>
    <n v="0.61280000000000001"/>
    <n v="2"/>
    <x v="2"/>
    <n v="20"/>
    <n v="295000"/>
    <n v="185000"/>
    <x v="77"/>
    <n v="240"/>
    <n v="2.75"/>
  </r>
  <r>
    <x v="98"/>
    <x v="30"/>
    <x v="97"/>
    <n v="79300"/>
    <n v="116000"/>
    <n v="1.4628000000000001"/>
    <n v="1"/>
    <x v="2"/>
    <n v="38"/>
    <n v="255000"/>
    <n v="245000"/>
    <x v="78"/>
    <n v="360"/>
    <n v="3"/>
  </r>
  <r>
    <x v="99"/>
    <x v="27"/>
    <x v="98"/>
    <n v="82300"/>
    <n v="88000"/>
    <n v="1.0692999999999999"/>
    <n v="1"/>
    <x v="2"/>
    <n v="10"/>
    <n v="155000"/>
    <n v="95000"/>
    <x v="7"/>
    <n v="180"/>
    <n v="3.12"/>
  </r>
  <r>
    <x v="100"/>
    <x v="2"/>
    <x v="99"/>
    <n v="96500"/>
    <n v="69000"/>
    <n v="0.71499999999999997"/>
    <n v="2"/>
    <x v="2"/>
    <n v="30"/>
    <n v="305000"/>
    <n v="105000"/>
    <x v="79"/>
    <n v="360"/>
    <n v="2.5"/>
  </r>
  <r>
    <x v="101"/>
    <x v="31"/>
    <x v="100"/>
    <n v="81000"/>
    <n v="110000"/>
    <n v="1.3580000000000001"/>
    <n v="2"/>
    <x v="2"/>
    <n v="30"/>
    <n v="285000"/>
    <n v="255000"/>
    <x v="38"/>
    <n v="360"/>
    <n v="2.75"/>
  </r>
  <r>
    <x v="102"/>
    <x v="1"/>
    <x v="101"/>
    <n v="92700"/>
    <n v="82000"/>
    <n v="0.88460000000000005"/>
    <n v="2"/>
    <x v="2"/>
    <n v="47"/>
    <n v="995000"/>
    <n v="445000"/>
    <x v="80"/>
    <n v="360"/>
    <n v="2.37"/>
  </r>
  <r>
    <x v="103"/>
    <x v="23"/>
    <x v="102"/>
    <n v="72600"/>
    <n v="88000"/>
    <n v="1.2121"/>
    <n v="2"/>
    <x v="2"/>
    <n v="43"/>
    <n v="505000"/>
    <n v="365000"/>
    <x v="81"/>
    <n v="360"/>
    <n v="3.75"/>
  </r>
  <r>
    <x v="104"/>
    <x v="11"/>
    <x v="103"/>
    <n v="58700"/>
    <n v="30000"/>
    <n v="0.5111"/>
    <n v="2"/>
    <x v="2"/>
    <n v="30"/>
    <n v="95000"/>
    <n v="75000"/>
    <x v="82"/>
    <n v="360"/>
    <n v="3.75"/>
  </r>
  <r>
    <x v="105"/>
    <x v="32"/>
    <x v="104"/>
    <n v="89200"/>
    <n v="131000"/>
    <n v="1.4685999999999999"/>
    <n v="2"/>
    <x v="2"/>
    <n v="20"/>
    <n v="235000"/>
    <n v="185000"/>
    <x v="4"/>
    <n v="180"/>
    <n v="2.62"/>
  </r>
  <r>
    <x v="106"/>
    <x v="32"/>
    <x v="105"/>
    <n v="80600"/>
    <n v="82000"/>
    <n v="1.0174000000000001"/>
    <n v="2"/>
    <x v="2"/>
    <n v="46"/>
    <n v="295000"/>
    <n v="235000"/>
    <x v="83"/>
    <n v="360"/>
    <n v="2.87"/>
  </r>
  <r>
    <x v="107"/>
    <x v="15"/>
    <x v="106"/>
    <n v="92100"/>
    <n v="162000"/>
    <n v="1.7589999999999999"/>
    <n v="2"/>
    <x v="2"/>
    <n v="20"/>
    <n v="505000"/>
    <n v="365000"/>
    <x v="84"/>
    <n v="180"/>
    <n v="3.25"/>
  </r>
  <r>
    <x v="108"/>
    <x v="17"/>
    <x v="107"/>
    <n v="82600"/>
    <n v="118000"/>
    <n v="1.4286000000000001"/>
    <n v="2"/>
    <x v="2"/>
    <n v="30"/>
    <n v="405000"/>
    <n v="325000"/>
    <x v="4"/>
    <n v="360"/>
    <n v="2.62"/>
  </r>
  <r>
    <x v="109"/>
    <x v="1"/>
    <x v="108"/>
    <n v="75300"/>
    <n v="37000"/>
    <n v="0.4914"/>
    <n v="2"/>
    <x v="2"/>
    <n v="47"/>
    <n v="415000"/>
    <n v="295000"/>
    <x v="85"/>
    <n v="360"/>
    <n v="3"/>
  </r>
  <r>
    <x v="110"/>
    <x v="26"/>
    <x v="109"/>
    <n v="68100"/>
    <n v="117000"/>
    <n v="1.7181"/>
    <n v="2"/>
    <x v="2"/>
    <n v="20"/>
    <n v="285000"/>
    <n v="235000"/>
    <x v="86"/>
    <n v="360"/>
    <n v="2.87"/>
  </r>
  <r>
    <x v="111"/>
    <x v="11"/>
    <x v="110"/>
    <n v="82200"/>
    <n v="108000"/>
    <n v="1.3139000000000001"/>
    <n v="2"/>
    <x v="2"/>
    <n v="10"/>
    <n v="335000"/>
    <n v="275000"/>
    <x v="87"/>
    <n v="360"/>
    <n v="2.87"/>
  </r>
  <r>
    <x v="112"/>
    <x v="1"/>
    <x v="111"/>
    <n v="75300"/>
    <n v="37000"/>
    <n v="0.4914"/>
    <n v="2"/>
    <x v="2"/>
    <n v="41"/>
    <n v="305000"/>
    <n v="195000"/>
    <x v="88"/>
    <n v="360"/>
    <n v="2.87"/>
  </r>
  <r>
    <x v="113"/>
    <x v="7"/>
    <x v="112"/>
    <n v="96500"/>
    <n v="160000"/>
    <n v="1.6579999999999999"/>
    <n v="2"/>
    <x v="2"/>
    <n v="30"/>
    <n v="635000"/>
    <n v="495000"/>
    <x v="89"/>
    <n v="360"/>
    <n v="3.12"/>
  </r>
  <r>
    <x v="114"/>
    <x v="19"/>
    <x v="113"/>
    <n v="89100"/>
    <n v="231000"/>
    <n v="2.5926"/>
    <n v="2"/>
    <x v="2"/>
    <n v="20"/>
    <n v="1465000"/>
    <n v="505000"/>
    <x v="90"/>
    <n v="360"/>
    <n v="2.99"/>
  </r>
  <r>
    <x v="115"/>
    <x v="32"/>
    <x v="114"/>
    <n v="99100"/>
    <n v="130000"/>
    <n v="1.3118000000000001"/>
    <n v="2"/>
    <x v="2"/>
    <n v="20"/>
    <n v="395000"/>
    <n v="305000"/>
    <x v="91"/>
    <n v="360"/>
    <n v="2.99"/>
  </r>
  <r>
    <x v="116"/>
    <x v="8"/>
    <x v="115"/>
    <n v="84800"/>
    <n v="281000"/>
    <n v="3.3136999999999999"/>
    <n v="2"/>
    <x v="2"/>
    <n v="10"/>
    <n v="525000"/>
    <n v="425000"/>
    <x v="4"/>
    <n v="360"/>
    <n v="2.75"/>
  </r>
  <r>
    <x v="117"/>
    <x v="6"/>
    <x v="116"/>
    <n v="81700"/>
    <n v="218000"/>
    <n v="2.6682999999999999"/>
    <n v="2"/>
    <x v="2"/>
    <n v="20"/>
    <n v="655000"/>
    <n v="465000"/>
    <x v="92"/>
    <n v="240"/>
    <n v="3.25"/>
  </r>
  <r>
    <x v="118"/>
    <x v="17"/>
    <x v="117"/>
    <n v="82600"/>
    <n v="85000"/>
    <n v="1.0290999999999999"/>
    <n v="2"/>
    <x v="2"/>
    <n v="20"/>
    <n v="225000"/>
    <n v="145000"/>
    <x v="93"/>
    <n v="360"/>
    <n v="3.37"/>
  </r>
  <r>
    <x v="119"/>
    <x v="26"/>
    <x v="118"/>
    <n v="65000"/>
    <n v="67000"/>
    <n v="1.0307999999999999"/>
    <n v="2"/>
    <x v="2"/>
    <n v="42"/>
    <n v="265000"/>
    <n v="215000"/>
    <x v="94"/>
    <n v="360"/>
    <n v="3.99"/>
  </r>
  <r>
    <x v="120"/>
    <x v="26"/>
    <x v="119"/>
    <n v="68300"/>
    <n v="112000"/>
    <n v="1.6397999999999999"/>
    <n v="1"/>
    <x v="2"/>
    <n v="39"/>
    <n v="575000"/>
    <n v="445000"/>
    <x v="95"/>
    <n v="360"/>
    <n v="2.37"/>
  </r>
  <r>
    <x v="121"/>
    <x v="18"/>
    <x v="120"/>
    <n v="77800"/>
    <n v="175000"/>
    <n v="2.2494000000000001"/>
    <n v="2"/>
    <x v="2"/>
    <n v="10"/>
    <n v="415000"/>
    <n v="285000"/>
    <x v="96"/>
    <n v="360"/>
    <n v="2.87"/>
  </r>
  <r>
    <x v="122"/>
    <x v="1"/>
    <x v="121"/>
    <n v="92700"/>
    <n v="91000"/>
    <n v="0.98170000000000002"/>
    <n v="2"/>
    <x v="2"/>
    <n v="37"/>
    <n v="715000"/>
    <n v="225000"/>
    <x v="97"/>
    <n v="180"/>
    <n v="2.75"/>
  </r>
  <r>
    <x v="123"/>
    <x v="4"/>
    <x v="122"/>
    <n v="85200"/>
    <n v="85000"/>
    <n v="0.99770000000000003"/>
    <n v="2"/>
    <x v="2"/>
    <n v="43"/>
    <n v="255000"/>
    <n v="235000"/>
    <x v="98"/>
    <n v="360"/>
    <n v="3"/>
  </r>
  <r>
    <x v="124"/>
    <x v="33"/>
    <x v="123"/>
    <n v="74000"/>
    <n v="126000"/>
    <n v="1.7027000000000001"/>
    <n v="2"/>
    <x v="2"/>
    <n v="30"/>
    <n v="205000"/>
    <n v="165000"/>
    <x v="4"/>
    <n v="240"/>
    <n v="3.87"/>
  </r>
  <r>
    <x v="125"/>
    <x v="12"/>
    <x v="124"/>
    <n v="70700"/>
    <n v="62000"/>
    <n v="0.87690000000000001"/>
    <n v="1"/>
    <x v="2"/>
    <n v="20"/>
    <n v="305000"/>
    <n v="275000"/>
    <x v="1"/>
    <n v="360"/>
    <n v="2.75"/>
  </r>
  <r>
    <x v="126"/>
    <x v="10"/>
    <x v="125"/>
    <n v="79700"/>
    <n v="56000"/>
    <n v="0.7026"/>
    <n v="2"/>
    <x v="2"/>
    <n v="39"/>
    <n v="325000"/>
    <n v="235000"/>
    <x v="99"/>
    <n v="360"/>
    <n v="2.99"/>
  </r>
  <r>
    <x v="127"/>
    <x v="0"/>
    <x v="126"/>
    <n v="86300"/>
    <n v="67000"/>
    <n v="0.77639999999999998"/>
    <n v="2"/>
    <x v="2"/>
    <n v="44"/>
    <n v="425000"/>
    <n v="335000"/>
    <x v="100"/>
    <n v="360"/>
    <n v="4.37"/>
  </r>
  <r>
    <x v="128"/>
    <x v="0"/>
    <x v="127"/>
    <n v="106900"/>
    <n v="69000"/>
    <n v="0.64549999999999996"/>
    <n v="2"/>
    <x v="2"/>
    <n v="45"/>
    <n v="445000"/>
    <n v="325000"/>
    <x v="99"/>
    <n v="360"/>
    <n v="3.37"/>
  </r>
  <r>
    <x v="129"/>
    <x v="34"/>
    <x v="128"/>
    <n v="79400"/>
    <n v="374000"/>
    <n v="4.7103000000000002"/>
    <n v="1"/>
    <x v="2"/>
    <n v="30"/>
    <n v="115000"/>
    <n v="95000"/>
    <x v="4"/>
    <n v="360"/>
    <n v="4.25"/>
  </r>
  <r>
    <x v="130"/>
    <x v="1"/>
    <x v="129"/>
    <n v="83300"/>
    <n v="302000"/>
    <n v="3.6255000000000002"/>
    <n v="2"/>
    <x v="2"/>
    <n v="10"/>
    <n v="635000"/>
    <n v="355000"/>
    <x v="101"/>
    <n v="360"/>
    <n v="3.5"/>
  </r>
  <r>
    <x v="131"/>
    <x v="1"/>
    <x v="130"/>
    <n v="97800"/>
    <n v="222000"/>
    <n v="2.2698999999999998"/>
    <n v="1"/>
    <x v="2"/>
    <n v="20"/>
    <n v="1105000"/>
    <n v="715000"/>
    <x v="54"/>
    <n v="360"/>
    <n v="3"/>
  </r>
  <r>
    <x v="132"/>
    <x v="33"/>
    <x v="123"/>
    <n v="74000"/>
    <n v="162000"/>
    <n v="2.1892"/>
    <n v="2"/>
    <x v="2"/>
    <n v="20"/>
    <n v="495000"/>
    <n v="395000"/>
    <x v="102"/>
    <n v="360"/>
    <n v="3.37"/>
  </r>
  <r>
    <x v="133"/>
    <x v="13"/>
    <x v="131"/>
    <n v="102800"/>
    <n v="27000"/>
    <n v="0.2626"/>
    <n v="2"/>
    <x v="2"/>
    <n v="43"/>
    <n v="325000"/>
    <n v="125000"/>
    <x v="103"/>
    <n v="360"/>
    <n v="3.62"/>
  </r>
  <r>
    <x v="134"/>
    <x v="14"/>
    <x v="132"/>
    <n v="71400"/>
    <n v="277000"/>
    <n v="3.8795999999999999"/>
    <n v="2"/>
    <x v="2"/>
    <n v="10"/>
    <n v="145000"/>
    <n v="115000"/>
    <x v="4"/>
    <n v="360"/>
    <n v="5.12"/>
  </r>
  <r>
    <x v="135"/>
    <x v="3"/>
    <x v="133"/>
    <n v="124900"/>
    <n v="94000"/>
    <n v="0.75260000000000005"/>
    <n v="2"/>
    <x v="2"/>
    <n v="39"/>
    <n v="545000"/>
    <n v="385000"/>
    <x v="104"/>
    <n v="360"/>
    <n v="3.37"/>
  </r>
  <r>
    <x v="136"/>
    <x v="35"/>
    <x v="134"/>
    <n v="79600"/>
    <n v="55000"/>
    <n v="0.69099999999999995"/>
    <n v="2"/>
    <x v="2"/>
    <n v="20"/>
    <n v="275000"/>
    <n v="125000"/>
    <x v="105"/>
    <n v="360"/>
    <n v="3.75"/>
  </r>
  <r>
    <x v="137"/>
    <x v="3"/>
    <x v="135"/>
    <n v="83400"/>
    <n v="143000"/>
    <n v="1.7145999999999999"/>
    <n v="2"/>
    <x v="2"/>
    <n v="37"/>
    <n v="405000"/>
    <n v="355000"/>
    <x v="106"/>
    <n v="360"/>
    <n v="2.87"/>
  </r>
  <r>
    <x v="138"/>
    <x v="7"/>
    <x v="136"/>
    <n v="83700"/>
    <n v="83000"/>
    <n v="0.99160000000000004"/>
    <n v="2"/>
    <x v="2"/>
    <n v="39"/>
    <n v="185000"/>
    <n v="85000"/>
    <x v="107"/>
    <n v="360"/>
    <n v="3.62"/>
  </r>
  <r>
    <x v="139"/>
    <x v="13"/>
    <x v="137"/>
    <n v="102800"/>
    <n v="115000"/>
    <n v="1.1187"/>
    <n v="2"/>
    <x v="2"/>
    <n v="30"/>
    <n v="505000"/>
    <n v="275000"/>
    <x v="108"/>
    <n v="360"/>
    <n v="4.5"/>
  </r>
  <r>
    <x v="140"/>
    <x v="7"/>
    <x v="138"/>
    <n v="96500"/>
    <n v="111000"/>
    <n v="1.1503000000000001"/>
    <n v="2"/>
    <x v="2"/>
    <n v="41"/>
    <n v="715000"/>
    <n v="485000"/>
    <x v="109"/>
    <n v="360"/>
    <n v="3.87"/>
  </r>
  <r>
    <x v="141"/>
    <x v="1"/>
    <x v="139"/>
    <n v="127900"/>
    <n v="199000"/>
    <n v="1.5559000000000001"/>
    <n v="2"/>
    <x v="2"/>
    <n v="30"/>
    <n v="705000"/>
    <n v="555000"/>
    <x v="110"/>
    <n v="360"/>
    <n v="3.62"/>
  </r>
  <r>
    <x v="142"/>
    <x v="9"/>
    <x v="59"/>
    <n v="114000"/>
    <n v="123000"/>
    <n v="1.0789"/>
    <n v="2"/>
    <x v="2"/>
    <n v="37"/>
    <n v="605000"/>
    <n v="335000"/>
    <x v="111"/>
    <n v="360"/>
    <n v="3"/>
  </r>
  <r>
    <x v="143"/>
    <x v="12"/>
    <x v="140"/>
    <n v="87500"/>
    <n v="87000"/>
    <n v="0.99429999999999996"/>
    <n v="2"/>
    <x v="2"/>
    <n v="30"/>
    <n v="485000"/>
    <n v="285000"/>
    <x v="112"/>
    <n v="360"/>
    <n v="2.87"/>
  </r>
  <r>
    <x v="144"/>
    <x v="35"/>
    <x v="141"/>
    <n v="81300"/>
    <n v="95000"/>
    <n v="1.1685000000000001"/>
    <n v="2"/>
    <x v="2"/>
    <n v="10"/>
    <n v="145000"/>
    <n v="75000"/>
    <x v="113"/>
    <n v="180"/>
    <n v="2.5"/>
  </r>
  <r>
    <x v="145"/>
    <x v="1"/>
    <x v="142"/>
    <n v="83300"/>
    <n v="127000"/>
    <n v="1.5246"/>
    <n v="2"/>
    <x v="2"/>
    <n v="20"/>
    <n v="805000"/>
    <n v="155000"/>
    <x v="114"/>
    <n v="360"/>
    <n v="3.12"/>
  </r>
  <r>
    <x v="146"/>
    <x v="26"/>
    <x v="143"/>
    <n v="68300"/>
    <n v="101000"/>
    <n v="1.4787999999999999"/>
    <n v="2"/>
    <x v="2"/>
    <n v="44"/>
    <n v="515000"/>
    <n v="375000"/>
    <x v="115"/>
    <n v="360"/>
    <n v="3.12"/>
  </r>
  <r>
    <x v="147"/>
    <x v="1"/>
    <x v="144"/>
    <n v="86700"/>
    <n v="179000"/>
    <n v="2.0646"/>
    <n v="2"/>
    <x v="2"/>
    <n v="10"/>
    <n v="775000"/>
    <n v="385000"/>
    <x v="116"/>
    <n v="360"/>
    <n v="2.87"/>
  </r>
  <r>
    <x v="148"/>
    <x v="6"/>
    <x v="67"/>
    <n v="100000"/>
    <n v="180000"/>
    <n v="1.8"/>
    <n v="2"/>
    <x v="2"/>
    <n v="30"/>
    <n v="705000"/>
    <n v="495000"/>
    <x v="21"/>
    <n v="360"/>
    <n v="3.87"/>
  </r>
  <r>
    <x v="149"/>
    <x v="13"/>
    <x v="145"/>
    <n v="102800"/>
    <n v="50000"/>
    <n v="0.4864"/>
    <n v="2"/>
    <x v="2"/>
    <n v="45"/>
    <n v="215000"/>
    <n v="155000"/>
    <x v="117"/>
    <n v="180"/>
    <n v="2.37"/>
  </r>
  <r>
    <x v="150"/>
    <x v="19"/>
    <x v="146"/>
    <n v="89100"/>
    <n v="174000"/>
    <n v="1.9529000000000001"/>
    <n v="2"/>
    <x v="2"/>
    <n v="20"/>
    <n v="275000"/>
    <n v="145000"/>
    <x v="118"/>
    <n v="180"/>
    <n v="3.25"/>
  </r>
  <r>
    <x v="151"/>
    <x v="6"/>
    <x v="147"/>
    <n v="95900"/>
    <n v="310000"/>
    <n v="3.2324999999999999"/>
    <n v="2"/>
    <x v="2"/>
    <n v="30"/>
    <n v="675000"/>
    <n v="525000"/>
    <x v="119"/>
    <n v="360"/>
    <n v="4.25"/>
  </r>
  <r>
    <x v="152"/>
    <x v="4"/>
    <x v="148"/>
    <n v="70300"/>
    <n v="56000"/>
    <n v="0.79659999999999997"/>
    <n v="2"/>
    <x v="2"/>
    <n v="30"/>
    <n v="175000"/>
    <n v="125000"/>
    <x v="120"/>
    <n v="180"/>
    <n v="2.37"/>
  </r>
  <r>
    <x v="153"/>
    <x v="7"/>
    <x v="33"/>
    <n v="75800"/>
    <n v="127000"/>
    <n v="1.6755"/>
    <n v="1"/>
    <x v="2"/>
    <n v="41"/>
    <n v="285000"/>
    <n v="235000"/>
    <x v="4"/>
    <n v="360"/>
    <n v="2.87"/>
  </r>
  <r>
    <x v="154"/>
    <x v="35"/>
    <x v="149"/>
    <n v="65300"/>
    <n v="119000"/>
    <n v="1.8224"/>
    <n v="2"/>
    <x v="2"/>
    <n v="39"/>
    <n v="195000"/>
    <n v="185000"/>
    <x v="121"/>
    <n v="240"/>
    <n v="2.75"/>
  </r>
  <r>
    <x v="155"/>
    <x v="31"/>
    <x v="150"/>
    <n v="71700"/>
    <n v="115000"/>
    <n v="1.6039000000000001"/>
    <n v="2"/>
    <x v="2"/>
    <n v="20"/>
    <n v="285000"/>
    <n v="235000"/>
    <x v="4"/>
    <n v="360"/>
    <n v="3.5"/>
  </r>
  <r>
    <x v="156"/>
    <x v="11"/>
    <x v="151"/>
    <n v="52300"/>
    <n v="139000"/>
    <n v="2.6577000000000002"/>
    <n v="2"/>
    <x v="2"/>
    <n v="20"/>
    <n v="265000"/>
    <n v="165000"/>
    <x v="122"/>
    <n v="240"/>
    <n v="3.87"/>
  </r>
  <r>
    <x v="157"/>
    <x v="13"/>
    <x v="152"/>
    <n v="102800"/>
    <n v="132000"/>
    <n v="1.284"/>
    <n v="2"/>
    <x v="2"/>
    <n v="47"/>
    <n v="635000"/>
    <n v="385000"/>
    <x v="123"/>
    <n v="360"/>
    <n v="3.12"/>
  </r>
  <r>
    <x v="158"/>
    <x v="1"/>
    <x v="153"/>
    <n v="52900"/>
    <n v="48000"/>
    <n v="0.90739999999999998"/>
    <n v="2"/>
    <x v="2"/>
    <n v="50"/>
    <n v="655000"/>
    <n v="305000"/>
    <x v="124"/>
    <n v="360"/>
    <n v="3.62"/>
  </r>
  <r>
    <x v="159"/>
    <x v="6"/>
    <x v="84"/>
    <n v="99400"/>
    <n v="190000"/>
    <n v="1.9115"/>
    <n v="2"/>
    <x v="2"/>
    <n v="10"/>
    <n v="615000"/>
    <n v="435000"/>
    <x v="125"/>
    <n v="360"/>
    <n v="3.5"/>
  </r>
  <r>
    <x v="160"/>
    <x v="4"/>
    <x v="154"/>
    <n v="85200"/>
    <n v="78000"/>
    <n v="0.91549999999999998"/>
    <n v="2"/>
    <x v="2"/>
    <n v="20"/>
    <n v="235000"/>
    <n v="165000"/>
    <x v="126"/>
    <n v="120"/>
    <n v="2.75"/>
  </r>
  <r>
    <x v="161"/>
    <x v="19"/>
    <x v="155"/>
    <n v="89100"/>
    <n v="96000"/>
    <n v="1.0773999999999999"/>
    <n v="2"/>
    <x v="2"/>
    <n v="30"/>
    <n v="315000"/>
    <n v="205000"/>
    <x v="127"/>
    <n v="360"/>
    <n v="3.25"/>
  </r>
  <r>
    <x v="162"/>
    <x v="1"/>
    <x v="156"/>
    <n v="127900"/>
    <n v="82000"/>
    <n v="0.6411"/>
    <n v="2"/>
    <x v="2"/>
    <n v="20"/>
    <n v="965000"/>
    <n v="305000"/>
    <x v="128"/>
    <n v="360"/>
    <n v="2.87"/>
  </r>
  <r>
    <x v="163"/>
    <x v="1"/>
    <x v="157"/>
    <n v="83300"/>
    <n v="112000"/>
    <n v="1.3445"/>
    <n v="2"/>
    <x v="2"/>
    <n v="30"/>
    <n v="1005000"/>
    <n v="575000"/>
    <x v="129"/>
    <n v="360"/>
    <n v="2.5"/>
  </r>
  <r>
    <x v="164"/>
    <x v="26"/>
    <x v="158"/>
    <n v="68100"/>
    <n v="177000"/>
    <n v="2.5991"/>
    <n v="2"/>
    <x v="2"/>
    <n v="30"/>
    <n v="385000"/>
    <n v="225000"/>
    <x v="130"/>
    <n v="360"/>
    <n v="2.87"/>
  </r>
  <r>
    <x v="165"/>
    <x v="15"/>
    <x v="159"/>
    <n v="70600"/>
    <n v="96000"/>
    <n v="1.3597999999999999"/>
    <n v="2"/>
    <x v="2"/>
    <n v="36"/>
    <n v="345000"/>
    <n v="275000"/>
    <x v="131"/>
    <n v="360"/>
    <n v="3.87"/>
  </r>
  <r>
    <x v="166"/>
    <x v="17"/>
    <x v="160"/>
    <n v="56100"/>
    <n v="34000"/>
    <n v="0.60609999999999997"/>
    <n v="1"/>
    <x v="2"/>
    <n v="42"/>
    <n v="145000"/>
    <n v="115000"/>
    <x v="4"/>
    <n v="360"/>
    <n v="4.12"/>
  </r>
  <r>
    <x v="167"/>
    <x v="13"/>
    <x v="161"/>
    <n v="102800"/>
    <n v="240000"/>
    <n v="2.3346"/>
    <n v="2"/>
    <x v="2"/>
    <n v="10"/>
    <n v="905000"/>
    <n v="375000"/>
    <x v="132"/>
    <n v="360"/>
    <n v="3.25"/>
  </r>
  <r>
    <x v="168"/>
    <x v="10"/>
    <x v="162"/>
    <n v="80600"/>
    <n v="77000"/>
    <n v="0.95530000000000004"/>
    <n v="2"/>
    <x v="2"/>
    <n v="39"/>
    <n v="235000"/>
    <n v="135000"/>
    <x v="133"/>
    <n v="180"/>
    <n v="2.75"/>
  </r>
  <r>
    <x v="169"/>
    <x v="1"/>
    <x v="163"/>
    <n v="69300"/>
    <n v="71000"/>
    <n v="1.0245"/>
    <n v="2"/>
    <x v="2"/>
    <n v="49"/>
    <n v="255000"/>
    <n v="145000"/>
    <x v="134"/>
    <n v="180"/>
    <n v="3.37"/>
  </r>
  <r>
    <x v="170"/>
    <x v="7"/>
    <x v="164"/>
    <n v="96500"/>
    <n v="108000"/>
    <n v="1.1192"/>
    <n v="2"/>
    <x v="2"/>
    <n v="30"/>
    <n v="415000"/>
    <n v="395000"/>
    <x v="1"/>
    <n v="360"/>
    <n v="3.5"/>
  </r>
  <r>
    <x v="171"/>
    <x v="21"/>
    <x v="165"/>
    <n v="86900"/>
    <n v="233000"/>
    <n v="2.6812"/>
    <n v="2"/>
    <x v="2"/>
    <n v="40"/>
    <n v="335000"/>
    <n v="265000"/>
    <x v="4"/>
    <n v="360"/>
    <n v="3.25"/>
  </r>
  <r>
    <x v="172"/>
    <x v="19"/>
    <x v="79"/>
    <n v="89100"/>
    <n v="176000"/>
    <n v="1.9753000000000001"/>
    <n v="1"/>
    <x v="2"/>
    <n v="20"/>
    <n v="375000"/>
    <n v="355000"/>
    <x v="1"/>
    <n v="360"/>
    <n v="2.87"/>
  </r>
  <r>
    <x v="173"/>
    <x v="8"/>
    <x v="166"/>
    <n v="84800"/>
    <n v="120000"/>
    <n v="1.4151"/>
    <n v="2"/>
    <x v="2"/>
    <n v="42"/>
    <n v="225000"/>
    <n v="165000"/>
    <x v="135"/>
    <n v="180"/>
    <n v="3.12"/>
  </r>
  <r>
    <x v="174"/>
    <x v="8"/>
    <x v="94"/>
    <n v="97600"/>
    <n v="200000"/>
    <n v="2.0491999999999999"/>
    <n v="2"/>
    <x v="2"/>
    <n v="44"/>
    <n v="565000"/>
    <n v="445000"/>
    <x v="136"/>
    <n v="360"/>
    <n v="3.12"/>
  </r>
  <r>
    <x v="175"/>
    <x v="6"/>
    <x v="167"/>
    <n v="84300"/>
    <n v="115000"/>
    <n v="1.3642000000000001"/>
    <n v="1"/>
    <x v="2"/>
    <n v="20"/>
    <n v="485000"/>
    <n v="335000"/>
    <x v="137"/>
    <n v="360"/>
    <n v="2.5"/>
  </r>
  <r>
    <x v="176"/>
    <x v="1"/>
    <x v="168"/>
    <n v="71600"/>
    <n v="179000"/>
    <n v="2.5"/>
    <n v="2"/>
    <x v="2"/>
    <n v="49"/>
    <n v="315000"/>
    <n v="235000"/>
    <x v="4"/>
    <n v="360"/>
    <n v="3.87"/>
  </r>
  <r>
    <x v="177"/>
    <x v="36"/>
    <x v="169"/>
    <n v="86200"/>
    <n v="132000"/>
    <n v="1.5313000000000001"/>
    <n v="2"/>
    <x v="2"/>
    <n v="44"/>
    <n v="775000"/>
    <n v="515000"/>
    <x v="138"/>
    <n v="360"/>
    <n v="3.25"/>
  </r>
  <r>
    <x v="178"/>
    <x v="20"/>
    <x v="170"/>
    <n v="91800"/>
    <n v="320000"/>
    <n v="3.4857999999999998"/>
    <n v="2"/>
    <x v="2"/>
    <n v="20"/>
    <n v="625000"/>
    <n v="355000"/>
    <x v="139"/>
    <n v="360"/>
    <n v="3.87"/>
  </r>
  <r>
    <x v="179"/>
    <x v="7"/>
    <x v="171"/>
    <n v="76200"/>
    <n v="143000"/>
    <n v="1.8766"/>
    <n v="2"/>
    <x v="2"/>
    <n v="39"/>
    <n v="395000"/>
    <n v="265000"/>
    <x v="140"/>
    <n v="360"/>
    <n v="3.62"/>
  </r>
  <r>
    <x v="180"/>
    <x v="18"/>
    <x v="172"/>
    <n v="77800"/>
    <n v="73000"/>
    <n v="0.93830000000000002"/>
    <n v="2"/>
    <x v="2"/>
    <n v="44"/>
    <n v="705000"/>
    <n v="345000"/>
    <x v="141"/>
    <n v="240"/>
    <n v="3"/>
  </r>
  <r>
    <x v="181"/>
    <x v="0"/>
    <x v="22"/>
    <n v="106900"/>
    <n v="125000"/>
    <n v="1.1693"/>
    <n v="2"/>
    <x v="2"/>
    <n v="30"/>
    <n v="765000"/>
    <n v="265000"/>
    <x v="79"/>
    <n v="180"/>
    <n v="2.5"/>
  </r>
  <r>
    <x v="182"/>
    <x v="18"/>
    <x v="106"/>
    <n v="77800"/>
    <n v="47000"/>
    <n v="0.60409999999999997"/>
    <n v="2"/>
    <x v="2"/>
    <n v="30"/>
    <n v="285000"/>
    <n v="155000"/>
    <x v="142"/>
    <n v="240"/>
    <n v="3.12"/>
  </r>
  <r>
    <x v="183"/>
    <x v="1"/>
    <x v="173"/>
    <n v="71600"/>
    <n v="83000"/>
    <n v="1.1592"/>
    <n v="2"/>
    <x v="2"/>
    <n v="41"/>
    <n v="265000"/>
    <n v="185000"/>
    <x v="143"/>
    <n v="360"/>
    <n v="4.37"/>
  </r>
  <r>
    <x v="184"/>
    <x v="30"/>
    <x v="174"/>
    <n v="89700"/>
    <n v="106000"/>
    <n v="1.1817"/>
    <n v="2"/>
    <x v="2"/>
    <n v="30"/>
    <n v="325000"/>
    <n v="245000"/>
    <x v="144"/>
    <n v="360"/>
    <n v="2.99"/>
  </r>
  <r>
    <x v="185"/>
    <x v="28"/>
    <x v="175"/>
    <n v="94100"/>
    <n v="138000"/>
    <n v="1.4664999999999999"/>
    <n v="2"/>
    <x v="2"/>
    <n v="30"/>
    <n v="605000"/>
    <n v="285000"/>
    <x v="145"/>
    <n v="360"/>
    <n v="2.99"/>
  </r>
  <r>
    <x v="186"/>
    <x v="26"/>
    <x v="176"/>
    <n v="69200"/>
    <n v="82000"/>
    <n v="1.1850000000000001"/>
    <n v="2"/>
    <x v="2"/>
    <n v="38"/>
    <n v="265000"/>
    <n v="145000"/>
    <x v="146"/>
    <n v="360"/>
    <n v="3.99"/>
  </r>
  <r>
    <x v="187"/>
    <x v="21"/>
    <x v="177"/>
    <n v="82700"/>
    <n v="148000"/>
    <n v="1.7896000000000001"/>
    <n v="2"/>
    <x v="2"/>
    <n v="30"/>
    <n v="305000"/>
    <n v="285000"/>
    <x v="147"/>
    <n v="360"/>
    <n v="2.99"/>
  </r>
  <r>
    <x v="188"/>
    <x v="15"/>
    <x v="178"/>
    <n v="92100"/>
    <n v="115000"/>
    <n v="1.2485999999999999"/>
    <n v="2"/>
    <x v="2"/>
    <n v="20"/>
    <n v="555000"/>
    <n v="295000"/>
    <x v="148"/>
    <n v="360"/>
    <n v="2.5"/>
  </r>
  <r>
    <x v="189"/>
    <x v="37"/>
    <x v="179"/>
    <n v="54100"/>
    <n v="117000"/>
    <n v="2.1627000000000001"/>
    <n v="2"/>
    <x v="2"/>
    <n v="20"/>
    <n v="265000"/>
    <n v="215000"/>
    <x v="149"/>
    <n v="360"/>
    <n v="3.12"/>
  </r>
  <r>
    <x v="190"/>
    <x v="13"/>
    <x v="180"/>
    <n v="102800"/>
    <n v="94000"/>
    <n v="0.91439999999999999"/>
    <n v="1"/>
    <x v="2"/>
    <n v="20"/>
    <n v="335000"/>
    <n v="265000"/>
    <x v="4"/>
    <n v="360"/>
    <n v="3.37"/>
  </r>
  <r>
    <x v="191"/>
    <x v="25"/>
    <x v="181"/>
    <n v="84300"/>
    <n v="60000"/>
    <n v="0.7117"/>
    <n v="2"/>
    <x v="2"/>
    <n v="10"/>
    <n v="275000"/>
    <n v="125000"/>
    <x v="150"/>
    <n v="360"/>
    <n v="2.87"/>
  </r>
  <r>
    <x v="192"/>
    <x v="9"/>
    <x v="182"/>
    <n v="114000"/>
    <n v="126000"/>
    <n v="1.1052999999999999"/>
    <n v="2"/>
    <x v="2"/>
    <n v="50"/>
    <n v="585000"/>
    <n v="435000"/>
    <x v="151"/>
    <n v="360"/>
    <n v="3.75"/>
  </r>
  <r>
    <x v="193"/>
    <x v="38"/>
    <x v="183"/>
    <n v="69100"/>
    <n v="170000"/>
    <n v="2.4601999999999999"/>
    <n v="2"/>
    <x v="2"/>
    <n v="10"/>
    <n v="325000"/>
    <n v="255000"/>
    <x v="152"/>
    <n v="240"/>
    <n v="3.48"/>
  </r>
  <r>
    <x v="194"/>
    <x v="8"/>
    <x v="184"/>
    <n v="72200"/>
    <n v="137000"/>
    <n v="1.8975"/>
    <n v="2"/>
    <x v="2"/>
    <n v="38"/>
    <n v="465000"/>
    <n v="285000"/>
    <x v="153"/>
    <n v="360"/>
    <n v="2.62"/>
  </r>
  <r>
    <x v="195"/>
    <x v="14"/>
    <x v="185"/>
    <n v="72300"/>
    <n v="41000"/>
    <n v="0.56710000000000005"/>
    <n v="2"/>
    <x v="2"/>
    <n v="47"/>
    <n v="155000"/>
    <n v="115000"/>
    <x v="12"/>
    <n v="360"/>
    <n v="3.87"/>
  </r>
  <r>
    <x v="196"/>
    <x v="39"/>
    <x v="186"/>
    <n v="89200"/>
    <n v="183000"/>
    <n v="2.0516000000000001"/>
    <n v="2"/>
    <x v="2"/>
    <n v="10"/>
    <n v="505000"/>
    <n v="275000"/>
    <x v="154"/>
    <n v="360"/>
    <n v="2.75"/>
  </r>
  <r>
    <x v="197"/>
    <x v="0"/>
    <x v="187"/>
    <n v="106900"/>
    <n v="110000"/>
    <n v="1.0289999999999999"/>
    <n v="2"/>
    <x v="2"/>
    <n v="44"/>
    <n v="445000"/>
    <n v="345000"/>
    <x v="155"/>
    <n v="360"/>
    <n v="3.62"/>
  </r>
  <r>
    <x v="198"/>
    <x v="5"/>
    <x v="188"/>
    <n v="124900"/>
    <n v="93000"/>
    <n v="0.74460000000000004"/>
    <n v="2"/>
    <x v="2"/>
    <n v="40"/>
    <n v="855000"/>
    <n v="365000"/>
    <x v="156"/>
    <n v="360"/>
    <n v="3"/>
  </r>
  <r>
    <x v="199"/>
    <x v="30"/>
    <x v="189"/>
    <n v="74600"/>
    <n v="166000"/>
    <n v="2.2252000000000001"/>
    <n v="2"/>
    <x v="2"/>
    <n v="20"/>
    <n v="185000"/>
    <n v="145000"/>
    <x v="4"/>
    <n v="360"/>
    <n v="3.12"/>
  </r>
  <r>
    <x v="200"/>
    <x v="18"/>
    <x v="190"/>
    <n v="77800"/>
    <n v="55000"/>
    <n v="0.70689999999999997"/>
    <n v="2"/>
    <x v="2"/>
    <n v="44"/>
    <n v="615000"/>
    <n v="345000"/>
    <x v="157"/>
    <n v="360"/>
    <n v="2.99"/>
  </r>
  <r>
    <x v="201"/>
    <x v="8"/>
    <x v="191"/>
    <n v="65000"/>
    <n v="75000"/>
    <n v="1.1537999999999999"/>
    <n v="2"/>
    <x v="2"/>
    <n v="42"/>
    <n v="195000"/>
    <n v="145000"/>
    <x v="158"/>
    <n v="360"/>
    <n v="5"/>
  </r>
  <r>
    <x v="202"/>
    <x v="36"/>
    <x v="192"/>
    <n v="86200"/>
    <n v="106000"/>
    <n v="1.2297"/>
    <n v="2"/>
    <x v="2"/>
    <n v="10"/>
    <n v="195000"/>
    <n v="145000"/>
    <x v="159"/>
    <n v="180"/>
    <n v="2.5"/>
  </r>
  <r>
    <x v="203"/>
    <x v="16"/>
    <x v="193"/>
    <n v="89000"/>
    <n v="107000"/>
    <n v="1.2021999999999999"/>
    <n v="2"/>
    <x v="2"/>
    <n v="20"/>
    <n v="455000"/>
    <n v="185000"/>
    <x v="160"/>
    <n v="180"/>
    <n v="3"/>
  </r>
  <r>
    <x v="204"/>
    <x v="5"/>
    <x v="194"/>
    <n v="104000"/>
    <n v="41000"/>
    <n v="0.39419999999999999"/>
    <n v="2"/>
    <x v="2"/>
    <n v="49"/>
    <n v="195000"/>
    <n v="135000"/>
    <x v="161"/>
    <n v="240"/>
    <n v="2.75"/>
  </r>
  <r>
    <x v="205"/>
    <x v="35"/>
    <x v="195"/>
    <n v="65300"/>
    <n v="105000"/>
    <n v="1.6080000000000001"/>
    <n v="2"/>
    <x v="2"/>
    <n v="20"/>
    <n v="145000"/>
    <n v="75000"/>
    <x v="162"/>
    <n v="180"/>
    <n v="3"/>
  </r>
  <r>
    <x v="206"/>
    <x v="26"/>
    <x v="196"/>
    <n v="68300"/>
    <n v="152000"/>
    <n v="2.2254999999999998"/>
    <n v="1"/>
    <x v="2"/>
    <n v="37"/>
    <n v="435000"/>
    <n v="335000"/>
    <x v="163"/>
    <n v="360"/>
    <n v="2.99"/>
  </r>
  <r>
    <x v="207"/>
    <x v="6"/>
    <x v="197"/>
    <n v="100000"/>
    <n v="165000"/>
    <n v="1.65"/>
    <n v="2"/>
    <x v="2"/>
    <n v="20"/>
    <n v="845000"/>
    <n v="365000"/>
    <x v="164"/>
    <n v="360"/>
    <n v="3.12"/>
  </r>
  <r>
    <x v="208"/>
    <x v="8"/>
    <x v="198"/>
    <n v="84800"/>
    <n v="122000"/>
    <n v="1.4387000000000001"/>
    <n v="2"/>
    <x v="2"/>
    <n v="39"/>
    <n v="265000"/>
    <n v="195000"/>
    <x v="165"/>
    <n v="360"/>
    <n v="2.87"/>
  </r>
  <r>
    <x v="209"/>
    <x v="9"/>
    <x v="199"/>
    <n v="114000"/>
    <n v="72000"/>
    <n v="0.63160000000000005"/>
    <n v="2"/>
    <x v="2"/>
    <n v="44"/>
    <n v="475000"/>
    <n v="315000"/>
    <x v="166"/>
    <n v="360"/>
    <n v="2.87"/>
  </r>
  <r>
    <x v="210"/>
    <x v="6"/>
    <x v="42"/>
    <n v="115100"/>
    <n v="70000"/>
    <n v="0.60819999999999996"/>
    <n v="2"/>
    <x v="2"/>
    <n v="37"/>
    <n v="375000"/>
    <n v="255000"/>
    <x v="167"/>
    <n v="240"/>
    <n v="3.12"/>
  </r>
  <r>
    <x v="211"/>
    <x v="40"/>
    <x v="200"/>
    <n v="70800"/>
    <n v="120000"/>
    <n v="1.6949000000000001"/>
    <n v="1"/>
    <x v="2"/>
    <n v="20"/>
    <n v="505000"/>
    <n v="475000"/>
    <x v="1"/>
    <n v="360"/>
    <n v="2.75"/>
  </r>
  <r>
    <x v="212"/>
    <x v="8"/>
    <x v="201"/>
    <n v="84800"/>
    <n v="241000"/>
    <n v="2.8420000000000001"/>
    <n v="2"/>
    <x v="2"/>
    <n v="20"/>
    <n v="435000"/>
    <n v="285000"/>
    <x v="168"/>
    <n v="360"/>
    <n v="3.12"/>
  </r>
  <r>
    <x v="213"/>
    <x v="37"/>
    <x v="202"/>
    <n v="54200"/>
    <n v="69000"/>
    <n v="1.2730999999999999"/>
    <n v="2"/>
    <x v="2"/>
    <n v="38"/>
    <n v="445000"/>
    <n v="325000"/>
    <x v="169"/>
    <n v="360"/>
    <n v="3"/>
  </r>
  <r>
    <x v="214"/>
    <x v="10"/>
    <x v="203"/>
    <n v="79700"/>
    <n v="192000"/>
    <n v="2.4089999999999998"/>
    <n v="2"/>
    <x v="2"/>
    <n v="20"/>
    <n v="505000"/>
    <n v="375000"/>
    <x v="17"/>
    <n v="180"/>
    <n v="2.5"/>
  </r>
  <r>
    <x v="215"/>
    <x v="8"/>
    <x v="204"/>
    <n v="80000"/>
    <n v="187000"/>
    <n v="2.3374999999999999"/>
    <n v="2"/>
    <x v="2"/>
    <n v="20"/>
    <n v="295000"/>
    <n v="215000"/>
    <x v="170"/>
    <n v="180"/>
    <n v="2.87"/>
  </r>
  <r>
    <x v="216"/>
    <x v="1"/>
    <x v="205"/>
    <n v="127900"/>
    <n v="251000"/>
    <n v="1.9624999999999999"/>
    <n v="2"/>
    <x v="2"/>
    <n v="36"/>
    <n v="985000"/>
    <n v="625000"/>
    <x v="171"/>
    <n v="360"/>
    <n v="3.87"/>
  </r>
  <r>
    <x v="217"/>
    <x v="1"/>
    <x v="206"/>
    <n v="83300"/>
    <n v="76000"/>
    <n v="0.91239999999999999"/>
    <n v="2"/>
    <x v="2"/>
    <n v="37"/>
    <n v="555000"/>
    <n v="375000"/>
    <x v="172"/>
    <n v="360"/>
    <n v="2.87"/>
  </r>
  <r>
    <x v="218"/>
    <x v="5"/>
    <x v="207"/>
    <n v="104000"/>
    <n v="201000"/>
    <n v="1.9327000000000001"/>
    <n v="2"/>
    <x v="2"/>
    <n v="40"/>
    <n v="635000"/>
    <n v="445000"/>
    <x v="173"/>
    <n v="360"/>
    <n v="2.99"/>
  </r>
  <r>
    <x v="219"/>
    <x v="35"/>
    <x v="208"/>
    <n v="79600"/>
    <n v="231000"/>
    <n v="2.9020000000000001"/>
    <n v="2"/>
    <x v="2"/>
    <n v="20"/>
    <n v="555000"/>
    <n v="435000"/>
    <x v="174"/>
    <n v="360"/>
    <n v="2.87"/>
  </r>
  <r>
    <x v="220"/>
    <x v="2"/>
    <x v="209"/>
    <n v="108700"/>
    <n v="51000"/>
    <n v="0.46920000000000001"/>
    <n v="2"/>
    <x v="2"/>
    <n v="50"/>
    <n v="255000"/>
    <n v="205000"/>
    <x v="175"/>
    <n v="240"/>
    <n v="2.99"/>
  </r>
  <r>
    <x v="221"/>
    <x v="23"/>
    <x v="210"/>
    <n v="68900"/>
    <n v="86000"/>
    <n v="1.2482"/>
    <n v="2"/>
    <x v="2"/>
    <n v="41"/>
    <n v="235000"/>
    <n v="195000"/>
    <x v="176"/>
    <n v="180"/>
    <n v="2.5"/>
  </r>
  <r>
    <x v="222"/>
    <x v="20"/>
    <x v="211"/>
    <n v="119500"/>
    <n v="138000"/>
    <n v="1.1548"/>
    <n v="2"/>
    <x v="2"/>
    <n v="20"/>
    <n v="665000"/>
    <n v="445000"/>
    <x v="177"/>
    <n v="360"/>
    <n v="2.87"/>
  </r>
  <r>
    <x v="223"/>
    <x v="19"/>
    <x v="212"/>
    <n v="65800"/>
    <n v="90000"/>
    <n v="1.3677999999999999"/>
    <n v="2"/>
    <x v="2"/>
    <n v="20"/>
    <n v="145000"/>
    <n v="115000"/>
    <x v="178"/>
    <n v="240"/>
    <n v="3.22"/>
  </r>
  <r>
    <x v="224"/>
    <x v="1"/>
    <x v="213"/>
    <n v="86700"/>
    <n v="56000"/>
    <n v="0.64590000000000003"/>
    <n v="1"/>
    <x v="2"/>
    <n v="42"/>
    <n v="165000"/>
    <n v="165000"/>
    <x v="78"/>
    <n v="360"/>
    <n v="2.85"/>
  </r>
  <r>
    <x v="225"/>
    <x v="1"/>
    <x v="214"/>
    <n v="83300"/>
    <n v="113000"/>
    <n v="1.3565"/>
    <n v="2"/>
    <x v="2"/>
    <n v="42"/>
    <n v="755000"/>
    <n v="395000"/>
    <x v="179"/>
    <n v="240"/>
    <n v="2.62"/>
  </r>
  <r>
    <x v="226"/>
    <x v="7"/>
    <x v="215"/>
    <n v="96500"/>
    <n v="278000"/>
    <n v="2.8807999999999998"/>
    <n v="2"/>
    <x v="2"/>
    <n v="20"/>
    <n v="755000"/>
    <n v="555000"/>
    <x v="180"/>
    <n v="360"/>
    <n v="3.37"/>
  </r>
  <r>
    <x v="227"/>
    <x v="8"/>
    <x v="216"/>
    <n v="84800"/>
    <n v="138000"/>
    <n v="1.6274"/>
    <n v="2"/>
    <x v="2"/>
    <n v="30"/>
    <n v="345000"/>
    <n v="325000"/>
    <x v="1"/>
    <n v="360"/>
    <n v="3.62"/>
  </r>
  <r>
    <x v="228"/>
    <x v="40"/>
    <x v="217"/>
    <n v="70800"/>
    <n v="144000"/>
    <n v="2.0339"/>
    <n v="2"/>
    <x v="2"/>
    <n v="20"/>
    <n v="725000"/>
    <n v="505000"/>
    <x v="181"/>
    <n v="360"/>
    <n v="3.5"/>
  </r>
  <r>
    <x v="229"/>
    <x v="1"/>
    <x v="218"/>
    <n v="127900"/>
    <n v="92000"/>
    <n v="0.71930000000000005"/>
    <n v="2"/>
    <x v="2"/>
    <n v="30"/>
    <n v="1005000"/>
    <n v="515000"/>
    <x v="182"/>
    <n v="360"/>
    <n v="3.62"/>
  </r>
  <r>
    <x v="230"/>
    <x v="2"/>
    <x v="219"/>
    <n v="96500"/>
    <n v="306000"/>
    <n v="3.1709999999999998"/>
    <n v="2"/>
    <x v="2"/>
    <n v="30"/>
    <n v="605000"/>
    <n v="395000"/>
    <x v="183"/>
    <n v="180"/>
    <n v="2.75"/>
  </r>
  <r>
    <x v="231"/>
    <x v="1"/>
    <x v="220"/>
    <n v="127900"/>
    <n v="328000"/>
    <n v="2.5644999999999998"/>
    <n v="2"/>
    <x v="2"/>
    <n v="20"/>
    <n v="1915000"/>
    <n v="715000"/>
    <x v="184"/>
    <n v="240"/>
    <n v="2.5"/>
  </r>
  <r>
    <x v="232"/>
    <x v="32"/>
    <x v="221"/>
    <n v="104300"/>
    <n v="143000"/>
    <n v="1.371"/>
    <n v="2"/>
    <x v="2"/>
    <n v="20"/>
    <n v="335000"/>
    <n v="195000"/>
    <x v="185"/>
    <n v="180"/>
    <n v="2.5"/>
  </r>
  <r>
    <x v="233"/>
    <x v="22"/>
    <x v="222"/>
    <n v="76700"/>
    <n v="94000"/>
    <n v="1.2256"/>
    <n v="2"/>
    <x v="2"/>
    <n v="30"/>
    <n v="345000"/>
    <n v="215000"/>
    <x v="186"/>
    <n v="180"/>
    <n v="3.75"/>
  </r>
  <r>
    <x v="234"/>
    <x v="8"/>
    <x v="223"/>
    <n v="97600"/>
    <n v="86000"/>
    <n v="0.88109999999999999"/>
    <n v="2"/>
    <x v="2"/>
    <n v="43"/>
    <n v="535000"/>
    <n v="275000"/>
    <x v="187"/>
    <n v="180"/>
    <n v="2.75"/>
  </r>
  <r>
    <x v="235"/>
    <x v="23"/>
    <x v="224"/>
    <n v="80700"/>
    <n v="251000"/>
    <n v="3.1103000000000001"/>
    <n v="2"/>
    <x v="2"/>
    <n v="10"/>
    <n v="1425000"/>
    <n v="405000"/>
    <x v="188"/>
    <n v="180"/>
    <n v="2.62"/>
  </r>
  <r>
    <x v="236"/>
    <x v="4"/>
    <x v="225"/>
    <n v="65500"/>
    <n v="156000"/>
    <n v="2.3816999999999999"/>
    <n v="2"/>
    <x v="3"/>
    <n v="10"/>
    <n v="455000"/>
    <n v="315000"/>
    <x v="189"/>
    <n v="360"/>
    <n v="2.87"/>
  </r>
  <r>
    <x v="237"/>
    <x v="1"/>
    <x v="226"/>
    <n v="92700"/>
    <n v="170000"/>
    <n v="1.8339000000000001"/>
    <n v="2"/>
    <x v="3"/>
    <n v="10"/>
    <n v="805000"/>
    <n v="315000"/>
    <x v="190"/>
    <n v="360"/>
    <n v="2.62"/>
  </r>
  <r>
    <x v="238"/>
    <x v="1"/>
    <x v="227"/>
    <n v="83300"/>
    <n v="111000"/>
    <n v="1.3325"/>
    <n v="2"/>
    <x v="3"/>
    <n v="39"/>
    <n v="655000"/>
    <n v="595000"/>
    <x v="191"/>
    <n v="360"/>
    <n v="2.99"/>
  </r>
  <r>
    <x v="239"/>
    <x v="34"/>
    <x v="228"/>
    <n v="76900"/>
    <n v="298000"/>
    <n v="3.8752"/>
    <n v="2"/>
    <x v="3"/>
    <n v="20"/>
    <n v="585000"/>
    <n v="495000"/>
    <x v="192"/>
    <n v="360"/>
    <n v="3.99"/>
  </r>
  <r>
    <x v="240"/>
    <x v="26"/>
    <x v="229"/>
    <n v="69200"/>
    <n v="55000"/>
    <n v="0.79479999999999995"/>
    <n v="1"/>
    <x v="3"/>
    <n v="30"/>
    <n v="205000"/>
    <n v="195000"/>
    <x v="1"/>
    <n v="360"/>
    <n v="3.62"/>
  </r>
  <r>
    <x v="241"/>
    <x v="41"/>
    <x v="230"/>
    <n v="78400"/>
    <n v="157000"/>
    <n v="2.0026000000000002"/>
    <n v="2"/>
    <x v="3"/>
    <n v="30"/>
    <n v="625000"/>
    <n v="525000"/>
    <x v="193"/>
    <n v="360"/>
    <n v="2.99"/>
  </r>
  <r>
    <x v="242"/>
    <x v="2"/>
    <x v="231"/>
    <n v="96500"/>
    <n v="278000"/>
    <n v="2.8807999999999998"/>
    <n v="2"/>
    <x v="3"/>
    <n v="30"/>
    <n v="885000"/>
    <n v="605000"/>
    <x v="194"/>
    <n v="360"/>
    <n v="2.62"/>
  </r>
  <r>
    <x v="243"/>
    <x v="35"/>
    <x v="232"/>
    <n v="71800"/>
    <n v="60000"/>
    <n v="0.8357"/>
    <n v="2"/>
    <x v="3"/>
    <n v="20"/>
    <n v="305000"/>
    <n v="215000"/>
    <x v="195"/>
    <n v="360"/>
    <n v="3"/>
  </r>
  <r>
    <x v="244"/>
    <x v="13"/>
    <x v="233"/>
    <n v="102800"/>
    <n v="69000"/>
    <n v="0.67120000000000002"/>
    <n v="2"/>
    <x v="3"/>
    <n v="30"/>
    <n v="335000"/>
    <n v="245000"/>
    <x v="196"/>
    <n v="360"/>
    <n v="2.87"/>
  </r>
  <r>
    <x v="245"/>
    <x v="1"/>
    <x v="234"/>
    <n v="86700"/>
    <n v="85000"/>
    <n v="0.98040000000000005"/>
    <n v="2"/>
    <x v="3"/>
    <n v="30"/>
    <n v="445000"/>
    <n v="385000"/>
    <x v="197"/>
    <n v="360"/>
    <n v="2.99"/>
  </r>
  <r>
    <x v="246"/>
    <x v="4"/>
    <x v="235"/>
    <n v="84600"/>
    <n v="75000"/>
    <n v="0.88649999999999995"/>
    <n v="2"/>
    <x v="3"/>
    <n v="10"/>
    <n v="265000"/>
    <n v="175000"/>
    <x v="198"/>
    <n v="360"/>
    <n v="3.12"/>
  </r>
  <r>
    <x v="247"/>
    <x v="9"/>
    <x v="236"/>
    <n v="114000"/>
    <n v="190000"/>
    <n v="1.6667000000000001"/>
    <n v="2"/>
    <x v="3"/>
    <n v="41"/>
    <n v="435000"/>
    <n v="345000"/>
    <x v="4"/>
    <n v="180"/>
    <n v="2.62"/>
  </r>
  <r>
    <x v="248"/>
    <x v="3"/>
    <x v="237"/>
    <n v="124900"/>
    <n v="76000"/>
    <n v="0.60850000000000004"/>
    <n v="2"/>
    <x v="3"/>
    <n v="20"/>
    <n v="265000"/>
    <n v="245000"/>
    <x v="1"/>
    <n v="360"/>
    <n v="2.62"/>
  </r>
  <r>
    <x v="249"/>
    <x v="26"/>
    <x v="238"/>
    <n v="68300"/>
    <n v="256000"/>
    <n v="3.7482000000000002"/>
    <n v="2"/>
    <x v="3"/>
    <n v="20"/>
    <n v="785000"/>
    <n v="195000"/>
    <x v="199"/>
    <n v="120"/>
    <n v="2.75"/>
  </r>
  <r>
    <x v="250"/>
    <x v="11"/>
    <x v="239"/>
    <n v="82200"/>
    <n v="115000"/>
    <n v="1.399"/>
    <n v="2"/>
    <x v="3"/>
    <n v="10"/>
    <n v="305000"/>
    <n v="165000"/>
    <x v="200"/>
    <n v="180"/>
    <n v="3.37"/>
  </r>
  <r>
    <x v="251"/>
    <x v="27"/>
    <x v="240"/>
    <n v="69800"/>
    <n v="68000"/>
    <n v="0.97419999999999995"/>
    <n v="2"/>
    <x v="3"/>
    <n v="30"/>
    <n v="365000"/>
    <n v="255000"/>
    <x v="201"/>
    <n v="360"/>
    <n v="3.56"/>
  </r>
  <r>
    <x v="252"/>
    <x v="17"/>
    <x v="241"/>
    <n v="82600"/>
    <n v="201000"/>
    <n v="2.4333999999999998"/>
    <n v="2"/>
    <x v="3"/>
    <n v="20"/>
    <n v="535000"/>
    <n v="425000"/>
    <x v="202"/>
    <n v="360"/>
    <n v="3.62"/>
  </r>
  <r>
    <x v="253"/>
    <x v="15"/>
    <x v="242"/>
    <n v="92100"/>
    <n v="88000"/>
    <n v="0.95550000000000002"/>
    <n v="2"/>
    <x v="3"/>
    <n v="40"/>
    <n v="435000"/>
    <n v="395000"/>
    <x v="38"/>
    <n v="360"/>
    <n v="3.12"/>
  </r>
  <r>
    <x v="254"/>
    <x v="19"/>
    <x v="243"/>
    <n v="75400"/>
    <n v="110000"/>
    <n v="1.4589000000000001"/>
    <n v="2"/>
    <x v="3"/>
    <n v="40"/>
    <n v="405000"/>
    <n v="325000"/>
    <x v="4"/>
    <n v="360"/>
    <n v="3"/>
  </r>
  <r>
    <x v="255"/>
    <x v="11"/>
    <x v="244"/>
    <n v="82200"/>
    <n v="87000"/>
    <n v="1.0584"/>
    <n v="2"/>
    <x v="3"/>
    <n v="49"/>
    <n v="355000"/>
    <n v="225000"/>
    <x v="203"/>
    <n v="180"/>
    <n v="2.5"/>
  </r>
  <r>
    <x v="256"/>
    <x v="31"/>
    <x v="245"/>
    <n v="81000"/>
    <n v="88000"/>
    <n v="1.0864"/>
    <n v="2"/>
    <x v="3"/>
    <n v="40"/>
    <n v="675000"/>
    <n v="485000"/>
    <x v="204"/>
    <n v="360"/>
    <n v="2.87"/>
  </r>
  <r>
    <x v="257"/>
    <x v="17"/>
    <x v="246"/>
    <n v="63300"/>
    <n v="52000"/>
    <n v="0.82150000000000001"/>
    <n v="2"/>
    <x v="3"/>
    <n v="30"/>
    <n v="155000"/>
    <n v="135000"/>
    <x v="205"/>
    <n v="360"/>
    <n v="3.37"/>
  </r>
  <r>
    <x v="258"/>
    <x v="4"/>
    <x v="96"/>
    <n v="85200"/>
    <n v="18000"/>
    <n v="0.21129999999999999"/>
    <n v="2"/>
    <x v="3"/>
    <n v="47"/>
    <n v="405000"/>
    <n v="45000"/>
    <x v="206"/>
    <n v="240"/>
    <n v="3"/>
  </r>
  <r>
    <x v="259"/>
    <x v="11"/>
    <x v="247"/>
    <n v="82200"/>
    <n v="82000"/>
    <n v="0.99760000000000004"/>
    <n v="2"/>
    <x v="3"/>
    <n v="36"/>
    <n v="255000"/>
    <n v="205000"/>
    <x v="207"/>
    <n v="360"/>
    <n v="3.37"/>
  </r>
  <r>
    <x v="260"/>
    <x v="22"/>
    <x v="248"/>
    <n v="102800"/>
    <n v="100000"/>
    <n v="0.9728"/>
    <n v="2"/>
    <x v="3"/>
    <n v="40"/>
    <n v="285000"/>
    <n v="225000"/>
    <x v="4"/>
    <n v="360"/>
    <n v="4.87"/>
  </r>
  <r>
    <x v="261"/>
    <x v="4"/>
    <x v="249"/>
    <n v="84600"/>
    <n v="375000"/>
    <n v="4.4325999999999999"/>
    <n v="2"/>
    <x v="3"/>
    <n v="37"/>
    <n v="1505000"/>
    <n v="515000"/>
    <x v="208"/>
    <n v="360"/>
    <n v="3"/>
  </r>
  <r>
    <x v="262"/>
    <x v="31"/>
    <x v="250"/>
    <n v="71700"/>
    <n v="62000"/>
    <n v="0.86470000000000002"/>
    <n v="2"/>
    <x v="3"/>
    <n v="30"/>
    <n v="275000"/>
    <n v="205000"/>
    <x v="209"/>
    <n v="360"/>
    <n v="3.12"/>
  </r>
  <r>
    <x v="263"/>
    <x v="35"/>
    <x v="251"/>
    <n v="70000"/>
    <n v="72000"/>
    <n v="1.0286"/>
    <n v="2"/>
    <x v="3"/>
    <n v="43"/>
    <n v="295000"/>
    <n v="265000"/>
    <x v="38"/>
    <n v="360"/>
    <n v="4.12"/>
  </r>
  <r>
    <x v="264"/>
    <x v="9"/>
    <x v="252"/>
    <n v="114000"/>
    <n v="83000"/>
    <n v="0.72809999999999997"/>
    <n v="2"/>
    <x v="3"/>
    <n v="50"/>
    <n v="725000"/>
    <n v="335000"/>
    <x v="210"/>
    <n v="360"/>
    <n v="3"/>
  </r>
  <r>
    <x v="265"/>
    <x v="1"/>
    <x v="253"/>
    <n v="81600"/>
    <n v="147000"/>
    <n v="1.8015000000000001"/>
    <n v="2"/>
    <x v="3"/>
    <n v="49"/>
    <n v="755000"/>
    <n v="605000"/>
    <x v="4"/>
    <n v="360"/>
    <n v="3.12"/>
  </r>
  <r>
    <x v="266"/>
    <x v="8"/>
    <x v="254"/>
    <n v="72200"/>
    <n v="88000"/>
    <n v="1.2188000000000001"/>
    <n v="2"/>
    <x v="3"/>
    <n v="49"/>
    <n v="205000"/>
    <n v="75000"/>
    <x v="211"/>
    <n v="360"/>
    <n v="4.37"/>
  </r>
  <r>
    <x v="267"/>
    <x v="19"/>
    <x v="255"/>
    <n v="89100"/>
    <n v="123000"/>
    <n v="1.3805000000000001"/>
    <n v="2"/>
    <x v="3"/>
    <n v="20"/>
    <n v="365000"/>
    <n v="255000"/>
    <x v="212"/>
    <n v="240"/>
    <n v="2.87"/>
  </r>
  <r>
    <x v="268"/>
    <x v="5"/>
    <x v="256"/>
    <n v="124900"/>
    <n v="39000"/>
    <n v="0.31219999999999998"/>
    <n v="2"/>
    <x v="3"/>
    <n v="47"/>
    <n v="315000"/>
    <n v="245000"/>
    <x v="152"/>
    <n v="360"/>
    <n v="3.37"/>
  </r>
  <r>
    <x v="269"/>
    <x v="42"/>
    <x v="257"/>
    <n v="96600"/>
    <n v="148000"/>
    <n v="1.5321"/>
    <n v="2"/>
    <x v="3"/>
    <n v="10"/>
    <n v="345000"/>
    <n v="245000"/>
    <x v="213"/>
    <n v="360"/>
    <n v="3.37"/>
  </r>
  <r>
    <x v="270"/>
    <x v="15"/>
    <x v="258"/>
    <n v="92100"/>
    <n v="120000"/>
    <n v="1.3028999999999999"/>
    <n v="2"/>
    <x v="3"/>
    <n v="30"/>
    <n v="475000"/>
    <n v="375000"/>
    <x v="94"/>
    <n v="180"/>
    <n v="1.99"/>
  </r>
  <r>
    <x v="271"/>
    <x v="6"/>
    <x v="259"/>
    <n v="84500"/>
    <n v="61000"/>
    <n v="0.72189999999999999"/>
    <n v="2"/>
    <x v="3"/>
    <n v="44"/>
    <n v="555000"/>
    <n v="415000"/>
    <x v="214"/>
    <n v="360"/>
    <n v="3.12"/>
  </r>
  <r>
    <x v="272"/>
    <x v="20"/>
    <x v="260"/>
    <n v="91800"/>
    <n v="58000"/>
    <n v="0.63180000000000003"/>
    <n v="2"/>
    <x v="3"/>
    <n v="39"/>
    <n v="265000"/>
    <n v="245000"/>
    <x v="1"/>
    <n v="360"/>
    <n v="3.87"/>
  </r>
  <r>
    <x v="273"/>
    <x v="2"/>
    <x v="261"/>
    <n v="96600"/>
    <n v="56000"/>
    <n v="0.57969999999999999"/>
    <n v="2"/>
    <x v="3"/>
    <n v="40"/>
    <n v="175000"/>
    <n v="165000"/>
    <x v="1"/>
    <n v="360"/>
    <n v="2.75"/>
  </r>
  <r>
    <x v="274"/>
    <x v="1"/>
    <x v="262"/>
    <n v="95400"/>
    <n v="133000"/>
    <n v="1.3940999999999999"/>
    <n v="2"/>
    <x v="3"/>
    <n v="45"/>
    <n v="625000"/>
    <n v="425000"/>
    <x v="215"/>
    <n v="240"/>
    <n v="3.12"/>
  </r>
  <r>
    <x v="275"/>
    <x v="19"/>
    <x v="77"/>
    <n v="89100"/>
    <n v="58000"/>
    <n v="0.65100000000000002"/>
    <n v="1"/>
    <x v="3"/>
    <n v="43"/>
    <n v="265000"/>
    <n v="225000"/>
    <x v="6"/>
    <n v="360"/>
    <n v="3.62"/>
  </r>
  <r>
    <x v="276"/>
    <x v="13"/>
    <x v="263"/>
    <n v="102800"/>
    <n v="213000"/>
    <n v="2.0720000000000001"/>
    <n v="2"/>
    <x v="3"/>
    <n v="39"/>
    <n v="665000"/>
    <n v="495000"/>
    <x v="12"/>
    <n v="360"/>
    <n v="2.75"/>
  </r>
  <r>
    <x v="277"/>
    <x v="0"/>
    <x v="264"/>
    <n v="106900"/>
    <n v="110000"/>
    <n v="1.0289999999999999"/>
    <n v="2"/>
    <x v="3"/>
    <n v="30"/>
    <n v="455000"/>
    <n v="235000"/>
    <x v="216"/>
    <n v="180"/>
    <n v="2.87"/>
  </r>
  <r>
    <x v="278"/>
    <x v="0"/>
    <x v="265"/>
    <n v="106900"/>
    <n v="358000"/>
    <n v="3.3489"/>
    <n v="2"/>
    <x v="3"/>
    <n v="10"/>
    <n v="315000"/>
    <n v="235000"/>
    <x v="12"/>
    <n v="360"/>
    <n v="4.37"/>
  </r>
  <r>
    <x v="279"/>
    <x v="8"/>
    <x v="266"/>
    <n v="80000"/>
    <n v="127000"/>
    <n v="1.5874999999999999"/>
    <n v="1"/>
    <x v="3"/>
    <n v="10"/>
    <n v="235000"/>
    <n v="205000"/>
    <x v="217"/>
    <n v="360"/>
    <n v="2.87"/>
  </r>
  <r>
    <x v="280"/>
    <x v="23"/>
    <x v="267"/>
    <n v="59100"/>
    <n v="26000"/>
    <n v="0.43990000000000001"/>
    <n v="2"/>
    <x v="3"/>
    <n v="42"/>
    <n v="125000"/>
    <n v="105000"/>
    <x v="4"/>
    <n v="360"/>
    <n v="3.87"/>
  </r>
  <r>
    <x v="281"/>
    <x v="5"/>
    <x v="268"/>
    <n v="104000"/>
    <n v="117000"/>
    <n v="1.125"/>
    <n v="2"/>
    <x v="3"/>
    <n v="36"/>
    <n v="235000"/>
    <n v="155000"/>
    <x v="218"/>
    <n v="360"/>
    <n v="3.37"/>
  </r>
  <r>
    <x v="282"/>
    <x v="34"/>
    <x v="269"/>
    <n v="85200"/>
    <n v="96000"/>
    <n v="1.1268"/>
    <n v="2"/>
    <x v="3"/>
    <n v="46"/>
    <n v="305000"/>
    <n v="185000"/>
    <x v="219"/>
    <n v="180"/>
    <n v="3.62"/>
  </r>
  <r>
    <x v="283"/>
    <x v="19"/>
    <x v="270"/>
    <n v="89100"/>
    <n v="104000"/>
    <n v="1.1672"/>
    <n v="2"/>
    <x v="3"/>
    <n v="20"/>
    <n v="255000"/>
    <n v="225000"/>
    <x v="220"/>
    <n v="360"/>
    <n v="3.12"/>
  </r>
  <r>
    <x v="284"/>
    <x v="37"/>
    <x v="271"/>
    <n v="62800"/>
    <n v="40000"/>
    <n v="0.63690000000000002"/>
    <n v="1"/>
    <x v="3"/>
    <n v="20"/>
    <n v="155000"/>
    <n v="145000"/>
    <x v="1"/>
    <n v="360"/>
    <n v="3.87"/>
  </r>
  <r>
    <x v="285"/>
    <x v="38"/>
    <x v="272"/>
    <n v="69100"/>
    <n v="43000"/>
    <n v="0.62229999999999996"/>
    <n v="2"/>
    <x v="3"/>
    <n v="44"/>
    <n v="275000"/>
    <n v="205000"/>
    <x v="221"/>
    <n v="360"/>
    <n v="2.87"/>
  </r>
  <r>
    <x v="286"/>
    <x v="35"/>
    <x v="273"/>
    <n v="89100"/>
    <n v="95000"/>
    <n v="1.0662"/>
    <n v="2"/>
    <x v="3"/>
    <n v="45"/>
    <n v="455000"/>
    <n v="395000"/>
    <x v="222"/>
    <n v="360"/>
    <n v="2.87"/>
  </r>
  <r>
    <x v="287"/>
    <x v="12"/>
    <x v="274"/>
    <n v="87500"/>
    <n v="76000"/>
    <n v="0.86860000000000004"/>
    <n v="2"/>
    <x v="3"/>
    <n v="30"/>
    <n v="245000"/>
    <n v="145000"/>
    <x v="7"/>
    <n v="360"/>
    <n v="3.37"/>
  </r>
  <r>
    <x v="288"/>
    <x v="26"/>
    <x v="275"/>
    <n v="68100"/>
    <n v="266000"/>
    <n v="3.9060000000000001"/>
    <n v="2"/>
    <x v="3"/>
    <n v="30"/>
    <n v="285000"/>
    <n v="225000"/>
    <x v="4"/>
    <n v="360"/>
    <n v="3.62"/>
  </r>
  <r>
    <x v="289"/>
    <x v="0"/>
    <x v="276"/>
    <n v="92100"/>
    <n v="78000"/>
    <n v="0.84689999999999999"/>
    <n v="2"/>
    <x v="3"/>
    <n v="20"/>
    <n v="415000"/>
    <n v="295000"/>
    <x v="223"/>
    <n v="360"/>
    <n v="3.25"/>
  </r>
  <r>
    <x v="290"/>
    <x v="1"/>
    <x v="277"/>
    <n v="75300"/>
    <n v="120000"/>
    <n v="1.5935999999999999"/>
    <n v="2"/>
    <x v="3"/>
    <n v="20"/>
    <n v="805000"/>
    <n v="385000"/>
    <x v="224"/>
    <n v="360"/>
    <n v="2.75"/>
  </r>
  <r>
    <x v="291"/>
    <x v="35"/>
    <x v="278"/>
    <n v="71100"/>
    <n v="41000"/>
    <n v="0.57669999999999999"/>
    <n v="1"/>
    <x v="3"/>
    <n v="30"/>
    <n v="145000"/>
    <n v="135000"/>
    <x v="225"/>
    <n v="360"/>
    <n v="3.25"/>
  </r>
  <r>
    <x v="292"/>
    <x v="18"/>
    <x v="86"/>
    <n v="68400"/>
    <n v="155000"/>
    <n v="2.2660999999999998"/>
    <n v="2"/>
    <x v="3"/>
    <n v="10"/>
    <n v="355000"/>
    <n v="245000"/>
    <x v="226"/>
    <n v="360"/>
    <n v="3.25"/>
  </r>
  <r>
    <x v="293"/>
    <x v="3"/>
    <x v="279"/>
    <n v="89400"/>
    <n v="52000"/>
    <n v="0.58169999999999999"/>
    <n v="2"/>
    <x v="3"/>
    <n v="30"/>
    <n v="175000"/>
    <n v="135000"/>
    <x v="227"/>
    <n v="360"/>
    <n v="4.62"/>
  </r>
  <r>
    <x v="294"/>
    <x v="7"/>
    <x v="280"/>
    <n v="96500"/>
    <n v="72000"/>
    <n v="0.74609999999999999"/>
    <n v="2"/>
    <x v="3"/>
    <n v="43"/>
    <n v="645000"/>
    <n v="475000"/>
    <x v="228"/>
    <n v="360"/>
    <n v="2.99"/>
  </r>
  <r>
    <x v="295"/>
    <x v="43"/>
    <x v="281"/>
    <n v="52700"/>
    <n v="134000"/>
    <n v="2.5427"/>
    <n v="2"/>
    <x v="3"/>
    <n v="37"/>
    <n v="295000"/>
    <n v="245000"/>
    <x v="229"/>
    <n v="360"/>
    <n v="3.5"/>
  </r>
  <r>
    <x v="296"/>
    <x v="42"/>
    <x v="282"/>
    <n v="96600"/>
    <n v="80000"/>
    <n v="0.82820000000000005"/>
    <n v="1"/>
    <x v="3"/>
    <n v="40"/>
    <n v="555000"/>
    <n v="435000"/>
    <x v="230"/>
    <n v="360"/>
    <n v="3.75"/>
  </r>
  <r>
    <x v="297"/>
    <x v="43"/>
    <x v="283"/>
    <n v="52700"/>
    <n v="132000"/>
    <n v="2.5047000000000001"/>
    <n v="2"/>
    <x v="3"/>
    <n v="10"/>
    <n v="185000"/>
    <n v="165000"/>
    <x v="1"/>
    <n v="360"/>
    <n v="3.37"/>
  </r>
  <r>
    <x v="298"/>
    <x v="1"/>
    <x v="284"/>
    <n v="83300"/>
    <n v="82000"/>
    <n v="0.98440000000000005"/>
    <n v="2"/>
    <x v="3"/>
    <n v="38"/>
    <n v="415000"/>
    <n v="325000"/>
    <x v="231"/>
    <n v="240"/>
    <n v="2.62"/>
  </r>
  <r>
    <x v="299"/>
    <x v="33"/>
    <x v="285"/>
    <n v="74000"/>
    <n v="76000"/>
    <n v="1.0269999999999999"/>
    <n v="1"/>
    <x v="3"/>
    <n v="20"/>
    <n v="235000"/>
    <n v="225000"/>
    <x v="232"/>
    <n v="360"/>
    <n v="2.87"/>
  </r>
  <r>
    <x v="300"/>
    <x v="26"/>
    <x v="286"/>
    <n v="69200"/>
    <n v="94000"/>
    <n v="1.3584000000000001"/>
    <n v="2"/>
    <x v="3"/>
    <n v="45"/>
    <n v="355000"/>
    <n v="275000"/>
    <x v="233"/>
    <n v="240"/>
    <n v="3.25"/>
  </r>
  <r>
    <x v="301"/>
    <x v="0"/>
    <x v="287"/>
    <n v="92100"/>
    <n v="83000"/>
    <n v="0.9012"/>
    <n v="2"/>
    <x v="3"/>
    <n v="20"/>
    <n v="265000"/>
    <n v="225000"/>
    <x v="234"/>
    <n v="360"/>
    <n v="3.5"/>
  </r>
  <r>
    <x v="302"/>
    <x v="28"/>
    <x v="288"/>
    <n v="64200"/>
    <n v="226000"/>
    <n v="3.5202"/>
    <n v="2"/>
    <x v="3"/>
    <n v="10"/>
    <n v="565000"/>
    <n v="275000"/>
    <x v="235"/>
    <n v="180"/>
    <n v="2.75"/>
  </r>
  <r>
    <x v="303"/>
    <x v="11"/>
    <x v="289"/>
    <n v="82200"/>
    <n v="152000"/>
    <n v="1.8491"/>
    <n v="2"/>
    <x v="3"/>
    <n v="10"/>
    <n v="325000"/>
    <n v="155000"/>
    <x v="113"/>
    <n v="180"/>
    <n v="2.75"/>
  </r>
  <r>
    <x v="304"/>
    <x v="33"/>
    <x v="290"/>
    <n v="74000"/>
    <n v="109000"/>
    <n v="1.4730000000000001"/>
    <n v="2"/>
    <x v="3"/>
    <n v="42"/>
    <n v="345000"/>
    <n v="295000"/>
    <x v="236"/>
    <n v="360"/>
    <n v="2.62"/>
  </r>
  <r>
    <x v="305"/>
    <x v="8"/>
    <x v="291"/>
    <n v="80000"/>
    <n v="68000"/>
    <n v="0.85"/>
    <n v="1"/>
    <x v="3"/>
    <n v="49"/>
    <n v="335000"/>
    <n v="265000"/>
    <x v="102"/>
    <n v="360"/>
    <n v="3.75"/>
  </r>
  <r>
    <x v="306"/>
    <x v="1"/>
    <x v="292"/>
    <n v="83300"/>
    <n v="35000"/>
    <n v="0.42020000000000002"/>
    <n v="2"/>
    <x v="3"/>
    <n v="49"/>
    <n v="515000"/>
    <n v="255000"/>
    <x v="237"/>
    <n v="360"/>
    <n v="3"/>
  </r>
  <r>
    <x v="307"/>
    <x v="11"/>
    <x v="293"/>
    <n v="59800"/>
    <n v="107000"/>
    <n v="1.7892999999999999"/>
    <n v="2"/>
    <x v="3"/>
    <n v="39"/>
    <n v="545000"/>
    <n v="465000"/>
    <x v="238"/>
    <n v="360"/>
    <n v="3.99"/>
  </r>
  <r>
    <x v="308"/>
    <x v="29"/>
    <x v="294"/>
    <n v="85900"/>
    <n v="108000"/>
    <n v="1.2573000000000001"/>
    <n v="2"/>
    <x v="3"/>
    <n v="20"/>
    <n v="275000"/>
    <n v="205000"/>
    <x v="239"/>
    <n v="360"/>
    <n v="3.25"/>
  </r>
  <r>
    <x v="309"/>
    <x v="27"/>
    <x v="295"/>
    <n v="82300"/>
    <n v="27000"/>
    <n v="0.3281"/>
    <n v="2"/>
    <x v="3"/>
    <n v="37"/>
    <n v="325000"/>
    <n v="35000"/>
    <x v="240"/>
    <n v="360"/>
    <n v="4.12"/>
  </r>
  <r>
    <x v="310"/>
    <x v="10"/>
    <x v="296"/>
    <n v="79000"/>
    <n v="82000"/>
    <n v="1.038"/>
    <n v="2"/>
    <x v="3"/>
    <n v="10"/>
    <n v="205000"/>
    <n v="135000"/>
    <x v="241"/>
    <n v="360"/>
    <n v="3.87"/>
  </r>
  <r>
    <x v="311"/>
    <x v="1"/>
    <x v="297"/>
    <n v="83300"/>
    <n v="129000"/>
    <n v="1.5486"/>
    <n v="2"/>
    <x v="3"/>
    <n v="43"/>
    <n v="1045000"/>
    <n v="765000"/>
    <x v="242"/>
    <n v="360"/>
    <n v="3.62"/>
  </r>
  <r>
    <x v="312"/>
    <x v="8"/>
    <x v="298"/>
    <n v="97600"/>
    <n v="122000"/>
    <n v="1.25"/>
    <n v="2"/>
    <x v="3"/>
    <n v="20"/>
    <n v="395000"/>
    <n v="355000"/>
    <x v="217"/>
    <n v="360"/>
    <n v="2.87"/>
  </r>
  <r>
    <x v="313"/>
    <x v="19"/>
    <x v="299"/>
    <n v="89100"/>
    <n v="64000"/>
    <n v="0.71830000000000005"/>
    <n v="2"/>
    <x v="3"/>
    <n v="20"/>
    <n v="275000"/>
    <n v="105000"/>
    <x v="243"/>
    <n v="360"/>
    <n v="4.25"/>
  </r>
  <r>
    <x v="314"/>
    <x v="9"/>
    <x v="300"/>
    <n v="114000"/>
    <n v="65000"/>
    <n v="0.57020000000000004"/>
    <n v="1"/>
    <x v="3"/>
    <n v="30"/>
    <n v="315000"/>
    <n v="275000"/>
    <x v="244"/>
    <n v="360"/>
    <n v="2.75"/>
  </r>
  <r>
    <x v="315"/>
    <x v="0"/>
    <x v="301"/>
    <n v="91700"/>
    <n v="59000"/>
    <n v="0.64339999999999997"/>
    <n v="2"/>
    <x v="3"/>
    <n v="20"/>
    <n v="325000"/>
    <n v="165000"/>
    <x v="245"/>
    <n v="360"/>
    <n v="2.99"/>
  </r>
  <r>
    <x v="316"/>
    <x v="8"/>
    <x v="302"/>
    <n v="84800"/>
    <n v="151000"/>
    <n v="1.7806999999999999"/>
    <n v="2"/>
    <x v="3"/>
    <n v="30"/>
    <n v="255000"/>
    <n v="205000"/>
    <x v="246"/>
    <n v="360"/>
    <n v="6"/>
  </r>
  <r>
    <x v="317"/>
    <x v="15"/>
    <x v="303"/>
    <n v="92100"/>
    <n v="68000"/>
    <n v="0.73829999999999996"/>
    <n v="1"/>
    <x v="3"/>
    <n v="42"/>
    <n v="335000"/>
    <n v="315000"/>
    <x v="1"/>
    <n v="360"/>
    <n v="3.5"/>
  </r>
  <r>
    <x v="318"/>
    <x v="4"/>
    <x v="304"/>
    <n v="84600"/>
    <n v="51000"/>
    <n v="0.6028"/>
    <n v="2"/>
    <x v="3"/>
    <n v="20"/>
    <n v="185000"/>
    <n v="145000"/>
    <x v="4"/>
    <n v="360"/>
    <n v="2.87"/>
  </r>
  <r>
    <x v="319"/>
    <x v="44"/>
    <x v="305"/>
    <n v="92300"/>
    <n v="65000"/>
    <n v="0.70420000000000005"/>
    <n v="2"/>
    <x v="3"/>
    <n v="30"/>
    <n v="275000"/>
    <n v="215000"/>
    <x v="4"/>
    <n v="360"/>
    <n v="3.75"/>
  </r>
  <r>
    <x v="320"/>
    <x v="19"/>
    <x v="306"/>
    <n v="89100"/>
    <n v="88000"/>
    <n v="0.98770000000000002"/>
    <n v="2"/>
    <x v="3"/>
    <n v="20"/>
    <n v="245000"/>
    <n v="115000"/>
    <x v="247"/>
    <n v="120"/>
    <n v="2.37"/>
  </r>
  <r>
    <x v="321"/>
    <x v="34"/>
    <x v="307"/>
    <n v="85200"/>
    <n v="107000"/>
    <n v="1.2559"/>
    <n v="2"/>
    <x v="3"/>
    <n v="10"/>
    <n v="185000"/>
    <n v="105000"/>
    <x v="248"/>
    <n v="180"/>
    <n v="2.75"/>
  </r>
  <r>
    <x v="322"/>
    <x v="37"/>
    <x v="308"/>
    <n v="62800"/>
    <n v="125000"/>
    <n v="1.9903999999999999"/>
    <n v="2"/>
    <x v="3"/>
    <n v="30"/>
    <n v="365000"/>
    <n v="285000"/>
    <x v="100"/>
    <n v="360"/>
    <n v="3.25"/>
  </r>
  <r>
    <x v="323"/>
    <x v="1"/>
    <x v="286"/>
    <n v="80400"/>
    <n v="46000"/>
    <n v="0.57210000000000005"/>
    <n v="2"/>
    <x v="3"/>
    <n v="39"/>
    <n v="245000"/>
    <n v="85000"/>
    <x v="249"/>
    <n v="240"/>
    <n v="2.62"/>
  </r>
  <r>
    <x v="324"/>
    <x v="1"/>
    <x v="309"/>
    <n v="92700"/>
    <n v="130000"/>
    <n v="1.4024000000000001"/>
    <n v="1"/>
    <x v="3"/>
    <n v="20"/>
    <n v="335000"/>
    <n v="275000"/>
    <x v="250"/>
    <n v="360"/>
    <n v="3.5"/>
  </r>
  <r>
    <x v="325"/>
    <x v="10"/>
    <x v="104"/>
    <n v="79000"/>
    <n v="59000"/>
    <n v="0.74680000000000002"/>
    <n v="2"/>
    <x v="3"/>
    <n v="38"/>
    <n v="235000"/>
    <n v="165000"/>
    <x v="251"/>
    <n v="360"/>
    <n v="3.5"/>
  </r>
  <r>
    <x v="326"/>
    <x v="18"/>
    <x v="310"/>
    <n v="77800"/>
    <n v="88000"/>
    <n v="1.1311"/>
    <n v="2"/>
    <x v="3"/>
    <n v="44"/>
    <n v="355000"/>
    <n v="335000"/>
    <x v="1"/>
    <n v="360"/>
    <n v="2.87"/>
  </r>
  <r>
    <x v="327"/>
    <x v="8"/>
    <x v="311"/>
    <n v="64700"/>
    <n v="105000"/>
    <n v="1.6229"/>
    <n v="2"/>
    <x v="3"/>
    <n v="47"/>
    <n v="455000"/>
    <n v="275000"/>
    <x v="252"/>
    <n v="180"/>
    <n v="2.62"/>
  </r>
  <r>
    <x v="328"/>
    <x v="1"/>
    <x v="312"/>
    <n v="139800"/>
    <n v="222000"/>
    <n v="1.5880000000000001"/>
    <n v="2"/>
    <x v="3"/>
    <n v="41"/>
    <n v="715000"/>
    <n v="575000"/>
    <x v="253"/>
    <n v="360"/>
    <n v="3.87"/>
  </r>
  <r>
    <x v="329"/>
    <x v="26"/>
    <x v="4"/>
    <n v="68100"/>
    <n v="100000"/>
    <n v="1.4683999999999999"/>
    <n v="2"/>
    <x v="3"/>
    <n v="45"/>
    <n v="255000"/>
    <n v="205000"/>
    <x v="4"/>
    <n v="360"/>
    <n v="3.12"/>
  </r>
  <r>
    <x v="330"/>
    <x v="2"/>
    <x v="187"/>
    <n v="96500"/>
    <n v="93000"/>
    <n v="0.9637"/>
    <n v="2"/>
    <x v="3"/>
    <n v="42"/>
    <n v="655000"/>
    <n v="245000"/>
    <x v="254"/>
    <n v="180"/>
    <n v="2.62"/>
  </r>
  <r>
    <x v="331"/>
    <x v="1"/>
    <x v="313"/>
    <n v="75000"/>
    <n v="85000"/>
    <n v="1.1333"/>
    <n v="2"/>
    <x v="3"/>
    <n v="20"/>
    <n v="475000"/>
    <n v="275000"/>
    <x v="255"/>
    <n v="360"/>
    <n v="3.37"/>
  </r>
  <r>
    <x v="332"/>
    <x v="7"/>
    <x v="314"/>
    <n v="71700"/>
    <n v="49000"/>
    <n v="0.68340000000000001"/>
    <n v="2"/>
    <x v="3"/>
    <n v="37"/>
    <n v="155000"/>
    <n v="135000"/>
    <x v="1"/>
    <n v="360"/>
    <n v="3.5"/>
  </r>
  <r>
    <x v="333"/>
    <x v="2"/>
    <x v="315"/>
    <n v="96500"/>
    <n v="91000"/>
    <n v="0.94299999999999995"/>
    <n v="2"/>
    <x v="4"/>
    <n v="30"/>
    <n v="335000"/>
    <n v="255000"/>
    <x v="256"/>
    <n v="360"/>
    <n v="3.25"/>
  </r>
  <r>
    <x v="334"/>
    <x v="28"/>
    <x v="316"/>
    <n v="80100"/>
    <n v="124000"/>
    <n v="1.5481"/>
    <n v="2"/>
    <x v="4"/>
    <n v="38"/>
    <n v="1605000"/>
    <n v="515000"/>
    <x v="257"/>
    <n v="360"/>
    <n v="2.5"/>
  </r>
  <r>
    <x v="335"/>
    <x v="1"/>
    <x v="317"/>
    <n v="55600"/>
    <n v="50000"/>
    <n v="0.89929999999999999"/>
    <n v="2"/>
    <x v="4"/>
    <n v="46"/>
    <n v="305000"/>
    <n v="245000"/>
    <x v="4"/>
    <n v="360"/>
    <n v="2.75"/>
  </r>
  <r>
    <x v="336"/>
    <x v="3"/>
    <x v="318"/>
    <n v="124900"/>
    <n v="154000"/>
    <n v="1.2330000000000001"/>
    <n v="2"/>
    <x v="4"/>
    <n v="30"/>
    <n v="625000"/>
    <n v="495000"/>
    <x v="258"/>
    <n v="360"/>
    <n v="2.87"/>
  </r>
  <r>
    <x v="337"/>
    <x v="1"/>
    <x v="319"/>
    <n v="56600"/>
    <n v="66000"/>
    <n v="1.1660999999999999"/>
    <n v="2"/>
    <x v="4"/>
    <n v="40"/>
    <n v="255000"/>
    <n v="235000"/>
    <x v="259"/>
    <n v="360"/>
    <n v="3.25"/>
  </r>
  <r>
    <x v="338"/>
    <x v="9"/>
    <x v="320"/>
    <n v="114000"/>
    <n v="67000"/>
    <n v="0.5877"/>
    <n v="2"/>
    <x v="4"/>
    <n v="49"/>
    <n v="545000"/>
    <n v="315000"/>
    <x v="260"/>
    <n v="360"/>
    <n v="3.25"/>
  </r>
  <r>
    <x v="339"/>
    <x v="35"/>
    <x v="321"/>
    <n v="79600"/>
    <n v="46000"/>
    <n v="0.57789999999999997"/>
    <n v="2"/>
    <x v="4"/>
    <n v="36"/>
    <n v="135000"/>
    <n v="115000"/>
    <x v="1"/>
    <n v="360"/>
    <n v="3.25"/>
  </r>
  <r>
    <x v="340"/>
    <x v="1"/>
    <x v="322"/>
    <n v="83300"/>
    <n v="181000"/>
    <n v="2.1728999999999998"/>
    <n v="2"/>
    <x v="4"/>
    <n v="30"/>
    <n v="895000"/>
    <n v="505000"/>
    <x v="261"/>
    <n v="360"/>
    <n v="3.37"/>
  </r>
  <r>
    <x v="341"/>
    <x v="5"/>
    <x v="323"/>
    <n v="124900"/>
    <n v="57000"/>
    <n v="0.45639999999999997"/>
    <n v="1"/>
    <x v="4"/>
    <n v="48"/>
    <n v="235000"/>
    <n v="215000"/>
    <x v="1"/>
    <n v="360"/>
    <n v="3.25"/>
  </r>
  <r>
    <x v="342"/>
    <x v="35"/>
    <x v="324"/>
    <n v="71100"/>
    <n v="41000"/>
    <n v="0.57669999999999999"/>
    <n v="2"/>
    <x v="4"/>
    <n v="47"/>
    <n v="245000"/>
    <n v="195000"/>
    <x v="4"/>
    <n v="360"/>
    <n v="3.25"/>
  </r>
  <r>
    <x v="343"/>
    <x v="1"/>
    <x v="325"/>
    <n v="75300"/>
    <n v="143000"/>
    <n v="1.8991"/>
    <n v="2"/>
    <x v="4"/>
    <n v="30"/>
    <n v="505000"/>
    <n v="405000"/>
    <x v="4"/>
    <n v="360"/>
    <n v="3.37"/>
  </r>
  <r>
    <x v="344"/>
    <x v="8"/>
    <x v="326"/>
    <n v="65500"/>
    <n v="118000"/>
    <n v="1.8015000000000001"/>
    <n v="1"/>
    <x v="4"/>
    <n v="20"/>
    <n v="265000"/>
    <n v="225000"/>
    <x v="1"/>
    <n v="360"/>
    <n v="3.99"/>
  </r>
  <r>
    <x v="345"/>
    <x v="41"/>
    <x v="327"/>
    <n v="67400"/>
    <n v="109000"/>
    <n v="1.6172"/>
    <n v="2"/>
    <x v="4"/>
    <n v="20"/>
    <n v="235000"/>
    <n v="215000"/>
    <x v="38"/>
    <n v="360"/>
    <n v="3.27"/>
  </r>
  <r>
    <x v="346"/>
    <x v="27"/>
    <x v="328"/>
    <n v="79100"/>
    <n v="269000"/>
    <n v="3.4007999999999998"/>
    <n v="2"/>
    <x v="4"/>
    <n v="10"/>
    <n v="285000"/>
    <n v="135000"/>
    <x v="262"/>
    <n v="180"/>
    <n v="2.87"/>
  </r>
  <r>
    <x v="347"/>
    <x v="4"/>
    <x v="329"/>
    <n v="69500"/>
    <n v="46000"/>
    <n v="0.66190000000000004"/>
    <n v="2"/>
    <x v="4"/>
    <n v="20"/>
    <n v="125000"/>
    <n v="95000"/>
    <x v="263"/>
    <n v="360"/>
    <n v="3.37"/>
  </r>
  <r>
    <x v="348"/>
    <x v="10"/>
    <x v="330"/>
    <n v="79700"/>
    <n v="166000"/>
    <n v="2.0828000000000002"/>
    <n v="2"/>
    <x v="4"/>
    <n v="36"/>
    <n v="445000"/>
    <n v="335000"/>
    <x v="264"/>
    <n v="360"/>
    <n v="4.87"/>
  </r>
  <r>
    <x v="349"/>
    <x v="8"/>
    <x v="331"/>
    <n v="97600"/>
    <n v="142000"/>
    <n v="1.4549000000000001"/>
    <n v="2"/>
    <x v="4"/>
    <n v="10"/>
    <n v="265000"/>
    <n v="195000"/>
    <x v="265"/>
    <n v="360"/>
    <n v="2.87"/>
  </r>
  <r>
    <x v="350"/>
    <x v="0"/>
    <x v="332"/>
    <n v="77500"/>
    <n v="68000"/>
    <n v="0.87739999999999996"/>
    <n v="2"/>
    <x v="4"/>
    <n v="30"/>
    <n v="295000"/>
    <n v="185000"/>
    <x v="266"/>
    <n v="360"/>
    <n v="3.25"/>
  </r>
  <r>
    <x v="351"/>
    <x v="13"/>
    <x v="333"/>
    <n v="102800"/>
    <n v="91000"/>
    <n v="0.88519999999999999"/>
    <n v="2"/>
    <x v="4"/>
    <n v="41"/>
    <n v="495000"/>
    <n v="395000"/>
    <x v="4"/>
    <n v="360"/>
    <n v="3.37"/>
  </r>
  <r>
    <x v="352"/>
    <x v="4"/>
    <x v="334"/>
    <n v="65100"/>
    <n v="37000"/>
    <n v="0.56840000000000002"/>
    <n v="2"/>
    <x v="4"/>
    <n v="20"/>
    <n v="155000"/>
    <n v="125000"/>
    <x v="4"/>
    <n v="360"/>
    <n v="3"/>
  </r>
  <r>
    <x v="353"/>
    <x v="8"/>
    <x v="335"/>
    <n v="72200"/>
    <n v="568000"/>
    <n v="7.867"/>
    <n v="2"/>
    <x v="4"/>
    <n v="20"/>
    <n v="365000"/>
    <n v="275000"/>
    <x v="4"/>
    <n v="180"/>
    <n v="2.87"/>
  </r>
  <r>
    <x v="354"/>
    <x v="1"/>
    <x v="336"/>
    <n v="61700"/>
    <n v="150000"/>
    <n v="2.4310999999999998"/>
    <n v="2"/>
    <x v="4"/>
    <n v="20"/>
    <n v="445000"/>
    <n v="305000"/>
    <x v="267"/>
    <n v="360"/>
    <n v="2.62"/>
  </r>
  <r>
    <x v="355"/>
    <x v="1"/>
    <x v="337"/>
    <n v="83300"/>
    <n v="96000"/>
    <n v="1.1525000000000001"/>
    <n v="2"/>
    <x v="4"/>
    <n v="41"/>
    <n v="685000"/>
    <n v="445000"/>
    <x v="268"/>
    <n v="360"/>
    <n v="3.62"/>
  </r>
  <r>
    <x v="356"/>
    <x v="11"/>
    <x v="338"/>
    <n v="82200"/>
    <n v="31000"/>
    <n v="0.37709999999999999"/>
    <n v="2"/>
    <x v="4"/>
    <n v="45"/>
    <n v="205000"/>
    <n v="165000"/>
    <x v="4"/>
    <n v="360"/>
    <n v="4.12"/>
  </r>
  <r>
    <x v="357"/>
    <x v="18"/>
    <x v="339"/>
    <n v="77800"/>
    <n v="114000"/>
    <n v="1.4653"/>
    <n v="2"/>
    <x v="4"/>
    <n v="10"/>
    <n v="355000"/>
    <n v="195000"/>
    <x v="269"/>
    <n v="360"/>
    <n v="3.25"/>
  </r>
  <r>
    <x v="358"/>
    <x v="1"/>
    <x v="340"/>
    <n v="92700"/>
    <n v="371000"/>
    <n v="4.0022000000000002"/>
    <n v="2"/>
    <x v="4"/>
    <n v="42"/>
    <n v="635000"/>
    <n v="475000"/>
    <x v="12"/>
    <n v="360"/>
    <n v="2.99"/>
  </r>
  <r>
    <x v="359"/>
    <x v="13"/>
    <x v="341"/>
    <n v="102800"/>
    <n v="52000"/>
    <n v="0.50580000000000003"/>
    <n v="1"/>
    <x v="4"/>
    <n v="40"/>
    <n v="155000"/>
    <n v="145000"/>
    <x v="1"/>
    <n v="360"/>
    <n v="3.37"/>
  </r>
  <r>
    <x v="360"/>
    <x v="21"/>
    <x v="169"/>
    <n v="86900"/>
    <n v="57000"/>
    <n v="0.65590000000000004"/>
    <n v="2"/>
    <x v="4"/>
    <n v="30"/>
    <n v="325000"/>
    <n v="155000"/>
    <x v="270"/>
    <n v="360"/>
    <n v="3.37"/>
  </r>
  <r>
    <x v="361"/>
    <x v="28"/>
    <x v="342"/>
    <n v="94100"/>
    <n v="69000"/>
    <n v="0.73329999999999995"/>
    <n v="2"/>
    <x v="4"/>
    <n v="43"/>
    <n v="225000"/>
    <n v="175000"/>
    <x v="271"/>
    <n v="360"/>
    <n v="4.25"/>
  </r>
  <r>
    <x v="362"/>
    <x v="10"/>
    <x v="343"/>
    <n v="62900"/>
    <n v="48000"/>
    <n v="0.7631"/>
    <n v="2"/>
    <x v="4"/>
    <n v="30"/>
    <n v="125000"/>
    <n v="95000"/>
    <x v="4"/>
    <n v="360"/>
    <n v="4.5"/>
  </r>
  <r>
    <x v="363"/>
    <x v="1"/>
    <x v="344"/>
    <n v="139800"/>
    <n v="119000"/>
    <n v="0.85119999999999996"/>
    <n v="2"/>
    <x v="4"/>
    <n v="48"/>
    <n v="925000"/>
    <n v="515000"/>
    <x v="272"/>
    <n v="360"/>
    <n v="2.75"/>
  </r>
  <r>
    <x v="364"/>
    <x v="40"/>
    <x v="345"/>
    <n v="70800"/>
    <n v="41000"/>
    <n v="0.57909999999999995"/>
    <n v="2"/>
    <x v="4"/>
    <n v="30"/>
    <n v="165000"/>
    <n v="135000"/>
    <x v="273"/>
    <n v="360"/>
    <n v="2.99"/>
  </r>
  <r>
    <x v="365"/>
    <x v="5"/>
    <x v="346"/>
    <n v="104000"/>
    <n v="219000"/>
    <n v="2.1057999999999999"/>
    <n v="2"/>
    <x v="4"/>
    <n v="10"/>
    <n v="805000"/>
    <n v="485000"/>
    <x v="274"/>
    <n v="360"/>
    <n v="3.37"/>
  </r>
  <r>
    <x v="366"/>
    <x v="7"/>
    <x v="347"/>
    <n v="96500"/>
    <n v="133000"/>
    <n v="1.3782000000000001"/>
    <n v="2"/>
    <x v="4"/>
    <n v="41"/>
    <n v="775000"/>
    <n v="375000"/>
    <x v="275"/>
    <n v="360"/>
    <n v="3.37"/>
  </r>
  <r>
    <x v="367"/>
    <x v="41"/>
    <x v="348"/>
    <n v="70400"/>
    <n v="52000"/>
    <n v="0.73860000000000003"/>
    <n v="2"/>
    <x v="4"/>
    <n v="30"/>
    <n v="255000"/>
    <n v="135000"/>
    <x v="276"/>
    <n v="360"/>
    <n v="3.25"/>
  </r>
  <r>
    <x v="368"/>
    <x v="34"/>
    <x v="349"/>
    <n v="76900"/>
    <n v="108000"/>
    <n v="1.4044000000000001"/>
    <n v="2"/>
    <x v="4"/>
    <n v="20"/>
    <n v="255000"/>
    <n v="175000"/>
    <x v="277"/>
    <n v="180"/>
    <n v="3"/>
  </r>
  <r>
    <x v="369"/>
    <x v="1"/>
    <x v="350"/>
    <n v="127900"/>
    <n v="117000"/>
    <n v="0.91479999999999995"/>
    <n v="2"/>
    <x v="4"/>
    <n v="38"/>
    <n v="1215000"/>
    <n v="395000"/>
    <x v="278"/>
    <n v="240"/>
    <n v="3"/>
  </r>
  <r>
    <x v="370"/>
    <x v="3"/>
    <x v="323"/>
    <n v="89400"/>
    <n v="54000"/>
    <n v="0.60399999999999998"/>
    <n v="2"/>
    <x v="4"/>
    <n v="46"/>
    <n v="175000"/>
    <n v="125000"/>
    <x v="279"/>
    <n v="360"/>
    <n v="3"/>
  </r>
  <r>
    <x v="371"/>
    <x v="24"/>
    <x v="351"/>
    <n v="81000"/>
    <n v="200000"/>
    <n v="2.4691000000000001"/>
    <n v="2"/>
    <x v="4"/>
    <n v="20"/>
    <n v="805000"/>
    <n v="515000"/>
    <x v="280"/>
    <n v="240"/>
    <n v="3.25"/>
  </r>
  <r>
    <x v="372"/>
    <x v="1"/>
    <x v="352"/>
    <n v="70700"/>
    <n v="1560000"/>
    <n v="22.065100000000001"/>
    <n v="2"/>
    <x v="4"/>
    <n v="10"/>
    <n v="465000"/>
    <n v="325000"/>
    <x v="281"/>
    <n v="360"/>
    <n v="3.58"/>
  </r>
  <r>
    <x v="373"/>
    <x v="1"/>
    <x v="353"/>
    <n v="83300"/>
    <n v="210000"/>
    <n v="2.5209999999999999"/>
    <n v="2"/>
    <x v="4"/>
    <n v="20"/>
    <n v="855000"/>
    <n v="505000"/>
    <x v="7"/>
    <n v="180"/>
    <n v="2.5"/>
  </r>
  <r>
    <x v="374"/>
    <x v="40"/>
    <x v="354"/>
    <n v="70800"/>
    <n v="59000"/>
    <n v="0.83330000000000004"/>
    <n v="2"/>
    <x v="4"/>
    <n v="45"/>
    <n v="215000"/>
    <n v="165000"/>
    <x v="282"/>
    <n v="360"/>
    <n v="4.25"/>
  </r>
  <r>
    <x v="375"/>
    <x v="0"/>
    <x v="355"/>
    <n v="86300"/>
    <n v="211000"/>
    <n v="2.4449999999999998"/>
    <n v="2"/>
    <x v="4"/>
    <n v="10"/>
    <n v="705000"/>
    <n v="415000"/>
    <x v="283"/>
    <n v="360"/>
    <n v="3.37"/>
  </r>
  <r>
    <x v="376"/>
    <x v="3"/>
    <x v="356"/>
    <n v="83400"/>
    <n v="44000"/>
    <n v="0.52759999999999996"/>
    <n v="2"/>
    <x v="4"/>
    <n v="30"/>
    <n v="265000"/>
    <n v="115000"/>
    <x v="284"/>
    <n v="360"/>
    <n v="2.62"/>
  </r>
  <r>
    <x v="377"/>
    <x v="35"/>
    <x v="48"/>
    <n v="81300"/>
    <n v="80000"/>
    <n v="0.98399999999999999"/>
    <n v="2"/>
    <x v="4"/>
    <n v="46"/>
    <n v="255000"/>
    <n v="245000"/>
    <x v="1"/>
    <n v="360"/>
    <n v="3.25"/>
  </r>
  <r>
    <x v="378"/>
    <x v="11"/>
    <x v="357"/>
    <n v="82200"/>
    <n v="208000"/>
    <n v="2.5304000000000002"/>
    <n v="2"/>
    <x v="4"/>
    <n v="10"/>
    <n v="625000"/>
    <n v="455000"/>
    <x v="285"/>
    <n v="360"/>
    <n v="2.99"/>
  </r>
  <r>
    <x v="379"/>
    <x v="4"/>
    <x v="358"/>
    <n v="85200"/>
    <n v="109000"/>
    <n v="1.2793000000000001"/>
    <n v="2"/>
    <x v="4"/>
    <n v="37"/>
    <n v="325000"/>
    <n v="275000"/>
    <x v="286"/>
    <n v="360"/>
    <n v="2.5"/>
  </r>
  <r>
    <x v="380"/>
    <x v="6"/>
    <x v="359"/>
    <n v="100000"/>
    <n v="160000"/>
    <n v="1.6"/>
    <n v="2"/>
    <x v="4"/>
    <n v="10"/>
    <n v="425000"/>
    <n v="265000"/>
    <x v="287"/>
    <n v="360"/>
    <n v="3.37"/>
  </r>
  <r>
    <x v="381"/>
    <x v="29"/>
    <x v="360"/>
    <n v="85900"/>
    <n v="232000"/>
    <n v="2.7008000000000001"/>
    <n v="2"/>
    <x v="4"/>
    <n v="36"/>
    <n v="1155000"/>
    <n v="515000"/>
    <x v="288"/>
    <n v="240"/>
    <n v="3.5"/>
  </r>
  <r>
    <x v="382"/>
    <x v="4"/>
    <x v="361"/>
    <n v="72800"/>
    <n v="100000"/>
    <n v="1.3735999999999999"/>
    <n v="2"/>
    <x v="4"/>
    <n v="20"/>
    <n v="265000"/>
    <n v="165000"/>
    <x v="289"/>
    <n v="240"/>
    <n v="3"/>
  </r>
  <r>
    <x v="383"/>
    <x v="19"/>
    <x v="362"/>
    <n v="89100"/>
    <n v="88000"/>
    <n v="0.98770000000000002"/>
    <n v="1"/>
    <x v="4"/>
    <n v="37"/>
    <n v="285000"/>
    <n v="255000"/>
    <x v="38"/>
    <n v="360"/>
    <n v="3.12"/>
  </r>
  <r>
    <x v="384"/>
    <x v="11"/>
    <x v="363"/>
    <n v="82200"/>
    <n v="69000"/>
    <n v="0.83940000000000003"/>
    <n v="2"/>
    <x v="4"/>
    <n v="38"/>
    <n v="305000"/>
    <n v="275000"/>
    <x v="38"/>
    <n v="360"/>
    <n v="3.62"/>
  </r>
  <r>
    <x v="385"/>
    <x v="4"/>
    <x v="364"/>
    <n v="65100"/>
    <n v="58000"/>
    <n v="0.89090000000000003"/>
    <n v="2"/>
    <x v="4"/>
    <n v="36"/>
    <n v="145000"/>
    <n v="135000"/>
    <x v="1"/>
    <n v="360"/>
    <n v="2.87"/>
  </r>
  <r>
    <x v="386"/>
    <x v="27"/>
    <x v="365"/>
    <n v="80400"/>
    <n v="110000"/>
    <n v="1.3682000000000001"/>
    <n v="2"/>
    <x v="4"/>
    <n v="10"/>
    <n v="325000"/>
    <n v="255000"/>
    <x v="290"/>
    <n v="360"/>
    <n v="3.25"/>
  </r>
  <r>
    <x v="387"/>
    <x v="8"/>
    <x v="366"/>
    <n v="80000"/>
    <n v="45000"/>
    <n v="0.5625"/>
    <n v="2"/>
    <x v="4"/>
    <n v="20"/>
    <n v="185000"/>
    <n v="125000"/>
    <x v="291"/>
    <n v="360"/>
    <n v="3.5"/>
  </r>
  <r>
    <x v="388"/>
    <x v="10"/>
    <x v="367"/>
    <n v="79700"/>
    <n v="138000"/>
    <n v="1.7315"/>
    <n v="2"/>
    <x v="4"/>
    <n v="20"/>
    <n v="325000"/>
    <n v="245000"/>
    <x v="292"/>
    <n v="180"/>
    <n v="2.62"/>
  </r>
  <r>
    <x v="389"/>
    <x v="45"/>
    <x v="368"/>
    <n v="93100"/>
    <n v="66000"/>
    <n v="0.70889999999999997"/>
    <n v="2"/>
    <x v="4"/>
    <n v="43"/>
    <n v="315000"/>
    <n v="245000"/>
    <x v="293"/>
    <n v="360"/>
    <n v="3.5"/>
  </r>
  <r>
    <x v="390"/>
    <x v="0"/>
    <x v="369"/>
    <n v="106900"/>
    <n v="173000"/>
    <n v="1.6183000000000001"/>
    <n v="2"/>
    <x v="4"/>
    <n v="44"/>
    <n v="785000"/>
    <n v="565000"/>
    <x v="294"/>
    <n v="360"/>
    <n v="3"/>
  </r>
  <r>
    <x v="391"/>
    <x v="26"/>
    <x v="370"/>
    <n v="82300"/>
    <n v="159000"/>
    <n v="1.9319999999999999"/>
    <n v="2"/>
    <x v="4"/>
    <n v="36"/>
    <n v="165000"/>
    <n v="115000"/>
    <x v="21"/>
    <n v="360"/>
    <n v="3.37"/>
  </r>
  <r>
    <x v="392"/>
    <x v="38"/>
    <x v="371"/>
    <n v="54700"/>
    <n v="66000"/>
    <n v="1.2065999999999999"/>
    <n v="2"/>
    <x v="4"/>
    <n v="37"/>
    <n v="165000"/>
    <n v="155000"/>
    <x v="295"/>
    <n v="360"/>
    <n v="3.87"/>
  </r>
  <r>
    <x v="393"/>
    <x v="26"/>
    <x v="372"/>
    <n v="74800"/>
    <n v="100000"/>
    <n v="1.3369"/>
    <n v="2"/>
    <x v="4"/>
    <n v="20"/>
    <n v="295000"/>
    <n v="185000"/>
    <x v="296"/>
    <n v="180"/>
    <n v="3.12"/>
  </r>
  <r>
    <x v="394"/>
    <x v="18"/>
    <x v="373"/>
    <n v="77800"/>
    <n v="156000"/>
    <n v="2.0051000000000001"/>
    <n v="2"/>
    <x v="4"/>
    <n v="30"/>
    <n v="435000"/>
    <n v="285000"/>
    <x v="297"/>
    <n v="180"/>
    <n v="2.75"/>
  </r>
  <r>
    <x v="395"/>
    <x v="18"/>
    <x v="374"/>
    <n v="77800"/>
    <n v="168000"/>
    <n v="2.1594000000000002"/>
    <n v="2"/>
    <x v="4"/>
    <n v="10"/>
    <n v="355000"/>
    <n v="295000"/>
    <x v="298"/>
    <n v="360"/>
    <n v="3.5"/>
  </r>
  <r>
    <x v="396"/>
    <x v="3"/>
    <x v="375"/>
    <n v="82400"/>
    <n v="115000"/>
    <n v="1.3956"/>
    <n v="2"/>
    <x v="4"/>
    <n v="40"/>
    <n v="385000"/>
    <n v="305000"/>
    <x v="4"/>
    <n v="360"/>
    <n v="3.25"/>
  </r>
  <r>
    <x v="397"/>
    <x v="28"/>
    <x v="376"/>
    <n v="88900"/>
    <n v="235000"/>
    <n v="2.6434000000000002"/>
    <n v="1"/>
    <x v="4"/>
    <n v="10"/>
    <n v="595000"/>
    <n v="475000"/>
    <x v="4"/>
    <n v="360"/>
    <n v="2.4900000000000002"/>
  </r>
  <r>
    <x v="398"/>
    <x v="1"/>
    <x v="377"/>
    <n v="87800"/>
    <n v="170000"/>
    <n v="1.9361999999999999"/>
    <n v="2"/>
    <x v="4"/>
    <n v="10"/>
    <n v="365000"/>
    <n v="225000"/>
    <x v="299"/>
    <n v="360"/>
    <n v="4"/>
  </r>
  <r>
    <x v="399"/>
    <x v="23"/>
    <x v="378"/>
    <n v="70800"/>
    <n v="78000"/>
    <n v="1.1016999999999999"/>
    <n v="2"/>
    <x v="4"/>
    <n v="40"/>
    <n v="255000"/>
    <n v="165000"/>
    <x v="300"/>
    <n v="240"/>
    <n v="2.75"/>
  </r>
  <r>
    <x v="400"/>
    <x v="24"/>
    <x v="379"/>
    <n v="71400"/>
    <n v="75000"/>
    <n v="1.0504"/>
    <n v="2"/>
    <x v="4"/>
    <n v="47"/>
    <n v="345000"/>
    <n v="265000"/>
    <x v="301"/>
    <n v="240"/>
    <n v="2.99"/>
  </r>
  <r>
    <x v="401"/>
    <x v="4"/>
    <x v="380"/>
    <n v="84600"/>
    <n v="172000"/>
    <n v="2.0331000000000001"/>
    <n v="2"/>
    <x v="4"/>
    <n v="30"/>
    <n v="945000"/>
    <n v="405000"/>
    <x v="302"/>
    <n v="180"/>
    <n v="2.75"/>
  </r>
  <r>
    <x v="402"/>
    <x v="27"/>
    <x v="381"/>
    <n v="82300"/>
    <n v="190000"/>
    <n v="2.3086000000000002"/>
    <n v="1"/>
    <x v="4"/>
    <n v="10"/>
    <n v="345000"/>
    <n v="305000"/>
    <x v="38"/>
    <n v="360"/>
    <n v="3.37"/>
  </r>
  <r>
    <x v="403"/>
    <x v="9"/>
    <x v="382"/>
    <n v="114000"/>
    <n v="90000"/>
    <n v="0.78949999999999998"/>
    <n v="2"/>
    <x v="4"/>
    <n v="42"/>
    <n v="295000"/>
    <n v="235000"/>
    <x v="4"/>
    <n v="240"/>
    <n v="3.5"/>
  </r>
  <r>
    <x v="404"/>
    <x v="5"/>
    <x v="383"/>
    <n v="85900"/>
    <n v="86000"/>
    <n v="1.0012000000000001"/>
    <n v="2"/>
    <x v="4"/>
    <n v="20"/>
    <n v="395000"/>
    <n v="185000"/>
    <x v="303"/>
    <n v="360"/>
    <n v="3.87"/>
  </r>
  <r>
    <x v="405"/>
    <x v="42"/>
    <x v="173"/>
    <n v="96600"/>
    <n v="123000"/>
    <n v="1.2733000000000001"/>
    <n v="2"/>
    <x v="4"/>
    <n v="20"/>
    <n v="365000"/>
    <n v="265000"/>
    <x v="304"/>
    <n v="240"/>
    <n v="3.25"/>
  </r>
  <r>
    <x v="406"/>
    <x v="18"/>
    <x v="263"/>
    <n v="77800"/>
    <n v="107000"/>
    <n v="1.3753"/>
    <n v="2"/>
    <x v="4"/>
    <n v="20"/>
    <n v="425000"/>
    <n v="255000"/>
    <x v="305"/>
    <n v="360"/>
    <n v="2.87"/>
  </r>
  <r>
    <x v="407"/>
    <x v="2"/>
    <x v="384"/>
    <n v="96500"/>
    <n v="60000"/>
    <n v="0.62180000000000002"/>
    <n v="2"/>
    <x v="4"/>
    <n v="39"/>
    <n v="345000"/>
    <n v="275000"/>
    <x v="4"/>
    <n v="360"/>
    <n v="3.37"/>
  </r>
  <r>
    <x v="408"/>
    <x v="1"/>
    <x v="385"/>
    <n v="86700"/>
    <n v="62000"/>
    <n v="0.71509999999999996"/>
    <n v="2"/>
    <x v="4"/>
    <n v="39"/>
    <n v="255000"/>
    <n v="155000"/>
    <x v="306"/>
    <n v="360"/>
    <n v="4.12"/>
  </r>
  <r>
    <x v="409"/>
    <x v="1"/>
    <x v="213"/>
    <n v="127900"/>
    <n v="149000"/>
    <n v="1.165"/>
    <n v="2"/>
    <x v="4"/>
    <n v="20"/>
    <n v="685000"/>
    <n v="435000"/>
    <x v="307"/>
    <n v="360"/>
    <n v="3.25"/>
  </r>
  <r>
    <x v="410"/>
    <x v="1"/>
    <x v="386"/>
    <n v="83300"/>
    <n v="126000"/>
    <n v="1.5125999999999999"/>
    <n v="1"/>
    <x v="4"/>
    <n v="44"/>
    <n v="1265000"/>
    <n v="655000"/>
    <x v="308"/>
    <n v="360"/>
    <n v="2.99"/>
  </r>
  <r>
    <x v="411"/>
    <x v="5"/>
    <x v="387"/>
    <n v="104000"/>
    <n v="90000"/>
    <n v="0.86539999999999995"/>
    <n v="2"/>
    <x v="4"/>
    <n v="41"/>
    <n v="255000"/>
    <n v="225000"/>
    <x v="1"/>
    <n v="360"/>
    <n v="3.87"/>
  </r>
  <r>
    <x v="412"/>
    <x v="26"/>
    <x v="388"/>
    <n v="68100"/>
    <n v="96000"/>
    <n v="1.4097"/>
    <n v="2"/>
    <x v="4"/>
    <n v="20"/>
    <n v="385000"/>
    <n v="275000"/>
    <x v="309"/>
    <n v="360"/>
    <n v="3"/>
  </r>
  <r>
    <x v="413"/>
    <x v="19"/>
    <x v="389"/>
    <n v="89100"/>
    <n v="134000"/>
    <n v="1.5039"/>
    <n v="2"/>
    <x v="4"/>
    <n v="10"/>
    <n v="285000"/>
    <n v="195000"/>
    <x v="310"/>
    <n v="360"/>
    <n v="3.75"/>
  </r>
  <r>
    <x v="414"/>
    <x v="35"/>
    <x v="390"/>
    <n v="89100"/>
    <n v="64000"/>
    <n v="0.71830000000000005"/>
    <n v="1"/>
    <x v="4"/>
    <n v="30"/>
    <n v="165000"/>
    <n v="105000"/>
    <x v="311"/>
    <n v="360"/>
    <n v="3.5"/>
  </r>
  <r>
    <x v="415"/>
    <x v="6"/>
    <x v="391"/>
    <n v="100000"/>
    <n v="194000"/>
    <n v="1.94"/>
    <n v="2"/>
    <x v="4"/>
    <n v="36"/>
    <n v="745000"/>
    <n v="575000"/>
    <x v="38"/>
    <n v="360"/>
    <n v="3.37"/>
  </r>
  <r>
    <x v="416"/>
    <x v="11"/>
    <x v="392"/>
    <n v="82200"/>
    <n v="137000"/>
    <n v="1.6667000000000001"/>
    <n v="2"/>
    <x v="4"/>
    <n v="30"/>
    <n v="545000"/>
    <n v="405000"/>
    <x v="12"/>
    <n v="360"/>
    <n v="3.25"/>
  </r>
  <r>
    <x v="417"/>
    <x v="23"/>
    <x v="393"/>
    <n v="72600"/>
    <n v="52000"/>
    <n v="0.71630000000000005"/>
    <n v="2"/>
    <x v="4"/>
    <n v="30"/>
    <n v="115000"/>
    <n v="95000"/>
    <x v="38"/>
    <n v="360"/>
    <n v="4.5"/>
  </r>
  <r>
    <x v="418"/>
    <x v="9"/>
    <x v="376"/>
    <n v="114000"/>
    <n v="57000"/>
    <n v="0.5"/>
    <n v="2"/>
    <x v="4"/>
    <n v="44"/>
    <n v="445000"/>
    <n v="335000"/>
    <x v="312"/>
    <n v="360"/>
    <n v="3.87"/>
  </r>
  <r>
    <x v="419"/>
    <x v="26"/>
    <x v="394"/>
    <n v="76700"/>
    <n v="79000"/>
    <n v="1.03"/>
    <n v="1"/>
    <x v="4"/>
    <n v="10"/>
    <n v="145000"/>
    <n v="105000"/>
    <x v="4"/>
    <n v="360"/>
    <n v="4"/>
  </r>
  <r>
    <x v="420"/>
    <x v="1"/>
    <x v="395"/>
    <n v="86700"/>
    <n v="64000"/>
    <n v="0.73819999999999997"/>
    <n v="2"/>
    <x v="4"/>
    <n v="46"/>
    <n v="635000"/>
    <n v="305000"/>
    <x v="313"/>
    <n v="360"/>
    <n v="2.75"/>
  </r>
  <r>
    <x v="421"/>
    <x v="3"/>
    <x v="396"/>
    <n v="82400"/>
    <n v="65000"/>
    <n v="0.78879999999999995"/>
    <n v="2"/>
    <x v="5"/>
    <n v="20"/>
    <n v="255000"/>
    <n v="205000"/>
    <x v="4"/>
    <n v="360"/>
    <n v="4"/>
  </r>
  <r>
    <x v="422"/>
    <x v="1"/>
    <x v="397"/>
    <n v="61700"/>
    <n v="91000"/>
    <n v="1.4749000000000001"/>
    <n v="2"/>
    <x v="5"/>
    <n v="20"/>
    <n v="335000"/>
    <n v="265000"/>
    <x v="314"/>
    <n v="360"/>
    <n v="2.75"/>
  </r>
  <r>
    <x v="423"/>
    <x v="17"/>
    <x v="398"/>
    <n v="82600"/>
    <n v="43000"/>
    <n v="0.52059999999999995"/>
    <n v="2"/>
    <x v="5"/>
    <n v="38"/>
    <n v="145000"/>
    <n v="135000"/>
    <x v="315"/>
    <n v="360"/>
    <n v="2.37"/>
  </r>
  <r>
    <x v="424"/>
    <x v="13"/>
    <x v="399"/>
    <n v="102800"/>
    <n v="69000"/>
    <n v="0.67120000000000002"/>
    <n v="2"/>
    <x v="5"/>
    <n v="10"/>
    <n v="205000"/>
    <n v="65000"/>
    <x v="316"/>
    <n v="180"/>
    <n v="3.25"/>
  </r>
  <r>
    <x v="425"/>
    <x v="7"/>
    <x v="367"/>
    <n v="73800"/>
    <n v="700000"/>
    <n v="9.4850999999999992"/>
    <n v="2"/>
    <x v="5"/>
    <n v="20"/>
    <n v="555000"/>
    <n v="495000"/>
    <x v="38"/>
    <n v="360"/>
    <n v="2.87"/>
  </r>
  <r>
    <x v="426"/>
    <x v="1"/>
    <x v="400"/>
    <n v="75300"/>
    <n v="84000"/>
    <n v="1.1154999999999999"/>
    <n v="2"/>
    <x v="5"/>
    <n v="30"/>
    <n v="575000"/>
    <n v="255000"/>
    <x v="317"/>
    <n v="180"/>
    <n v="3.12"/>
  </r>
  <r>
    <x v="427"/>
    <x v="8"/>
    <x v="401"/>
    <n v="89600"/>
    <n v="74000"/>
    <n v="0.82589999999999997"/>
    <n v="2"/>
    <x v="5"/>
    <n v="44"/>
    <n v="315000"/>
    <n v="245000"/>
    <x v="263"/>
    <n v="240"/>
    <n v="3.87"/>
  </r>
  <r>
    <x v="428"/>
    <x v="7"/>
    <x v="402"/>
    <n v="75500"/>
    <n v="62000"/>
    <n v="0.82120000000000004"/>
    <n v="2"/>
    <x v="5"/>
    <n v="30"/>
    <n v="205000"/>
    <n v="155000"/>
    <x v="4"/>
    <n v="360"/>
    <n v="2.87"/>
  </r>
  <r>
    <x v="429"/>
    <x v="0"/>
    <x v="403"/>
    <n v="77600"/>
    <n v="105000"/>
    <n v="1.3531"/>
    <n v="2"/>
    <x v="5"/>
    <n v="41"/>
    <n v="325000"/>
    <n v="245000"/>
    <x v="12"/>
    <n v="360"/>
    <n v="4.37"/>
  </r>
  <r>
    <x v="430"/>
    <x v="3"/>
    <x v="404"/>
    <n v="60400"/>
    <n v="95000"/>
    <n v="1.5728"/>
    <n v="2"/>
    <x v="5"/>
    <n v="47"/>
    <n v="465000"/>
    <n v="225000"/>
    <x v="318"/>
    <n v="180"/>
    <n v="2.99"/>
  </r>
  <r>
    <x v="431"/>
    <x v="22"/>
    <x v="405"/>
    <n v="83800"/>
    <n v="145000"/>
    <n v="1.7302999999999999"/>
    <n v="2"/>
    <x v="5"/>
    <n v="50"/>
    <n v="645000"/>
    <n v="505000"/>
    <x v="319"/>
    <n v="360"/>
    <n v="2.75"/>
  </r>
  <r>
    <x v="432"/>
    <x v="1"/>
    <x v="406"/>
    <n v="86700"/>
    <n v="58000"/>
    <n v="0.66900000000000004"/>
    <n v="1"/>
    <x v="5"/>
    <n v="39"/>
    <n v="325000"/>
    <n v="315000"/>
    <x v="1"/>
    <n v="360"/>
    <n v="3.99"/>
  </r>
  <r>
    <x v="433"/>
    <x v="23"/>
    <x v="283"/>
    <n v="80700"/>
    <n v="84000"/>
    <n v="1.0408999999999999"/>
    <n v="2"/>
    <x v="5"/>
    <n v="10"/>
    <n v="275000"/>
    <n v="215000"/>
    <x v="4"/>
    <n v="360"/>
    <n v="2.99"/>
  </r>
  <r>
    <x v="434"/>
    <x v="4"/>
    <x v="407"/>
    <n v="85200"/>
    <n v="101000"/>
    <n v="1.1854"/>
    <n v="2"/>
    <x v="5"/>
    <n v="44"/>
    <n v="135000"/>
    <n v="125000"/>
    <x v="38"/>
    <n v="360"/>
    <n v="4.12"/>
  </r>
  <r>
    <x v="435"/>
    <x v="13"/>
    <x v="408"/>
    <n v="95600"/>
    <n v="612000"/>
    <n v="6.4016999999999999"/>
    <n v="2"/>
    <x v="5"/>
    <n v="10"/>
    <n v="175000"/>
    <n v="75000"/>
    <x v="320"/>
    <n v="180"/>
    <n v="3.25"/>
  </r>
  <r>
    <x v="436"/>
    <x v="26"/>
    <x v="409"/>
    <n v="68100"/>
    <n v="111000"/>
    <n v="1.63"/>
    <n v="1"/>
    <x v="5"/>
    <n v="30"/>
    <n v="335000"/>
    <n v="315000"/>
    <x v="1"/>
    <n v="360"/>
    <n v="3"/>
  </r>
  <r>
    <x v="437"/>
    <x v="4"/>
    <x v="410"/>
    <n v="71900"/>
    <n v="48000"/>
    <n v="0.66759999999999997"/>
    <n v="2"/>
    <x v="5"/>
    <n v="30"/>
    <n v="155000"/>
    <n v="125000"/>
    <x v="4"/>
    <n v="360"/>
    <n v="3"/>
  </r>
  <r>
    <x v="438"/>
    <x v="26"/>
    <x v="411"/>
    <n v="69600"/>
    <n v="62000"/>
    <n v="0.89080000000000004"/>
    <n v="1"/>
    <x v="5"/>
    <n v="40"/>
    <n v="215000"/>
    <n v="195000"/>
    <x v="1"/>
    <n v="360"/>
    <n v="2.62"/>
  </r>
  <r>
    <x v="439"/>
    <x v="18"/>
    <x v="412"/>
    <n v="77800"/>
    <n v="64000"/>
    <n v="0.8226"/>
    <n v="1"/>
    <x v="5"/>
    <n v="30"/>
    <n v="295000"/>
    <n v="225000"/>
    <x v="4"/>
    <n v="360"/>
    <n v="3.62"/>
  </r>
  <r>
    <x v="440"/>
    <x v="5"/>
    <x v="413"/>
    <n v="74400"/>
    <n v="33000"/>
    <n v="0.44350000000000001"/>
    <n v="2"/>
    <x v="5"/>
    <n v="42"/>
    <n v="245000"/>
    <n v="105000"/>
    <x v="321"/>
    <n v="360"/>
    <n v="2.75"/>
  </r>
  <r>
    <x v="441"/>
    <x v="17"/>
    <x v="414"/>
    <n v="82600"/>
    <n v="186000"/>
    <n v="2.2517999999999998"/>
    <n v="2"/>
    <x v="5"/>
    <n v="20"/>
    <n v="425000"/>
    <n v="305000"/>
    <x v="322"/>
    <n v="360"/>
    <n v="5.12"/>
  </r>
  <r>
    <x v="442"/>
    <x v="15"/>
    <x v="415"/>
    <n v="65100"/>
    <n v="61000"/>
    <n v="0.93700000000000006"/>
    <n v="2"/>
    <x v="5"/>
    <n v="42"/>
    <n v="305000"/>
    <n v="235000"/>
    <x v="323"/>
    <n v="360"/>
    <n v="2.99"/>
  </r>
  <r>
    <x v="443"/>
    <x v="27"/>
    <x v="416"/>
    <n v="96600"/>
    <n v="75000"/>
    <n v="0.77639999999999998"/>
    <n v="2"/>
    <x v="5"/>
    <n v="39"/>
    <n v="265000"/>
    <n v="215000"/>
    <x v="6"/>
    <n v="360"/>
    <n v="3"/>
  </r>
  <r>
    <x v="444"/>
    <x v="36"/>
    <x v="417"/>
    <n v="73100"/>
    <n v="70000"/>
    <n v="0.95760000000000001"/>
    <n v="2"/>
    <x v="5"/>
    <n v="20"/>
    <n v="125000"/>
    <n v="85000"/>
    <x v="324"/>
    <n v="180"/>
    <n v="2.25"/>
  </r>
  <r>
    <x v="445"/>
    <x v="26"/>
    <x v="418"/>
    <n v="65000"/>
    <n v="49000"/>
    <n v="0.75380000000000003"/>
    <n v="2"/>
    <x v="5"/>
    <n v="30"/>
    <n v="235000"/>
    <n v="115000"/>
    <x v="325"/>
    <n v="180"/>
    <n v="3.37"/>
  </r>
  <r>
    <x v="446"/>
    <x v="19"/>
    <x v="419"/>
    <n v="89100"/>
    <n v="43000"/>
    <n v="0.48259999999999997"/>
    <n v="2"/>
    <x v="5"/>
    <n v="46"/>
    <n v="275000"/>
    <n v="145000"/>
    <x v="326"/>
    <n v="360"/>
    <n v="3.12"/>
  </r>
  <r>
    <x v="447"/>
    <x v="23"/>
    <x v="420"/>
    <n v="66900"/>
    <n v="49000"/>
    <n v="0.73240000000000005"/>
    <n v="1"/>
    <x v="5"/>
    <n v="38"/>
    <n v="95000"/>
    <n v="55000"/>
    <x v="327"/>
    <n v="360"/>
    <n v="4.62"/>
  </r>
  <r>
    <x v="448"/>
    <x v="31"/>
    <x v="89"/>
    <n v="81000"/>
    <n v="89000"/>
    <n v="1.0988"/>
    <n v="2"/>
    <x v="5"/>
    <n v="36"/>
    <n v="385000"/>
    <n v="315000"/>
    <x v="6"/>
    <n v="360"/>
    <n v="3.87"/>
  </r>
  <r>
    <x v="449"/>
    <x v="8"/>
    <x v="421"/>
    <n v="97600"/>
    <n v="82000"/>
    <n v="0.84019999999999995"/>
    <n v="2"/>
    <x v="5"/>
    <n v="41"/>
    <n v="345000"/>
    <n v="295000"/>
    <x v="6"/>
    <n v="360"/>
    <n v="3.12"/>
  </r>
  <r>
    <x v="450"/>
    <x v="10"/>
    <x v="422"/>
    <n v="63900"/>
    <n v="25000"/>
    <n v="0.39119999999999999"/>
    <n v="1"/>
    <x v="5"/>
    <n v="37"/>
    <n v="85000"/>
    <n v="85000"/>
    <x v="1"/>
    <n v="360"/>
    <n v="2.87"/>
  </r>
  <r>
    <x v="451"/>
    <x v="3"/>
    <x v="423"/>
    <n v="81600"/>
    <n v="65000"/>
    <n v="0.79659999999999997"/>
    <n v="2"/>
    <x v="5"/>
    <n v="39"/>
    <n v="275000"/>
    <n v="215000"/>
    <x v="328"/>
    <n v="360"/>
    <n v="3.25"/>
  </r>
  <r>
    <x v="452"/>
    <x v="1"/>
    <x v="424"/>
    <n v="83300"/>
    <n v="144000"/>
    <n v="1.7286999999999999"/>
    <n v="2"/>
    <x v="5"/>
    <n v="46"/>
    <n v="635000"/>
    <n v="475000"/>
    <x v="12"/>
    <n v="360"/>
    <n v="4.12"/>
  </r>
  <r>
    <x v="453"/>
    <x v="1"/>
    <x v="425"/>
    <n v="97800"/>
    <n v="78000"/>
    <n v="0.79749999999999999"/>
    <n v="2"/>
    <x v="5"/>
    <n v="48"/>
    <n v="495000"/>
    <n v="465000"/>
    <x v="1"/>
    <n v="360"/>
    <n v="2.5"/>
  </r>
  <r>
    <x v="454"/>
    <x v="4"/>
    <x v="426"/>
    <n v="76300"/>
    <n v="181000"/>
    <n v="2.3721999999999999"/>
    <n v="2"/>
    <x v="5"/>
    <n v="38"/>
    <n v="35000"/>
    <n v="25000"/>
    <x v="4"/>
    <n v="360"/>
    <n v="5"/>
  </r>
  <r>
    <x v="455"/>
    <x v="0"/>
    <x v="427"/>
    <n v="74900"/>
    <n v="171000"/>
    <n v="2.2829999999999999"/>
    <n v="2"/>
    <x v="5"/>
    <n v="20"/>
    <n v="645000"/>
    <n v="515000"/>
    <x v="175"/>
    <n v="360"/>
    <n v="3.37"/>
  </r>
  <r>
    <x v="456"/>
    <x v="44"/>
    <x v="428"/>
    <n v="77700"/>
    <n v="36000"/>
    <n v="0.46329999999999999"/>
    <n v="1"/>
    <x v="5"/>
    <n v="30"/>
    <n v="185000"/>
    <n v="165000"/>
    <x v="1"/>
    <n v="360"/>
    <n v="2.87"/>
  </r>
  <r>
    <x v="457"/>
    <x v="1"/>
    <x v="429"/>
    <n v="83300"/>
    <n v="174000"/>
    <n v="2.0888"/>
    <n v="2"/>
    <x v="5"/>
    <n v="44"/>
    <n v="1445000"/>
    <n v="725000"/>
    <x v="329"/>
    <n v="360"/>
    <n v="3.87"/>
  </r>
  <r>
    <x v="458"/>
    <x v="10"/>
    <x v="430"/>
    <n v="79700"/>
    <n v="32000"/>
    <n v="0.40150000000000002"/>
    <n v="1"/>
    <x v="5"/>
    <n v="41"/>
    <n v="155000"/>
    <n v="135000"/>
    <x v="38"/>
    <n v="360"/>
    <n v="2.75"/>
  </r>
  <r>
    <x v="459"/>
    <x v="35"/>
    <x v="431"/>
    <n v="79600"/>
    <n v="41000"/>
    <n v="0.5151"/>
    <n v="2"/>
    <x v="5"/>
    <n v="36"/>
    <n v="125000"/>
    <n v="95000"/>
    <x v="330"/>
    <n v="360"/>
    <n v="4.75"/>
  </r>
  <r>
    <x v="460"/>
    <x v="26"/>
    <x v="432"/>
    <n v="65900"/>
    <n v="125000"/>
    <n v="1.8968"/>
    <n v="2"/>
    <x v="5"/>
    <n v="42"/>
    <n v="395000"/>
    <n v="315000"/>
    <x v="4"/>
    <n v="360"/>
    <n v="2.87"/>
  </r>
  <r>
    <x v="461"/>
    <x v="19"/>
    <x v="433"/>
    <n v="89100"/>
    <n v="60000"/>
    <n v="0.6734"/>
    <n v="2"/>
    <x v="5"/>
    <n v="43"/>
    <n v="205000"/>
    <n v="155000"/>
    <x v="331"/>
    <n v="360"/>
    <n v="3.37"/>
  </r>
  <r>
    <x v="462"/>
    <x v="40"/>
    <x v="434"/>
    <n v="70800"/>
    <n v="49000"/>
    <n v="0.69210000000000005"/>
    <n v="2"/>
    <x v="5"/>
    <n v="40"/>
    <n v="225000"/>
    <n v="165000"/>
    <x v="12"/>
    <n v="360"/>
    <n v="4.5"/>
  </r>
  <r>
    <x v="463"/>
    <x v="26"/>
    <x v="435"/>
    <n v="69200"/>
    <n v="20000"/>
    <n v="0.28899999999999998"/>
    <n v="2"/>
    <x v="5"/>
    <n v="48"/>
    <n v="125000"/>
    <n v="65000"/>
    <x v="332"/>
    <n v="360"/>
    <n v="3.12"/>
  </r>
  <r>
    <x v="464"/>
    <x v="1"/>
    <x v="436"/>
    <n v="83300"/>
    <n v="100000"/>
    <n v="1.2004999999999999"/>
    <n v="2"/>
    <x v="5"/>
    <n v="36"/>
    <n v="445000"/>
    <n v="395000"/>
    <x v="333"/>
    <n v="360"/>
    <n v="2.62"/>
  </r>
  <r>
    <x v="465"/>
    <x v="8"/>
    <x v="437"/>
    <n v="72200"/>
    <n v="77000"/>
    <n v="1.0665"/>
    <n v="2"/>
    <x v="5"/>
    <n v="20"/>
    <n v="335000"/>
    <n v="265000"/>
    <x v="4"/>
    <n v="360"/>
    <n v="2.4900000000000002"/>
  </r>
  <r>
    <x v="466"/>
    <x v="46"/>
    <x v="438"/>
    <n v="97500"/>
    <n v="170000"/>
    <n v="1.7436"/>
    <n v="2"/>
    <x v="5"/>
    <n v="20"/>
    <n v="725000"/>
    <n v="595000"/>
    <x v="334"/>
    <n v="360"/>
    <n v="3.75"/>
  </r>
  <r>
    <x v="467"/>
    <x v="31"/>
    <x v="439"/>
    <n v="65700"/>
    <n v="317000"/>
    <n v="4.8250000000000002"/>
    <n v="2"/>
    <x v="5"/>
    <n v="37"/>
    <n v="665000"/>
    <n v="495000"/>
    <x v="12"/>
    <n v="360"/>
    <n v="3.37"/>
  </r>
  <r>
    <x v="468"/>
    <x v="10"/>
    <x v="440"/>
    <n v="79700"/>
    <n v="103000"/>
    <n v="1.2923"/>
    <n v="2"/>
    <x v="5"/>
    <n v="10"/>
    <n v="335000"/>
    <n v="165000"/>
    <x v="335"/>
    <n v="360"/>
    <n v="3.12"/>
  </r>
  <r>
    <x v="469"/>
    <x v="18"/>
    <x v="441"/>
    <n v="77800"/>
    <n v="54000"/>
    <n v="0.69410000000000005"/>
    <n v="1"/>
    <x v="5"/>
    <n v="20"/>
    <n v="235000"/>
    <n v="225000"/>
    <x v="78"/>
    <n v="360"/>
    <n v="3.25"/>
  </r>
  <r>
    <x v="470"/>
    <x v="1"/>
    <x v="442"/>
    <n v="83300"/>
    <n v="95000"/>
    <n v="1.1405000000000001"/>
    <n v="2"/>
    <x v="5"/>
    <n v="20"/>
    <n v="365000"/>
    <n v="275000"/>
    <x v="336"/>
    <n v="360"/>
    <n v="3.37"/>
  </r>
  <r>
    <x v="471"/>
    <x v="20"/>
    <x v="443"/>
    <n v="91800"/>
    <n v="53000"/>
    <n v="0.57730000000000004"/>
    <n v="1"/>
    <x v="5"/>
    <n v="36"/>
    <n v="245000"/>
    <n v="205000"/>
    <x v="6"/>
    <n v="360"/>
    <n v="2.87"/>
  </r>
  <r>
    <x v="472"/>
    <x v="18"/>
    <x v="444"/>
    <n v="77800"/>
    <n v="100000"/>
    <n v="1.2853000000000001"/>
    <n v="2"/>
    <x v="5"/>
    <n v="30"/>
    <n v="245000"/>
    <n v="185000"/>
    <x v="100"/>
    <n v="360"/>
    <n v="3.99"/>
  </r>
  <r>
    <x v="473"/>
    <x v="9"/>
    <x v="20"/>
    <n v="114000"/>
    <n v="118000"/>
    <n v="1.0350999999999999"/>
    <n v="2"/>
    <x v="5"/>
    <n v="20"/>
    <n v="1105000"/>
    <n v="155000"/>
    <x v="337"/>
    <n v="240"/>
    <n v="3.37"/>
  </r>
  <r>
    <x v="474"/>
    <x v="29"/>
    <x v="445"/>
    <n v="88800"/>
    <n v="83000"/>
    <n v="0.93469999999999998"/>
    <n v="2"/>
    <x v="5"/>
    <n v="30"/>
    <n v="235000"/>
    <n v="175000"/>
    <x v="338"/>
    <n v="180"/>
    <n v="3.25"/>
  </r>
  <r>
    <x v="475"/>
    <x v="7"/>
    <x v="446"/>
    <n v="96500"/>
    <n v="78000"/>
    <n v="0.80830000000000002"/>
    <n v="2"/>
    <x v="5"/>
    <n v="46"/>
    <n v="655000"/>
    <n v="365000"/>
    <x v="339"/>
    <n v="360"/>
    <n v="3.37"/>
  </r>
  <r>
    <x v="476"/>
    <x v="1"/>
    <x v="447"/>
    <n v="97300"/>
    <n v="196000"/>
    <n v="2.0144000000000002"/>
    <n v="2"/>
    <x v="5"/>
    <n v="37"/>
    <n v="745000"/>
    <n v="315000"/>
    <x v="340"/>
    <n v="360"/>
    <n v="2.62"/>
  </r>
  <r>
    <x v="477"/>
    <x v="1"/>
    <x v="448"/>
    <n v="102700"/>
    <n v="105000"/>
    <n v="1.0224"/>
    <n v="2"/>
    <x v="5"/>
    <n v="30"/>
    <n v="805000"/>
    <n v="555000"/>
    <x v="341"/>
    <n v="360"/>
    <n v="2.75"/>
  </r>
  <r>
    <x v="478"/>
    <x v="1"/>
    <x v="449"/>
    <n v="83300"/>
    <n v="120000"/>
    <n v="1.4406000000000001"/>
    <n v="2"/>
    <x v="5"/>
    <n v="40"/>
    <n v="1265000"/>
    <n v="665000"/>
    <x v="96"/>
    <n v="360"/>
    <n v="3"/>
  </r>
  <r>
    <x v="479"/>
    <x v="8"/>
    <x v="450"/>
    <n v="80000"/>
    <n v="38000"/>
    <n v="0.47499999999999998"/>
    <n v="1"/>
    <x v="5"/>
    <n v="30"/>
    <n v="135000"/>
    <n v="115000"/>
    <x v="1"/>
    <n v="360"/>
    <n v="3.99"/>
  </r>
  <r>
    <x v="480"/>
    <x v="6"/>
    <x v="39"/>
    <n v="100000"/>
    <n v="84000"/>
    <n v="0.84"/>
    <n v="2"/>
    <x v="5"/>
    <n v="30"/>
    <n v="605000"/>
    <n v="425000"/>
    <x v="21"/>
    <n v="360"/>
    <n v="4.75"/>
  </r>
  <r>
    <x v="481"/>
    <x v="10"/>
    <x v="451"/>
    <n v="79700"/>
    <n v="108000"/>
    <n v="1.3551"/>
    <n v="2"/>
    <x v="6"/>
    <n v="10"/>
    <n v="185000"/>
    <n v="125000"/>
    <x v="342"/>
    <n v="180"/>
    <n v="2.75"/>
  </r>
  <r>
    <x v="482"/>
    <x v="13"/>
    <x v="452"/>
    <n v="102800"/>
    <n v="82000"/>
    <n v="0.79769999999999996"/>
    <n v="2"/>
    <x v="6"/>
    <n v="41"/>
    <n v="465000"/>
    <n v="215000"/>
    <x v="343"/>
    <n v="180"/>
    <n v="3.25"/>
  </r>
  <r>
    <x v="483"/>
    <x v="27"/>
    <x v="453"/>
    <n v="82300"/>
    <n v="160000"/>
    <n v="1.9440999999999999"/>
    <n v="2"/>
    <x v="6"/>
    <n v="10"/>
    <n v="475000"/>
    <n v="325000"/>
    <x v="344"/>
    <n v="360"/>
    <n v="2.62"/>
  </r>
  <r>
    <x v="484"/>
    <x v="1"/>
    <x v="454"/>
    <n v="83300"/>
    <n v="47000"/>
    <n v="0.56420000000000003"/>
    <n v="2"/>
    <x v="6"/>
    <n v="40"/>
    <n v="715000"/>
    <n v="265000"/>
    <x v="345"/>
    <n v="360"/>
    <n v="2.87"/>
  </r>
  <r>
    <x v="485"/>
    <x v="1"/>
    <x v="455"/>
    <n v="66100"/>
    <n v="64000"/>
    <n v="0.96819999999999995"/>
    <n v="2"/>
    <x v="6"/>
    <n v="48"/>
    <n v="335000"/>
    <n v="265000"/>
    <x v="4"/>
    <n v="360"/>
    <n v="4.37"/>
  </r>
  <r>
    <x v="486"/>
    <x v="37"/>
    <x v="456"/>
    <n v="54400"/>
    <n v="62000"/>
    <n v="1.1396999999999999"/>
    <n v="2"/>
    <x v="6"/>
    <n v="45"/>
    <n v="355000"/>
    <n v="285000"/>
    <x v="346"/>
    <n v="360"/>
    <n v="2.75"/>
  </r>
  <r>
    <x v="487"/>
    <x v="3"/>
    <x v="457"/>
    <n v="89400"/>
    <n v="90000"/>
    <n v="1.0066999999999999"/>
    <n v="2"/>
    <x v="6"/>
    <n v="43"/>
    <n v="225000"/>
    <n v="165000"/>
    <x v="347"/>
    <n v="360"/>
    <n v="3"/>
  </r>
  <r>
    <x v="488"/>
    <x v="0"/>
    <x v="458"/>
    <n v="106900"/>
    <n v="142000"/>
    <n v="1.3283"/>
    <n v="2"/>
    <x v="6"/>
    <n v="30"/>
    <n v="605000"/>
    <n v="365000"/>
    <x v="348"/>
    <n v="360"/>
    <n v="3.25"/>
  </r>
  <r>
    <x v="489"/>
    <x v="10"/>
    <x v="459"/>
    <n v="101500"/>
    <n v="75000"/>
    <n v="0.7389"/>
    <n v="2"/>
    <x v="6"/>
    <n v="45"/>
    <n v="265000"/>
    <n v="245000"/>
    <x v="315"/>
    <n v="360"/>
    <n v="3.37"/>
  </r>
  <r>
    <x v="490"/>
    <x v="1"/>
    <x v="460"/>
    <n v="92700"/>
    <n v="97000"/>
    <n v="1.0464"/>
    <n v="2"/>
    <x v="6"/>
    <n v="44"/>
    <n v="765000"/>
    <n v="605000"/>
    <x v="100"/>
    <n v="360"/>
    <n v="2.69"/>
  </r>
  <r>
    <x v="491"/>
    <x v="28"/>
    <x v="461"/>
    <n v="94100"/>
    <n v="95000"/>
    <n v="1.0096000000000001"/>
    <n v="1"/>
    <x v="6"/>
    <n v="30"/>
    <n v="405000"/>
    <n v="345000"/>
    <x v="349"/>
    <n v="360"/>
    <n v="2.62"/>
  </r>
  <r>
    <x v="492"/>
    <x v="1"/>
    <x v="462"/>
    <n v="102700"/>
    <n v="70000"/>
    <n v="0.68159999999999998"/>
    <n v="2"/>
    <x v="6"/>
    <n v="45"/>
    <n v="655000"/>
    <n v="145000"/>
    <x v="350"/>
    <n v="120"/>
    <n v="2.5"/>
  </r>
  <r>
    <x v="493"/>
    <x v="18"/>
    <x v="463"/>
    <n v="77800"/>
    <n v="104000"/>
    <n v="1.3368"/>
    <n v="2"/>
    <x v="6"/>
    <n v="10"/>
    <n v="475000"/>
    <n v="205000"/>
    <x v="351"/>
    <n v="180"/>
    <n v="2.75"/>
  </r>
  <r>
    <x v="494"/>
    <x v="6"/>
    <x v="464"/>
    <n v="100000"/>
    <n v="172000"/>
    <n v="1.72"/>
    <n v="2"/>
    <x v="6"/>
    <n v="20"/>
    <n v="535000"/>
    <n v="375000"/>
    <x v="21"/>
    <n v="360"/>
    <n v="3.5"/>
  </r>
  <r>
    <x v="495"/>
    <x v="28"/>
    <x v="465"/>
    <n v="80100"/>
    <n v="275000"/>
    <n v="3.4331999999999998"/>
    <n v="2"/>
    <x v="6"/>
    <n v="20"/>
    <n v="755000"/>
    <n v="505000"/>
    <x v="38"/>
    <n v="360"/>
    <n v="2.62"/>
  </r>
  <r>
    <x v="496"/>
    <x v="6"/>
    <x v="466"/>
    <n v="100000"/>
    <n v="79000"/>
    <n v="0.79"/>
    <n v="2"/>
    <x v="6"/>
    <n v="20"/>
    <n v="425000"/>
    <n v="315000"/>
    <x v="352"/>
    <n v="360"/>
    <n v="3"/>
  </r>
  <r>
    <x v="497"/>
    <x v="19"/>
    <x v="89"/>
    <n v="69300"/>
    <n v="187000"/>
    <n v="2.6983999999999999"/>
    <n v="2"/>
    <x v="6"/>
    <n v="10"/>
    <n v="325000"/>
    <n v="145000"/>
    <x v="353"/>
    <n v="180"/>
    <n v="2.87"/>
  </r>
  <r>
    <x v="498"/>
    <x v="10"/>
    <x v="467"/>
    <n v="79700"/>
    <n v="109000"/>
    <n v="1.3675999999999999"/>
    <n v="2"/>
    <x v="6"/>
    <n v="20"/>
    <n v="525000"/>
    <n v="385000"/>
    <x v="354"/>
    <n v="360"/>
    <n v="3.62"/>
  </r>
  <r>
    <x v="499"/>
    <x v="2"/>
    <x v="468"/>
    <n v="96600"/>
    <n v="60000"/>
    <n v="0.62109999999999999"/>
    <n v="1"/>
    <x v="6"/>
    <n v="41"/>
    <n v="375000"/>
    <n v="305000"/>
    <x v="4"/>
    <n v="360"/>
    <n v="3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x v="0"/>
    <n v="41"/>
  </r>
  <r>
    <x v="1"/>
    <x v="1"/>
    <n v="47"/>
  </r>
  <r>
    <x v="2"/>
    <x v="2"/>
    <n v="125"/>
  </r>
  <r>
    <x v="3"/>
    <x v="3"/>
    <n v="86"/>
  </r>
  <r>
    <x v="4"/>
    <x v="4"/>
    <n v="79"/>
  </r>
  <r>
    <x v="5"/>
    <x v="3"/>
    <n v="49"/>
  </r>
  <r>
    <x v="6"/>
    <x v="5"/>
    <n v="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n v="10"/>
  </r>
  <r>
    <x v="0"/>
    <n v="30"/>
  </r>
  <r>
    <x v="0"/>
    <n v="43"/>
  </r>
  <r>
    <x v="0"/>
    <n v="46"/>
  </r>
  <r>
    <x v="0"/>
    <n v="30"/>
  </r>
  <r>
    <x v="0"/>
    <n v="20"/>
  </r>
  <r>
    <x v="0"/>
    <n v="30"/>
  </r>
  <r>
    <x v="0"/>
    <n v="20"/>
  </r>
  <r>
    <x v="0"/>
    <n v="41"/>
  </r>
  <r>
    <x v="0"/>
    <n v="20"/>
  </r>
  <r>
    <x v="0"/>
    <n v="20"/>
  </r>
  <r>
    <x v="0"/>
    <n v="44"/>
  </r>
  <r>
    <x v="0"/>
    <n v="38"/>
  </r>
  <r>
    <x v="0"/>
    <n v="20"/>
  </r>
  <r>
    <x v="0"/>
    <n v="20"/>
  </r>
  <r>
    <x v="0"/>
    <n v="30"/>
  </r>
  <r>
    <x v="0"/>
    <n v="20"/>
  </r>
  <r>
    <x v="0"/>
    <n v="42"/>
  </r>
  <r>
    <x v="0"/>
    <n v="20"/>
  </r>
  <r>
    <x v="0"/>
    <n v="30"/>
  </r>
  <r>
    <x v="0"/>
    <n v="30"/>
  </r>
  <r>
    <x v="0"/>
    <n v="20"/>
  </r>
  <r>
    <x v="0"/>
    <n v="10"/>
  </r>
  <r>
    <x v="0"/>
    <n v="42"/>
  </r>
  <r>
    <x v="0"/>
    <n v="30"/>
  </r>
  <r>
    <x v="0"/>
    <n v="43"/>
  </r>
  <r>
    <x v="0"/>
    <n v="39"/>
  </r>
  <r>
    <x v="0"/>
    <n v="20"/>
  </r>
  <r>
    <x v="0"/>
    <n v="20"/>
  </r>
  <r>
    <x v="0"/>
    <n v="48"/>
  </r>
  <r>
    <x v="0"/>
    <n v="37"/>
  </r>
  <r>
    <x v="0"/>
    <n v="41"/>
  </r>
  <r>
    <x v="0"/>
    <n v="30"/>
  </r>
  <r>
    <x v="0"/>
    <n v="20"/>
  </r>
  <r>
    <x v="0"/>
    <n v="41"/>
  </r>
  <r>
    <x v="0"/>
    <n v="30"/>
  </r>
  <r>
    <x v="0"/>
    <n v="10"/>
  </r>
  <r>
    <x v="0"/>
    <n v="42"/>
  </r>
  <r>
    <x v="0"/>
    <n v="20"/>
  </r>
  <r>
    <x v="0"/>
    <n v="44"/>
  </r>
  <r>
    <x v="0"/>
    <n v="20"/>
  </r>
  <r>
    <x v="0"/>
    <n v="20"/>
  </r>
  <r>
    <x v="0"/>
    <n v="20"/>
  </r>
  <r>
    <x v="0"/>
    <n v="48"/>
  </r>
  <r>
    <x v="0"/>
    <n v="20"/>
  </r>
  <r>
    <x v="0"/>
    <n v="20"/>
  </r>
  <r>
    <x v="0"/>
    <n v="30"/>
  </r>
  <r>
    <x v="1"/>
    <n v="20"/>
  </r>
  <r>
    <x v="1"/>
    <n v="10"/>
  </r>
  <r>
    <x v="1"/>
    <n v="39"/>
  </r>
  <r>
    <x v="1"/>
    <n v="30"/>
  </r>
  <r>
    <x v="1"/>
    <n v="20"/>
  </r>
  <r>
    <x v="1"/>
    <n v="20"/>
  </r>
  <r>
    <x v="1"/>
    <n v="10"/>
  </r>
  <r>
    <x v="1"/>
    <n v="45"/>
  </r>
  <r>
    <x v="1"/>
    <n v="20"/>
  </r>
  <r>
    <x v="1"/>
    <n v="39"/>
  </r>
  <r>
    <x v="1"/>
    <n v="42"/>
  </r>
  <r>
    <x v="1"/>
    <n v="36"/>
  </r>
  <r>
    <x v="1"/>
    <n v="20"/>
  </r>
  <r>
    <x v="1"/>
    <n v="39"/>
  </r>
  <r>
    <x v="1"/>
    <n v="46"/>
  </r>
  <r>
    <x v="1"/>
    <n v="20"/>
  </r>
  <r>
    <x v="1"/>
    <n v="30"/>
  </r>
  <r>
    <x v="1"/>
    <n v="30"/>
  </r>
  <r>
    <x v="1"/>
    <n v="20"/>
  </r>
  <r>
    <x v="1"/>
    <n v="30"/>
  </r>
  <r>
    <x v="1"/>
    <n v="20"/>
  </r>
  <r>
    <x v="1"/>
    <n v="30"/>
  </r>
  <r>
    <x v="1"/>
    <n v="10"/>
  </r>
  <r>
    <x v="1"/>
    <n v="10"/>
  </r>
  <r>
    <x v="1"/>
    <n v="43"/>
  </r>
  <r>
    <x v="1"/>
    <n v="30"/>
  </r>
  <r>
    <x v="1"/>
    <n v="20"/>
  </r>
  <r>
    <x v="1"/>
    <n v="20"/>
  </r>
  <r>
    <x v="1"/>
    <n v="40"/>
  </r>
  <r>
    <x v="1"/>
    <n v="20"/>
  </r>
  <r>
    <x v="1"/>
    <n v="44"/>
  </r>
  <r>
    <x v="1"/>
    <n v="42"/>
  </r>
  <r>
    <x v="1"/>
    <n v="10"/>
  </r>
  <r>
    <x v="1"/>
    <n v="42"/>
  </r>
  <r>
    <x v="1"/>
    <n v="41"/>
  </r>
  <r>
    <x v="1"/>
    <n v="30"/>
  </r>
  <r>
    <x v="1"/>
    <n v="30"/>
  </r>
  <r>
    <x v="1"/>
    <n v="48"/>
  </r>
  <r>
    <x v="1"/>
    <n v="44"/>
  </r>
  <r>
    <x v="1"/>
    <n v="10"/>
  </r>
  <r>
    <x v="1"/>
    <n v="20"/>
  </r>
  <r>
    <x v="1"/>
    <n v="48"/>
  </r>
  <r>
    <x v="1"/>
    <n v="10"/>
  </r>
  <r>
    <x v="1"/>
    <n v="47"/>
  </r>
  <r>
    <x v="1"/>
    <n v="10"/>
  </r>
  <r>
    <x v="1"/>
    <n v="36"/>
  </r>
  <r>
    <x v="1"/>
    <n v="10"/>
  </r>
  <r>
    <x v="1"/>
    <n v="10"/>
  </r>
  <r>
    <x v="1"/>
    <n v="30"/>
  </r>
  <r>
    <x v="1"/>
    <n v="30"/>
  </r>
  <r>
    <x v="2"/>
    <n v="20"/>
  </r>
  <r>
    <x v="2"/>
    <n v="38"/>
  </r>
  <r>
    <x v="2"/>
    <n v="10"/>
  </r>
  <r>
    <x v="2"/>
    <n v="30"/>
  </r>
  <r>
    <x v="2"/>
    <n v="30"/>
  </r>
  <r>
    <x v="2"/>
    <n v="47"/>
  </r>
  <r>
    <x v="2"/>
    <n v="43"/>
  </r>
  <r>
    <x v="2"/>
    <n v="30"/>
  </r>
  <r>
    <x v="2"/>
    <n v="20"/>
  </r>
  <r>
    <x v="2"/>
    <n v="46"/>
  </r>
  <r>
    <x v="2"/>
    <n v="20"/>
  </r>
  <r>
    <x v="2"/>
    <n v="30"/>
  </r>
  <r>
    <x v="2"/>
    <n v="47"/>
  </r>
  <r>
    <x v="2"/>
    <n v="20"/>
  </r>
  <r>
    <x v="2"/>
    <n v="10"/>
  </r>
  <r>
    <x v="2"/>
    <n v="41"/>
  </r>
  <r>
    <x v="2"/>
    <n v="30"/>
  </r>
  <r>
    <x v="2"/>
    <n v="20"/>
  </r>
  <r>
    <x v="2"/>
    <n v="20"/>
  </r>
  <r>
    <x v="2"/>
    <n v="10"/>
  </r>
  <r>
    <x v="2"/>
    <n v="20"/>
  </r>
  <r>
    <x v="2"/>
    <n v="20"/>
  </r>
  <r>
    <x v="2"/>
    <n v="42"/>
  </r>
  <r>
    <x v="2"/>
    <n v="39"/>
  </r>
  <r>
    <x v="2"/>
    <n v="10"/>
  </r>
  <r>
    <x v="2"/>
    <n v="37"/>
  </r>
  <r>
    <x v="2"/>
    <n v="43"/>
  </r>
  <r>
    <x v="2"/>
    <n v="30"/>
  </r>
  <r>
    <x v="2"/>
    <n v="20"/>
  </r>
  <r>
    <x v="2"/>
    <n v="39"/>
  </r>
  <r>
    <x v="2"/>
    <n v="44"/>
  </r>
  <r>
    <x v="2"/>
    <n v="45"/>
  </r>
  <r>
    <x v="2"/>
    <n v="30"/>
  </r>
  <r>
    <x v="2"/>
    <n v="10"/>
  </r>
  <r>
    <x v="2"/>
    <n v="20"/>
  </r>
  <r>
    <x v="2"/>
    <n v="20"/>
  </r>
  <r>
    <x v="2"/>
    <n v="43"/>
  </r>
  <r>
    <x v="2"/>
    <n v="10"/>
  </r>
  <r>
    <x v="2"/>
    <n v="39"/>
  </r>
  <r>
    <x v="2"/>
    <n v="20"/>
  </r>
  <r>
    <x v="2"/>
    <n v="37"/>
  </r>
  <r>
    <x v="2"/>
    <n v="39"/>
  </r>
  <r>
    <x v="2"/>
    <n v="30"/>
  </r>
  <r>
    <x v="2"/>
    <n v="41"/>
  </r>
  <r>
    <x v="2"/>
    <n v="30"/>
  </r>
  <r>
    <x v="2"/>
    <n v="37"/>
  </r>
  <r>
    <x v="2"/>
    <n v="30"/>
  </r>
  <r>
    <x v="2"/>
    <n v="10"/>
  </r>
  <r>
    <x v="2"/>
    <n v="20"/>
  </r>
  <r>
    <x v="2"/>
    <n v="44"/>
  </r>
  <r>
    <x v="2"/>
    <n v="10"/>
  </r>
  <r>
    <x v="2"/>
    <n v="30"/>
  </r>
  <r>
    <x v="2"/>
    <n v="45"/>
  </r>
  <r>
    <x v="2"/>
    <n v="20"/>
  </r>
  <r>
    <x v="2"/>
    <n v="30"/>
  </r>
  <r>
    <x v="2"/>
    <n v="30"/>
  </r>
  <r>
    <x v="2"/>
    <n v="41"/>
  </r>
  <r>
    <x v="2"/>
    <n v="39"/>
  </r>
  <r>
    <x v="2"/>
    <n v="20"/>
  </r>
  <r>
    <x v="2"/>
    <n v="20"/>
  </r>
  <r>
    <x v="2"/>
    <n v="47"/>
  </r>
  <r>
    <x v="2"/>
    <n v="50"/>
  </r>
  <r>
    <x v="2"/>
    <n v="10"/>
  </r>
  <r>
    <x v="2"/>
    <n v="20"/>
  </r>
  <r>
    <x v="2"/>
    <n v="30"/>
  </r>
  <r>
    <x v="2"/>
    <n v="20"/>
  </r>
  <r>
    <x v="2"/>
    <n v="30"/>
  </r>
  <r>
    <x v="2"/>
    <n v="30"/>
  </r>
  <r>
    <x v="2"/>
    <n v="36"/>
  </r>
  <r>
    <x v="2"/>
    <n v="42"/>
  </r>
  <r>
    <x v="2"/>
    <n v="10"/>
  </r>
  <r>
    <x v="2"/>
    <n v="39"/>
  </r>
  <r>
    <x v="2"/>
    <n v="49"/>
  </r>
  <r>
    <x v="2"/>
    <n v="30"/>
  </r>
  <r>
    <x v="2"/>
    <n v="40"/>
  </r>
  <r>
    <x v="2"/>
    <n v="20"/>
  </r>
  <r>
    <x v="2"/>
    <n v="42"/>
  </r>
  <r>
    <x v="2"/>
    <n v="44"/>
  </r>
  <r>
    <x v="2"/>
    <n v="20"/>
  </r>
  <r>
    <x v="2"/>
    <n v="49"/>
  </r>
  <r>
    <x v="2"/>
    <n v="44"/>
  </r>
  <r>
    <x v="2"/>
    <n v="20"/>
  </r>
  <r>
    <x v="2"/>
    <n v="39"/>
  </r>
  <r>
    <x v="2"/>
    <n v="44"/>
  </r>
  <r>
    <x v="2"/>
    <n v="30"/>
  </r>
  <r>
    <x v="2"/>
    <n v="30"/>
  </r>
  <r>
    <x v="2"/>
    <n v="41"/>
  </r>
  <r>
    <x v="2"/>
    <n v="30"/>
  </r>
  <r>
    <x v="2"/>
    <n v="30"/>
  </r>
  <r>
    <x v="2"/>
    <n v="38"/>
  </r>
  <r>
    <x v="2"/>
    <n v="30"/>
  </r>
  <r>
    <x v="2"/>
    <n v="20"/>
  </r>
  <r>
    <x v="2"/>
    <n v="20"/>
  </r>
  <r>
    <x v="2"/>
    <n v="20"/>
  </r>
  <r>
    <x v="2"/>
    <n v="10"/>
  </r>
  <r>
    <x v="2"/>
    <n v="50"/>
  </r>
  <r>
    <x v="2"/>
    <n v="10"/>
  </r>
  <r>
    <x v="2"/>
    <n v="38"/>
  </r>
  <r>
    <x v="2"/>
    <n v="47"/>
  </r>
  <r>
    <x v="2"/>
    <n v="10"/>
  </r>
  <r>
    <x v="2"/>
    <n v="44"/>
  </r>
  <r>
    <x v="2"/>
    <n v="40"/>
  </r>
  <r>
    <x v="2"/>
    <n v="20"/>
  </r>
  <r>
    <x v="2"/>
    <n v="44"/>
  </r>
  <r>
    <x v="2"/>
    <n v="42"/>
  </r>
  <r>
    <x v="2"/>
    <n v="10"/>
  </r>
  <r>
    <x v="2"/>
    <n v="20"/>
  </r>
  <r>
    <x v="2"/>
    <n v="49"/>
  </r>
  <r>
    <x v="2"/>
    <n v="20"/>
  </r>
  <r>
    <x v="2"/>
    <n v="37"/>
  </r>
  <r>
    <x v="2"/>
    <n v="20"/>
  </r>
  <r>
    <x v="2"/>
    <n v="39"/>
  </r>
  <r>
    <x v="2"/>
    <n v="44"/>
  </r>
  <r>
    <x v="2"/>
    <n v="37"/>
  </r>
  <r>
    <x v="2"/>
    <n v="20"/>
  </r>
  <r>
    <x v="2"/>
    <n v="20"/>
  </r>
  <r>
    <x v="2"/>
    <n v="38"/>
  </r>
  <r>
    <x v="2"/>
    <n v="20"/>
  </r>
  <r>
    <x v="2"/>
    <n v="20"/>
  </r>
  <r>
    <x v="2"/>
    <n v="36"/>
  </r>
  <r>
    <x v="2"/>
    <n v="37"/>
  </r>
  <r>
    <x v="2"/>
    <n v="40"/>
  </r>
  <r>
    <x v="2"/>
    <n v="20"/>
  </r>
  <r>
    <x v="2"/>
    <n v="50"/>
  </r>
  <r>
    <x v="2"/>
    <n v="41"/>
  </r>
  <r>
    <x v="2"/>
    <n v="20"/>
  </r>
  <r>
    <x v="2"/>
    <n v="20"/>
  </r>
  <r>
    <x v="2"/>
    <n v="42"/>
  </r>
  <r>
    <x v="2"/>
    <n v="42"/>
  </r>
  <r>
    <x v="2"/>
    <n v="20"/>
  </r>
  <r>
    <x v="2"/>
    <n v="30"/>
  </r>
  <r>
    <x v="2"/>
    <n v="20"/>
  </r>
  <r>
    <x v="2"/>
    <n v="30"/>
  </r>
  <r>
    <x v="2"/>
    <n v="30"/>
  </r>
  <r>
    <x v="2"/>
    <n v="20"/>
  </r>
  <r>
    <x v="2"/>
    <n v="20"/>
  </r>
  <r>
    <x v="2"/>
    <n v="30"/>
  </r>
  <r>
    <x v="2"/>
    <n v="43"/>
  </r>
  <r>
    <x v="2"/>
    <n v="10"/>
  </r>
  <r>
    <x v="3"/>
    <n v="10"/>
  </r>
  <r>
    <x v="3"/>
    <n v="10"/>
  </r>
  <r>
    <x v="3"/>
    <n v="39"/>
  </r>
  <r>
    <x v="3"/>
    <n v="20"/>
  </r>
  <r>
    <x v="3"/>
    <n v="30"/>
  </r>
  <r>
    <x v="3"/>
    <n v="30"/>
  </r>
  <r>
    <x v="3"/>
    <n v="30"/>
  </r>
  <r>
    <x v="3"/>
    <n v="20"/>
  </r>
  <r>
    <x v="3"/>
    <n v="30"/>
  </r>
  <r>
    <x v="3"/>
    <n v="30"/>
  </r>
  <r>
    <x v="3"/>
    <n v="10"/>
  </r>
  <r>
    <x v="3"/>
    <n v="41"/>
  </r>
  <r>
    <x v="3"/>
    <n v="20"/>
  </r>
  <r>
    <x v="3"/>
    <n v="20"/>
  </r>
  <r>
    <x v="3"/>
    <n v="10"/>
  </r>
  <r>
    <x v="3"/>
    <n v="30"/>
  </r>
  <r>
    <x v="3"/>
    <n v="20"/>
  </r>
  <r>
    <x v="3"/>
    <n v="40"/>
  </r>
  <r>
    <x v="3"/>
    <n v="40"/>
  </r>
  <r>
    <x v="3"/>
    <n v="49"/>
  </r>
  <r>
    <x v="3"/>
    <n v="40"/>
  </r>
  <r>
    <x v="3"/>
    <n v="30"/>
  </r>
  <r>
    <x v="3"/>
    <n v="47"/>
  </r>
  <r>
    <x v="3"/>
    <n v="36"/>
  </r>
  <r>
    <x v="3"/>
    <n v="40"/>
  </r>
  <r>
    <x v="3"/>
    <n v="37"/>
  </r>
  <r>
    <x v="3"/>
    <n v="30"/>
  </r>
  <r>
    <x v="3"/>
    <n v="43"/>
  </r>
  <r>
    <x v="3"/>
    <n v="50"/>
  </r>
  <r>
    <x v="3"/>
    <n v="49"/>
  </r>
  <r>
    <x v="3"/>
    <n v="49"/>
  </r>
  <r>
    <x v="3"/>
    <n v="20"/>
  </r>
  <r>
    <x v="3"/>
    <n v="47"/>
  </r>
  <r>
    <x v="3"/>
    <n v="10"/>
  </r>
  <r>
    <x v="3"/>
    <n v="30"/>
  </r>
  <r>
    <x v="3"/>
    <n v="44"/>
  </r>
  <r>
    <x v="3"/>
    <n v="39"/>
  </r>
  <r>
    <x v="3"/>
    <n v="40"/>
  </r>
  <r>
    <x v="3"/>
    <n v="45"/>
  </r>
  <r>
    <x v="3"/>
    <n v="43"/>
  </r>
  <r>
    <x v="3"/>
    <n v="39"/>
  </r>
  <r>
    <x v="3"/>
    <n v="30"/>
  </r>
  <r>
    <x v="3"/>
    <n v="10"/>
  </r>
  <r>
    <x v="3"/>
    <n v="10"/>
  </r>
  <r>
    <x v="3"/>
    <n v="42"/>
  </r>
  <r>
    <x v="3"/>
    <n v="36"/>
  </r>
  <r>
    <x v="3"/>
    <n v="46"/>
  </r>
  <r>
    <x v="3"/>
    <n v="20"/>
  </r>
  <r>
    <x v="3"/>
    <n v="20"/>
  </r>
  <r>
    <x v="3"/>
    <n v="44"/>
  </r>
  <r>
    <x v="3"/>
    <n v="45"/>
  </r>
  <r>
    <x v="3"/>
    <n v="30"/>
  </r>
  <r>
    <x v="3"/>
    <n v="30"/>
  </r>
  <r>
    <x v="3"/>
    <n v="20"/>
  </r>
  <r>
    <x v="3"/>
    <n v="20"/>
  </r>
  <r>
    <x v="3"/>
    <n v="30"/>
  </r>
  <r>
    <x v="3"/>
    <n v="10"/>
  </r>
  <r>
    <x v="3"/>
    <n v="30"/>
  </r>
  <r>
    <x v="3"/>
    <n v="43"/>
  </r>
  <r>
    <x v="3"/>
    <n v="37"/>
  </r>
  <r>
    <x v="3"/>
    <n v="40"/>
  </r>
  <r>
    <x v="3"/>
    <n v="10"/>
  </r>
  <r>
    <x v="3"/>
    <n v="38"/>
  </r>
  <r>
    <x v="3"/>
    <n v="20"/>
  </r>
  <r>
    <x v="3"/>
    <n v="45"/>
  </r>
  <r>
    <x v="3"/>
    <n v="20"/>
  </r>
  <r>
    <x v="3"/>
    <n v="10"/>
  </r>
  <r>
    <x v="3"/>
    <n v="10"/>
  </r>
  <r>
    <x v="3"/>
    <n v="42"/>
  </r>
  <r>
    <x v="3"/>
    <n v="49"/>
  </r>
  <r>
    <x v="3"/>
    <n v="49"/>
  </r>
  <r>
    <x v="3"/>
    <n v="39"/>
  </r>
  <r>
    <x v="3"/>
    <n v="20"/>
  </r>
  <r>
    <x v="3"/>
    <n v="37"/>
  </r>
  <r>
    <x v="3"/>
    <n v="10"/>
  </r>
  <r>
    <x v="3"/>
    <n v="43"/>
  </r>
  <r>
    <x v="3"/>
    <n v="20"/>
  </r>
  <r>
    <x v="3"/>
    <n v="20"/>
  </r>
  <r>
    <x v="3"/>
    <n v="30"/>
  </r>
  <r>
    <x v="3"/>
    <n v="20"/>
  </r>
  <r>
    <x v="3"/>
    <n v="30"/>
  </r>
  <r>
    <x v="3"/>
    <n v="42"/>
  </r>
  <r>
    <x v="3"/>
    <n v="20"/>
  </r>
  <r>
    <x v="3"/>
    <n v="30"/>
  </r>
  <r>
    <x v="3"/>
    <n v="20"/>
  </r>
  <r>
    <x v="3"/>
    <n v="10"/>
  </r>
  <r>
    <x v="3"/>
    <n v="30"/>
  </r>
  <r>
    <x v="3"/>
    <n v="39"/>
  </r>
  <r>
    <x v="3"/>
    <n v="20"/>
  </r>
  <r>
    <x v="3"/>
    <n v="38"/>
  </r>
  <r>
    <x v="3"/>
    <n v="44"/>
  </r>
  <r>
    <x v="3"/>
    <n v="47"/>
  </r>
  <r>
    <x v="3"/>
    <n v="41"/>
  </r>
  <r>
    <x v="3"/>
    <n v="45"/>
  </r>
  <r>
    <x v="3"/>
    <n v="42"/>
  </r>
  <r>
    <x v="3"/>
    <n v="20"/>
  </r>
  <r>
    <x v="3"/>
    <n v="37"/>
  </r>
  <r>
    <x v="4"/>
    <n v="30"/>
  </r>
  <r>
    <x v="4"/>
    <n v="38"/>
  </r>
  <r>
    <x v="4"/>
    <n v="46"/>
  </r>
  <r>
    <x v="4"/>
    <n v="30"/>
  </r>
  <r>
    <x v="4"/>
    <n v="40"/>
  </r>
  <r>
    <x v="4"/>
    <n v="49"/>
  </r>
  <r>
    <x v="4"/>
    <n v="36"/>
  </r>
  <r>
    <x v="4"/>
    <n v="30"/>
  </r>
  <r>
    <x v="4"/>
    <n v="48"/>
  </r>
  <r>
    <x v="4"/>
    <n v="47"/>
  </r>
  <r>
    <x v="4"/>
    <n v="30"/>
  </r>
  <r>
    <x v="4"/>
    <n v="20"/>
  </r>
  <r>
    <x v="4"/>
    <n v="20"/>
  </r>
  <r>
    <x v="4"/>
    <n v="10"/>
  </r>
  <r>
    <x v="4"/>
    <n v="20"/>
  </r>
  <r>
    <x v="4"/>
    <n v="36"/>
  </r>
  <r>
    <x v="4"/>
    <n v="10"/>
  </r>
  <r>
    <x v="4"/>
    <n v="30"/>
  </r>
  <r>
    <x v="4"/>
    <n v="41"/>
  </r>
  <r>
    <x v="4"/>
    <n v="20"/>
  </r>
  <r>
    <x v="4"/>
    <n v="20"/>
  </r>
  <r>
    <x v="4"/>
    <n v="20"/>
  </r>
  <r>
    <x v="4"/>
    <n v="41"/>
  </r>
  <r>
    <x v="4"/>
    <n v="45"/>
  </r>
  <r>
    <x v="4"/>
    <n v="10"/>
  </r>
  <r>
    <x v="4"/>
    <n v="42"/>
  </r>
  <r>
    <x v="4"/>
    <n v="40"/>
  </r>
  <r>
    <x v="4"/>
    <n v="30"/>
  </r>
  <r>
    <x v="4"/>
    <n v="43"/>
  </r>
  <r>
    <x v="4"/>
    <n v="30"/>
  </r>
  <r>
    <x v="4"/>
    <n v="48"/>
  </r>
  <r>
    <x v="4"/>
    <n v="30"/>
  </r>
  <r>
    <x v="4"/>
    <n v="10"/>
  </r>
  <r>
    <x v="4"/>
    <n v="41"/>
  </r>
  <r>
    <x v="4"/>
    <n v="30"/>
  </r>
  <r>
    <x v="4"/>
    <n v="20"/>
  </r>
  <r>
    <x v="4"/>
    <n v="38"/>
  </r>
  <r>
    <x v="4"/>
    <n v="46"/>
  </r>
  <r>
    <x v="4"/>
    <n v="20"/>
  </r>
  <r>
    <x v="4"/>
    <n v="10"/>
  </r>
  <r>
    <x v="4"/>
    <n v="20"/>
  </r>
  <r>
    <x v="4"/>
    <n v="45"/>
  </r>
  <r>
    <x v="4"/>
    <n v="10"/>
  </r>
  <r>
    <x v="4"/>
    <n v="30"/>
  </r>
  <r>
    <x v="4"/>
    <n v="46"/>
  </r>
  <r>
    <x v="4"/>
    <n v="10"/>
  </r>
  <r>
    <x v="4"/>
    <n v="37"/>
  </r>
  <r>
    <x v="4"/>
    <n v="10"/>
  </r>
  <r>
    <x v="4"/>
    <n v="36"/>
  </r>
  <r>
    <x v="4"/>
    <n v="20"/>
  </r>
  <r>
    <x v="4"/>
    <n v="37"/>
  </r>
  <r>
    <x v="4"/>
    <n v="38"/>
  </r>
  <r>
    <x v="4"/>
    <n v="36"/>
  </r>
  <r>
    <x v="4"/>
    <n v="10"/>
  </r>
  <r>
    <x v="4"/>
    <n v="20"/>
  </r>
  <r>
    <x v="4"/>
    <n v="20"/>
  </r>
  <r>
    <x v="4"/>
    <n v="43"/>
  </r>
  <r>
    <x v="4"/>
    <n v="44"/>
  </r>
  <r>
    <x v="4"/>
    <n v="36"/>
  </r>
  <r>
    <x v="4"/>
    <n v="37"/>
  </r>
  <r>
    <x v="4"/>
    <n v="20"/>
  </r>
  <r>
    <x v="4"/>
    <n v="30"/>
  </r>
  <r>
    <x v="4"/>
    <n v="10"/>
  </r>
  <r>
    <x v="4"/>
    <n v="40"/>
  </r>
  <r>
    <x v="4"/>
    <n v="10"/>
  </r>
  <r>
    <x v="4"/>
    <n v="10"/>
  </r>
  <r>
    <x v="4"/>
    <n v="40"/>
  </r>
  <r>
    <x v="4"/>
    <n v="47"/>
  </r>
  <r>
    <x v="4"/>
    <n v="30"/>
  </r>
  <r>
    <x v="4"/>
    <n v="10"/>
  </r>
  <r>
    <x v="4"/>
    <n v="42"/>
  </r>
  <r>
    <x v="4"/>
    <n v="20"/>
  </r>
  <r>
    <x v="4"/>
    <n v="20"/>
  </r>
  <r>
    <x v="4"/>
    <n v="20"/>
  </r>
  <r>
    <x v="4"/>
    <n v="39"/>
  </r>
  <r>
    <x v="4"/>
    <n v="39"/>
  </r>
  <r>
    <x v="4"/>
    <n v="20"/>
  </r>
  <r>
    <x v="4"/>
    <n v="44"/>
  </r>
  <r>
    <x v="4"/>
    <n v="41"/>
  </r>
  <r>
    <x v="4"/>
    <n v="20"/>
  </r>
  <r>
    <x v="4"/>
    <n v="10"/>
  </r>
  <r>
    <x v="4"/>
    <n v="30"/>
  </r>
  <r>
    <x v="4"/>
    <n v="36"/>
  </r>
  <r>
    <x v="4"/>
    <n v="30"/>
  </r>
  <r>
    <x v="4"/>
    <n v="30"/>
  </r>
  <r>
    <x v="4"/>
    <n v="44"/>
  </r>
  <r>
    <x v="4"/>
    <n v="10"/>
  </r>
  <r>
    <x v="4"/>
    <n v="46"/>
  </r>
  <r>
    <x v="5"/>
    <n v="20"/>
  </r>
  <r>
    <x v="5"/>
    <n v="20"/>
  </r>
  <r>
    <x v="5"/>
    <n v="38"/>
  </r>
  <r>
    <x v="5"/>
    <n v="10"/>
  </r>
  <r>
    <x v="5"/>
    <n v="20"/>
  </r>
  <r>
    <x v="5"/>
    <n v="30"/>
  </r>
  <r>
    <x v="5"/>
    <n v="44"/>
  </r>
  <r>
    <x v="5"/>
    <n v="30"/>
  </r>
  <r>
    <x v="5"/>
    <n v="41"/>
  </r>
  <r>
    <x v="5"/>
    <n v="47"/>
  </r>
  <r>
    <x v="5"/>
    <n v="50"/>
  </r>
  <r>
    <x v="5"/>
    <n v="39"/>
  </r>
  <r>
    <x v="5"/>
    <n v="10"/>
  </r>
  <r>
    <x v="5"/>
    <n v="44"/>
  </r>
  <r>
    <x v="5"/>
    <n v="10"/>
  </r>
  <r>
    <x v="5"/>
    <n v="30"/>
  </r>
  <r>
    <x v="5"/>
    <n v="30"/>
  </r>
  <r>
    <x v="5"/>
    <n v="40"/>
  </r>
  <r>
    <x v="5"/>
    <n v="30"/>
  </r>
  <r>
    <x v="5"/>
    <n v="42"/>
  </r>
  <r>
    <x v="5"/>
    <n v="20"/>
  </r>
  <r>
    <x v="5"/>
    <n v="42"/>
  </r>
  <r>
    <x v="5"/>
    <n v="39"/>
  </r>
  <r>
    <x v="5"/>
    <n v="20"/>
  </r>
  <r>
    <x v="5"/>
    <n v="30"/>
  </r>
  <r>
    <x v="5"/>
    <n v="46"/>
  </r>
  <r>
    <x v="5"/>
    <n v="38"/>
  </r>
  <r>
    <x v="5"/>
    <n v="36"/>
  </r>
  <r>
    <x v="5"/>
    <n v="41"/>
  </r>
  <r>
    <x v="5"/>
    <n v="37"/>
  </r>
  <r>
    <x v="5"/>
    <n v="39"/>
  </r>
  <r>
    <x v="5"/>
    <n v="46"/>
  </r>
  <r>
    <x v="5"/>
    <n v="48"/>
  </r>
  <r>
    <x v="5"/>
    <n v="38"/>
  </r>
  <r>
    <x v="5"/>
    <n v="20"/>
  </r>
  <r>
    <x v="5"/>
    <n v="30"/>
  </r>
  <r>
    <x v="5"/>
    <n v="44"/>
  </r>
  <r>
    <x v="5"/>
    <n v="41"/>
  </r>
  <r>
    <x v="5"/>
    <n v="36"/>
  </r>
  <r>
    <x v="5"/>
    <n v="42"/>
  </r>
  <r>
    <x v="5"/>
    <n v="43"/>
  </r>
  <r>
    <x v="5"/>
    <n v="40"/>
  </r>
  <r>
    <x v="5"/>
    <n v="48"/>
  </r>
  <r>
    <x v="5"/>
    <n v="36"/>
  </r>
  <r>
    <x v="5"/>
    <n v="20"/>
  </r>
  <r>
    <x v="5"/>
    <n v="20"/>
  </r>
  <r>
    <x v="5"/>
    <n v="37"/>
  </r>
  <r>
    <x v="5"/>
    <n v="10"/>
  </r>
  <r>
    <x v="5"/>
    <n v="20"/>
  </r>
  <r>
    <x v="5"/>
    <n v="20"/>
  </r>
  <r>
    <x v="5"/>
    <n v="36"/>
  </r>
  <r>
    <x v="5"/>
    <n v="30"/>
  </r>
  <r>
    <x v="5"/>
    <n v="20"/>
  </r>
  <r>
    <x v="5"/>
    <n v="30"/>
  </r>
  <r>
    <x v="5"/>
    <n v="46"/>
  </r>
  <r>
    <x v="5"/>
    <n v="37"/>
  </r>
  <r>
    <x v="5"/>
    <n v="30"/>
  </r>
  <r>
    <x v="5"/>
    <n v="40"/>
  </r>
  <r>
    <x v="5"/>
    <n v="30"/>
  </r>
  <r>
    <x v="5"/>
    <n v="30"/>
  </r>
  <r>
    <x v="6"/>
    <n v="10"/>
  </r>
  <r>
    <x v="6"/>
    <n v="41"/>
  </r>
  <r>
    <x v="6"/>
    <n v="10"/>
  </r>
  <r>
    <x v="6"/>
    <n v="40"/>
  </r>
  <r>
    <x v="6"/>
    <n v="48"/>
  </r>
  <r>
    <x v="6"/>
    <n v="45"/>
  </r>
  <r>
    <x v="6"/>
    <n v="43"/>
  </r>
  <r>
    <x v="6"/>
    <n v="30"/>
  </r>
  <r>
    <x v="6"/>
    <n v="45"/>
  </r>
  <r>
    <x v="6"/>
    <n v="44"/>
  </r>
  <r>
    <x v="6"/>
    <n v="30"/>
  </r>
  <r>
    <x v="6"/>
    <n v="45"/>
  </r>
  <r>
    <x v="6"/>
    <n v="10"/>
  </r>
  <r>
    <x v="6"/>
    <n v="20"/>
  </r>
  <r>
    <x v="6"/>
    <n v="20"/>
  </r>
  <r>
    <x v="6"/>
    <n v="20"/>
  </r>
  <r>
    <x v="6"/>
    <n v="10"/>
  </r>
  <r>
    <x v="6"/>
    <n v="20"/>
  </r>
  <r>
    <x v="6"/>
    <n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5A956-B2AF-49CB-AE41-AE5D0254AA51}" name="PivotTable1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Age of Borrower">
  <location ref="A30:B37" firstHeaderRow="1" firstDataRow="1" firstDataCol="1"/>
  <pivotFields count="2"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Borrower Debt to Income Ratio" fld="1" subtotal="average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6976E-FBA8-42B9-9FE2-D40ADE17B76A}" name="PivotTable16" cacheId="1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Age of Borrower">
  <location ref="A21:C28" firstHeaderRow="0" firstDataRow="1" firstDataCol="1"/>
  <pivotFields count="3"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showAll="0">
      <items count="7">
        <item x="5"/>
        <item x="1"/>
        <item x="0"/>
        <item x="4"/>
        <item x="3"/>
        <item x="2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FirstTime Buyer" fld="1" baseField="0" baseItem="0"/>
    <dataField name="2nd or more  time Buyer" fld="2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547B7-DB1F-411A-9F66-E535D29FBF91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Age of Borrower">
  <location ref="A11:C18" firstHeaderRow="0" firstDataRow="1" firstDataCol="1"/>
  <pivotFields count="14">
    <pivotField showAll="0">
      <items count="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showAll="0">
      <items count="48">
        <item x="31"/>
        <item x="45"/>
        <item x="18"/>
        <item x="14"/>
        <item x="1"/>
        <item x="6"/>
        <item x="20"/>
        <item x="42"/>
        <item x="26"/>
        <item x="11"/>
        <item x="46"/>
        <item x="41"/>
        <item x="19"/>
        <item x="35"/>
        <item x="32"/>
        <item x="29"/>
        <item x="34"/>
        <item x="37"/>
        <item x="44"/>
        <item x="5"/>
        <item x="9"/>
        <item x="10"/>
        <item x="13"/>
        <item x="43"/>
        <item x="17"/>
        <item x="25"/>
        <item x="21"/>
        <item x="40"/>
        <item x="2"/>
        <item x="38"/>
        <item x="7"/>
        <item x="28"/>
        <item x="39"/>
        <item x="4"/>
        <item x="33"/>
        <item x="15"/>
        <item x="27"/>
        <item x="16"/>
        <item x="24"/>
        <item x="36"/>
        <item x="23"/>
        <item x="8"/>
        <item x="12"/>
        <item x="30"/>
        <item x="3"/>
        <item x="0"/>
        <item x="22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Average of Mortgage Interest Rate" fld="13" subtotal="average" baseField="7" baseItem="0" numFmtId="2"/>
    <dataField name="Average of Borrower Income Ratio" fld="5" subtotal="average" baseField="7" baseItem="0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E8F34-AC3F-45C4-9064-800A110F6039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Age of Borrower">
  <location ref="A1:B8" firstHeaderRow="1" firstDataRow="1" firstDataCol="1"/>
  <pivotFields count="14">
    <pivotField showAll="0">
      <items count="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showAll="0">
      <items count="48">
        <item x="31"/>
        <item x="45"/>
        <item x="18"/>
        <item x="14"/>
        <item x="1"/>
        <item x="6"/>
        <item x="20"/>
        <item x="42"/>
        <item x="26"/>
        <item x="11"/>
        <item x="46"/>
        <item x="41"/>
        <item x="19"/>
        <item x="35"/>
        <item x="32"/>
        <item x="29"/>
        <item x="34"/>
        <item x="37"/>
        <item x="44"/>
        <item x="5"/>
        <item x="9"/>
        <item x="10"/>
        <item x="13"/>
        <item x="43"/>
        <item x="17"/>
        <item x="25"/>
        <item x="21"/>
        <item x="40"/>
        <item x="2"/>
        <item x="38"/>
        <item x="7"/>
        <item x="28"/>
        <item x="39"/>
        <item x="4"/>
        <item x="33"/>
        <item x="15"/>
        <item x="27"/>
        <item x="16"/>
        <item x="24"/>
        <item x="36"/>
        <item x="23"/>
        <item x="8"/>
        <item x="12"/>
        <item x="30"/>
        <item x="3"/>
        <item x="0"/>
        <item x="22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% Minority in Local Area" fld="2" subtotal="average" baseField="7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081EE-2E03-40CE-8090-BB34C6C21B02}" name="PivotTable2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9:B4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borrowers" fld="10" subtotal="count" baseField="7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651B4-E27B-4FF8-AF09-A0FCF09BC9AF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59" firstHeaderRow="1" firstDataRow="1" firstDataCol="1"/>
  <pivotFields count="3">
    <pivotField dataField="1" subtotalTop="0" showAll="0" defaultSubtotal="0"/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2">
    <field x="1"/>
    <field x="2"/>
  </rowFields>
  <rowItems count="5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Items count="1">
    <i/>
  </colItems>
  <dataFields count="1">
    <dataField name="Average of Borrower Debt to Income Ratio" fld="0" subtotal="average" baseField="0" baseItem="0"/>
  </dataFields>
  <pivotHierarchies count="9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]"/>
        <x15:activeTabTopLevelEntity name="[firstyesorn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867FB-2554-4C8C-BA5F-701FFCF46244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49" firstHeaderRow="1" firstDataRow="1" firstDataCol="1"/>
  <pivotFields count="14">
    <pivotField showAll="0"/>
    <pivotField axis="axisRow" showAll="0">
      <items count="48">
        <item x="31"/>
        <item x="45"/>
        <item x="18"/>
        <item x="14"/>
        <item x="1"/>
        <item x="6"/>
        <item x="20"/>
        <item x="42"/>
        <item x="26"/>
        <item x="11"/>
        <item x="46"/>
        <item x="41"/>
        <item x="19"/>
        <item x="35"/>
        <item x="32"/>
        <item x="29"/>
        <item x="34"/>
        <item x="37"/>
        <item x="44"/>
        <item x="5"/>
        <item x="9"/>
        <item x="10"/>
        <item x="13"/>
        <item x="43"/>
        <item x="17"/>
        <item x="25"/>
        <item x="21"/>
        <item x="40"/>
        <item x="2"/>
        <item x="38"/>
        <item x="7"/>
        <item x="28"/>
        <item x="39"/>
        <item x="4"/>
        <item x="33"/>
        <item x="15"/>
        <item x="27"/>
        <item x="16"/>
        <item x="24"/>
        <item x="36"/>
        <item x="23"/>
        <item x="8"/>
        <item x="12"/>
        <item x="30"/>
        <item x="3"/>
        <item x="0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Mortgage Interest Rate" fld="1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CC144-8A83-4EB8-97B8-146D47B4F652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ide_area_location">
  <location ref="A1:C48" firstHeaderRow="0" firstDataRow="1" firstDataCol="1"/>
  <pivotFields count="14">
    <pivotField showAll="0">
      <items count="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axis="axisRow" showAll="0">
      <items count="48">
        <item x="31"/>
        <item x="45"/>
        <item x="18"/>
        <item x="14"/>
        <item x="1"/>
        <item x="6"/>
        <item x="20"/>
        <item x="42"/>
        <item x="26"/>
        <item x="11"/>
        <item x="46"/>
        <item x="41"/>
        <item x="19"/>
        <item x="35"/>
        <item x="32"/>
        <item x="29"/>
        <item x="34"/>
        <item x="37"/>
        <item x="44"/>
        <item x="5"/>
        <item x="9"/>
        <item x="10"/>
        <item x="13"/>
        <item x="43"/>
        <item x="17"/>
        <item x="25"/>
        <item x="21"/>
        <item x="40"/>
        <item x="2"/>
        <item x="38"/>
        <item x="7"/>
        <item x="28"/>
        <item x="39"/>
        <item x="4"/>
        <item x="33"/>
        <item x="15"/>
        <item x="27"/>
        <item x="16"/>
        <item x="24"/>
        <item x="36"/>
        <item x="23"/>
        <item x="8"/>
        <item x="12"/>
        <item x="30"/>
        <item x="3"/>
        <item x="0"/>
        <item x="22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1">
    <field x="-2"/>
  </colFields>
  <colItems count="2">
    <i>
      <x/>
    </i>
    <i i="1">
      <x v="1"/>
    </i>
  </colItems>
  <dataFields count="2">
    <dataField name="Average of Borrower Annual Income" fld="4" subtotal="average" baseField="1" baseItem="0"/>
    <dataField name="Average of Borrower Income Ratio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A66CC-5533-4EF0-A5CD-951A3D12DDDD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O1:P48" firstHeaderRow="1" firstDataRow="1" firstDataCol="1"/>
  <pivotFields count="14">
    <pivotField showAll="0"/>
    <pivotField axis="axisRow" showAll="0">
      <items count="48">
        <item x="31"/>
        <item x="45"/>
        <item x="18"/>
        <item x="14"/>
        <item x="1"/>
        <item x="6"/>
        <item x="20"/>
        <item x="42"/>
        <item x="26"/>
        <item x="11"/>
        <item x="46"/>
        <item x="41"/>
        <item x="19"/>
        <item x="35"/>
        <item x="32"/>
        <item x="29"/>
        <item x="34"/>
        <item x="37"/>
        <item x="44"/>
        <item x="5"/>
        <item x="9"/>
        <item x="10"/>
        <item x="13"/>
        <item x="43"/>
        <item x="17"/>
        <item x="25"/>
        <item x="21"/>
        <item x="40"/>
        <item x="2"/>
        <item x="38"/>
        <item x="7"/>
        <item x="28"/>
        <item x="39"/>
        <item x="4"/>
        <item x="33"/>
        <item x="15"/>
        <item x="27"/>
        <item x="16"/>
        <item x="24"/>
        <item x="36"/>
        <item x="23"/>
        <item x="8"/>
        <item x="12"/>
        <item x="30"/>
        <item x="3"/>
        <item x="0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Items count="1">
    <i/>
  </colItems>
  <dataFields count="1">
    <dataField name="Average of LTV ratio" fld="11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9F26B-3788-487B-B5D9-C7D66EFC4208}" name="PivotTable2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52:C99" firstHeaderRow="0" firstDataRow="1" firstDataCol="1"/>
  <pivotFields count="14">
    <pivotField showAll="0"/>
    <pivotField axis="axisRow" showAll="0">
      <items count="48">
        <item x="31"/>
        <item x="45"/>
        <item x="18"/>
        <item x="14"/>
        <item x="1"/>
        <item x="6"/>
        <item x="20"/>
        <item x="42"/>
        <item x="26"/>
        <item x="11"/>
        <item x="46"/>
        <item x="41"/>
        <item x="19"/>
        <item x="35"/>
        <item x="32"/>
        <item x="29"/>
        <item x="34"/>
        <item x="37"/>
        <item x="44"/>
        <item x="5"/>
        <item x="9"/>
        <item x="10"/>
        <item x="13"/>
        <item x="43"/>
        <item x="17"/>
        <item x="25"/>
        <item x="21"/>
        <item x="40"/>
        <item x="2"/>
        <item x="38"/>
        <item x="7"/>
        <item x="28"/>
        <item x="39"/>
        <item x="4"/>
        <item x="33"/>
        <item x="15"/>
        <item x="27"/>
        <item x="16"/>
        <item x="24"/>
        <item x="36"/>
        <item x="23"/>
        <item x="8"/>
        <item x="12"/>
        <item x="30"/>
        <item x="3"/>
        <item x="0"/>
        <item x="22"/>
        <item t="default"/>
      </items>
    </pivotField>
    <pivotField dataField="1" showAll="0">
      <items count="470">
        <item x="240"/>
        <item x="428"/>
        <item x="329"/>
        <item x="96"/>
        <item x="51"/>
        <item x="295"/>
        <item x="404"/>
        <item x="314"/>
        <item x="52"/>
        <item x="225"/>
        <item x="293"/>
        <item x="364"/>
        <item x="98"/>
        <item x="66"/>
        <item x="149"/>
        <item x="174"/>
        <item x="193"/>
        <item x="222"/>
        <item x="169"/>
        <item x="341"/>
        <item x="361"/>
        <item x="252"/>
        <item x="81"/>
        <item x="150"/>
        <item x="333"/>
        <item x="221"/>
        <item x="180"/>
        <item x="97"/>
        <item x="398"/>
        <item x="30"/>
        <item x="48"/>
        <item x="380"/>
        <item x="189"/>
        <item x="422"/>
        <item x="195"/>
        <item x="267"/>
        <item x="417"/>
        <item x="203"/>
        <item x="382"/>
        <item x="33"/>
        <item x="40"/>
        <item x="296"/>
        <item x="148"/>
        <item x="367"/>
        <item x="334"/>
        <item x="365"/>
        <item x="248"/>
        <item x="162"/>
        <item x="104"/>
        <item x="431"/>
        <item x="373"/>
        <item x="232"/>
        <item x="175"/>
        <item x="233"/>
        <item x="327"/>
        <item x="56"/>
        <item x="125"/>
        <item x="260"/>
        <item x="74"/>
        <item x="343"/>
        <item x="439"/>
        <item x="453"/>
        <item x="45"/>
        <item x="152"/>
        <item x="102"/>
        <item x="182"/>
        <item x="392"/>
        <item x="390"/>
        <item x="445"/>
        <item x="224"/>
        <item x="170"/>
        <item x="307"/>
        <item x="358"/>
        <item x="273"/>
        <item x="281"/>
        <item x="146"/>
        <item x="100"/>
        <item x="171"/>
        <item x="154"/>
        <item x="181"/>
        <item x="228"/>
        <item x="235"/>
        <item x="212"/>
        <item x="186"/>
        <item x="316"/>
        <item x="145"/>
        <item x="65"/>
        <item x="348"/>
        <item x="299"/>
        <item x="176"/>
        <item x="458"/>
        <item x="160"/>
        <item x="391"/>
        <item x="53"/>
        <item x="134"/>
        <item x="136"/>
        <item x="147"/>
        <item x="427"/>
        <item x="403"/>
        <item x="25"/>
        <item x="107"/>
        <item x="172"/>
        <item x="381"/>
        <item x="46"/>
        <item x="105"/>
        <item x="167"/>
        <item x="243"/>
        <item x="58"/>
        <item x="70"/>
        <item x="133"/>
        <item x="68"/>
        <item x="67"/>
        <item x="408"/>
        <item x="177"/>
        <item x="263"/>
        <item x="347"/>
        <item x="245"/>
        <item x="413"/>
        <item x="448"/>
        <item x="246"/>
        <item x="330"/>
        <item x="185"/>
        <item x="89"/>
        <item x="446"/>
        <item x="215"/>
        <item x="192"/>
        <item x="165"/>
        <item x="378"/>
        <item x="103"/>
        <item x="443"/>
        <item x="199"/>
        <item x="90"/>
        <item x="141"/>
        <item x="126"/>
        <item x="196"/>
        <item x="211"/>
        <item x="360"/>
        <item x="321"/>
        <item x="161"/>
        <item x="31"/>
        <item x="302"/>
        <item x="27"/>
        <item x="54"/>
        <item x="405"/>
        <item x="274"/>
        <item x="117"/>
        <item x="306"/>
        <item x="168"/>
        <item x="113"/>
        <item x="84"/>
        <item x="173"/>
        <item x="430"/>
        <item x="300"/>
        <item x="26"/>
        <item x="197"/>
        <item x="266"/>
        <item x="414"/>
        <item x="178"/>
        <item x="415"/>
        <item x="216"/>
        <item x="286"/>
        <item x="29"/>
        <item x="269"/>
        <item x="92"/>
        <item x="346"/>
        <item x="308"/>
        <item x="140"/>
        <item x="106"/>
        <item x="301"/>
        <item x="369"/>
        <item x="466"/>
        <item x="38"/>
        <item x="402"/>
        <item x="85"/>
        <item x="118"/>
        <item x="82"/>
        <item x="123"/>
        <item x="290"/>
        <item x="356"/>
        <item x="410"/>
        <item x="447"/>
        <item x="94"/>
        <item x="435"/>
        <item x="59"/>
        <item x="116"/>
        <item x="184"/>
        <item x="440"/>
        <item x="278"/>
        <item x="352"/>
        <item x="451"/>
        <item x="159"/>
        <item x="393"/>
        <item x="231"/>
        <item x="124"/>
        <item x="452"/>
        <item x="368"/>
        <item x="135"/>
        <item x="249"/>
        <item x="363"/>
        <item x="396"/>
        <item x="324"/>
        <item x="131"/>
        <item x="268"/>
        <item x="305"/>
        <item x="460"/>
        <item x="463"/>
        <item x="423"/>
        <item x="4"/>
        <item x="230"/>
        <item x="44"/>
        <item x="287"/>
        <item x="190"/>
        <item x="310"/>
        <item x="132"/>
        <item x="202"/>
        <item x="236"/>
        <item x="247"/>
        <item x="383"/>
        <item x="340"/>
        <item x="276"/>
        <item x="179"/>
        <item x="251"/>
        <item x="349"/>
        <item x="355"/>
        <item x="362"/>
        <item x="73"/>
        <item x="24"/>
        <item x="122"/>
        <item x="79"/>
        <item x="258"/>
        <item x="353"/>
        <item x="241"/>
        <item x="332"/>
        <item x="21"/>
        <item x="35"/>
        <item x="285"/>
        <item x="114"/>
        <item x="49"/>
        <item x="303"/>
        <item x="419"/>
        <item x="294"/>
        <item x="250"/>
        <item x="399"/>
        <item x="77"/>
        <item x="95"/>
        <item x="464"/>
        <item x="23"/>
        <item x="379"/>
        <item x="229"/>
        <item x="455"/>
        <item x="304"/>
        <item x="320"/>
        <item x="468"/>
        <item x="93"/>
        <item x="359"/>
        <item x="311"/>
        <item x="28"/>
        <item x="39"/>
        <item x="55"/>
        <item x="63"/>
        <item x="71"/>
        <item x="120"/>
        <item x="434"/>
        <item x="130"/>
        <item x="37"/>
        <item x="337"/>
        <item x="350"/>
        <item x="461"/>
        <item x="42"/>
        <item x="198"/>
        <item x="115"/>
        <item x="283"/>
        <item x="238"/>
        <item x="298"/>
        <item x="288"/>
        <item x="400"/>
        <item x="411"/>
        <item x="371"/>
        <item x="62"/>
        <item x="339"/>
        <item x="420"/>
        <item x="36"/>
        <item x="433"/>
        <item x="457"/>
        <item x="264"/>
        <item x="153"/>
        <item x="429"/>
        <item x="351"/>
        <item x="91"/>
        <item x="5"/>
        <item x="384"/>
        <item x="187"/>
        <item x="0"/>
        <item x="191"/>
        <item x="157"/>
        <item x="424"/>
        <item x="61"/>
        <item x="387"/>
        <item x="20"/>
        <item x="270"/>
        <item x="86"/>
        <item x="139"/>
        <item x="370"/>
        <item x="43"/>
        <item x="441"/>
        <item x="210"/>
        <item x="309"/>
        <item x="456"/>
        <item x="412"/>
        <item x="275"/>
        <item x="204"/>
        <item x="220"/>
        <item x="432"/>
        <item x="13"/>
        <item x="313"/>
        <item x="342"/>
        <item x="22"/>
        <item x="255"/>
        <item x="289"/>
        <item x="375"/>
        <item x="16"/>
        <item x="223"/>
        <item x="467"/>
        <item x="291"/>
        <item x="242"/>
        <item x="394"/>
        <item x="3"/>
        <item x="14"/>
        <item x="261"/>
        <item x="282"/>
        <item x="401"/>
        <item x="69"/>
        <item x="32"/>
        <item x="257"/>
        <item x="183"/>
        <item x="444"/>
        <item x="144"/>
        <item x="318"/>
        <item x="83"/>
        <item x="64"/>
        <item x="127"/>
        <item x="259"/>
        <item x="207"/>
        <item x="7"/>
        <item x="88"/>
        <item x="50"/>
        <item x="237"/>
        <item x="418"/>
        <item x="201"/>
        <item x="357"/>
        <item x="112"/>
        <item x="10"/>
        <item x="465"/>
        <item x="239"/>
        <item x="388"/>
        <item x="459"/>
        <item x="143"/>
        <item x="194"/>
        <item x="110"/>
        <item x="280"/>
        <item x="72"/>
        <item x="11"/>
        <item x="9"/>
        <item x="76"/>
        <item x="155"/>
        <item x="376"/>
        <item x="319"/>
        <item x="254"/>
        <item x="397"/>
        <item x="214"/>
        <item x="426"/>
        <item x="462"/>
        <item x="164"/>
        <item x="372"/>
        <item x="374"/>
        <item x="151"/>
        <item x="328"/>
        <item x="437"/>
        <item x="326"/>
        <item x="421"/>
        <item x="99"/>
        <item x="262"/>
        <item x="265"/>
        <item x="409"/>
        <item x="315"/>
        <item x="338"/>
        <item x="80"/>
        <item x="109"/>
        <item x="101"/>
        <item x="407"/>
        <item x="208"/>
        <item x="217"/>
        <item x="389"/>
        <item x="416"/>
        <item x="17"/>
        <item x="209"/>
        <item x="450"/>
        <item x="60"/>
        <item x="87"/>
        <item x="111"/>
        <item x="442"/>
        <item x="253"/>
        <item x="344"/>
        <item x="47"/>
        <item x="219"/>
        <item x="108"/>
        <item x="188"/>
        <item x="331"/>
        <item x="75"/>
        <item x="234"/>
        <item x="244"/>
        <item x="345"/>
        <item x="336"/>
        <item x="163"/>
        <item x="354"/>
        <item x="436"/>
        <item x="312"/>
        <item x="386"/>
        <item x="2"/>
        <item x="200"/>
        <item x="19"/>
        <item x="158"/>
        <item x="226"/>
        <item x="15"/>
        <item x="227"/>
        <item x="317"/>
        <item x="142"/>
        <item x="279"/>
        <item x="395"/>
        <item x="271"/>
        <item x="335"/>
        <item x="277"/>
        <item x="156"/>
        <item x="137"/>
        <item x="34"/>
        <item x="205"/>
        <item x="166"/>
        <item x="41"/>
        <item x="385"/>
        <item x="213"/>
        <item x="129"/>
        <item x="438"/>
        <item x="121"/>
        <item x="272"/>
        <item x="323"/>
        <item x="6"/>
        <item x="78"/>
        <item x="119"/>
        <item x="454"/>
        <item x="12"/>
        <item x="325"/>
        <item x="218"/>
        <item x="284"/>
        <item x="322"/>
        <item x="425"/>
        <item x="128"/>
        <item x="18"/>
        <item x="57"/>
        <item x="1"/>
        <item x="406"/>
        <item x="366"/>
        <item x="292"/>
        <item x="256"/>
        <item x="377"/>
        <item x="449"/>
        <item x="206"/>
        <item x="138"/>
        <item x="8"/>
        <item x="29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1">
    <field x="-2"/>
  </colFields>
  <colItems count="2">
    <i>
      <x/>
    </i>
    <i i="1">
      <x v="1"/>
    </i>
  </colItems>
  <dataFields count="2">
    <dataField name="Average of % Minority in Local Area" fld="2" subtotal="average" baseField="1" baseItem="0"/>
    <dataField name="Average of Median Family Income in Local Area" fld="3" subtotal="average" baseField="1" baseItem="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E533D-5F0C-4E72-B734-F517B36D9698}" name="PivotTable17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0" firstHeaderRow="1" firstDataRow="1" firstDataCol="1"/>
  <pivotFields count="2"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Borrower Debt to Income Ratio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1BC66-C61B-4FE7-BD5E-E33B3578556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LTV Ratio">
  <location ref="N1:O35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56">
        <item x="240"/>
        <item x="206"/>
        <item x="337"/>
        <item x="20"/>
        <item x="114"/>
        <item x="350"/>
        <item x="199"/>
        <item x="74"/>
        <item x="188"/>
        <item x="2"/>
        <item x="128"/>
        <item x="97"/>
        <item x="257"/>
        <item x="278"/>
        <item x="316"/>
        <item x="249"/>
        <item x="211"/>
        <item x="208"/>
        <item x="90"/>
        <item x="79"/>
        <item x="345"/>
        <item x="243"/>
        <item x="184"/>
        <item x="254"/>
        <item x="103"/>
        <item x="190"/>
        <item x="8"/>
        <item x="132"/>
        <item x="62"/>
        <item x="340"/>
        <item x="302"/>
        <item x="164"/>
        <item x="351"/>
        <item x="156"/>
        <item x="353"/>
        <item x="317"/>
        <item x="321"/>
        <item x="150"/>
        <item x="288"/>
        <item x="284"/>
        <item x="105"/>
        <item x="160"/>
        <item x="80"/>
        <item x="320"/>
        <item x="343"/>
        <item x="210"/>
        <item x="124"/>
        <item x="270"/>
        <item x="247"/>
        <item x="313"/>
        <item x="145"/>
        <item x="262"/>
        <item x="107"/>
        <item x="235"/>
        <item x="224"/>
        <item x="237"/>
        <item x="275"/>
        <item x="44"/>
        <item x="116"/>
        <item x="141"/>
        <item x="318"/>
        <item x="303"/>
        <item x="113"/>
        <item x="335"/>
        <item x="11"/>
        <item x="329"/>
        <item x="0"/>
        <item x="332"/>
        <item x="182"/>
        <item x="66"/>
        <item x="3"/>
        <item x="325"/>
        <item x="118"/>
        <item x="187"/>
        <item x="32"/>
        <item x="61"/>
        <item x="245"/>
        <item x="326"/>
        <item x="179"/>
        <item x="162"/>
        <item x="216"/>
        <item x="70"/>
        <item x="276"/>
        <item x="142"/>
        <item x="148"/>
        <item x="43"/>
        <item x="146"/>
        <item x="269"/>
        <item x="108"/>
        <item x="154"/>
        <item x="272"/>
        <item x="133"/>
        <item x="157"/>
        <item x="101"/>
        <item x="200"/>
        <item x="60"/>
        <item x="139"/>
        <item x="41"/>
        <item x="261"/>
        <item x="260"/>
        <item x="339"/>
        <item x="308"/>
        <item x="129"/>
        <item x="55"/>
        <item x="35"/>
        <item x="130"/>
        <item x="112"/>
        <item x="15"/>
        <item x="185"/>
        <item x="30"/>
        <item x="134"/>
        <item x="248"/>
        <item x="255"/>
        <item x="56"/>
        <item x="283"/>
        <item x="306"/>
        <item x="123"/>
        <item x="219"/>
        <item x="274"/>
        <item x="7"/>
        <item x="47"/>
        <item x="153"/>
        <item x="28"/>
        <item x="305"/>
        <item x="252"/>
        <item x="348"/>
        <item x="122"/>
        <item x="53"/>
        <item x="299"/>
        <item x="171"/>
        <item x="296"/>
        <item x="186"/>
        <item x="77"/>
        <item x="287"/>
        <item x="88"/>
        <item x="127"/>
        <item x="307"/>
        <item x="266"/>
        <item x="280"/>
        <item x="300"/>
        <item x="203"/>
        <item x="289"/>
        <item x="68"/>
        <item x="168"/>
        <item x="54"/>
        <item x="241"/>
        <item x="13"/>
        <item x="297"/>
        <item x="48"/>
        <item x="268"/>
        <item x="218"/>
        <item x="9"/>
        <item x="59"/>
        <item x="324"/>
        <item x="34"/>
        <item x="138"/>
        <item x="183"/>
        <item x="177"/>
        <item x="93"/>
        <item x="14"/>
        <item x="198"/>
        <item x="166"/>
        <item x="72"/>
        <item x="194"/>
        <item x="344"/>
        <item x="167"/>
        <item x="16"/>
        <item x="310"/>
        <item x="342"/>
        <item x="267"/>
        <item x="96"/>
        <item x="189"/>
        <item x="172"/>
        <item x="277"/>
        <item x="137"/>
        <item x="109"/>
        <item x="215"/>
        <item x="140"/>
        <item x="291"/>
        <item x="226"/>
        <item x="341"/>
        <item x="173"/>
        <item x="69"/>
        <item x="281"/>
        <item x="212"/>
        <item x="29"/>
        <item x="161"/>
        <item x="201"/>
        <item x="125"/>
        <item x="21"/>
        <item x="195"/>
        <item x="143"/>
        <item x="104"/>
        <item x="181"/>
        <item x="85"/>
        <item x="223"/>
        <item x="251"/>
        <item x="204"/>
        <item x="111"/>
        <item x="135"/>
        <item x="5"/>
        <item x="126"/>
        <item x="51"/>
        <item x="322"/>
        <item x="40"/>
        <item x="22"/>
        <item x="71"/>
        <item x="92"/>
        <item x="309"/>
        <item x="58"/>
        <item x="294"/>
        <item x="170"/>
        <item x="159"/>
        <item x="213"/>
        <item x="242"/>
        <item x="196"/>
        <item x="81"/>
        <item x="67"/>
        <item x="354"/>
        <item x="169"/>
        <item x="165"/>
        <item x="279"/>
        <item x="99"/>
        <item x="46"/>
        <item x="84"/>
        <item x="347"/>
        <item x="115"/>
        <item x="117"/>
        <item x="352"/>
        <item x="304"/>
        <item x="336"/>
        <item x="151"/>
        <item x="285"/>
        <item x="228"/>
        <item x="265"/>
        <item x="221"/>
        <item x="75"/>
        <item x="180"/>
        <item x="144"/>
        <item x="45"/>
        <item x="264"/>
        <item x="209"/>
        <item x="282"/>
        <item x="214"/>
        <item x="19"/>
        <item x="33"/>
        <item x="239"/>
        <item x="52"/>
        <item x="17"/>
        <item x="50"/>
        <item x="12"/>
        <item x="338"/>
        <item x="292"/>
        <item x="311"/>
        <item x="120"/>
        <item x="293"/>
        <item x="155"/>
        <item x="312"/>
        <item x="163"/>
        <item x="152"/>
        <item x="301"/>
        <item x="290"/>
        <item x="65"/>
        <item x="26"/>
        <item x="95"/>
        <item x="331"/>
        <item x="119"/>
        <item x="328"/>
        <item x="319"/>
        <item x="323"/>
        <item x="314"/>
        <item x="330"/>
        <item x="256"/>
        <item x="25"/>
        <item x="227"/>
        <item x="131"/>
        <item x="63"/>
        <item x="24"/>
        <item x="18"/>
        <item x="94"/>
        <item x="100"/>
        <item x="89"/>
        <item x="158"/>
        <item x="258"/>
        <item x="231"/>
        <item x="246"/>
        <item x="136"/>
        <item x="110"/>
        <item x="10"/>
        <item x="346"/>
        <item x="175"/>
        <item x="202"/>
        <item x="263"/>
        <item x="271"/>
        <item x="233"/>
        <item x="174"/>
        <item x="230"/>
        <item x="102"/>
        <item x="4"/>
        <item x="253"/>
        <item x="178"/>
        <item x="83"/>
        <item x="229"/>
        <item x="207"/>
        <item x="334"/>
        <item x="273"/>
        <item x="298"/>
        <item x="31"/>
        <item x="82"/>
        <item x="37"/>
        <item x="57"/>
        <item x="86"/>
        <item x="193"/>
        <item x="91"/>
        <item x="87"/>
        <item x="149"/>
        <item x="192"/>
        <item x="234"/>
        <item x="238"/>
        <item x="6"/>
        <item x="176"/>
        <item x="349"/>
        <item x="236"/>
        <item x="64"/>
        <item x="197"/>
        <item x="49"/>
        <item x="286"/>
        <item x="244"/>
        <item x="220"/>
        <item x="205"/>
        <item x="39"/>
        <item x="222"/>
        <item x="73"/>
        <item x="106"/>
        <item x="250"/>
        <item x="333"/>
        <item x="217"/>
        <item x="38"/>
        <item x="98"/>
        <item x="295"/>
        <item x="42"/>
        <item x="23"/>
        <item x="191"/>
        <item x="225"/>
        <item x="36"/>
        <item x="147"/>
        <item x="259"/>
        <item x="27"/>
        <item x="121"/>
        <item x="315"/>
        <item x="76"/>
        <item x="327"/>
        <item x="1"/>
        <item x="232"/>
        <item x="78"/>
        <item t="default"/>
      </items>
    </pivotField>
    <pivotField showAll="0"/>
    <pivotField dataField="1" showAll="0"/>
  </pivotFields>
  <rowFields count="1">
    <field x="11"/>
  </rowFields>
  <rowItems count="3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</rowItems>
  <colItems count="1">
    <i/>
  </colItems>
  <dataFields count="1">
    <dataField name="Average of Mortgage Interest Rate" fld="13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CA654-9F4D-45AA-A5AC-1EEA2D3F4AD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1:F470" firstHeaderRow="1" firstDataRow="1" firstDataCol="1"/>
  <pivotFields count="14">
    <pivotField showAll="0"/>
    <pivotField showAll="0"/>
    <pivotField axis="axisRow" showAll="0">
      <items count="470">
        <item x="240"/>
        <item x="428"/>
        <item x="329"/>
        <item x="96"/>
        <item x="51"/>
        <item x="295"/>
        <item x="404"/>
        <item x="314"/>
        <item x="52"/>
        <item x="225"/>
        <item x="293"/>
        <item x="364"/>
        <item x="98"/>
        <item x="66"/>
        <item x="149"/>
        <item x="174"/>
        <item x="193"/>
        <item x="222"/>
        <item x="169"/>
        <item x="341"/>
        <item x="361"/>
        <item x="252"/>
        <item x="81"/>
        <item x="150"/>
        <item x="333"/>
        <item x="221"/>
        <item x="180"/>
        <item x="97"/>
        <item x="398"/>
        <item x="30"/>
        <item x="48"/>
        <item x="380"/>
        <item x="189"/>
        <item x="422"/>
        <item x="195"/>
        <item x="267"/>
        <item x="417"/>
        <item x="203"/>
        <item x="382"/>
        <item x="33"/>
        <item x="40"/>
        <item x="296"/>
        <item x="148"/>
        <item x="367"/>
        <item x="334"/>
        <item x="365"/>
        <item x="248"/>
        <item x="162"/>
        <item x="104"/>
        <item x="431"/>
        <item x="373"/>
        <item x="232"/>
        <item x="175"/>
        <item x="233"/>
        <item x="327"/>
        <item x="56"/>
        <item x="125"/>
        <item x="260"/>
        <item x="74"/>
        <item x="343"/>
        <item x="439"/>
        <item x="453"/>
        <item x="45"/>
        <item x="152"/>
        <item x="102"/>
        <item x="182"/>
        <item x="392"/>
        <item x="390"/>
        <item x="445"/>
        <item x="224"/>
        <item x="170"/>
        <item x="307"/>
        <item x="358"/>
        <item x="273"/>
        <item x="281"/>
        <item x="146"/>
        <item x="100"/>
        <item x="171"/>
        <item x="154"/>
        <item x="181"/>
        <item x="228"/>
        <item x="235"/>
        <item x="212"/>
        <item x="186"/>
        <item x="316"/>
        <item x="145"/>
        <item x="65"/>
        <item x="348"/>
        <item x="299"/>
        <item x="176"/>
        <item x="458"/>
        <item x="160"/>
        <item x="391"/>
        <item x="53"/>
        <item x="134"/>
        <item x="136"/>
        <item x="147"/>
        <item x="427"/>
        <item x="403"/>
        <item x="25"/>
        <item x="107"/>
        <item x="172"/>
        <item x="381"/>
        <item x="46"/>
        <item x="105"/>
        <item x="167"/>
        <item x="243"/>
        <item x="58"/>
        <item x="70"/>
        <item x="133"/>
        <item x="68"/>
        <item x="67"/>
        <item x="408"/>
        <item x="177"/>
        <item x="263"/>
        <item x="347"/>
        <item x="245"/>
        <item x="413"/>
        <item x="448"/>
        <item x="246"/>
        <item x="330"/>
        <item x="185"/>
        <item x="89"/>
        <item x="446"/>
        <item x="215"/>
        <item x="192"/>
        <item x="165"/>
        <item x="378"/>
        <item x="103"/>
        <item x="443"/>
        <item x="199"/>
        <item x="90"/>
        <item x="141"/>
        <item x="126"/>
        <item x="196"/>
        <item x="211"/>
        <item x="360"/>
        <item x="321"/>
        <item x="161"/>
        <item x="31"/>
        <item x="302"/>
        <item x="27"/>
        <item x="54"/>
        <item x="405"/>
        <item x="274"/>
        <item x="117"/>
        <item x="306"/>
        <item x="168"/>
        <item x="113"/>
        <item x="84"/>
        <item x="173"/>
        <item x="430"/>
        <item x="300"/>
        <item x="26"/>
        <item x="197"/>
        <item x="266"/>
        <item x="414"/>
        <item x="178"/>
        <item x="415"/>
        <item x="216"/>
        <item x="286"/>
        <item x="29"/>
        <item x="269"/>
        <item x="92"/>
        <item x="346"/>
        <item x="308"/>
        <item x="140"/>
        <item x="106"/>
        <item x="301"/>
        <item x="369"/>
        <item x="466"/>
        <item x="38"/>
        <item x="402"/>
        <item x="85"/>
        <item x="118"/>
        <item x="82"/>
        <item x="123"/>
        <item x="290"/>
        <item x="356"/>
        <item x="410"/>
        <item x="447"/>
        <item x="94"/>
        <item x="435"/>
        <item x="59"/>
        <item x="116"/>
        <item x="184"/>
        <item x="440"/>
        <item x="278"/>
        <item x="352"/>
        <item x="451"/>
        <item x="159"/>
        <item x="393"/>
        <item x="231"/>
        <item x="124"/>
        <item x="452"/>
        <item x="368"/>
        <item x="135"/>
        <item x="249"/>
        <item x="363"/>
        <item x="396"/>
        <item x="324"/>
        <item x="131"/>
        <item x="268"/>
        <item x="305"/>
        <item x="460"/>
        <item x="463"/>
        <item x="423"/>
        <item x="4"/>
        <item x="230"/>
        <item x="44"/>
        <item x="287"/>
        <item x="190"/>
        <item x="310"/>
        <item x="132"/>
        <item x="202"/>
        <item x="236"/>
        <item x="247"/>
        <item x="383"/>
        <item x="340"/>
        <item x="276"/>
        <item x="179"/>
        <item x="251"/>
        <item x="349"/>
        <item x="355"/>
        <item x="362"/>
        <item x="73"/>
        <item x="24"/>
        <item x="122"/>
        <item x="79"/>
        <item x="258"/>
        <item x="353"/>
        <item x="241"/>
        <item x="332"/>
        <item x="21"/>
        <item x="35"/>
        <item x="285"/>
        <item x="114"/>
        <item x="49"/>
        <item x="303"/>
        <item x="419"/>
        <item x="294"/>
        <item x="250"/>
        <item x="399"/>
        <item x="77"/>
        <item x="95"/>
        <item x="464"/>
        <item x="23"/>
        <item x="379"/>
        <item x="229"/>
        <item x="455"/>
        <item x="304"/>
        <item x="320"/>
        <item x="468"/>
        <item x="93"/>
        <item x="359"/>
        <item x="311"/>
        <item x="28"/>
        <item x="39"/>
        <item x="55"/>
        <item x="63"/>
        <item x="71"/>
        <item x="120"/>
        <item x="434"/>
        <item x="130"/>
        <item x="37"/>
        <item x="337"/>
        <item x="350"/>
        <item x="461"/>
        <item x="42"/>
        <item x="198"/>
        <item x="115"/>
        <item x="283"/>
        <item x="238"/>
        <item x="298"/>
        <item x="288"/>
        <item x="400"/>
        <item x="411"/>
        <item x="371"/>
        <item x="62"/>
        <item x="339"/>
        <item x="420"/>
        <item x="36"/>
        <item x="433"/>
        <item x="457"/>
        <item x="264"/>
        <item x="153"/>
        <item x="429"/>
        <item x="351"/>
        <item x="91"/>
        <item x="5"/>
        <item x="384"/>
        <item x="187"/>
        <item x="0"/>
        <item x="191"/>
        <item x="157"/>
        <item x="424"/>
        <item x="61"/>
        <item x="387"/>
        <item x="20"/>
        <item x="270"/>
        <item x="86"/>
        <item x="139"/>
        <item x="370"/>
        <item x="43"/>
        <item x="441"/>
        <item x="210"/>
        <item x="309"/>
        <item x="456"/>
        <item x="412"/>
        <item x="275"/>
        <item x="204"/>
        <item x="220"/>
        <item x="432"/>
        <item x="13"/>
        <item x="313"/>
        <item x="342"/>
        <item x="22"/>
        <item x="255"/>
        <item x="289"/>
        <item x="375"/>
        <item x="16"/>
        <item x="223"/>
        <item x="467"/>
        <item x="291"/>
        <item x="242"/>
        <item x="394"/>
        <item x="3"/>
        <item x="14"/>
        <item x="261"/>
        <item x="282"/>
        <item x="401"/>
        <item x="69"/>
        <item x="32"/>
        <item x="257"/>
        <item x="183"/>
        <item x="444"/>
        <item x="144"/>
        <item x="318"/>
        <item x="83"/>
        <item x="64"/>
        <item x="127"/>
        <item x="259"/>
        <item x="207"/>
        <item x="7"/>
        <item x="88"/>
        <item x="50"/>
        <item x="237"/>
        <item x="418"/>
        <item x="201"/>
        <item x="357"/>
        <item x="112"/>
        <item x="10"/>
        <item x="465"/>
        <item x="239"/>
        <item x="388"/>
        <item x="459"/>
        <item x="143"/>
        <item x="194"/>
        <item x="110"/>
        <item x="280"/>
        <item x="72"/>
        <item x="11"/>
        <item x="9"/>
        <item x="76"/>
        <item x="155"/>
        <item x="376"/>
        <item x="319"/>
        <item x="254"/>
        <item x="397"/>
        <item x="214"/>
        <item x="426"/>
        <item x="462"/>
        <item x="164"/>
        <item x="372"/>
        <item x="374"/>
        <item x="151"/>
        <item x="328"/>
        <item x="437"/>
        <item x="326"/>
        <item x="421"/>
        <item x="99"/>
        <item x="262"/>
        <item x="265"/>
        <item x="409"/>
        <item x="315"/>
        <item x="338"/>
        <item x="80"/>
        <item x="109"/>
        <item x="101"/>
        <item x="407"/>
        <item x="208"/>
        <item x="217"/>
        <item x="389"/>
        <item x="416"/>
        <item x="17"/>
        <item x="209"/>
        <item x="450"/>
        <item x="60"/>
        <item x="87"/>
        <item x="111"/>
        <item x="442"/>
        <item x="253"/>
        <item x="344"/>
        <item x="47"/>
        <item x="219"/>
        <item x="108"/>
        <item x="188"/>
        <item x="331"/>
        <item x="75"/>
        <item x="234"/>
        <item x="244"/>
        <item x="345"/>
        <item x="336"/>
        <item x="163"/>
        <item x="354"/>
        <item x="436"/>
        <item x="312"/>
        <item x="386"/>
        <item x="2"/>
        <item x="200"/>
        <item x="19"/>
        <item x="158"/>
        <item x="226"/>
        <item x="15"/>
        <item x="227"/>
        <item x="317"/>
        <item x="142"/>
        <item x="279"/>
        <item x="395"/>
        <item x="271"/>
        <item x="335"/>
        <item x="277"/>
        <item x="156"/>
        <item x="137"/>
        <item x="34"/>
        <item x="205"/>
        <item x="166"/>
        <item x="41"/>
        <item x="385"/>
        <item x="213"/>
        <item x="129"/>
        <item x="438"/>
        <item x="121"/>
        <item x="272"/>
        <item x="323"/>
        <item x="6"/>
        <item x="78"/>
        <item x="119"/>
        <item x="454"/>
        <item x="12"/>
        <item x="325"/>
        <item x="218"/>
        <item x="284"/>
        <item x="322"/>
        <item x="425"/>
        <item x="128"/>
        <item x="18"/>
        <item x="57"/>
        <item x="1"/>
        <item x="406"/>
        <item x="366"/>
        <item x="292"/>
        <item x="256"/>
        <item x="377"/>
        <item x="449"/>
        <item x="206"/>
        <item x="138"/>
        <item x="8"/>
        <item x="29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</rowItems>
  <colItems count="1">
    <i/>
  </colItems>
  <dataFields count="1">
    <dataField name="Average of Median Family Income in Local Area" fld="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592D1-D0D6-4BFF-9916-496A4A523BA7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:B9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6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Length of Mortgage in Months" fld="12" subtotal="average" baseField="7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665C-083F-4193-B0B3-884DDDEA32B5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57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56">
        <item x="240"/>
        <item x="206"/>
        <item x="337"/>
        <item x="20"/>
        <item x="114"/>
        <item x="350"/>
        <item x="199"/>
        <item x="74"/>
        <item x="188"/>
        <item x="2"/>
        <item x="128"/>
        <item x="97"/>
        <item x="257"/>
        <item x="278"/>
        <item x="316"/>
        <item x="249"/>
        <item x="211"/>
        <item x="208"/>
        <item x="90"/>
        <item x="79"/>
        <item x="345"/>
        <item x="243"/>
        <item x="184"/>
        <item x="254"/>
        <item x="103"/>
        <item x="190"/>
        <item x="8"/>
        <item x="132"/>
        <item x="62"/>
        <item x="340"/>
        <item x="302"/>
        <item x="164"/>
        <item x="351"/>
        <item x="156"/>
        <item x="353"/>
        <item x="317"/>
        <item x="321"/>
        <item x="150"/>
        <item x="288"/>
        <item x="284"/>
        <item x="105"/>
        <item x="160"/>
        <item x="80"/>
        <item x="320"/>
        <item x="343"/>
        <item x="210"/>
        <item x="124"/>
        <item x="270"/>
        <item x="247"/>
        <item x="313"/>
        <item x="145"/>
        <item x="262"/>
        <item x="107"/>
        <item x="235"/>
        <item x="224"/>
        <item x="237"/>
        <item x="275"/>
        <item x="44"/>
        <item x="116"/>
        <item x="141"/>
        <item x="318"/>
        <item x="303"/>
        <item x="113"/>
        <item x="335"/>
        <item x="11"/>
        <item x="329"/>
        <item x="0"/>
        <item x="332"/>
        <item x="182"/>
        <item x="66"/>
        <item x="3"/>
        <item x="325"/>
        <item x="118"/>
        <item x="187"/>
        <item x="32"/>
        <item x="61"/>
        <item x="245"/>
        <item x="326"/>
        <item x="179"/>
        <item x="162"/>
        <item x="216"/>
        <item x="70"/>
        <item x="276"/>
        <item x="142"/>
        <item x="148"/>
        <item x="43"/>
        <item x="146"/>
        <item x="269"/>
        <item x="108"/>
        <item x="154"/>
        <item x="272"/>
        <item x="133"/>
        <item x="157"/>
        <item x="101"/>
        <item x="200"/>
        <item x="60"/>
        <item x="139"/>
        <item x="41"/>
        <item x="261"/>
        <item x="260"/>
        <item x="339"/>
        <item x="308"/>
        <item x="129"/>
        <item x="55"/>
        <item x="35"/>
        <item x="130"/>
        <item x="112"/>
        <item x="15"/>
        <item x="185"/>
        <item x="30"/>
        <item x="134"/>
        <item x="248"/>
        <item x="255"/>
        <item x="56"/>
        <item x="283"/>
        <item x="306"/>
        <item x="123"/>
        <item x="219"/>
        <item x="274"/>
        <item x="7"/>
        <item x="47"/>
        <item x="153"/>
        <item x="28"/>
        <item x="305"/>
        <item x="252"/>
        <item x="348"/>
        <item x="122"/>
        <item x="53"/>
        <item x="299"/>
        <item x="171"/>
        <item x="296"/>
        <item x="186"/>
        <item x="77"/>
        <item x="287"/>
        <item x="88"/>
        <item x="127"/>
        <item x="307"/>
        <item x="266"/>
        <item x="280"/>
        <item x="300"/>
        <item x="203"/>
        <item x="289"/>
        <item x="68"/>
        <item x="168"/>
        <item x="54"/>
        <item x="241"/>
        <item x="13"/>
        <item x="297"/>
        <item x="48"/>
        <item x="268"/>
        <item x="218"/>
        <item x="9"/>
        <item x="59"/>
        <item x="324"/>
        <item x="34"/>
        <item x="138"/>
        <item x="183"/>
        <item x="177"/>
        <item x="93"/>
        <item x="14"/>
        <item x="198"/>
        <item x="166"/>
        <item x="72"/>
        <item x="194"/>
        <item x="344"/>
        <item x="167"/>
        <item x="16"/>
        <item x="310"/>
        <item x="342"/>
        <item x="267"/>
        <item x="96"/>
        <item x="189"/>
        <item x="172"/>
        <item x="277"/>
        <item x="137"/>
        <item x="109"/>
        <item x="215"/>
        <item x="140"/>
        <item x="291"/>
        <item x="226"/>
        <item x="341"/>
        <item x="173"/>
        <item x="69"/>
        <item x="281"/>
        <item x="212"/>
        <item x="29"/>
        <item x="161"/>
        <item x="201"/>
        <item x="125"/>
        <item x="21"/>
        <item x="195"/>
        <item x="143"/>
        <item x="104"/>
        <item x="181"/>
        <item x="85"/>
        <item x="223"/>
        <item x="251"/>
        <item x="204"/>
        <item x="111"/>
        <item x="135"/>
        <item x="5"/>
        <item x="126"/>
        <item x="51"/>
        <item x="322"/>
        <item x="40"/>
        <item x="22"/>
        <item x="71"/>
        <item x="92"/>
        <item x="309"/>
        <item x="58"/>
        <item x="294"/>
        <item x="170"/>
        <item x="159"/>
        <item x="213"/>
        <item x="242"/>
        <item x="196"/>
        <item x="81"/>
        <item x="67"/>
        <item x="354"/>
        <item x="169"/>
        <item x="165"/>
        <item x="279"/>
        <item x="99"/>
        <item x="46"/>
        <item x="84"/>
        <item x="347"/>
        <item x="115"/>
        <item x="117"/>
        <item x="352"/>
        <item x="304"/>
        <item x="336"/>
        <item x="151"/>
        <item x="285"/>
        <item x="228"/>
        <item x="265"/>
        <item x="221"/>
        <item x="75"/>
        <item x="180"/>
        <item x="144"/>
        <item x="45"/>
        <item x="264"/>
        <item x="209"/>
        <item x="282"/>
        <item x="214"/>
        <item x="19"/>
        <item x="33"/>
        <item x="239"/>
        <item x="52"/>
        <item x="17"/>
        <item x="50"/>
        <item x="12"/>
        <item x="338"/>
        <item x="292"/>
        <item x="311"/>
        <item x="120"/>
        <item x="293"/>
        <item x="155"/>
        <item x="312"/>
        <item x="163"/>
        <item x="152"/>
        <item x="301"/>
        <item x="290"/>
        <item x="65"/>
        <item x="26"/>
        <item x="95"/>
        <item x="331"/>
        <item x="119"/>
        <item x="328"/>
        <item x="319"/>
        <item x="323"/>
        <item x="314"/>
        <item x="330"/>
        <item x="256"/>
        <item x="25"/>
        <item x="227"/>
        <item x="131"/>
        <item x="63"/>
        <item x="24"/>
        <item x="18"/>
        <item x="94"/>
        <item x="100"/>
        <item x="89"/>
        <item x="158"/>
        <item x="258"/>
        <item x="231"/>
        <item x="246"/>
        <item x="136"/>
        <item x="110"/>
        <item x="10"/>
        <item x="346"/>
        <item x="175"/>
        <item x="202"/>
        <item x="263"/>
        <item x="271"/>
        <item x="233"/>
        <item x="174"/>
        <item x="230"/>
        <item x="102"/>
        <item x="4"/>
        <item x="253"/>
        <item x="178"/>
        <item x="83"/>
        <item x="229"/>
        <item x="207"/>
        <item x="334"/>
        <item x="273"/>
        <item x="298"/>
        <item x="31"/>
        <item x="82"/>
        <item x="37"/>
        <item x="57"/>
        <item x="86"/>
        <item x="193"/>
        <item x="91"/>
        <item x="87"/>
        <item x="149"/>
        <item x="192"/>
        <item x="234"/>
        <item x="238"/>
        <item x="6"/>
        <item x="176"/>
        <item x="349"/>
        <item x="236"/>
        <item x="64"/>
        <item x="197"/>
        <item x="49"/>
        <item x="286"/>
        <item x="244"/>
        <item x="220"/>
        <item x="205"/>
        <item x="39"/>
        <item x="222"/>
        <item x="73"/>
        <item x="106"/>
        <item x="250"/>
        <item x="333"/>
        <item x="217"/>
        <item x="38"/>
        <item x="98"/>
        <item x="295"/>
        <item x="42"/>
        <item x="23"/>
        <item x="191"/>
        <item x="225"/>
        <item x="36"/>
        <item x="147"/>
        <item x="259"/>
        <item x="27"/>
        <item x="121"/>
        <item x="315"/>
        <item x="76"/>
        <item x="327"/>
        <item x="1"/>
        <item x="232"/>
        <item x="78"/>
        <item t="default"/>
      </items>
    </pivotField>
    <pivotField showAll="0"/>
    <pivotField dataField="1" showAll="0"/>
  </pivotFields>
  <rowFields count="1">
    <field x="11"/>
  </rowFields>
  <rowItems count="3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 t="grand">
      <x/>
    </i>
  </rowItems>
  <colItems count="1">
    <i/>
  </colItems>
  <dataFields count="1">
    <dataField name="Average of Mortgage Interest Rate" fld="13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5E6A6-8F25-4729-91FD-2CE522C728CD}" name="Loan_Data" displayName="Loan_Data" ref="A1:N501" totalsRowShown="0" headerRowDxfId="0">
  <autoFilter ref="A1:N501" xr:uid="{4AC5E6A6-8F25-4729-91FD-2CE522C728CD}"/>
  <tableColumns count="14">
    <tableColumn id="1" xr3:uid="{F4DBD8A6-0D67-4383-ADA6-FCE4B57AD157}" name="Borrower ID Number"/>
    <tableColumn id="2" xr3:uid="{8B257284-195F-4EEE-8F5D-0632AC4CAD4C}" name="Wide Area Location Code"/>
    <tableColumn id="3" xr3:uid="{E08E7D0B-1B98-4DE7-8DF1-D7799F301EC5}" name="% Minority in Local Area"/>
    <tableColumn id="4" xr3:uid="{D151352F-2317-4918-9C5E-DFA7A4C32CC3}" name="Median Family Income in Local Area"/>
    <tableColumn id="5" xr3:uid="{18D740DF-4FDF-4993-B15E-DC14D8B92B93}" name="Borrower Annual Income"/>
    <tableColumn id="6" xr3:uid="{1AB6DDFE-9CFF-43F5-8F79-8C9B72D60841}" name="Borrower Income Ratio"/>
    <tableColumn id="7" xr3:uid="{061E81E7-04E7-4253-938C-77A6475D2364}" name="First Time Buyer? (1=Yes, 2=No)"/>
    <tableColumn id="8" xr3:uid="{9DEC7BB0-45AD-4227-B507-9F0CBB184598}" name="Age of Borrower"/>
    <tableColumn id="9" xr3:uid="{E81B14E4-4340-4D09-B86D-363E66E88249}" name="Borrower Debt to Income Ratio"/>
    <tableColumn id="10" xr3:uid="{89AB5177-F6BC-4CE9-96E7-AE6D24CF866B}" name="Appraised Value of Home"/>
    <tableColumn id="11" xr3:uid="{0A9D020C-FEFD-4DC5-A548-ED71E433D679}" name="Amount Borrowed"/>
    <tableColumn id="12" xr3:uid="{99D8B752-6268-4165-8E47-DEBE9A51A11F}" name="LTV ratio"/>
    <tableColumn id="13" xr3:uid="{2D895E6B-C31E-47E6-9F4F-2A87AF31D964}" name="Length of Mortgage in Months"/>
    <tableColumn id="14" xr3:uid="{498DF634-9C62-40ED-8A38-6C33106BBC77}" name="Mortgage Interest R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3F5633-AE88-4E10-BA3B-E2FD6BF8A30C}" name="firstyesorno" displayName="firstyesorno" ref="G4:I11" totalsRowShown="0">
  <autoFilter ref="G4:I11" xr:uid="{E33F5633-AE88-4E10-BA3B-E2FD6BF8A30C}"/>
  <tableColumns count="3">
    <tableColumn id="1" xr3:uid="{7BE4E3F3-2163-4AF2-89E4-CE1C0BD90797}" name="Age of Borrower"/>
    <tableColumn id="2" xr3:uid="{57CF9075-AD9D-4C77-965B-4F2CF55D902E}" name="First Time Buyer"/>
    <tableColumn id="3" xr3:uid="{609C58D3-CC78-4ECA-AB9A-C766E581C999}" name="Not First time Buy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5179-8829-45F3-B5FE-95ED33033FF4}">
  <sheetPr>
    <tabColor rgb="FFC00000"/>
    <pageSetUpPr fitToPage="1"/>
  </sheetPr>
  <dimension ref="K62"/>
  <sheetViews>
    <sheetView workbookViewId="0">
      <selection activeCell="H102" sqref="H102"/>
    </sheetView>
  </sheetViews>
  <sheetFormatPr defaultRowHeight="14.4" x14ac:dyDescent="0.3"/>
  <sheetData>
    <row r="62" spans="11:11" x14ac:dyDescent="0.3">
      <c r="K62" s="17"/>
    </row>
  </sheetData>
  <pageMargins left="0.7" right="0.7" top="0.75" bottom="0.75" header="0.3" footer="0.3"/>
  <pageSetup paperSize="3" scale="93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4" r:id="rId4" name="Drop Down 4">
              <controlPr defaultSize="0" autoLine="0" autoPict="0">
                <anchor moveWithCells="1">
                  <from>
                    <xdr:col>2</xdr:col>
                    <xdr:colOff>480060</xdr:colOff>
                    <xdr:row>4</xdr:row>
                    <xdr:rowOff>68580</xdr:rowOff>
                  </from>
                  <to>
                    <xdr:col>5</xdr:col>
                    <xdr:colOff>228600</xdr:colOff>
                    <xdr:row>6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7"/>
  <sheetViews>
    <sheetView tabSelected="1" workbookViewId="0">
      <selection activeCell="I1" sqref="I1"/>
    </sheetView>
  </sheetViews>
  <sheetFormatPr defaultRowHeight="14.4" x14ac:dyDescent="0.3"/>
  <cols>
    <col min="4" max="4" width="11.44140625" customWidth="1"/>
    <col min="7" max="7" width="13.44140625" customWidth="1"/>
    <col min="9" max="9" width="33.21875" customWidth="1"/>
    <col min="10" max="10" width="11.33203125" customWidth="1"/>
    <col min="11" max="11" width="13.109375" customWidth="1"/>
    <col min="13" max="13" width="12.109375" customWidth="1"/>
  </cols>
  <sheetData>
    <row r="1" spans="1:14" ht="23.4" x14ac:dyDescent="0.45">
      <c r="A1" s="2" t="s">
        <v>25</v>
      </c>
      <c r="I1" s="22" t="s">
        <v>83</v>
      </c>
    </row>
    <row r="2" spans="1:14" ht="27" customHeight="1" x14ac:dyDescent="0.35">
      <c r="A2" s="2" t="s">
        <v>26</v>
      </c>
    </row>
    <row r="3" spans="1:14" ht="18" x14ac:dyDescent="0.35">
      <c r="A3" s="2"/>
    </row>
    <row r="4" spans="1:14" ht="18" x14ac:dyDescent="0.35">
      <c r="A4" s="2" t="s">
        <v>1</v>
      </c>
    </row>
    <row r="6" spans="1:14" ht="18" x14ac:dyDescent="0.35">
      <c r="B6" s="3" t="s">
        <v>8</v>
      </c>
      <c r="C6" s="4"/>
      <c r="D6" s="4"/>
      <c r="E6" s="6" t="s">
        <v>9</v>
      </c>
      <c r="F6" s="7"/>
      <c r="G6" s="7"/>
      <c r="H6" s="7"/>
      <c r="I6" s="5"/>
      <c r="J6" s="9" t="s">
        <v>14</v>
      </c>
      <c r="K6" s="8"/>
      <c r="L6" s="8"/>
      <c r="M6" s="8"/>
      <c r="N6" s="8"/>
    </row>
    <row r="7" spans="1:14" s="1" customFormat="1" ht="65.25" customHeight="1" x14ac:dyDescent="0.3">
      <c r="A7" s="1" t="s">
        <v>24</v>
      </c>
      <c r="B7" s="1" t="s">
        <v>16</v>
      </c>
      <c r="C7" s="1" t="s">
        <v>2</v>
      </c>
      <c r="D7" s="1" t="s">
        <v>15</v>
      </c>
      <c r="E7" s="1" t="s">
        <v>3</v>
      </c>
      <c r="F7" s="1" t="s">
        <v>4</v>
      </c>
      <c r="G7" s="1" t="s">
        <v>6</v>
      </c>
      <c r="H7" s="1" t="s">
        <v>7</v>
      </c>
      <c r="I7" s="1" t="s">
        <v>11</v>
      </c>
      <c r="J7" s="1" t="s">
        <v>10</v>
      </c>
      <c r="K7" s="1" t="s">
        <v>5</v>
      </c>
      <c r="L7" s="1" t="s">
        <v>0</v>
      </c>
      <c r="M7" s="1" t="s">
        <v>12</v>
      </c>
      <c r="N7" s="1" t="s">
        <v>13</v>
      </c>
    </row>
    <row r="8" spans="1:14" x14ac:dyDescent="0.3">
      <c r="A8">
        <v>1</v>
      </c>
      <c r="B8">
        <v>53</v>
      </c>
      <c r="C8">
        <v>29.57</v>
      </c>
      <c r="D8">
        <v>91700</v>
      </c>
      <c r="E8">
        <v>123000</v>
      </c>
      <c r="F8">
        <v>1.3412999999999999</v>
      </c>
      <c r="G8">
        <v>2</v>
      </c>
      <c r="H8" t="s">
        <v>17</v>
      </c>
      <c r="I8">
        <v>10</v>
      </c>
      <c r="J8">
        <v>385000</v>
      </c>
      <c r="K8">
        <v>195000</v>
      </c>
      <c r="L8">
        <v>50.65</v>
      </c>
      <c r="M8">
        <v>360</v>
      </c>
      <c r="N8">
        <v>2.75</v>
      </c>
    </row>
    <row r="9" spans="1:14" x14ac:dyDescent="0.3">
      <c r="A9">
        <v>2</v>
      </c>
      <c r="B9">
        <v>6</v>
      </c>
      <c r="C9">
        <v>90.76</v>
      </c>
      <c r="D9">
        <v>83300</v>
      </c>
      <c r="E9">
        <v>250000</v>
      </c>
      <c r="F9">
        <v>3.0011999999999999</v>
      </c>
      <c r="G9">
        <v>2</v>
      </c>
      <c r="H9" t="s">
        <v>17</v>
      </c>
      <c r="I9">
        <v>30</v>
      </c>
      <c r="J9">
        <v>535000</v>
      </c>
      <c r="K9">
        <v>505000</v>
      </c>
      <c r="L9">
        <v>95</v>
      </c>
      <c r="M9">
        <v>360</v>
      </c>
      <c r="N9">
        <v>3.5</v>
      </c>
    </row>
    <row r="10" spans="1:14" x14ac:dyDescent="0.3">
      <c r="A10">
        <v>3</v>
      </c>
      <c r="B10">
        <v>34</v>
      </c>
      <c r="C10">
        <v>64.19</v>
      </c>
      <c r="D10">
        <v>96500</v>
      </c>
      <c r="E10">
        <v>64000</v>
      </c>
      <c r="F10">
        <v>0.66320000000000001</v>
      </c>
      <c r="G10">
        <v>2</v>
      </c>
      <c r="H10" t="s">
        <v>17</v>
      </c>
      <c r="I10">
        <v>43</v>
      </c>
      <c r="J10">
        <v>375000</v>
      </c>
      <c r="K10">
        <v>105000</v>
      </c>
      <c r="L10">
        <v>28.55</v>
      </c>
      <c r="M10">
        <v>180</v>
      </c>
      <c r="N10">
        <v>2.5</v>
      </c>
    </row>
    <row r="11" spans="1:14" x14ac:dyDescent="0.3">
      <c r="A11">
        <v>4</v>
      </c>
      <c r="B11">
        <v>51</v>
      </c>
      <c r="C11">
        <v>34.58</v>
      </c>
      <c r="D11">
        <v>124900</v>
      </c>
      <c r="E11">
        <v>141000</v>
      </c>
      <c r="F11">
        <v>1.1289</v>
      </c>
      <c r="G11">
        <v>2</v>
      </c>
      <c r="H11" t="s">
        <v>17</v>
      </c>
      <c r="I11">
        <v>46</v>
      </c>
      <c r="J11">
        <v>665000</v>
      </c>
      <c r="K11">
        <v>345000</v>
      </c>
      <c r="L11">
        <v>51.51</v>
      </c>
      <c r="M11">
        <v>180</v>
      </c>
      <c r="N11">
        <v>2.25</v>
      </c>
    </row>
    <row r="12" spans="1:14" x14ac:dyDescent="0.3">
      <c r="A12">
        <v>5</v>
      </c>
      <c r="B12">
        <v>39</v>
      </c>
      <c r="C12">
        <v>17.93</v>
      </c>
      <c r="D12">
        <v>84600</v>
      </c>
      <c r="E12">
        <v>109000</v>
      </c>
      <c r="F12">
        <v>1.2884</v>
      </c>
      <c r="G12">
        <v>1</v>
      </c>
      <c r="H12" t="s">
        <v>17</v>
      </c>
      <c r="I12">
        <v>30</v>
      </c>
      <c r="J12">
        <v>405000</v>
      </c>
      <c r="K12">
        <v>325000</v>
      </c>
      <c r="L12">
        <v>80</v>
      </c>
      <c r="M12">
        <v>180</v>
      </c>
      <c r="N12">
        <v>2.87</v>
      </c>
    </row>
    <row r="13" spans="1:14" x14ac:dyDescent="0.3">
      <c r="A13">
        <v>6</v>
      </c>
      <c r="B13">
        <v>24</v>
      </c>
      <c r="C13">
        <v>29.18</v>
      </c>
      <c r="D13">
        <v>124900</v>
      </c>
      <c r="E13">
        <v>255000</v>
      </c>
      <c r="F13">
        <v>2.0415999999999999</v>
      </c>
      <c r="G13">
        <v>2</v>
      </c>
      <c r="H13" t="s">
        <v>17</v>
      </c>
      <c r="I13">
        <v>20</v>
      </c>
      <c r="J13">
        <v>905000</v>
      </c>
      <c r="K13">
        <v>645000</v>
      </c>
      <c r="L13">
        <v>71.44</v>
      </c>
      <c r="M13">
        <v>360</v>
      </c>
      <c r="N13">
        <v>2.86</v>
      </c>
    </row>
    <row r="14" spans="1:14" x14ac:dyDescent="0.3">
      <c r="A14">
        <v>7</v>
      </c>
      <c r="B14">
        <v>8</v>
      </c>
      <c r="C14">
        <v>81.63</v>
      </c>
      <c r="D14">
        <v>100000</v>
      </c>
      <c r="E14">
        <v>145000</v>
      </c>
      <c r="F14">
        <v>1.45</v>
      </c>
      <c r="G14">
        <v>1</v>
      </c>
      <c r="H14" t="s">
        <v>17</v>
      </c>
      <c r="I14">
        <v>30</v>
      </c>
      <c r="J14">
        <v>475000</v>
      </c>
      <c r="K14">
        <v>395000</v>
      </c>
      <c r="L14">
        <v>85</v>
      </c>
      <c r="M14">
        <v>180</v>
      </c>
      <c r="N14">
        <v>2.12</v>
      </c>
    </row>
    <row r="15" spans="1:14" x14ac:dyDescent="0.3">
      <c r="A15">
        <v>8</v>
      </c>
      <c r="B15">
        <v>53</v>
      </c>
      <c r="C15">
        <v>39.06</v>
      </c>
      <c r="D15">
        <v>74600</v>
      </c>
      <c r="E15">
        <v>392000</v>
      </c>
      <c r="F15">
        <v>5.2546999999999997</v>
      </c>
      <c r="G15">
        <v>2</v>
      </c>
      <c r="H15" t="s">
        <v>17</v>
      </c>
      <c r="I15">
        <v>20</v>
      </c>
      <c r="J15">
        <v>265000</v>
      </c>
      <c r="K15">
        <v>155000</v>
      </c>
      <c r="L15">
        <v>60</v>
      </c>
      <c r="M15">
        <v>360</v>
      </c>
      <c r="N15">
        <v>2.99</v>
      </c>
    </row>
    <row r="16" spans="1:14" x14ac:dyDescent="0.3">
      <c r="A16">
        <v>9</v>
      </c>
      <c r="B16">
        <v>36</v>
      </c>
      <c r="C16">
        <v>98.09</v>
      </c>
      <c r="D16">
        <v>96500</v>
      </c>
      <c r="E16">
        <v>58000</v>
      </c>
      <c r="F16">
        <v>0.60099999999999998</v>
      </c>
      <c r="G16">
        <v>2</v>
      </c>
      <c r="H16" t="s">
        <v>17</v>
      </c>
      <c r="I16">
        <v>41</v>
      </c>
      <c r="J16">
        <v>455000</v>
      </c>
      <c r="K16">
        <v>185000</v>
      </c>
      <c r="L16">
        <v>40.64</v>
      </c>
      <c r="M16">
        <v>180</v>
      </c>
      <c r="N16">
        <v>3.62</v>
      </c>
    </row>
    <row r="17" spans="1:14" x14ac:dyDescent="0.3">
      <c r="A17">
        <v>10</v>
      </c>
      <c r="B17">
        <v>48</v>
      </c>
      <c r="C17">
        <v>41.47</v>
      </c>
      <c r="D17">
        <v>80000</v>
      </c>
      <c r="E17">
        <v>170000</v>
      </c>
      <c r="F17">
        <v>2.125</v>
      </c>
      <c r="G17">
        <v>2</v>
      </c>
      <c r="H17" t="s">
        <v>17</v>
      </c>
      <c r="I17">
        <v>20</v>
      </c>
      <c r="J17">
        <v>535000</v>
      </c>
      <c r="K17">
        <v>355000</v>
      </c>
      <c r="L17">
        <v>65.599999999999994</v>
      </c>
      <c r="M17">
        <v>180</v>
      </c>
      <c r="N17">
        <v>2.37</v>
      </c>
    </row>
    <row r="18" spans="1:14" x14ac:dyDescent="0.3">
      <c r="A18">
        <v>11</v>
      </c>
      <c r="B18">
        <v>34</v>
      </c>
      <c r="C18">
        <v>40.18</v>
      </c>
      <c r="D18">
        <v>96500</v>
      </c>
      <c r="E18">
        <v>182000</v>
      </c>
      <c r="F18">
        <v>1.8859999999999999</v>
      </c>
      <c r="G18">
        <v>2</v>
      </c>
      <c r="H18" t="s">
        <v>17</v>
      </c>
      <c r="I18">
        <v>20</v>
      </c>
      <c r="J18">
        <v>395000</v>
      </c>
      <c r="K18">
        <v>305000</v>
      </c>
      <c r="L18">
        <v>79.44</v>
      </c>
      <c r="M18">
        <v>180</v>
      </c>
      <c r="N18">
        <v>2.5</v>
      </c>
    </row>
    <row r="19" spans="1:14" x14ac:dyDescent="0.3">
      <c r="A19">
        <v>12</v>
      </c>
      <c r="B19">
        <v>25</v>
      </c>
      <c r="C19">
        <v>41.27</v>
      </c>
      <c r="D19">
        <v>114000</v>
      </c>
      <c r="E19">
        <v>64000</v>
      </c>
      <c r="F19">
        <v>0.56140000000000001</v>
      </c>
      <c r="G19">
        <v>2</v>
      </c>
      <c r="H19" t="s">
        <v>17</v>
      </c>
      <c r="I19">
        <v>44</v>
      </c>
      <c r="J19">
        <v>465000</v>
      </c>
      <c r="K19">
        <v>365000</v>
      </c>
      <c r="L19">
        <v>80</v>
      </c>
      <c r="M19">
        <v>360</v>
      </c>
      <c r="N19">
        <v>4.62</v>
      </c>
    </row>
    <row r="20" spans="1:14" x14ac:dyDescent="0.3">
      <c r="A20">
        <v>13</v>
      </c>
      <c r="B20">
        <v>6</v>
      </c>
      <c r="C20">
        <v>84.75</v>
      </c>
      <c r="D20">
        <v>127900</v>
      </c>
      <c r="E20">
        <v>88000</v>
      </c>
      <c r="F20">
        <v>0.68799999999999994</v>
      </c>
      <c r="G20">
        <v>2</v>
      </c>
      <c r="H20" t="s">
        <v>17</v>
      </c>
      <c r="I20">
        <v>38</v>
      </c>
      <c r="J20">
        <v>755000</v>
      </c>
      <c r="K20">
        <v>385000</v>
      </c>
      <c r="L20">
        <v>50.33</v>
      </c>
      <c r="M20">
        <v>360</v>
      </c>
      <c r="N20">
        <v>2.87</v>
      </c>
    </row>
    <row r="21" spans="1:14" x14ac:dyDescent="0.3">
      <c r="A21">
        <v>14</v>
      </c>
      <c r="B21">
        <v>26</v>
      </c>
      <c r="C21">
        <v>33.01</v>
      </c>
      <c r="D21">
        <v>79700</v>
      </c>
      <c r="E21">
        <v>593000</v>
      </c>
      <c r="F21">
        <v>7.4404000000000003</v>
      </c>
      <c r="G21">
        <v>2</v>
      </c>
      <c r="H21" t="s">
        <v>17</v>
      </c>
      <c r="I21">
        <v>20</v>
      </c>
      <c r="J21">
        <v>545000</v>
      </c>
      <c r="K21">
        <v>415000</v>
      </c>
      <c r="L21">
        <v>75</v>
      </c>
      <c r="M21">
        <v>360</v>
      </c>
      <c r="N21">
        <v>4.75</v>
      </c>
    </row>
    <row r="22" spans="1:14" x14ac:dyDescent="0.3">
      <c r="A22">
        <v>15</v>
      </c>
      <c r="B22">
        <v>6</v>
      </c>
      <c r="C22">
        <v>34.799999999999997</v>
      </c>
      <c r="D22">
        <v>127900</v>
      </c>
      <c r="E22">
        <v>297000</v>
      </c>
      <c r="F22">
        <v>2.3220999999999998</v>
      </c>
      <c r="G22">
        <v>2</v>
      </c>
      <c r="H22" t="s">
        <v>17</v>
      </c>
      <c r="I22">
        <v>20</v>
      </c>
      <c r="J22">
        <v>955000</v>
      </c>
      <c r="K22">
        <v>765000</v>
      </c>
      <c r="L22">
        <v>80</v>
      </c>
      <c r="M22">
        <v>360</v>
      </c>
      <c r="N22">
        <v>3.5</v>
      </c>
    </row>
    <row r="23" spans="1:14" x14ac:dyDescent="0.3">
      <c r="A23">
        <v>16</v>
      </c>
      <c r="B23">
        <v>24</v>
      </c>
      <c r="C23">
        <v>67.430000000000007</v>
      </c>
      <c r="D23">
        <v>104000</v>
      </c>
      <c r="E23">
        <v>204000</v>
      </c>
      <c r="F23">
        <v>1.9615</v>
      </c>
      <c r="G23">
        <v>2</v>
      </c>
      <c r="H23" t="s">
        <v>17</v>
      </c>
      <c r="I23">
        <v>30</v>
      </c>
      <c r="J23">
        <v>385000</v>
      </c>
      <c r="K23">
        <v>175000</v>
      </c>
      <c r="L23">
        <v>65.11</v>
      </c>
      <c r="M23">
        <v>180</v>
      </c>
      <c r="N23">
        <v>2.87</v>
      </c>
    </row>
    <row r="24" spans="1:14" x14ac:dyDescent="0.3">
      <c r="A24">
        <v>17</v>
      </c>
      <c r="B24">
        <v>6</v>
      </c>
      <c r="C24">
        <v>33.31</v>
      </c>
      <c r="D24">
        <v>86700</v>
      </c>
      <c r="E24">
        <v>214000</v>
      </c>
      <c r="F24">
        <v>2.4683000000000002</v>
      </c>
      <c r="G24">
        <v>2</v>
      </c>
      <c r="H24" t="s">
        <v>17</v>
      </c>
      <c r="I24">
        <v>20</v>
      </c>
      <c r="J24">
        <v>625000</v>
      </c>
      <c r="K24">
        <v>415000</v>
      </c>
      <c r="L24">
        <v>66.87</v>
      </c>
      <c r="M24">
        <v>180</v>
      </c>
      <c r="N24">
        <v>2.5</v>
      </c>
    </row>
    <row r="25" spans="1:14" x14ac:dyDescent="0.3">
      <c r="A25">
        <v>18</v>
      </c>
      <c r="B25">
        <v>13</v>
      </c>
      <c r="C25">
        <v>53.46</v>
      </c>
      <c r="D25">
        <v>52400</v>
      </c>
      <c r="E25">
        <v>76000</v>
      </c>
      <c r="F25">
        <v>1.4503999999999999</v>
      </c>
      <c r="G25">
        <v>2</v>
      </c>
      <c r="H25" t="s">
        <v>17</v>
      </c>
      <c r="I25">
        <v>42</v>
      </c>
      <c r="J25">
        <v>255000</v>
      </c>
      <c r="K25">
        <v>145000</v>
      </c>
      <c r="L25">
        <v>58.39</v>
      </c>
      <c r="M25">
        <v>180</v>
      </c>
      <c r="N25">
        <v>3.5</v>
      </c>
    </row>
    <row r="26" spans="1:14" x14ac:dyDescent="0.3">
      <c r="A26">
        <v>19</v>
      </c>
      <c r="B26">
        <v>24</v>
      </c>
      <c r="C26">
        <v>90.4</v>
      </c>
      <c r="D26">
        <v>124900</v>
      </c>
      <c r="E26">
        <v>287000</v>
      </c>
      <c r="F26">
        <v>2.2978000000000001</v>
      </c>
      <c r="G26">
        <v>2</v>
      </c>
      <c r="H26" t="s">
        <v>17</v>
      </c>
      <c r="I26">
        <v>20</v>
      </c>
      <c r="J26">
        <v>595000</v>
      </c>
      <c r="K26">
        <v>475000</v>
      </c>
      <c r="L26">
        <v>80</v>
      </c>
      <c r="M26">
        <v>360</v>
      </c>
      <c r="N26">
        <v>3.37</v>
      </c>
    </row>
    <row r="27" spans="1:14" x14ac:dyDescent="0.3">
      <c r="A27">
        <v>20</v>
      </c>
      <c r="B27">
        <v>6</v>
      </c>
      <c r="C27">
        <v>65.52</v>
      </c>
      <c r="D27">
        <v>75000</v>
      </c>
      <c r="E27">
        <v>352000</v>
      </c>
      <c r="F27">
        <v>4.6932999999999998</v>
      </c>
      <c r="G27">
        <v>2</v>
      </c>
      <c r="H27" t="s">
        <v>17</v>
      </c>
      <c r="I27">
        <v>30</v>
      </c>
      <c r="J27">
        <v>755000</v>
      </c>
      <c r="K27">
        <v>505000</v>
      </c>
      <c r="L27">
        <v>68</v>
      </c>
      <c r="M27">
        <v>360</v>
      </c>
      <c r="N27">
        <v>4.12</v>
      </c>
    </row>
    <row r="28" spans="1:14" x14ac:dyDescent="0.3">
      <c r="A28">
        <v>21</v>
      </c>
      <c r="B28">
        <v>48</v>
      </c>
      <c r="C28">
        <v>30.74</v>
      </c>
      <c r="D28">
        <v>84800</v>
      </c>
      <c r="E28">
        <v>229000</v>
      </c>
      <c r="F28">
        <v>2.7004999999999999</v>
      </c>
      <c r="G28">
        <v>2</v>
      </c>
      <c r="H28" t="s">
        <v>17</v>
      </c>
      <c r="I28">
        <v>30</v>
      </c>
      <c r="J28">
        <v>215000</v>
      </c>
      <c r="K28">
        <v>155000</v>
      </c>
      <c r="L28">
        <v>74.95</v>
      </c>
      <c r="M28">
        <v>360</v>
      </c>
      <c r="N28">
        <v>3.62</v>
      </c>
    </row>
    <row r="29" spans="1:14" x14ac:dyDescent="0.3">
      <c r="A29">
        <v>22</v>
      </c>
      <c r="B29">
        <v>49</v>
      </c>
      <c r="C29">
        <v>20.03</v>
      </c>
      <c r="D29">
        <v>85300</v>
      </c>
      <c r="E29">
        <v>93000</v>
      </c>
      <c r="F29">
        <v>1.0903</v>
      </c>
      <c r="G29">
        <v>2</v>
      </c>
      <c r="H29" t="s">
        <v>17</v>
      </c>
      <c r="I29">
        <v>20</v>
      </c>
      <c r="J29">
        <v>305000</v>
      </c>
      <c r="K29">
        <v>235000</v>
      </c>
      <c r="L29">
        <v>78.83</v>
      </c>
      <c r="M29">
        <v>360</v>
      </c>
      <c r="N29">
        <v>3.37</v>
      </c>
    </row>
    <row r="30" spans="1:14" x14ac:dyDescent="0.3">
      <c r="A30">
        <v>23</v>
      </c>
      <c r="B30">
        <v>53</v>
      </c>
      <c r="C30">
        <v>33.07</v>
      </c>
      <c r="D30">
        <v>106900</v>
      </c>
      <c r="E30">
        <v>231000</v>
      </c>
      <c r="F30">
        <v>2.1608999999999998</v>
      </c>
      <c r="G30">
        <v>2</v>
      </c>
      <c r="H30" t="s">
        <v>17</v>
      </c>
      <c r="I30">
        <v>10</v>
      </c>
      <c r="J30">
        <v>565000</v>
      </c>
      <c r="K30">
        <v>445000</v>
      </c>
      <c r="L30">
        <v>80</v>
      </c>
      <c r="M30">
        <v>360</v>
      </c>
      <c r="N30">
        <v>3.75</v>
      </c>
    </row>
    <row r="31" spans="1:14" x14ac:dyDescent="0.3">
      <c r="A31">
        <v>24</v>
      </c>
      <c r="B31">
        <v>48</v>
      </c>
      <c r="C31">
        <v>21.69</v>
      </c>
      <c r="D31">
        <v>72200</v>
      </c>
      <c r="E31">
        <v>187000</v>
      </c>
      <c r="F31">
        <v>2.59</v>
      </c>
      <c r="G31">
        <v>2</v>
      </c>
      <c r="H31" t="s">
        <v>17</v>
      </c>
      <c r="I31">
        <v>42</v>
      </c>
      <c r="J31">
        <v>665000</v>
      </c>
      <c r="K31">
        <v>495000</v>
      </c>
      <c r="L31">
        <v>74.790000000000006</v>
      </c>
      <c r="M31">
        <v>360</v>
      </c>
      <c r="N31">
        <v>3.5</v>
      </c>
    </row>
    <row r="32" spans="1:14" x14ac:dyDescent="0.3">
      <c r="A32">
        <v>25</v>
      </c>
      <c r="B32">
        <v>8</v>
      </c>
      <c r="C32">
        <v>19.29</v>
      </c>
      <c r="D32">
        <v>99400</v>
      </c>
      <c r="E32">
        <v>108000</v>
      </c>
      <c r="F32">
        <v>1.0865</v>
      </c>
      <c r="G32">
        <v>2</v>
      </c>
      <c r="H32" t="s">
        <v>17</v>
      </c>
      <c r="I32">
        <v>30</v>
      </c>
      <c r="J32">
        <v>555000</v>
      </c>
      <c r="K32">
        <v>435000</v>
      </c>
      <c r="L32">
        <v>80</v>
      </c>
      <c r="M32">
        <v>360</v>
      </c>
      <c r="N32">
        <v>3.62</v>
      </c>
    </row>
    <row r="33" spans="1:14" x14ac:dyDescent="0.3">
      <c r="A33">
        <v>26</v>
      </c>
      <c r="B33">
        <v>26</v>
      </c>
      <c r="C33">
        <v>8.94</v>
      </c>
      <c r="D33">
        <v>79000</v>
      </c>
      <c r="E33">
        <v>54000</v>
      </c>
      <c r="F33">
        <v>0.6835</v>
      </c>
      <c r="G33">
        <v>2</v>
      </c>
      <c r="H33" t="s">
        <v>17</v>
      </c>
      <c r="I33">
        <v>43</v>
      </c>
      <c r="J33">
        <v>295000</v>
      </c>
      <c r="K33">
        <v>235000</v>
      </c>
      <c r="L33">
        <v>80</v>
      </c>
      <c r="M33">
        <v>360</v>
      </c>
      <c r="N33">
        <v>3.25</v>
      </c>
    </row>
    <row r="34" spans="1:14" x14ac:dyDescent="0.3">
      <c r="A34">
        <v>27</v>
      </c>
      <c r="B34">
        <v>26</v>
      </c>
      <c r="C34">
        <v>13.28</v>
      </c>
      <c r="D34">
        <v>79000</v>
      </c>
      <c r="E34">
        <v>26000</v>
      </c>
      <c r="F34">
        <v>0.3291</v>
      </c>
      <c r="G34">
        <v>2</v>
      </c>
      <c r="H34" t="s">
        <v>17</v>
      </c>
      <c r="I34">
        <v>39</v>
      </c>
      <c r="J34">
        <v>165000</v>
      </c>
      <c r="K34">
        <v>35000</v>
      </c>
      <c r="L34">
        <v>19.350000000000001</v>
      </c>
      <c r="M34">
        <v>360</v>
      </c>
      <c r="N34">
        <v>3.87</v>
      </c>
    </row>
    <row r="35" spans="1:14" x14ac:dyDescent="0.3">
      <c r="A35">
        <v>28</v>
      </c>
      <c r="B35">
        <v>27</v>
      </c>
      <c r="C35">
        <v>12.25</v>
      </c>
      <c r="D35">
        <v>102800</v>
      </c>
      <c r="E35">
        <v>192000</v>
      </c>
      <c r="F35">
        <v>1.8676999999999999</v>
      </c>
      <c r="G35">
        <v>1</v>
      </c>
      <c r="H35" t="s">
        <v>17</v>
      </c>
      <c r="I35">
        <v>20</v>
      </c>
      <c r="J35">
        <v>405000</v>
      </c>
      <c r="K35">
        <v>375000</v>
      </c>
      <c r="L35">
        <v>95</v>
      </c>
      <c r="M35">
        <v>360</v>
      </c>
      <c r="N35">
        <v>3.87</v>
      </c>
    </row>
    <row r="36" spans="1:14" x14ac:dyDescent="0.3">
      <c r="A36">
        <v>29</v>
      </c>
      <c r="B36">
        <v>5</v>
      </c>
      <c r="C36">
        <v>23.23</v>
      </c>
      <c r="D36">
        <v>71400</v>
      </c>
      <c r="E36">
        <v>103000</v>
      </c>
      <c r="F36">
        <v>1.4426000000000001</v>
      </c>
      <c r="G36">
        <v>2</v>
      </c>
      <c r="H36" t="s">
        <v>17</v>
      </c>
      <c r="I36">
        <v>20</v>
      </c>
      <c r="J36">
        <v>305000</v>
      </c>
      <c r="K36">
        <v>215000</v>
      </c>
      <c r="L36">
        <v>70</v>
      </c>
      <c r="M36">
        <v>240</v>
      </c>
      <c r="N36">
        <v>3</v>
      </c>
    </row>
    <row r="37" spans="1:14" x14ac:dyDescent="0.3">
      <c r="A37">
        <v>30</v>
      </c>
      <c r="B37">
        <v>41</v>
      </c>
      <c r="C37">
        <v>13.88</v>
      </c>
      <c r="D37">
        <v>72200</v>
      </c>
      <c r="E37">
        <v>171000</v>
      </c>
      <c r="F37">
        <v>2.3683999999999998</v>
      </c>
      <c r="G37">
        <v>2</v>
      </c>
      <c r="H37" t="s">
        <v>17</v>
      </c>
      <c r="I37">
        <v>48</v>
      </c>
      <c r="J37">
        <v>715000</v>
      </c>
      <c r="K37">
        <v>515000</v>
      </c>
      <c r="L37">
        <v>71.78</v>
      </c>
      <c r="M37">
        <v>360</v>
      </c>
      <c r="N37">
        <v>2.87</v>
      </c>
    </row>
    <row r="38" spans="1:14" x14ac:dyDescent="0.3">
      <c r="A38">
        <v>31</v>
      </c>
      <c r="B38">
        <v>44</v>
      </c>
      <c r="C38">
        <v>4.2300000000000004</v>
      </c>
      <c r="D38">
        <v>89000</v>
      </c>
      <c r="E38">
        <v>76000</v>
      </c>
      <c r="F38">
        <v>0.85389999999999999</v>
      </c>
      <c r="G38">
        <v>1</v>
      </c>
      <c r="H38" t="s">
        <v>17</v>
      </c>
      <c r="I38">
        <v>37</v>
      </c>
      <c r="J38">
        <v>315000</v>
      </c>
      <c r="K38">
        <v>285000</v>
      </c>
      <c r="L38">
        <v>95</v>
      </c>
      <c r="M38">
        <v>360</v>
      </c>
      <c r="N38">
        <v>3.75</v>
      </c>
    </row>
    <row r="39" spans="1:14" x14ac:dyDescent="0.3">
      <c r="A39">
        <v>32</v>
      </c>
      <c r="B39">
        <v>8</v>
      </c>
      <c r="C39">
        <v>12.14</v>
      </c>
      <c r="D39">
        <v>83600</v>
      </c>
      <c r="E39">
        <v>122000</v>
      </c>
      <c r="F39">
        <v>1.4593</v>
      </c>
      <c r="G39">
        <v>2</v>
      </c>
      <c r="H39" t="s">
        <v>17</v>
      </c>
      <c r="I39">
        <v>41</v>
      </c>
      <c r="J39">
        <v>375000</v>
      </c>
      <c r="K39">
        <v>345000</v>
      </c>
      <c r="L39">
        <v>91.4</v>
      </c>
      <c r="M39">
        <v>360</v>
      </c>
      <c r="N39">
        <v>3.87</v>
      </c>
    </row>
    <row r="40" spans="1:14" x14ac:dyDescent="0.3">
      <c r="A40">
        <v>33</v>
      </c>
      <c r="B40">
        <v>8</v>
      </c>
      <c r="C40">
        <v>35.729999999999997</v>
      </c>
      <c r="D40">
        <v>81700</v>
      </c>
      <c r="E40">
        <v>102000</v>
      </c>
      <c r="F40">
        <v>1.2484999999999999</v>
      </c>
      <c r="G40">
        <v>2</v>
      </c>
      <c r="H40" t="s">
        <v>17</v>
      </c>
      <c r="I40">
        <v>30</v>
      </c>
      <c r="J40">
        <v>305000</v>
      </c>
      <c r="K40">
        <v>245000</v>
      </c>
      <c r="L40">
        <v>80</v>
      </c>
      <c r="M40">
        <v>360</v>
      </c>
      <c r="N40">
        <v>3.49</v>
      </c>
    </row>
    <row r="41" spans="1:14" x14ac:dyDescent="0.3">
      <c r="A41">
        <v>34</v>
      </c>
      <c r="B41">
        <v>29</v>
      </c>
      <c r="C41">
        <v>4.96</v>
      </c>
      <c r="D41">
        <v>82600</v>
      </c>
      <c r="E41">
        <v>196000</v>
      </c>
      <c r="F41">
        <v>2.3729</v>
      </c>
      <c r="G41">
        <v>1</v>
      </c>
      <c r="H41" t="s">
        <v>17</v>
      </c>
      <c r="I41">
        <v>20</v>
      </c>
      <c r="J41">
        <v>405000</v>
      </c>
      <c r="K41">
        <v>245000</v>
      </c>
      <c r="L41">
        <v>60</v>
      </c>
      <c r="M41">
        <v>360</v>
      </c>
      <c r="N41">
        <v>2.75</v>
      </c>
    </row>
    <row r="42" spans="1:14" x14ac:dyDescent="0.3">
      <c r="A42">
        <v>35</v>
      </c>
      <c r="B42">
        <v>6</v>
      </c>
      <c r="C42">
        <v>76.77</v>
      </c>
      <c r="D42">
        <v>92700</v>
      </c>
      <c r="E42">
        <v>91000</v>
      </c>
      <c r="F42">
        <v>0.98170000000000002</v>
      </c>
      <c r="G42">
        <v>2</v>
      </c>
      <c r="H42" t="s">
        <v>17</v>
      </c>
      <c r="I42">
        <v>41</v>
      </c>
      <c r="J42">
        <v>575000</v>
      </c>
      <c r="K42">
        <v>455000</v>
      </c>
      <c r="L42">
        <v>78.78</v>
      </c>
      <c r="M42">
        <v>360</v>
      </c>
      <c r="N42">
        <v>3.6</v>
      </c>
    </row>
    <row r="43" spans="1:14" x14ac:dyDescent="0.3">
      <c r="A43">
        <v>36</v>
      </c>
      <c r="B43">
        <v>4</v>
      </c>
      <c r="C43">
        <v>20.04</v>
      </c>
      <c r="D43">
        <v>77800</v>
      </c>
      <c r="E43">
        <v>72000</v>
      </c>
      <c r="F43">
        <v>0.9254</v>
      </c>
      <c r="G43">
        <v>2</v>
      </c>
      <c r="H43" t="s">
        <v>17</v>
      </c>
      <c r="I43">
        <v>30</v>
      </c>
      <c r="J43">
        <v>195000</v>
      </c>
      <c r="K43">
        <v>155000</v>
      </c>
      <c r="L43">
        <v>78.23</v>
      </c>
      <c r="M43">
        <v>360</v>
      </c>
      <c r="N43">
        <v>3.99</v>
      </c>
    </row>
    <row r="44" spans="1:14" x14ac:dyDescent="0.3">
      <c r="A44">
        <v>37</v>
      </c>
      <c r="B44">
        <v>48</v>
      </c>
      <c r="C44">
        <v>26.93</v>
      </c>
      <c r="D44">
        <v>80000</v>
      </c>
      <c r="E44">
        <v>232000</v>
      </c>
      <c r="F44">
        <v>2.9</v>
      </c>
      <c r="G44">
        <v>2</v>
      </c>
      <c r="H44" t="s">
        <v>17</v>
      </c>
      <c r="I44">
        <v>10</v>
      </c>
      <c r="J44">
        <v>445000</v>
      </c>
      <c r="K44">
        <v>345000</v>
      </c>
      <c r="L44">
        <v>77.63</v>
      </c>
      <c r="M44">
        <v>180</v>
      </c>
      <c r="N44">
        <v>2.75</v>
      </c>
    </row>
    <row r="45" spans="1:14" x14ac:dyDescent="0.3">
      <c r="A45">
        <v>38</v>
      </c>
      <c r="B45">
        <v>34</v>
      </c>
      <c r="C45">
        <v>25.02</v>
      </c>
      <c r="D45">
        <v>96600</v>
      </c>
      <c r="E45">
        <v>159000</v>
      </c>
      <c r="F45">
        <v>1.6459999999999999</v>
      </c>
      <c r="G45">
        <v>2</v>
      </c>
      <c r="H45" t="s">
        <v>17</v>
      </c>
      <c r="I45">
        <v>42</v>
      </c>
      <c r="J45">
        <v>285000</v>
      </c>
      <c r="K45">
        <v>255000</v>
      </c>
      <c r="L45">
        <v>94.44</v>
      </c>
      <c r="M45">
        <v>360</v>
      </c>
      <c r="N45">
        <v>3.62</v>
      </c>
    </row>
    <row r="46" spans="1:14" x14ac:dyDescent="0.3">
      <c r="A46">
        <v>39</v>
      </c>
      <c r="B46">
        <v>17</v>
      </c>
      <c r="C46">
        <v>14.53</v>
      </c>
      <c r="D46">
        <v>89100</v>
      </c>
      <c r="E46">
        <v>197000</v>
      </c>
      <c r="F46">
        <v>2.2109999999999999</v>
      </c>
      <c r="G46">
        <v>2</v>
      </c>
      <c r="H46" t="s">
        <v>17</v>
      </c>
      <c r="I46">
        <v>20</v>
      </c>
      <c r="J46">
        <v>405000</v>
      </c>
      <c r="K46">
        <v>245000</v>
      </c>
      <c r="L46">
        <v>60.6</v>
      </c>
      <c r="M46">
        <v>180</v>
      </c>
      <c r="N46">
        <v>2.75</v>
      </c>
    </row>
    <row r="47" spans="1:14" x14ac:dyDescent="0.3">
      <c r="A47">
        <v>40</v>
      </c>
      <c r="B47">
        <v>51</v>
      </c>
      <c r="C47">
        <v>23.51</v>
      </c>
      <c r="D47">
        <v>124900</v>
      </c>
      <c r="E47">
        <v>143000</v>
      </c>
      <c r="F47">
        <v>1.1449</v>
      </c>
      <c r="G47">
        <v>2</v>
      </c>
      <c r="H47" t="s">
        <v>17</v>
      </c>
      <c r="I47">
        <v>44</v>
      </c>
      <c r="J47">
        <v>675000</v>
      </c>
      <c r="K47">
        <v>475000</v>
      </c>
      <c r="L47">
        <v>69.7</v>
      </c>
      <c r="M47">
        <v>240</v>
      </c>
      <c r="N47">
        <v>2.37</v>
      </c>
    </row>
    <row r="48" spans="1:14" x14ac:dyDescent="0.3">
      <c r="A48">
        <v>41</v>
      </c>
      <c r="B48">
        <v>27</v>
      </c>
      <c r="C48">
        <v>5.0199999999999996</v>
      </c>
      <c r="D48">
        <v>102800</v>
      </c>
      <c r="E48">
        <v>158000</v>
      </c>
      <c r="F48">
        <v>1.5369999999999999</v>
      </c>
      <c r="G48">
        <v>2</v>
      </c>
      <c r="H48" t="s">
        <v>17</v>
      </c>
      <c r="I48">
        <v>20</v>
      </c>
      <c r="J48">
        <v>345000</v>
      </c>
      <c r="K48">
        <v>195000</v>
      </c>
      <c r="L48">
        <v>58.7</v>
      </c>
      <c r="M48">
        <v>180</v>
      </c>
      <c r="N48">
        <v>2.5</v>
      </c>
    </row>
    <row r="49" spans="1:14" x14ac:dyDescent="0.3">
      <c r="A49">
        <v>42</v>
      </c>
      <c r="B49">
        <v>8</v>
      </c>
      <c r="C49">
        <v>77.25</v>
      </c>
      <c r="D49">
        <v>100000</v>
      </c>
      <c r="E49">
        <v>232000</v>
      </c>
      <c r="F49">
        <v>2.3199999999999998</v>
      </c>
      <c r="G49">
        <v>2</v>
      </c>
      <c r="H49" t="s">
        <v>17</v>
      </c>
      <c r="I49">
        <v>20</v>
      </c>
      <c r="J49">
        <v>575000</v>
      </c>
      <c r="K49">
        <v>475000</v>
      </c>
      <c r="L49">
        <v>83.33</v>
      </c>
      <c r="M49">
        <v>360</v>
      </c>
      <c r="N49">
        <v>3.37</v>
      </c>
    </row>
    <row r="50" spans="1:14" x14ac:dyDescent="0.3">
      <c r="A50">
        <v>43</v>
      </c>
      <c r="B50">
        <v>8</v>
      </c>
      <c r="C50">
        <v>25.29</v>
      </c>
      <c r="D50">
        <v>115100</v>
      </c>
      <c r="E50">
        <v>162000</v>
      </c>
      <c r="F50">
        <v>1.4075</v>
      </c>
      <c r="G50">
        <v>2</v>
      </c>
      <c r="H50" t="s">
        <v>17</v>
      </c>
      <c r="I50">
        <v>20</v>
      </c>
      <c r="J50">
        <v>595000</v>
      </c>
      <c r="K50">
        <v>475000</v>
      </c>
      <c r="L50">
        <v>80</v>
      </c>
      <c r="M50">
        <v>360</v>
      </c>
      <c r="N50">
        <v>2.5</v>
      </c>
    </row>
    <row r="51" spans="1:14" x14ac:dyDescent="0.3">
      <c r="A51">
        <v>44</v>
      </c>
      <c r="B51">
        <v>41</v>
      </c>
      <c r="C51">
        <v>31.34</v>
      </c>
      <c r="D51">
        <v>92100</v>
      </c>
      <c r="E51">
        <v>36000</v>
      </c>
      <c r="F51">
        <v>0.39090000000000003</v>
      </c>
      <c r="G51">
        <v>2</v>
      </c>
      <c r="H51" t="s">
        <v>17</v>
      </c>
      <c r="I51">
        <v>48</v>
      </c>
      <c r="J51">
        <v>375000</v>
      </c>
      <c r="K51">
        <v>195000</v>
      </c>
      <c r="L51">
        <v>51.73</v>
      </c>
      <c r="M51">
        <v>360</v>
      </c>
      <c r="N51">
        <v>3.12</v>
      </c>
    </row>
    <row r="52" spans="1:14" x14ac:dyDescent="0.3">
      <c r="A52">
        <v>45</v>
      </c>
      <c r="B52">
        <v>9</v>
      </c>
      <c r="C52">
        <v>18.05</v>
      </c>
      <c r="D52">
        <v>97800</v>
      </c>
      <c r="E52">
        <v>60000</v>
      </c>
      <c r="F52">
        <v>0.61350000000000005</v>
      </c>
      <c r="G52">
        <v>1</v>
      </c>
      <c r="H52" t="s">
        <v>17</v>
      </c>
      <c r="I52">
        <v>20</v>
      </c>
      <c r="J52">
        <v>195000</v>
      </c>
      <c r="K52">
        <v>145000</v>
      </c>
      <c r="L52">
        <v>80</v>
      </c>
      <c r="M52">
        <v>360</v>
      </c>
      <c r="N52">
        <v>3.99</v>
      </c>
    </row>
    <row r="53" spans="1:14" x14ac:dyDescent="0.3">
      <c r="A53">
        <v>46</v>
      </c>
      <c r="B53">
        <v>31</v>
      </c>
      <c r="C53">
        <v>6.85</v>
      </c>
      <c r="D53">
        <v>86900</v>
      </c>
      <c r="E53">
        <v>138000</v>
      </c>
      <c r="F53">
        <v>1.5880000000000001</v>
      </c>
      <c r="G53">
        <v>2</v>
      </c>
      <c r="H53" t="s">
        <v>17</v>
      </c>
      <c r="I53">
        <v>20</v>
      </c>
      <c r="J53">
        <v>305000</v>
      </c>
      <c r="K53">
        <v>225000</v>
      </c>
      <c r="L53">
        <v>74.83</v>
      </c>
      <c r="M53">
        <v>360</v>
      </c>
      <c r="N53">
        <v>3</v>
      </c>
    </row>
    <row r="54" spans="1:14" x14ac:dyDescent="0.3">
      <c r="A54">
        <v>47</v>
      </c>
      <c r="B54">
        <v>36</v>
      </c>
      <c r="C54">
        <v>9.33</v>
      </c>
      <c r="D54">
        <v>96500</v>
      </c>
      <c r="E54">
        <v>229000</v>
      </c>
      <c r="F54">
        <v>2.3731</v>
      </c>
      <c r="G54">
        <v>2</v>
      </c>
      <c r="H54" t="s">
        <v>17</v>
      </c>
      <c r="I54">
        <v>30</v>
      </c>
      <c r="J54">
        <v>475000</v>
      </c>
      <c r="K54">
        <v>315000</v>
      </c>
      <c r="L54">
        <v>66.27</v>
      </c>
      <c r="M54">
        <v>360</v>
      </c>
      <c r="N54">
        <v>3.37</v>
      </c>
    </row>
    <row r="55" spans="1:14" x14ac:dyDescent="0.3">
      <c r="A55">
        <v>48</v>
      </c>
      <c r="B55">
        <v>48</v>
      </c>
      <c r="C55">
        <v>59.3</v>
      </c>
      <c r="D55">
        <v>52500</v>
      </c>
      <c r="E55">
        <v>173000</v>
      </c>
      <c r="F55">
        <v>3.2951999999999999</v>
      </c>
      <c r="G55">
        <v>2</v>
      </c>
      <c r="H55" t="s">
        <v>18</v>
      </c>
      <c r="I55">
        <v>20</v>
      </c>
      <c r="J55">
        <v>255000</v>
      </c>
      <c r="K55">
        <v>205000</v>
      </c>
      <c r="L55">
        <v>80</v>
      </c>
      <c r="M55">
        <v>360</v>
      </c>
      <c r="N55">
        <v>2.87</v>
      </c>
    </row>
    <row r="56" spans="1:14" x14ac:dyDescent="0.3">
      <c r="A56">
        <v>49</v>
      </c>
      <c r="B56">
        <v>55</v>
      </c>
      <c r="C56">
        <v>4.3499999999999996</v>
      </c>
      <c r="D56">
        <v>76800</v>
      </c>
      <c r="E56">
        <v>146000</v>
      </c>
      <c r="F56">
        <v>1.901</v>
      </c>
      <c r="G56">
        <v>2</v>
      </c>
      <c r="H56" t="s">
        <v>18</v>
      </c>
      <c r="I56">
        <v>10</v>
      </c>
      <c r="J56">
        <v>305000</v>
      </c>
      <c r="K56">
        <v>175000</v>
      </c>
      <c r="L56">
        <v>57.83</v>
      </c>
      <c r="M56">
        <v>180</v>
      </c>
      <c r="N56">
        <v>2.87</v>
      </c>
    </row>
    <row r="57" spans="1:14" x14ac:dyDescent="0.3">
      <c r="A57">
        <v>50</v>
      </c>
      <c r="B57">
        <v>47</v>
      </c>
      <c r="C57">
        <v>20.22</v>
      </c>
      <c r="D57">
        <v>80700</v>
      </c>
      <c r="E57">
        <v>57000</v>
      </c>
      <c r="F57">
        <v>0.70630000000000004</v>
      </c>
      <c r="G57">
        <v>1</v>
      </c>
      <c r="H57" t="s">
        <v>18</v>
      </c>
      <c r="I57">
        <v>39</v>
      </c>
      <c r="J57">
        <v>335000</v>
      </c>
      <c r="K57">
        <v>315000</v>
      </c>
      <c r="L57">
        <v>93.56</v>
      </c>
      <c r="M57">
        <v>360</v>
      </c>
      <c r="N57">
        <v>2.87</v>
      </c>
    </row>
    <row r="58" spans="1:14" x14ac:dyDescent="0.3">
      <c r="A58">
        <v>51</v>
      </c>
      <c r="B58">
        <v>53</v>
      </c>
      <c r="C58">
        <v>39.58</v>
      </c>
      <c r="D58">
        <v>106900</v>
      </c>
      <c r="E58">
        <v>91000</v>
      </c>
      <c r="F58">
        <v>0.85129999999999995</v>
      </c>
      <c r="G58">
        <v>2</v>
      </c>
      <c r="H58" t="s">
        <v>18</v>
      </c>
      <c r="I58">
        <v>30</v>
      </c>
      <c r="J58">
        <v>345000</v>
      </c>
      <c r="K58">
        <v>285000</v>
      </c>
      <c r="L58">
        <v>83.52</v>
      </c>
      <c r="M58">
        <v>360</v>
      </c>
      <c r="N58">
        <v>2.99</v>
      </c>
    </row>
    <row r="59" spans="1:14" x14ac:dyDescent="0.3">
      <c r="A59">
        <v>52</v>
      </c>
      <c r="B59">
        <v>5</v>
      </c>
      <c r="C59">
        <v>2.66</v>
      </c>
      <c r="D59">
        <v>72300</v>
      </c>
      <c r="E59">
        <v>123000</v>
      </c>
      <c r="F59">
        <v>1.7012</v>
      </c>
      <c r="G59">
        <v>1</v>
      </c>
      <c r="H59" t="s">
        <v>18</v>
      </c>
      <c r="I59">
        <v>20</v>
      </c>
      <c r="J59">
        <v>365000</v>
      </c>
      <c r="K59">
        <v>335000</v>
      </c>
      <c r="L59">
        <v>90</v>
      </c>
      <c r="M59">
        <v>360</v>
      </c>
      <c r="N59">
        <v>2.99</v>
      </c>
    </row>
    <row r="60" spans="1:14" x14ac:dyDescent="0.3">
      <c r="A60">
        <v>53</v>
      </c>
      <c r="B60">
        <v>36</v>
      </c>
      <c r="C60">
        <v>2.91</v>
      </c>
      <c r="D60">
        <v>77600</v>
      </c>
      <c r="E60">
        <v>146000</v>
      </c>
      <c r="F60">
        <v>1.8814</v>
      </c>
      <c r="G60">
        <v>2</v>
      </c>
      <c r="H60" t="s">
        <v>18</v>
      </c>
      <c r="I60">
        <v>20</v>
      </c>
      <c r="J60">
        <v>355000</v>
      </c>
      <c r="K60">
        <v>305000</v>
      </c>
      <c r="L60">
        <v>88.57</v>
      </c>
      <c r="M60">
        <v>360</v>
      </c>
      <c r="N60">
        <v>3.5</v>
      </c>
    </row>
    <row r="61" spans="1:14" x14ac:dyDescent="0.3">
      <c r="A61">
        <v>54</v>
      </c>
      <c r="B61">
        <v>13</v>
      </c>
      <c r="C61">
        <v>8.7100000000000009</v>
      </c>
      <c r="D61">
        <v>54700</v>
      </c>
      <c r="E61">
        <v>79000</v>
      </c>
      <c r="F61">
        <v>1.4441999999999999</v>
      </c>
      <c r="G61">
        <v>2</v>
      </c>
      <c r="H61" t="s">
        <v>18</v>
      </c>
      <c r="I61">
        <v>10</v>
      </c>
      <c r="J61">
        <v>145000</v>
      </c>
      <c r="K61">
        <v>105000</v>
      </c>
      <c r="L61">
        <v>71.72</v>
      </c>
      <c r="M61">
        <v>180</v>
      </c>
      <c r="N61">
        <v>3.75</v>
      </c>
    </row>
    <row r="62" spans="1:14" x14ac:dyDescent="0.3">
      <c r="A62">
        <v>55</v>
      </c>
      <c r="B62">
        <v>25</v>
      </c>
      <c r="C62">
        <v>12.34</v>
      </c>
      <c r="D62">
        <v>95300</v>
      </c>
      <c r="E62">
        <v>112000</v>
      </c>
      <c r="F62">
        <v>1.1752</v>
      </c>
      <c r="G62">
        <v>2</v>
      </c>
      <c r="H62" t="s">
        <v>18</v>
      </c>
      <c r="I62">
        <v>45</v>
      </c>
      <c r="J62">
        <v>515000</v>
      </c>
      <c r="K62">
        <v>285000</v>
      </c>
      <c r="L62">
        <v>56.55</v>
      </c>
      <c r="M62">
        <v>180</v>
      </c>
      <c r="N62">
        <v>3.25</v>
      </c>
    </row>
    <row r="63" spans="1:14" x14ac:dyDescent="0.3">
      <c r="A63">
        <v>56</v>
      </c>
      <c r="B63">
        <v>8</v>
      </c>
      <c r="C63">
        <v>23.98</v>
      </c>
      <c r="D63">
        <v>71000</v>
      </c>
      <c r="E63">
        <v>191000</v>
      </c>
      <c r="F63">
        <v>2.6901000000000002</v>
      </c>
      <c r="G63">
        <v>2</v>
      </c>
      <c r="H63" t="s">
        <v>18</v>
      </c>
      <c r="I63">
        <v>20</v>
      </c>
      <c r="J63">
        <v>455000</v>
      </c>
      <c r="K63">
        <v>365000</v>
      </c>
      <c r="L63">
        <v>80</v>
      </c>
      <c r="M63">
        <v>360</v>
      </c>
      <c r="N63">
        <v>2.87</v>
      </c>
    </row>
    <row r="64" spans="1:14" x14ac:dyDescent="0.3">
      <c r="A64">
        <v>57</v>
      </c>
      <c r="B64">
        <v>5</v>
      </c>
      <c r="C64">
        <v>6.5</v>
      </c>
      <c r="D64">
        <v>71400</v>
      </c>
      <c r="E64">
        <v>53000</v>
      </c>
      <c r="F64">
        <v>0.74229999999999996</v>
      </c>
      <c r="G64">
        <v>2</v>
      </c>
      <c r="H64" t="s">
        <v>18</v>
      </c>
      <c r="I64">
        <v>39</v>
      </c>
      <c r="J64">
        <v>305000</v>
      </c>
      <c r="K64">
        <v>265000</v>
      </c>
      <c r="L64">
        <v>91.31</v>
      </c>
      <c r="M64">
        <v>360</v>
      </c>
      <c r="N64">
        <v>3.37</v>
      </c>
    </row>
    <row r="65" spans="1:14" x14ac:dyDescent="0.3">
      <c r="A65">
        <v>58</v>
      </c>
      <c r="B65">
        <v>6</v>
      </c>
      <c r="C65">
        <v>90.45</v>
      </c>
      <c r="D65">
        <v>83300</v>
      </c>
      <c r="E65">
        <v>102000</v>
      </c>
      <c r="F65">
        <v>1.2244999999999999</v>
      </c>
      <c r="G65">
        <v>2</v>
      </c>
      <c r="H65" t="s">
        <v>18</v>
      </c>
      <c r="I65">
        <v>42</v>
      </c>
      <c r="J65">
        <v>535000</v>
      </c>
      <c r="K65">
        <v>285000</v>
      </c>
      <c r="L65">
        <v>54.66</v>
      </c>
      <c r="M65">
        <v>360</v>
      </c>
      <c r="N65">
        <v>2.87</v>
      </c>
    </row>
    <row r="66" spans="1:14" x14ac:dyDescent="0.3">
      <c r="A66">
        <v>59</v>
      </c>
      <c r="B66">
        <v>41</v>
      </c>
      <c r="C66">
        <v>31.34</v>
      </c>
      <c r="D66">
        <v>92100</v>
      </c>
      <c r="E66">
        <v>75000</v>
      </c>
      <c r="F66">
        <v>0.81430000000000002</v>
      </c>
      <c r="G66">
        <v>2</v>
      </c>
      <c r="H66" t="s">
        <v>18</v>
      </c>
      <c r="I66">
        <v>36</v>
      </c>
      <c r="J66">
        <v>375000</v>
      </c>
      <c r="K66">
        <v>185000</v>
      </c>
      <c r="L66">
        <v>49.33</v>
      </c>
      <c r="M66">
        <v>180</v>
      </c>
      <c r="N66">
        <v>3.25</v>
      </c>
    </row>
    <row r="67" spans="1:14" x14ac:dyDescent="0.3">
      <c r="A67">
        <v>60</v>
      </c>
      <c r="B67">
        <v>39</v>
      </c>
      <c r="C67">
        <v>9.7899999999999991</v>
      </c>
      <c r="D67">
        <v>76000</v>
      </c>
      <c r="E67">
        <v>65000</v>
      </c>
      <c r="F67">
        <v>0.85529999999999995</v>
      </c>
      <c r="G67">
        <v>2</v>
      </c>
      <c r="H67" t="s">
        <v>18</v>
      </c>
      <c r="I67">
        <v>20</v>
      </c>
      <c r="J67">
        <v>175000</v>
      </c>
      <c r="K67">
        <v>125000</v>
      </c>
      <c r="L67">
        <v>70</v>
      </c>
      <c r="M67">
        <v>360</v>
      </c>
      <c r="N67">
        <v>3.99</v>
      </c>
    </row>
    <row r="68" spans="1:14" x14ac:dyDescent="0.3">
      <c r="A68">
        <v>61</v>
      </c>
      <c r="B68">
        <v>13</v>
      </c>
      <c r="C68">
        <v>16.149999999999999</v>
      </c>
      <c r="D68">
        <v>55400</v>
      </c>
      <c r="E68">
        <v>62000</v>
      </c>
      <c r="F68">
        <v>1.1191</v>
      </c>
      <c r="G68">
        <v>2</v>
      </c>
      <c r="H68" t="s">
        <v>18</v>
      </c>
      <c r="I68">
        <v>39</v>
      </c>
      <c r="J68">
        <v>235000</v>
      </c>
      <c r="K68">
        <v>175000</v>
      </c>
      <c r="L68">
        <v>74.56</v>
      </c>
      <c r="M68">
        <v>180</v>
      </c>
      <c r="N68">
        <v>2.62</v>
      </c>
    </row>
    <row r="69" spans="1:14" x14ac:dyDescent="0.3">
      <c r="A69">
        <v>62</v>
      </c>
      <c r="B69">
        <v>45</v>
      </c>
      <c r="C69">
        <v>55.47</v>
      </c>
      <c r="D69">
        <v>71400</v>
      </c>
      <c r="E69">
        <v>130000</v>
      </c>
      <c r="F69">
        <v>1.8207</v>
      </c>
      <c r="G69">
        <v>2</v>
      </c>
      <c r="H69" t="s">
        <v>18</v>
      </c>
      <c r="I69">
        <v>46</v>
      </c>
      <c r="J69">
        <v>335000</v>
      </c>
      <c r="K69">
        <v>245000</v>
      </c>
      <c r="L69">
        <v>73.58</v>
      </c>
      <c r="M69">
        <v>360</v>
      </c>
      <c r="N69">
        <v>3.25</v>
      </c>
    </row>
    <row r="70" spans="1:14" x14ac:dyDescent="0.3">
      <c r="A70">
        <v>63</v>
      </c>
      <c r="B70">
        <v>6</v>
      </c>
      <c r="C70">
        <v>29.96</v>
      </c>
      <c r="D70">
        <v>83300</v>
      </c>
      <c r="E70">
        <v>192000</v>
      </c>
      <c r="F70">
        <v>2.3048999999999999</v>
      </c>
      <c r="G70">
        <v>2</v>
      </c>
      <c r="H70" t="s">
        <v>18</v>
      </c>
      <c r="I70">
        <v>20</v>
      </c>
      <c r="J70">
        <v>965000</v>
      </c>
      <c r="K70">
        <v>585000</v>
      </c>
      <c r="L70">
        <v>60.2</v>
      </c>
      <c r="M70">
        <v>360</v>
      </c>
      <c r="N70">
        <v>3.37</v>
      </c>
    </row>
    <row r="71" spans="1:14" x14ac:dyDescent="0.3">
      <c r="A71">
        <v>64</v>
      </c>
      <c r="B71">
        <v>8</v>
      </c>
      <c r="C71">
        <v>26.51</v>
      </c>
      <c r="D71">
        <v>100000</v>
      </c>
      <c r="E71">
        <v>121000</v>
      </c>
      <c r="F71">
        <v>1.21</v>
      </c>
      <c r="G71">
        <v>2</v>
      </c>
      <c r="H71" t="s">
        <v>18</v>
      </c>
      <c r="I71">
        <v>30</v>
      </c>
      <c r="J71">
        <v>595000</v>
      </c>
      <c r="K71">
        <v>385000</v>
      </c>
      <c r="L71">
        <v>65.33</v>
      </c>
      <c r="M71">
        <v>360</v>
      </c>
      <c r="N71">
        <v>3.25</v>
      </c>
    </row>
    <row r="72" spans="1:14" x14ac:dyDescent="0.3">
      <c r="A72">
        <v>65</v>
      </c>
      <c r="B72">
        <v>5</v>
      </c>
      <c r="C72">
        <v>24.01</v>
      </c>
      <c r="D72">
        <v>71400</v>
      </c>
      <c r="E72">
        <v>140000</v>
      </c>
      <c r="F72">
        <v>1.9608000000000001</v>
      </c>
      <c r="G72">
        <v>2</v>
      </c>
      <c r="H72" t="s">
        <v>18</v>
      </c>
      <c r="I72">
        <v>30</v>
      </c>
      <c r="J72">
        <v>225000</v>
      </c>
      <c r="K72">
        <v>195000</v>
      </c>
      <c r="L72">
        <v>86.81</v>
      </c>
      <c r="M72">
        <v>360</v>
      </c>
      <c r="N72">
        <v>3.25</v>
      </c>
    </row>
    <row r="73" spans="1:14" x14ac:dyDescent="0.3">
      <c r="A73">
        <v>66</v>
      </c>
      <c r="B73">
        <v>45</v>
      </c>
      <c r="C73">
        <v>37.47</v>
      </c>
      <c r="D73">
        <v>81000</v>
      </c>
      <c r="E73">
        <v>203000</v>
      </c>
      <c r="F73">
        <v>2.5062000000000002</v>
      </c>
      <c r="G73">
        <v>2</v>
      </c>
      <c r="H73" t="s">
        <v>18</v>
      </c>
      <c r="I73">
        <v>20</v>
      </c>
      <c r="J73">
        <v>395000</v>
      </c>
      <c r="K73">
        <v>295000</v>
      </c>
      <c r="L73">
        <v>74.989999999999995</v>
      </c>
      <c r="M73">
        <v>360</v>
      </c>
      <c r="N73">
        <v>2.75</v>
      </c>
    </row>
    <row r="74" spans="1:14" x14ac:dyDescent="0.3">
      <c r="A74">
        <v>67</v>
      </c>
      <c r="B74">
        <v>25</v>
      </c>
      <c r="C74">
        <v>8.3000000000000007</v>
      </c>
      <c r="D74">
        <v>80000</v>
      </c>
      <c r="E74">
        <v>76000</v>
      </c>
      <c r="F74">
        <v>0.95</v>
      </c>
      <c r="G74">
        <v>2</v>
      </c>
      <c r="H74" t="s">
        <v>18</v>
      </c>
      <c r="I74">
        <v>30</v>
      </c>
      <c r="J74">
        <v>345000</v>
      </c>
      <c r="K74">
        <v>245000</v>
      </c>
      <c r="L74">
        <v>71.64</v>
      </c>
      <c r="M74">
        <v>360</v>
      </c>
      <c r="N74">
        <v>3.12</v>
      </c>
    </row>
    <row r="75" spans="1:14" x14ac:dyDescent="0.3">
      <c r="A75">
        <v>68</v>
      </c>
      <c r="B75">
        <v>34</v>
      </c>
      <c r="C75">
        <v>3.31</v>
      </c>
      <c r="D75">
        <v>85800</v>
      </c>
      <c r="E75">
        <v>376000</v>
      </c>
      <c r="F75">
        <v>4.3822999999999999</v>
      </c>
      <c r="G75">
        <v>2</v>
      </c>
      <c r="H75" t="s">
        <v>18</v>
      </c>
      <c r="I75">
        <v>20</v>
      </c>
      <c r="J75">
        <v>635000</v>
      </c>
      <c r="K75">
        <v>475000</v>
      </c>
      <c r="L75">
        <v>74.92</v>
      </c>
      <c r="M75">
        <v>360</v>
      </c>
      <c r="N75">
        <v>3.12</v>
      </c>
    </row>
    <row r="76" spans="1:14" x14ac:dyDescent="0.3">
      <c r="A76">
        <v>69</v>
      </c>
      <c r="B76">
        <v>48</v>
      </c>
      <c r="C76">
        <v>10.17</v>
      </c>
      <c r="D76">
        <v>73700</v>
      </c>
      <c r="E76">
        <v>96000</v>
      </c>
      <c r="F76">
        <v>1.3026</v>
      </c>
      <c r="G76">
        <v>1</v>
      </c>
      <c r="H76" t="s">
        <v>18</v>
      </c>
      <c r="I76">
        <v>30</v>
      </c>
      <c r="J76">
        <v>365000</v>
      </c>
      <c r="K76">
        <v>285000</v>
      </c>
      <c r="L76">
        <v>80</v>
      </c>
      <c r="M76">
        <v>360</v>
      </c>
      <c r="N76">
        <v>3.12</v>
      </c>
    </row>
    <row r="77" spans="1:14" x14ac:dyDescent="0.3">
      <c r="A77">
        <v>70</v>
      </c>
      <c r="B77">
        <v>5</v>
      </c>
      <c r="C77">
        <v>10.08</v>
      </c>
      <c r="D77">
        <v>71400</v>
      </c>
      <c r="E77">
        <v>155000</v>
      </c>
      <c r="F77">
        <v>2.1709000000000001</v>
      </c>
      <c r="G77">
        <v>2</v>
      </c>
      <c r="H77" t="s">
        <v>18</v>
      </c>
      <c r="I77">
        <v>10</v>
      </c>
      <c r="J77">
        <v>385000</v>
      </c>
      <c r="K77">
        <v>245000</v>
      </c>
      <c r="L77">
        <v>62.33</v>
      </c>
      <c r="M77">
        <v>360</v>
      </c>
      <c r="N77">
        <v>3.75</v>
      </c>
    </row>
    <row r="78" spans="1:14" x14ac:dyDescent="0.3">
      <c r="A78">
        <v>71</v>
      </c>
      <c r="B78">
        <v>6</v>
      </c>
      <c r="C78">
        <v>35.67</v>
      </c>
      <c r="D78">
        <v>83300</v>
      </c>
      <c r="E78">
        <v>306000</v>
      </c>
      <c r="F78">
        <v>3.6735000000000002</v>
      </c>
      <c r="G78">
        <v>2</v>
      </c>
      <c r="H78" t="s">
        <v>18</v>
      </c>
      <c r="I78">
        <v>10</v>
      </c>
      <c r="J78">
        <v>835000</v>
      </c>
      <c r="K78">
        <v>535000</v>
      </c>
      <c r="L78">
        <v>64.81</v>
      </c>
      <c r="M78">
        <v>360</v>
      </c>
      <c r="N78">
        <v>3.25</v>
      </c>
    </row>
    <row r="79" spans="1:14" x14ac:dyDescent="0.3">
      <c r="A79">
        <v>72</v>
      </c>
      <c r="B79">
        <v>41</v>
      </c>
      <c r="C79">
        <v>9.81</v>
      </c>
      <c r="D79">
        <v>72200</v>
      </c>
      <c r="E79">
        <v>197000</v>
      </c>
      <c r="F79">
        <v>2.7284999999999999</v>
      </c>
      <c r="G79">
        <v>2</v>
      </c>
      <c r="H79" t="s">
        <v>18</v>
      </c>
      <c r="I79">
        <v>43</v>
      </c>
      <c r="J79">
        <v>275000</v>
      </c>
      <c r="K79">
        <v>195000</v>
      </c>
      <c r="L79">
        <v>75</v>
      </c>
      <c r="M79">
        <v>360</v>
      </c>
      <c r="N79">
        <v>3.5</v>
      </c>
    </row>
    <row r="80" spans="1:14" x14ac:dyDescent="0.3">
      <c r="A80">
        <v>73</v>
      </c>
      <c r="B80">
        <v>53</v>
      </c>
      <c r="C80">
        <v>24.46</v>
      </c>
      <c r="D80">
        <v>106900</v>
      </c>
      <c r="E80">
        <v>124000</v>
      </c>
      <c r="F80">
        <v>1.1599999999999999</v>
      </c>
      <c r="G80">
        <v>2</v>
      </c>
      <c r="H80" t="s">
        <v>18</v>
      </c>
      <c r="I80">
        <v>30</v>
      </c>
      <c r="J80">
        <v>865000</v>
      </c>
      <c r="K80">
        <v>495000</v>
      </c>
      <c r="L80">
        <v>57.66</v>
      </c>
      <c r="M80">
        <v>360</v>
      </c>
      <c r="N80">
        <v>3.5</v>
      </c>
    </row>
    <row r="81" spans="1:14" x14ac:dyDescent="0.3">
      <c r="A81">
        <v>74</v>
      </c>
      <c r="B81">
        <v>6</v>
      </c>
      <c r="C81">
        <v>41.16</v>
      </c>
      <c r="D81">
        <v>97800</v>
      </c>
      <c r="E81">
        <v>138000</v>
      </c>
      <c r="F81">
        <v>1.411</v>
      </c>
      <c r="G81">
        <v>2</v>
      </c>
      <c r="H81" t="s">
        <v>18</v>
      </c>
      <c r="I81">
        <v>20</v>
      </c>
      <c r="J81">
        <v>705000</v>
      </c>
      <c r="K81">
        <v>415000</v>
      </c>
      <c r="L81">
        <v>59.57</v>
      </c>
      <c r="M81">
        <v>360</v>
      </c>
      <c r="N81">
        <v>3.25</v>
      </c>
    </row>
    <row r="82" spans="1:14" x14ac:dyDescent="0.3">
      <c r="A82">
        <v>75</v>
      </c>
      <c r="B82">
        <v>17</v>
      </c>
      <c r="C82">
        <v>19.27</v>
      </c>
      <c r="D82">
        <v>89100</v>
      </c>
      <c r="E82">
        <v>259000</v>
      </c>
      <c r="F82">
        <v>2.9068000000000001</v>
      </c>
      <c r="G82">
        <v>2</v>
      </c>
      <c r="H82" t="s">
        <v>18</v>
      </c>
      <c r="I82">
        <v>20</v>
      </c>
      <c r="J82">
        <v>505000</v>
      </c>
      <c r="K82">
        <v>425000</v>
      </c>
      <c r="L82">
        <v>84</v>
      </c>
      <c r="M82">
        <v>360</v>
      </c>
      <c r="N82">
        <v>2.62</v>
      </c>
    </row>
    <row r="83" spans="1:14" x14ac:dyDescent="0.3">
      <c r="A83">
        <v>76</v>
      </c>
      <c r="B83">
        <v>30</v>
      </c>
      <c r="C83">
        <v>6.56</v>
      </c>
      <c r="D83">
        <v>76500</v>
      </c>
      <c r="E83">
        <v>106000</v>
      </c>
      <c r="F83">
        <v>1.3855999999999999</v>
      </c>
      <c r="G83">
        <v>2</v>
      </c>
      <c r="H83" t="s">
        <v>18</v>
      </c>
      <c r="I83">
        <v>40</v>
      </c>
      <c r="J83">
        <v>395000</v>
      </c>
      <c r="K83">
        <v>285000</v>
      </c>
      <c r="L83">
        <v>72.3</v>
      </c>
      <c r="M83">
        <v>360</v>
      </c>
      <c r="N83">
        <v>3.99</v>
      </c>
    </row>
    <row r="84" spans="1:14" x14ac:dyDescent="0.3">
      <c r="A84">
        <v>77</v>
      </c>
      <c r="B84">
        <v>6</v>
      </c>
      <c r="C84">
        <v>59.79</v>
      </c>
      <c r="D84">
        <v>83300</v>
      </c>
      <c r="E84">
        <v>212000</v>
      </c>
      <c r="F84">
        <v>2.5449999999999999</v>
      </c>
      <c r="G84">
        <v>2</v>
      </c>
      <c r="H84" t="s">
        <v>18</v>
      </c>
      <c r="I84">
        <v>20</v>
      </c>
      <c r="J84">
        <v>835000</v>
      </c>
      <c r="K84">
        <v>545000</v>
      </c>
      <c r="L84">
        <v>65.62</v>
      </c>
      <c r="M84">
        <v>360</v>
      </c>
      <c r="N84">
        <v>3.5</v>
      </c>
    </row>
    <row r="85" spans="1:14" x14ac:dyDescent="0.3">
      <c r="A85">
        <v>78</v>
      </c>
      <c r="B85">
        <v>13</v>
      </c>
      <c r="C85">
        <v>41.5</v>
      </c>
      <c r="D85">
        <v>82200</v>
      </c>
      <c r="E85">
        <v>46000</v>
      </c>
      <c r="F85">
        <v>0.55959999999999999</v>
      </c>
      <c r="G85">
        <v>2</v>
      </c>
      <c r="H85" t="s">
        <v>18</v>
      </c>
      <c r="I85">
        <v>44</v>
      </c>
      <c r="J85">
        <v>385000</v>
      </c>
      <c r="K85">
        <v>265000</v>
      </c>
      <c r="L85">
        <v>70</v>
      </c>
      <c r="M85">
        <v>360</v>
      </c>
      <c r="N85">
        <v>3.37</v>
      </c>
    </row>
    <row r="86" spans="1:14" x14ac:dyDescent="0.3">
      <c r="A86">
        <v>79</v>
      </c>
      <c r="B86">
        <v>53</v>
      </c>
      <c r="C86">
        <v>21.32</v>
      </c>
      <c r="D86">
        <v>106900</v>
      </c>
      <c r="E86">
        <v>115000</v>
      </c>
      <c r="F86">
        <v>1.0758000000000001</v>
      </c>
      <c r="G86">
        <v>2</v>
      </c>
      <c r="H86" t="s">
        <v>18</v>
      </c>
      <c r="I86">
        <v>42</v>
      </c>
      <c r="J86">
        <v>955000</v>
      </c>
      <c r="K86">
        <v>485000</v>
      </c>
      <c r="L86">
        <v>56.1</v>
      </c>
      <c r="M86">
        <v>360</v>
      </c>
      <c r="N86">
        <v>3.37</v>
      </c>
    </row>
    <row r="87" spans="1:14" x14ac:dyDescent="0.3">
      <c r="A87">
        <v>80</v>
      </c>
      <c r="B87">
        <v>6</v>
      </c>
      <c r="C87">
        <v>83.3</v>
      </c>
      <c r="D87">
        <v>75300</v>
      </c>
      <c r="E87">
        <v>120000</v>
      </c>
      <c r="F87">
        <v>1.5935999999999999</v>
      </c>
      <c r="G87">
        <v>2</v>
      </c>
      <c r="H87" t="s">
        <v>18</v>
      </c>
      <c r="I87">
        <v>10</v>
      </c>
      <c r="J87">
        <v>355000</v>
      </c>
      <c r="K87">
        <v>185000</v>
      </c>
      <c r="L87">
        <v>51.82</v>
      </c>
      <c r="M87">
        <v>180</v>
      </c>
      <c r="N87">
        <v>2.75</v>
      </c>
    </row>
    <row r="88" spans="1:14" x14ac:dyDescent="0.3">
      <c r="A88">
        <v>81</v>
      </c>
      <c r="B88">
        <v>47</v>
      </c>
      <c r="C88">
        <v>19.309999999999999</v>
      </c>
      <c r="D88">
        <v>80700</v>
      </c>
      <c r="E88">
        <v>77000</v>
      </c>
      <c r="F88">
        <v>0.95420000000000005</v>
      </c>
      <c r="G88">
        <v>2</v>
      </c>
      <c r="H88" t="s">
        <v>18</v>
      </c>
      <c r="I88">
        <v>42</v>
      </c>
      <c r="J88">
        <v>485000</v>
      </c>
      <c r="K88">
        <v>195000</v>
      </c>
      <c r="L88">
        <v>41.66</v>
      </c>
      <c r="M88">
        <v>360</v>
      </c>
      <c r="N88">
        <v>4.25</v>
      </c>
    </row>
    <row r="89" spans="1:14" x14ac:dyDescent="0.3">
      <c r="A89">
        <v>82</v>
      </c>
      <c r="B89">
        <v>12</v>
      </c>
      <c r="C89">
        <v>50.56</v>
      </c>
      <c r="D89">
        <v>68300</v>
      </c>
      <c r="E89">
        <v>74000</v>
      </c>
      <c r="F89">
        <v>1.0834999999999999</v>
      </c>
      <c r="G89">
        <v>2</v>
      </c>
      <c r="H89" t="s">
        <v>18</v>
      </c>
      <c r="I89">
        <v>41</v>
      </c>
      <c r="J89">
        <v>275000</v>
      </c>
      <c r="K89">
        <v>215000</v>
      </c>
      <c r="L89">
        <v>78.650000000000006</v>
      </c>
      <c r="M89">
        <v>360</v>
      </c>
      <c r="N89">
        <v>3.37</v>
      </c>
    </row>
    <row r="90" spans="1:14" x14ac:dyDescent="0.3">
      <c r="A90">
        <v>83</v>
      </c>
      <c r="B90">
        <v>42</v>
      </c>
      <c r="C90">
        <v>3.94</v>
      </c>
      <c r="D90">
        <v>69800</v>
      </c>
      <c r="E90">
        <v>113000</v>
      </c>
      <c r="F90">
        <v>1.6189</v>
      </c>
      <c r="G90">
        <v>2</v>
      </c>
      <c r="H90" t="s">
        <v>18</v>
      </c>
      <c r="I90">
        <v>30</v>
      </c>
      <c r="J90">
        <v>275000</v>
      </c>
      <c r="K90">
        <v>235000</v>
      </c>
      <c r="L90">
        <v>86.29</v>
      </c>
      <c r="M90">
        <v>360</v>
      </c>
      <c r="N90">
        <v>3.62</v>
      </c>
    </row>
    <row r="91" spans="1:14" x14ac:dyDescent="0.3">
      <c r="A91">
        <v>84</v>
      </c>
      <c r="B91">
        <v>49</v>
      </c>
      <c r="C91">
        <v>15.3</v>
      </c>
      <c r="D91">
        <v>85300</v>
      </c>
      <c r="E91">
        <v>74000</v>
      </c>
      <c r="F91">
        <v>0.86750000000000005</v>
      </c>
      <c r="G91">
        <v>2</v>
      </c>
      <c r="H91" t="s">
        <v>18</v>
      </c>
      <c r="I91">
        <v>30</v>
      </c>
      <c r="J91">
        <v>315000</v>
      </c>
      <c r="K91">
        <v>245000</v>
      </c>
      <c r="L91">
        <v>77.56</v>
      </c>
      <c r="M91">
        <v>360</v>
      </c>
      <c r="N91">
        <v>3.37</v>
      </c>
    </row>
    <row r="92" spans="1:14" x14ac:dyDescent="0.3">
      <c r="A92">
        <v>85</v>
      </c>
      <c r="B92">
        <v>6</v>
      </c>
      <c r="C92">
        <v>37.36</v>
      </c>
      <c r="D92">
        <v>83300</v>
      </c>
      <c r="E92">
        <v>184000</v>
      </c>
      <c r="F92">
        <v>2.2088999999999999</v>
      </c>
      <c r="G92">
        <v>2</v>
      </c>
      <c r="H92" t="s">
        <v>18</v>
      </c>
      <c r="I92">
        <v>48</v>
      </c>
      <c r="J92">
        <v>995000</v>
      </c>
      <c r="K92">
        <v>505000</v>
      </c>
      <c r="L92">
        <v>51.04</v>
      </c>
      <c r="M92">
        <v>240</v>
      </c>
      <c r="N92">
        <v>2.5</v>
      </c>
    </row>
    <row r="93" spans="1:14" x14ac:dyDescent="0.3">
      <c r="A93">
        <v>86</v>
      </c>
      <c r="B93">
        <v>49</v>
      </c>
      <c r="C93">
        <v>12.96</v>
      </c>
      <c r="D93">
        <v>71000</v>
      </c>
      <c r="E93">
        <v>61000</v>
      </c>
      <c r="F93">
        <v>0.85919999999999996</v>
      </c>
      <c r="G93">
        <v>2</v>
      </c>
      <c r="H93" t="s">
        <v>18</v>
      </c>
      <c r="I93">
        <v>44</v>
      </c>
      <c r="J93">
        <v>335000</v>
      </c>
      <c r="K93">
        <v>245000</v>
      </c>
      <c r="L93">
        <v>73.42</v>
      </c>
      <c r="M93">
        <v>360</v>
      </c>
      <c r="N93">
        <v>3.25</v>
      </c>
    </row>
    <row r="94" spans="1:14" x14ac:dyDescent="0.3">
      <c r="A94">
        <v>87</v>
      </c>
      <c r="B94">
        <v>47</v>
      </c>
      <c r="C94">
        <v>15.02</v>
      </c>
      <c r="D94">
        <v>70800</v>
      </c>
      <c r="E94">
        <v>130000</v>
      </c>
      <c r="F94">
        <v>1.8362000000000001</v>
      </c>
      <c r="G94">
        <v>2</v>
      </c>
      <c r="H94" t="s">
        <v>18</v>
      </c>
      <c r="I94">
        <v>10</v>
      </c>
      <c r="J94">
        <v>295000</v>
      </c>
      <c r="K94">
        <v>185000</v>
      </c>
      <c r="L94">
        <v>64.650000000000006</v>
      </c>
      <c r="M94">
        <v>180</v>
      </c>
      <c r="N94">
        <v>3.25</v>
      </c>
    </row>
    <row r="95" spans="1:14" x14ac:dyDescent="0.3">
      <c r="A95">
        <v>88</v>
      </c>
      <c r="B95">
        <v>12</v>
      </c>
      <c r="C95">
        <v>31.07</v>
      </c>
      <c r="D95">
        <v>58800</v>
      </c>
      <c r="E95">
        <v>139000</v>
      </c>
      <c r="F95">
        <v>2.3639000000000001</v>
      </c>
      <c r="G95">
        <v>2</v>
      </c>
      <c r="H95" t="s">
        <v>18</v>
      </c>
      <c r="I95">
        <v>20</v>
      </c>
      <c r="J95">
        <v>375000</v>
      </c>
      <c r="K95">
        <v>305000</v>
      </c>
      <c r="L95">
        <v>80</v>
      </c>
      <c r="M95">
        <v>240</v>
      </c>
      <c r="N95">
        <v>3.75</v>
      </c>
    </row>
    <row r="96" spans="1:14" x14ac:dyDescent="0.3">
      <c r="A96">
        <v>89</v>
      </c>
      <c r="B96">
        <v>6</v>
      </c>
      <c r="C96">
        <v>57.69</v>
      </c>
      <c r="D96">
        <v>86700</v>
      </c>
      <c r="E96">
        <v>82000</v>
      </c>
      <c r="F96">
        <v>0.94579999999999997</v>
      </c>
      <c r="G96">
        <v>2</v>
      </c>
      <c r="H96" t="s">
        <v>18</v>
      </c>
      <c r="I96">
        <v>48</v>
      </c>
      <c r="J96">
        <v>475000</v>
      </c>
      <c r="K96">
        <v>325000</v>
      </c>
      <c r="L96">
        <v>69.459999999999994</v>
      </c>
      <c r="M96">
        <v>360</v>
      </c>
      <c r="N96">
        <v>2.84</v>
      </c>
    </row>
    <row r="97" spans="1:14" x14ac:dyDescent="0.3">
      <c r="A97">
        <v>90</v>
      </c>
      <c r="B97">
        <v>6</v>
      </c>
      <c r="C97">
        <v>39.57</v>
      </c>
      <c r="D97">
        <v>83300</v>
      </c>
      <c r="E97">
        <v>148000</v>
      </c>
      <c r="F97">
        <v>1.7766999999999999</v>
      </c>
      <c r="G97">
        <v>2</v>
      </c>
      <c r="H97" t="s">
        <v>18</v>
      </c>
      <c r="I97">
        <v>10</v>
      </c>
      <c r="J97">
        <v>755000</v>
      </c>
      <c r="K97">
        <v>405000</v>
      </c>
      <c r="L97">
        <v>53.6</v>
      </c>
      <c r="M97">
        <v>360</v>
      </c>
      <c r="N97">
        <v>3</v>
      </c>
    </row>
    <row r="98" spans="1:14" x14ac:dyDescent="0.3">
      <c r="A98">
        <v>91</v>
      </c>
      <c r="B98">
        <v>37</v>
      </c>
      <c r="C98">
        <v>10.96</v>
      </c>
      <c r="D98">
        <v>94100</v>
      </c>
      <c r="E98">
        <v>103000</v>
      </c>
      <c r="F98">
        <v>1.0946</v>
      </c>
      <c r="G98">
        <v>2</v>
      </c>
      <c r="H98" t="s">
        <v>18</v>
      </c>
      <c r="I98">
        <v>47</v>
      </c>
      <c r="J98">
        <v>445000</v>
      </c>
      <c r="K98">
        <v>395000</v>
      </c>
      <c r="L98">
        <v>90</v>
      </c>
      <c r="M98">
        <v>360</v>
      </c>
      <c r="N98">
        <v>3.25</v>
      </c>
    </row>
    <row r="99" spans="1:14" x14ac:dyDescent="0.3">
      <c r="A99">
        <v>92</v>
      </c>
      <c r="B99">
        <v>51</v>
      </c>
      <c r="C99">
        <v>11.61</v>
      </c>
      <c r="D99">
        <v>89400</v>
      </c>
      <c r="E99">
        <v>218000</v>
      </c>
      <c r="F99">
        <v>2.4384999999999999</v>
      </c>
      <c r="G99">
        <v>2</v>
      </c>
      <c r="H99" t="s">
        <v>18</v>
      </c>
      <c r="I99">
        <v>10</v>
      </c>
      <c r="J99">
        <v>435000</v>
      </c>
      <c r="K99">
        <v>305000</v>
      </c>
      <c r="L99">
        <v>71.86</v>
      </c>
      <c r="M99">
        <v>180</v>
      </c>
      <c r="N99">
        <v>3.12</v>
      </c>
    </row>
    <row r="100" spans="1:14" x14ac:dyDescent="0.3">
      <c r="A100">
        <v>93</v>
      </c>
      <c r="B100">
        <v>20</v>
      </c>
      <c r="C100">
        <v>28.67</v>
      </c>
      <c r="D100">
        <v>64600</v>
      </c>
      <c r="E100">
        <v>164000</v>
      </c>
      <c r="F100">
        <v>2.5387</v>
      </c>
      <c r="G100">
        <v>2</v>
      </c>
      <c r="H100" t="s">
        <v>18</v>
      </c>
      <c r="I100">
        <v>36</v>
      </c>
      <c r="J100">
        <v>425000</v>
      </c>
      <c r="K100">
        <v>285000</v>
      </c>
      <c r="L100">
        <v>67.38</v>
      </c>
      <c r="M100">
        <v>180</v>
      </c>
      <c r="N100">
        <v>1.87</v>
      </c>
    </row>
    <row r="101" spans="1:14" x14ac:dyDescent="0.3">
      <c r="A101">
        <v>94</v>
      </c>
      <c r="B101">
        <v>34</v>
      </c>
      <c r="C101">
        <v>14.01</v>
      </c>
      <c r="D101">
        <v>96500</v>
      </c>
      <c r="E101">
        <v>244000</v>
      </c>
      <c r="F101">
        <v>2.5285000000000002</v>
      </c>
      <c r="G101">
        <v>2</v>
      </c>
      <c r="H101" t="s">
        <v>18</v>
      </c>
      <c r="I101">
        <v>10</v>
      </c>
      <c r="J101">
        <v>445000</v>
      </c>
      <c r="K101">
        <v>395000</v>
      </c>
      <c r="L101">
        <v>89.31</v>
      </c>
      <c r="M101">
        <v>360</v>
      </c>
      <c r="N101">
        <v>3</v>
      </c>
    </row>
    <row r="102" spans="1:14" x14ac:dyDescent="0.3">
      <c r="A102">
        <v>95</v>
      </c>
      <c r="B102">
        <v>4</v>
      </c>
      <c r="C102">
        <v>22.68</v>
      </c>
      <c r="D102">
        <v>77800</v>
      </c>
      <c r="E102">
        <v>51000</v>
      </c>
      <c r="F102">
        <v>0.65549999999999997</v>
      </c>
      <c r="G102">
        <v>2</v>
      </c>
      <c r="H102" t="s">
        <v>18</v>
      </c>
      <c r="I102">
        <v>10</v>
      </c>
      <c r="J102">
        <v>355000</v>
      </c>
      <c r="K102">
        <v>95000</v>
      </c>
      <c r="L102">
        <v>27.42</v>
      </c>
      <c r="M102">
        <v>360</v>
      </c>
      <c r="N102">
        <v>3.62</v>
      </c>
    </row>
    <row r="103" spans="1:14" x14ac:dyDescent="0.3">
      <c r="A103">
        <v>96</v>
      </c>
      <c r="B103">
        <v>48</v>
      </c>
      <c r="C103">
        <v>15.97</v>
      </c>
      <c r="D103">
        <v>97600</v>
      </c>
      <c r="E103">
        <v>475000</v>
      </c>
      <c r="F103">
        <v>4.8667999999999996</v>
      </c>
      <c r="G103">
        <v>2</v>
      </c>
      <c r="H103" t="s">
        <v>18</v>
      </c>
      <c r="I103">
        <v>30</v>
      </c>
      <c r="J103">
        <v>505000</v>
      </c>
      <c r="K103">
        <v>375000</v>
      </c>
      <c r="L103">
        <v>74.319999999999993</v>
      </c>
      <c r="M103">
        <v>360</v>
      </c>
      <c r="N103">
        <v>2.99</v>
      </c>
    </row>
    <row r="104" spans="1:14" x14ac:dyDescent="0.3">
      <c r="A104">
        <v>97</v>
      </c>
      <c r="B104">
        <v>36</v>
      </c>
      <c r="C104">
        <v>21.42</v>
      </c>
      <c r="D104">
        <v>76200</v>
      </c>
      <c r="E104">
        <v>80000</v>
      </c>
      <c r="F104">
        <v>1.0499000000000001</v>
      </c>
      <c r="G104">
        <v>2</v>
      </c>
      <c r="H104" t="s">
        <v>18</v>
      </c>
      <c r="I104">
        <v>30</v>
      </c>
      <c r="J104">
        <v>135000</v>
      </c>
      <c r="K104">
        <v>125000</v>
      </c>
      <c r="L104">
        <v>94.96</v>
      </c>
      <c r="M104">
        <v>360</v>
      </c>
      <c r="N104">
        <v>2.62</v>
      </c>
    </row>
    <row r="105" spans="1:14" x14ac:dyDescent="0.3">
      <c r="A105">
        <v>98</v>
      </c>
      <c r="B105">
        <v>55</v>
      </c>
      <c r="C105">
        <v>2.5499999999999998</v>
      </c>
      <c r="D105">
        <v>102800</v>
      </c>
      <c r="E105">
        <v>63000</v>
      </c>
      <c r="F105">
        <v>0.61280000000000001</v>
      </c>
      <c r="G105">
        <v>2</v>
      </c>
      <c r="H105" t="s">
        <v>19</v>
      </c>
      <c r="I105">
        <v>20</v>
      </c>
      <c r="J105">
        <v>295000</v>
      </c>
      <c r="K105">
        <v>185000</v>
      </c>
      <c r="L105">
        <v>63.13</v>
      </c>
      <c r="M105">
        <v>240</v>
      </c>
      <c r="N105">
        <v>2.75</v>
      </c>
    </row>
    <row r="106" spans="1:14" x14ac:dyDescent="0.3">
      <c r="A106">
        <v>99</v>
      </c>
      <c r="B106">
        <v>50</v>
      </c>
      <c r="C106">
        <v>4.17</v>
      </c>
      <c r="D106">
        <v>79300</v>
      </c>
      <c r="E106">
        <v>116000</v>
      </c>
      <c r="F106">
        <v>1.4628000000000001</v>
      </c>
      <c r="G106">
        <v>1</v>
      </c>
      <c r="H106" t="s">
        <v>19</v>
      </c>
      <c r="I106">
        <v>38</v>
      </c>
      <c r="J106">
        <v>255000</v>
      </c>
      <c r="K106">
        <v>245000</v>
      </c>
      <c r="L106">
        <v>97</v>
      </c>
      <c r="M106">
        <v>360</v>
      </c>
      <c r="N106">
        <v>3</v>
      </c>
    </row>
    <row r="107" spans="1:14" x14ac:dyDescent="0.3">
      <c r="A107">
        <v>100</v>
      </c>
      <c r="B107">
        <v>42</v>
      </c>
      <c r="C107">
        <v>3.14</v>
      </c>
      <c r="D107">
        <v>82300</v>
      </c>
      <c r="E107">
        <v>88000</v>
      </c>
      <c r="F107">
        <v>1.0692999999999999</v>
      </c>
      <c r="G107">
        <v>1</v>
      </c>
      <c r="H107" t="s">
        <v>19</v>
      </c>
      <c r="I107">
        <v>10</v>
      </c>
      <c r="J107">
        <v>155000</v>
      </c>
      <c r="K107">
        <v>95000</v>
      </c>
      <c r="L107">
        <v>60</v>
      </c>
      <c r="M107">
        <v>180</v>
      </c>
      <c r="N107">
        <v>3.12</v>
      </c>
    </row>
    <row r="108" spans="1:14" x14ac:dyDescent="0.3">
      <c r="A108">
        <v>101</v>
      </c>
      <c r="B108">
        <v>34</v>
      </c>
      <c r="C108">
        <v>48.53</v>
      </c>
      <c r="D108">
        <v>96500</v>
      </c>
      <c r="E108">
        <v>69000</v>
      </c>
      <c r="F108">
        <v>0.71499999999999997</v>
      </c>
      <c r="G108">
        <v>2</v>
      </c>
      <c r="H108" t="s">
        <v>19</v>
      </c>
      <c r="I108">
        <v>30</v>
      </c>
      <c r="J108">
        <v>305000</v>
      </c>
      <c r="K108">
        <v>105000</v>
      </c>
      <c r="L108">
        <v>35</v>
      </c>
      <c r="M108">
        <v>360</v>
      </c>
      <c r="N108">
        <v>2.5</v>
      </c>
    </row>
    <row r="109" spans="1:14" x14ac:dyDescent="0.3">
      <c r="A109">
        <v>102</v>
      </c>
      <c r="B109">
        <v>1</v>
      </c>
      <c r="C109">
        <v>7.49</v>
      </c>
      <c r="D109">
        <v>81000</v>
      </c>
      <c r="E109">
        <v>110000</v>
      </c>
      <c r="F109">
        <v>1.3580000000000001</v>
      </c>
      <c r="G109">
        <v>2</v>
      </c>
      <c r="H109" t="s">
        <v>19</v>
      </c>
      <c r="I109">
        <v>30</v>
      </c>
      <c r="J109">
        <v>285000</v>
      </c>
      <c r="K109">
        <v>255000</v>
      </c>
      <c r="L109">
        <v>90</v>
      </c>
      <c r="M109">
        <v>360</v>
      </c>
      <c r="N109">
        <v>2.75</v>
      </c>
    </row>
    <row r="110" spans="1:14" x14ac:dyDescent="0.3">
      <c r="A110">
        <v>103</v>
      </c>
      <c r="B110">
        <v>6</v>
      </c>
      <c r="C110">
        <v>51.32</v>
      </c>
      <c r="D110">
        <v>92700</v>
      </c>
      <c r="E110">
        <v>82000</v>
      </c>
      <c r="F110">
        <v>0.88460000000000005</v>
      </c>
      <c r="G110">
        <v>2</v>
      </c>
      <c r="H110" t="s">
        <v>19</v>
      </c>
      <c r="I110">
        <v>47</v>
      </c>
      <c r="J110">
        <v>995000</v>
      </c>
      <c r="K110">
        <v>445000</v>
      </c>
      <c r="L110">
        <v>44.72</v>
      </c>
      <c r="M110">
        <v>360</v>
      </c>
      <c r="N110">
        <v>2.37</v>
      </c>
    </row>
    <row r="111" spans="1:14" x14ac:dyDescent="0.3">
      <c r="A111">
        <v>104</v>
      </c>
      <c r="B111">
        <v>47</v>
      </c>
      <c r="C111">
        <v>6.91</v>
      </c>
      <c r="D111">
        <v>72600</v>
      </c>
      <c r="E111">
        <v>88000</v>
      </c>
      <c r="F111">
        <v>1.2121</v>
      </c>
      <c r="G111">
        <v>2</v>
      </c>
      <c r="H111" t="s">
        <v>19</v>
      </c>
      <c r="I111">
        <v>43</v>
      </c>
      <c r="J111">
        <v>505000</v>
      </c>
      <c r="K111">
        <v>365000</v>
      </c>
      <c r="L111">
        <v>73.400000000000006</v>
      </c>
      <c r="M111">
        <v>360</v>
      </c>
      <c r="N111">
        <v>3.75</v>
      </c>
    </row>
    <row r="112" spans="1:14" x14ac:dyDescent="0.3">
      <c r="A112">
        <v>105</v>
      </c>
      <c r="B112">
        <v>13</v>
      </c>
      <c r="C112">
        <v>11.47</v>
      </c>
      <c r="D112">
        <v>58700</v>
      </c>
      <c r="E112">
        <v>30000</v>
      </c>
      <c r="F112">
        <v>0.5111</v>
      </c>
      <c r="G112">
        <v>2</v>
      </c>
      <c r="H112" t="s">
        <v>19</v>
      </c>
      <c r="I112">
        <v>30</v>
      </c>
      <c r="J112">
        <v>95000</v>
      </c>
      <c r="K112">
        <v>75000</v>
      </c>
      <c r="L112">
        <v>83.36</v>
      </c>
      <c r="M112">
        <v>360</v>
      </c>
      <c r="N112">
        <v>3.75</v>
      </c>
    </row>
    <row r="113" spans="1:14" x14ac:dyDescent="0.3">
      <c r="A113">
        <v>106</v>
      </c>
      <c r="B113">
        <v>19</v>
      </c>
      <c r="C113">
        <v>5.74</v>
      </c>
      <c r="D113">
        <v>89200</v>
      </c>
      <c r="E113">
        <v>131000</v>
      </c>
      <c r="F113">
        <v>1.4685999999999999</v>
      </c>
      <c r="G113">
        <v>2</v>
      </c>
      <c r="H113" t="s">
        <v>19</v>
      </c>
      <c r="I113">
        <v>20</v>
      </c>
      <c r="J113">
        <v>235000</v>
      </c>
      <c r="K113">
        <v>185000</v>
      </c>
      <c r="L113">
        <v>80</v>
      </c>
      <c r="M113">
        <v>180</v>
      </c>
      <c r="N113">
        <v>2.62</v>
      </c>
    </row>
    <row r="114" spans="1:14" x14ac:dyDescent="0.3">
      <c r="A114">
        <v>107</v>
      </c>
      <c r="B114">
        <v>19</v>
      </c>
      <c r="C114">
        <v>9.65</v>
      </c>
      <c r="D114">
        <v>80600</v>
      </c>
      <c r="E114">
        <v>82000</v>
      </c>
      <c r="F114">
        <v>1.0174000000000001</v>
      </c>
      <c r="G114">
        <v>2</v>
      </c>
      <c r="H114" t="s">
        <v>19</v>
      </c>
      <c r="I114">
        <v>46</v>
      </c>
      <c r="J114">
        <v>295000</v>
      </c>
      <c r="K114">
        <v>235000</v>
      </c>
      <c r="L114">
        <v>80.989999999999995</v>
      </c>
      <c r="M114">
        <v>360</v>
      </c>
      <c r="N114">
        <v>2.87</v>
      </c>
    </row>
    <row r="115" spans="1:14" x14ac:dyDescent="0.3">
      <c r="A115">
        <v>108</v>
      </c>
      <c r="B115">
        <v>41</v>
      </c>
      <c r="C115">
        <v>14.27</v>
      </c>
      <c r="D115">
        <v>92100</v>
      </c>
      <c r="E115">
        <v>162000</v>
      </c>
      <c r="F115">
        <v>1.7589999999999999</v>
      </c>
      <c r="G115">
        <v>2</v>
      </c>
      <c r="H115" t="s">
        <v>19</v>
      </c>
      <c r="I115">
        <v>20</v>
      </c>
      <c r="J115">
        <v>505000</v>
      </c>
      <c r="K115">
        <v>365000</v>
      </c>
      <c r="L115">
        <v>73.599999999999994</v>
      </c>
      <c r="M115">
        <v>180</v>
      </c>
      <c r="N115">
        <v>3.25</v>
      </c>
    </row>
    <row r="116" spans="1:14" x14ac:dyDescent="0.3">
      <c r="A116">
        <v>109</v>
      </c>
      <c r="B116">
        <v>29</v>
      </c>
      <c r="C116">
        <v>9</v>
      </c>
      <c r="D116">
        <v>82600</v>
      </c>
      <c r="E116">
        <v>118000</v>
      </c>
      <c r="F116">
        <v>1.4286000000000001</v>
      </c>
      <c r="G116">
        <v>2</v>
      </c>
      <c r="H116" t="s">
        <v>19</v>
      </c>
      <c r="I116">
        <v>30</v>
      </c>
      <c r="J116">
        <v>405000</v>
      </c>
      <c r="K116">
        <v>325000</v>
      </c>
      <c r="L116">
        <v>80</v>
      </c>
      <c r="M116">
        <v>360</v>
      </c>
      <c r="N116">
        <v>2.62</v>
      </c>
    </row>
    <row r="117" spans="1:14" x14ac:dyDescent="0.3">
      <c r="A117">
        <v>110</v>
      </c>
      <c r="B117">
        <v>6</v>
      </c>
      <c r="C117">
        <v>59.52</v>
      </c>
      <c r="D117">
        <v>75300</v>
      </c>
      <c r="E117">
        <v>37000</v>
      </c>
      <c r="F117">
        <v>0.4914</v>
      </c>
      <c r="G117">
        <v>2</v>
      </c>
      <c r="H117" t="s">
        <v>19</v>
      </c>
      <c r="I117">
        <v>47</v>
      </c>
      <c r="J117">
        <v>415000</v>
      </c>
      <c r="K117">
        <v>295000</v>
      </c>
      <c r="L117">
        <v>70.94</v>
      </c>
      <c r="M117">
        <v>360</v>
      </c>
      <c r="N117">
        <v>3</v>
      </c>
    </row>
    <row r="118" spans="1:14" x14ac:dyDescent="0.3">
      <c r="A118">
        <v>111</v>
      </c>
      <c r="B118">
        <v>12</v>
      </c>
      <c r="C118">
        <v>51.06</v>
      </c>
      <c r="D118">
        <v>68100</v>
      </c>
      <c r="E118">
        <v>117000</v>
      </c>
      <c r="F118">
        <v>1.7181</v>
      </c>
      <c r="G118">
        <v>2</v>
      </c>
      <c r="H118" t="s">
        <v>19</v>
      </c>
      <c r="I118">
        <v>20</v>
      </c>
      <c r="J118">
        <v>285000</v>
      </c>
      <c r="K118">
        <v>235000</v>
      </c>
      <c r="L118">
        <v>84.09</v>
      </c>
      <c r="M118">
        <v>360</v>
      </c>
      <c r="N118">
        <v>2.87</v>
      </c>
    </row>
    <row r="119" spans="1:14" x14ac:dyDescent="0.3">
      <c r="A119">
        <v>112</v>
      </c>
      <c r="B119">
        <v>13</v>
      </c>
      <c r="C119">
        <v>40.93</v>
      </c>
      <c r="D119">
        <v>82200</v>
      </c>
      <c r="E119">
        <v>108000</v>
      </c>
      <c r="F119">
        <v>1.3139000000000001</v>
      </c>
      <c r="G119">
        <v>2</v>
      </c>
      <c r="H119" t="s">
        <v>19</v>
      </c>
      <c r="I119">
        <v>10</v>
      </c>
      <c r="J119">
        <v>335000</v>
      </c>
      <c r="K119">
        <v>275000</v>
      </c>
      <c r="L119">
        <v>84.6</v>
      </c>
      <c r="M119">
        <v>360</v>
      </c>
      <c r="N119">
        <v>2.87</v>
      </c>
    </row>
    <row r="120" spans="1:14" x14ac:dyDescent="0.3">
      <c r="A120">
        <v>113</v>
      </c>
      <c r="B120">
        <v>6</v>
      </c>
      <c r="C120">
        <v>57.94</v>
      </c>
      <c r="D120">
        <v>75300</v>
      </c>
      <c r="E120">
        <v>37000</v>
      </c>
      <c r="F120">
        <v>0.4914</v>
      </c>
      <c r="G120">
        <v>2</v>
      </c>
      <c r="H120" t="s">
        <v>19</v>
      </c>
      <c r="I120">
        <v>41</v>
      </c>
      <c r="J120">
        <v>305000</v>
      </c>
      <c r="K120">
        <v>195000</v>
      </c>
      <c r="L120">
        <v>63.33</v>
      </c>
      <c r="M120">
        <v>360</v>
      </c>
      <c r="N120">
        <v>2.87</v>
      </c>
    </row>
    <row r="121" spans="1:14" x14ac:dyDescent="0.3">
      <c r="A121">
        <v>114</v>
      </c>
      <c r="B121">
        <v>36</v>
      </c>
      <c r="C121">
        <v>40.15</v>
      </c>
      <c r="D121">
        <v>96500</v>
      </c>
      <c r="E121">
        <v>160000</v>
      </c>
      <c r="F121">
        <v>1.6579999999999999</v>
      </c>
      <c r="G121">
        <v>2</v>
      </c>
      <c r="H121" t="s">
        <v>19</v>
      </c>
      <c r="I121">
        <v>30</v>
      </c>
      <c r="J121">
        <v>635000</v>
      </c>
      <c r="K121">
        <v>495000</v>
      </c>
      <c r="L121">
        <v>79.040000000000006</v>
      </c>
      <c r="M121">
        <v>360</v>
      </c>
      <c r="N121">
        <v>3.12</v>
      </c>
    </row>
    <row r="122" spans="1:14" x14ac:dyDescent="0.3">
      <c r="A122">
        <v>115</v>
      </c>
      <c r="B122">
        <v>17</v>
      </c>
      <c r="C122">
        <v>12.95</v>
      </c>
      <c r="D122">
        <v>89100</v>
      </c>
      <c r="E122">
        <v>231000</v>
      </c>
      <c r="F122">
        <v>2.5926</v>
      </c>
      <c r="G122">
        <v>2</v>
      </c>
      <c r="H122" t="s">
        <v>19</v>
      </c>
      <c r="I122">
        <v>20</v>
      </c>
      <c r="J122">
        <v>1465000</v>
      </c>
      <c r="K122">
        <v>505000</v>
      </c>
      <c r="L122">
        <v>34.950000000000003</v>
      </c>
      <c r="M122">
        <v>360</v>
      </c>
      <c r="N122">
        <v>2.99</v>
      </c>
    </row>
    <row r="123" spans="1:14" x14ac:dyDescent="0.3">
      <c r="A123">
        <v>116</v>
      </c>
      <c r="B123">
        <v>19</v>
      </c>
      <c r="C123">
        <v>20.13</v>
      </c>
      <c r="D123">
        <v>99100</v>
      </c>
      <c r="E123">
        <v>130000</v>
      </c>
      <c r="F123">
        <v>1.3118000000000001</v>
      </c>
      <c r="G123">
        <v>2</v>
      </c>
      <c r="H123" t="s">
        <v>19</v>
      </c>
      <c r="I123">
        <v>20</v>
      </c>
      <c r="J123">
        <v>395000</v>
      </c>
      <c r="K123">
        <v>305000</v>
      </c>
      <c r="L123">
        <v>84.52</v>
      </c>
      <c r="M123">
        <v>360</v>
      </c>
      <c r="N123">
        <v>2.99</v>
      </c>
    </row>
    <row r="124" spans="1:14" x14ac:dyDescent="0.3">
      <c r="A124">
        <v>117</v>
      </c>
      <c r="B124">
        <v>48</v>
      </c>
      <c r="C124">
        <v>25.37</v>
      </c>
      <c r="D124">
        <v>84800</v>
      </c>
      <c r="E124">
        <v>281000</v>
      </c>
      <c r="F124">
        <v>3.3136999999999999</v>
      </c>
      <c r="G124">
        <v>2</v>
      </c>
      <c r="H124" t="s">
        <v>19</v>
      </c>
      <c r="I124">
        <v>10</v>
      </c>
      <c r="J124">
        <v>525000</v>
      </c>
      <c r="K124">
        <v>425000</v>
      </c>
      <c r="L124">
        <v>80</v>
      </c>
      <c r="M124">
        <v>360</v>
      </c>
      <c r="N124">
        <v>2.75</v>
      </c>
    </row>
    <row r="125" spans="1:14" x14ac:dyDescent="0.3">
      <c r="A125">
        <v>118</v>
      </c>
      <c r="B125">
        <v>8</v>
      </c>
      <c r="C125">
        <v>16.329999999999998</v>
      </c>
      <c r="D125">
        <v>81700</v>
      </c>
      <c r="E125">
        <v>218000</v>
      </c>
      <c r="F125">
        <v>2.6682999999999999</v>
      </c>
      <c r="G125">
        <v>2</v>
      </c>
      <c r="H125" t="s">
        <v>19</v>
      </c>
      <c r="I125">
        <v>20</v>
      </c>
      <c r="J125">
        <v>655000</v>
      </c>
      <c r="K125">
        <v>465000</v>
      </c>
      <c r="L125">
        <v>71.900000000000006</v>
      </c>
      <c r="M125">
        <v>240</v>
      </c>
      <c r="N125">
        <v>3.25</v>
      </c>
    </row>
    <row r="126" spans="1:14" x14ac:dyDescent="0.3">
      <c r="A126">
        <v>119</v>
      </c>
      <c r="B126">
        <v>29</v>
      </c>
      <c r="C126">
        <v>12.84</v>
      </c>
      <c r="D126">
        <v>82600</v>
      </c>
      <c r="E126">
        <v>85000</v>
      </c>
      <c r="F126">
        <v>1.0290999999999999</v>
      </c>
      <c r="G126">
        <v>2</v>
      </c>
      <c r="H126" t="s">
        <v>19</v>
      </c>
      <c r="I126">
        <v>20</v>
      </c>
      <c r="J126">
        <v>225000</v>
      </c>
      <c r="K126">
        <v>145000</v>
      </c>
      <c r="L126">
        <v>66.66</v>
      </c>
      <c r="M126">
        <v>360</v>
      </c>
      <c r="N126">
        <v>3.37</v>
      </c>
    </row>
    <row r="127" spans="1:14" x14ac:dyDescent="0.3">
      <c r="A127">
        <v>120</v>
      </c>
      <c r="B127">
        <v>12</v>
      </c>
      <c r="C127">
        <v>15.21</v>
      </c>
      <c r="D127">
        <v>65000</v>
      </c>
      <c r="E127">
        <v>67000</v>
      </c>
      <c r="F127">
        <v>1.0307999999999999</v>
      </c>
      <c r="G127">
        <v>2</v>
      </c>
      <c r="H127" t="s">
        <v>19</v>
      </c>
      <c r="I127">
        <v>42</v>
      </c>
      <c r="J127">
        <v>265000</v>
      </c>
      <c r="K127">
        <v>215000</v>
      </c>
      <c r="L127">
        <v>78.94</v>
      </c>
      <c r="M127">
        <v>360</v>
      </c>
      <c r="N127">
        <v>3.99</v>
      </c>
    </row>
    <row r="128" spans="1:14" x14ac:dyDescent="0.3">
      <c r="A128">
        <v>121</v>
      </c>
      <c r="B128">
        <v>12</v>
      </c>
      <c r="C128">
        <v>83.41</v>
      </c>
      <c r="D128">
        <v>68300</v>
      </c>
      <c r="E128">
        <v>112000</v>
      </c>
      <c r="F128">
        <v>1.6397999999999999</v>
      </c>
      <c r="G128">
        <v>1</v>
      </c>
      <c r="H128" t="s">
        <v>19</v>
      </c>
      <c r="I128">
        <v>39</v>
      </c>
      <c r="J128">
        <v>575000</v>
      </c>
      <c r="K128">
        <v>445000</v>
      </c>
      <c r="L128">
        <v>77.64</v>
      </c>
      <c r="M128">
        <v>360</v>
      </c>
      <c r="N128">
        <v>2.37</v>
      </c>
    </row>
    <row r="129" spans="1:14" x14ac:dyDescent="0.3">
      <c r="A129">
        <v>122</v>
      </c>
      <c r="B129">
        <v>4</v>
      </c>
      <c r="C129">
        <v>24.87</v>
      </c>
      <c r="D129">
        <v>77800</v>
      </c>
      <c r="E129">
        <v>175000</v>
      </c>
      <c r="F129">
        <v>2.2494000000000001</v>
      </c>
      <c r="G129">
        <v>2</v>
      </c>
      <c r="H129" t="s">
        <v>19</v>
      </c>
      <c r="I129">
        <v>10</v>
      </c>
      <c r="J129">
        <v>415000</v>
      </c>
      <c r="K129">
        <v>285000</v>
      </c>
      <c r="L129">
        <v>68.53</v>
      </c>
      <c r="M129">
        <v>360</v>
      </c>
      <c r="N129">
        <v>2.87</v>
      </c>
    </row>
    <row r="130" spans="1:14" x14ac:dyDescent="0.3">
      <c r="A130">
        <v>123</v>
      </c>
      <c r="B130">
        <v>6</v>
      </c>
      <c r="C130">
        <v>80.94</v>
      </c>
      <c r="D130">
        <v>92700</v>
      </c>
      <c r="E130">
        <v>91000</v>
      </c>
      <c r="F130">
        <v>0.98170000000000002</v>
      </c>
      <c r="G130">
        <v>2</v>
      </c>
      <c r="H130" t="s">
        <v>19</v>
      </c>
      <c r="I130">
        <v>37</v>
      </c>
      <c r="J130">
        <v>715000</v>
      </c>
      <c r="K130">
        <v>225000</v>
      </c>
      <c r="L130">
        <v>31.35</v>
      </c>
      <c r="M130">
        <v>180</v>
      </c>
      <c r="N130">
        <v>2.75</v>
      </c>
    </row>
    <row r="131" spans="1:14" x14ac:dyDescent="0.3">
      <c r="A131">
        <v>124</v>
      </c>
      <c r="B131">
        <v>39</v>
      </c>
      <c r="C131">
        <v>19.3</v>
      </c>
      <c r="D131">
        <v>85200</v>
      </c>
      <c r="E131">
        <v>85000</v>
      </c>
      <c r="F131">
        <v>0.99770000000000003</v>
      </c>
      <c r="G131">
        <v>2</v>
      </c>
      <c r="H131" t="s">
        <v>19</v>
      </c>
      <c r="I131">
        <v>43</v>
      </c>
      <c r="J131">
        <v>255000</v>
      </c>
      <c r="K131">
        <v>235000</v>
      </c>
      <c r="L131">
        <v>90.19</v>
      </c>
      <c r="M131">
        <v>360</v>
      </c>
      <c r="N131">
        <v>3</v>
      </c>
    </row>
    <row r="132" spans="1:14" x14ac:dyDescent="0.3">
      <c r="A132">
        <v>125</v>
      </c>
      <c r="B132">
        <v>40</v>
      </c>
      <c r="C132">
        <v>15.38</v>
      </c>
      <c r="D132">
        <v>74000</v>
      </c>
      <c r="E132">
        <v>126000</v>
      </c>
      <c r="F132">
        <v>1.7027000000000001</v>
      </c>
      <c r="G132">
        <v>2</v>
      </c>
      <c r="H132" t="s">
        <v>19</v>
      </c>
      <c r="I132">
        <v>30</v>
      </c>
      <c r="J132">
        <v>205000</v>
      </c>
      <c r="K132">
        <v>165000</v>
      </c>
      <c r="L132">
        <v>80</v>
      </c>
      <c r="M132">
        <v>240</v>
      </c>
      <c r="N132">
        <v>3.87</v>
      </c>
    </row>
    <row r="133" spans="1:14" x14ac:dyDescent="0.3">
      <c r="A133">
        <v>126</v>
      </c>
      <c r="B133">
        <v>49</v>
      </c>
      <c r="C133">
        <v>16.8</v>
      </c>
      <c r="D133">
        <v>70700</v>
      </c>
      <c r="E133">
        <v>62000</v>
      </c>
      <c r="F133">
        <v>0.87690000000000001</v>
      </c>
      <c r="G133">
        <v>1</v>
      </c>
      <c r="H133" t="s">
        <v>19</v>
      </c>
      <c r="I133">
        <v>20</v>
      </c>
      <c r="J133">
        <v>305000</v>
      </c>
      <c r="K133">
        <v>275000</v>
      </c>
      <c r="L133">
        <v>95</v>
      </c>
      <c r="M133">
        <v>360</v>
      </c>
      <c r="N133">
        <v>2.75</v>
      </c>
    </row>
    <row r="134" spans="1:14" x14ac:dyDescent="0.3">
      <c r="A134">
        <v>127</v>
      </c>
      <c r="B134">
        <v>26</v>
      </c>
      <c r="C134">
        <v>6.53</v>
      </c>
      <c r="D134">
        <v>79700</v>
      </c>
      <c r="E134">
        <v>56000</v>
      </c>
      <c r="F134">
        <v>0.7026</v>
      </c>
      <c r="G134">
        <v>2</v>
      </c>
      <c r="H134" t="s">
        <v>19</v>
      </c>
      <c r="I134">
        <v>39</v>
      </c>
      <c r="J134">
        <v>325000</v>
      </c>
      <c r="K134">
        <v>235000</v>
      </c>
      <c r="L134">
        <v>73.53</v>
      </c>
      <c r="M134">
        <v>360</v>
      </c>
      <c r="N134">
        <v>2.99</v>
      </c>
    </row>
    <row r="135" spans="1:14" x14ac:dyDescent="0.3">
      <c r="A135">
        <v>128</v>
      </c>
      <c r="B135">
        <v>53</v>
      </c>
      <c r="C135">
        <v>11.83</v>
      </c>
      <c r="D135">
        <v>86300</v>
      </c>
      <c r="E135">
        <v>67000</v>
      </c>
      <c r="F135">
        <v>0.77639999999999998</v>
      </c>
      <c r="G135">
        <v>2</v>
      </c>
      <c r="H135" t="s">
        <v>19</v>
      </c>
      <c r="I135">
        <v>44</v>
      </c>
      <c r="J135">
        <v>425000</v>
      </c>
      <c r="K135">
        <v>335000</v>
      </c>
      <c r="L135">
        <v>79</v>
      </c>
      <c r="M135">
        <v>360</v>
      </c>
      <c r="N135">
        <v>4.37</v>
      </c>
    </row>
    <row r="136" spans="1:14" x14ac:dyDescent="0.3">
      <c r="A136">
        <v>129</v>
      </c>
      <c r="B136">
        <v>53</v>
      </c>
      <c r="C136">
        <v>37.630000000000003</v>
      </c>
      <c r="D136">
        <v>106900</v>
      </c>
      <c r="E136">
        <v>69000</v>
      </c>
      <c r="F136">
        <v>0.64549999999999996</v>
      </c>
      <c r="G136">
        <v>2</v>
      </c>
      <c r="H136" t="s">
        <v>19</v>
      </c>
      <c r="I136">
        <v>45</v>
      </c>
      <c r="J136">
        <v>445000</v>
      </c>
      <c r="K136">
        <v>325000</v>
      </c>
      <c r="L136">
        <v>73.53</v>
      </c>
      <c r="M136">
        <v>360</v>
      </c>
      <c r="N136">
        <v>3.37</v>
      </c>
    </row>
    <row r="137" spans="1:14" x14ac:dyDescent="0.3">
      <c r="A137">
        <v>130</v>
      </c>
      <c r="B137">
        <v>21</v>
      </c>
      <c r="C137">
        <v>90.31</v>
      </c>
      <c r="D137">
        <v>79400</v>
      </c>
      <c r="E137">
        <v>374000</v>
      </c>
      <c r="F137">
        <v>4.7103000000000002</v>
      </c>
      <c r="G137">
        <v>1</v>
      </c>
      <c r="H137" t="s">
        <v>19</v>
      </c>
      <c r="I137">
        <v>30</v>
      </c>
      <c r="J137">
        <v>115000</v>
      </c>
      <c r="K137">
        <v>95000</v>
      </c>
      <c r="L137">
        <v>80</v>
      </c>
      <c r="M137">
        <v>360</v>
      </c>
      <c r="N137">
        <v>4.25</v>
      </c>
    </row>
    <row r="138" spans="1:14" x14ac:dyDescent="0.3">
      <c r="A138">
        <v>131</v>
      </c>
      <c r="B138">
        <v>6</v>
      </c>
      <c r="C138">
        <v>78.83</v>
      </c>
      <c r="D138">
        <v>83300</v>
      </c>
      <c r="E138">
        <v>302000</v>
      </c>
      <c r="F138">
        <v>3.6255000000000002</v>
      </c>
      <c r="G138">
        <v>2</v>
      </c>
      <c r="H138" t="s">
        <v>19</v>
      </c>
      <c r="I138">
        <v>10</v>
      </c>
      <c r="J138">
        <v>635000</v>
      </c>
      <c r="K138">
        <v>355000</v>
      </c>
      <c r="L138">
        <v>55.79</v>
      </c>
      <c r="M138">
        <v>360</v>
      </c>
      <c r="N138">
        <v>3.5</v>
      </c>
    </row>
    <row r="139" spans="1:14" x14ac:dyDescent="0.3">
      <c r="A139">
        <v>132</v>
      </c>
      <c r="B139">
        <v>6</v>
      </c>
      <c r="C139">
        <v>24.95</v>
      </c>
      <c r="D139">
        <v>97800</v>
      </c>
      <c r="E139">
        <v>222000</v>
      </c>
      <c r="F139">
        <v>2.2698999999999998</v>
      </c>
      <c r="G139">
        <v>1</v>
      </c>
      <c r="H139" t="s">
        <v>19</v>
      </c>
      <c r="I139">
        <v>20</v>
      </c>
      <c r="J139">
        <v>1105000</v>
      </c>
      <c r="K139">
        <v>715000</v>
      </c>
      <c r="L139">
        <v>64.81</v>
      </c>
      <c r="M139">
        <v>360</v>
      </c>
      <c r="N139">
        <v>3</v>
      </c>
    </row>
    <row r="140" spans="1:14" x14ac:dyDescent="0.3">
      <c r="A140">
        <v>133</v>
      </c>
      <c r="B140">
        <v>40</v>
      </c>
      <c r="C140">
        <v>15.38</v>
      </c>
      <c r="D140">
        <v>74000</v>
      </c>
      <c r="E140">
        <v>162000</v>
      </c>
      <c r="F140">
        <v>2.1892</v>
      </c>
      <c r="G140">
        <v>2</v>
      </c>
      <c r="H140" t="s">
        <v>19</v>
      </c>
      <c r="I140">
        <v>20</v>
      </c>
      <c r="J140">
        <v>495000</v>
      </c>
      <c r="K140">
        <v>395000</v>
      </c>
      <c r="L140">
        <v>79.989999999999995</v>
      </c>
      <c r="M140">
        <v>360</v>
      </c>
      <c r="N140">
        <v>3.37</v>
      </c>
    </row>
    <row r="141" spans="1:14" x14ac:dyDescent="0.3">
      <c r="A141">
        <v>134</v>
      </c>
      <c r="B141">
        <v>27</v>
      </c>
      <c r="C141">
        <v>17.350000000000001</v>
      </c>
      <c r="D141">
        <v>102800</v>
      </c>
      <c r="E141">
        <v>27000</v>
      </c>
      <c r="F141">
        <v>0.2626</v>
      </c>
      <c r="G141">
        <v>2</v>
      </c>
      <c r="H141" t="s">
        <v>19</v>
      </c>
      <c r="I141">
        <v>43</v>
      </c>
      <c r="J141">
        <v>325000</v>
      </c>
      <c r="K141">
        <v>125000</v>
      </c>
      <c r="L141">
        <v>38.81</v>
      </c>
      <c r="M141">
        <v>360</v>
      </c>
      <c r="N141">
        <v>3.62</v>
      </c>
    </row>
    <row r="142" spans="1:14" x14ac:dyDescent="0.3">
      <c r="A142">
        <v>135</v>
      </c>
      <c r="B142">
        <v>5</v>
      </c>
      <c r="C142">
        <v>18.28</v>
      </c>
      <c r="D142">
        <v>71400</v>
      </c>
      <c r="E142">
        <v>277000</v>
      </c>
      <c r="F142">
        <v>3.8795999999999999</v>
      </c>
      <c r="G142">
        <v>2</v>
      </c>
      <c r="H142" t="s">
        <v>19</v>
      </c>
      <c r="I142">
        <v>10</v>
      </c>
      <c r="J142">
        <v>145000</v>
      </c>
      <c r="K142">
        <v>115000</v>
      </c>
      <c r="L142">
        <v>80</v>
      </c>
      <c r="M142">
        <v>360</v>
      </c>
      <c r="N142">
        <v>5.12</v>
      </c>
    </row>
    <row r="143" spans="1:14" x14ac:dyDescent="0.3">
      <c r="A143">
        <v>136</v>
      </c>
      <c r="B143">
        <v>51</v>
      </c>
      <c r="C143">
        <v>9.9700000000000006</v>
      </c>
      <c r="D143">
        <v>124900</v>
      </c>
      <c r="E143">
        <v>94000</v>
      </c>
      <c r="F143">
        <v>0.75260000000000005</v>
      </c>
      <c r="G143">
        <v>2</v>
      </c>
      <c r="H143" t="s">
        <v>19</v>
      </c>
      <c r="I143">
        <v>39</v>
      </c>
      <c r="J143">
        <v>545000</v>
      </c>
      <c r="K143">
        <v>385000</v>
      </c>
      <c r="L143">
        <v>70.45</v>
      </c>
      <c r="M143">
        <v>360</v>
      </c>
      <c r="N143">
        <v>3.37</v>
      </c>
    </row>
    <row r="144" spans="1:14" x14ac:dyDescent="0.3">
      <c r="A144">
        <v>137</v>
      </c>
      <c r="B144">
        <v>18</v>
      </c>
      <c r="C144">
        <v>8.75</v>
      </c>
      <c r="D144">
        <v>79600</v>
      </c>
      <c r="E144">
        <v>55000</v>
      </c>
      <c r="F144">
        <v>0.69099999999999995</v>
      </c>
      <c r="G144">
        <v>2</v>
      </c>
      <c r="H144" t="s">
        <v>19</v>
      </c>
      <c r="I144">
        <v>20</v>
      </c>
      <c r="J144">
        <v>275000</v>
      </c>
      <c r="K144">
        <v>125000</v>
      </c>
      <c r="L144">
        <v>44.64</v>
      </c>
      <c r="M144">
        <v>360</v>
      </c>
      <c r="N144">
        <v>3.75</v>
      </c>
    </row>
    <row r="145" spans="1:14" x14ac:dyDescent="0.3">
      <c r="A145">
        <v>138</v>
      </c>
      <c r="B145">
        <v>51</v>
      </c>
      <c r="C145">
        <v>16.96</v>
      </c>
      <c r="D145">
        <v>83400</v>
      </c>
      <c r="E145">
        <v>143000</v>
      </c>
      <c r="F145">
        <v>1.7145999999999999</v>
      </c>
      <c r="G145">
        <v>2</v>
      </c>
      <c r="H145" t="s">
        <v>19</v>
      </c>
      <c r="I145">
        <v>37</v>
      </c>
      <c r="J145">
        <v>405000</v>
      </c>
      <c r="K145">
        <v>355000</v>
      </c>
      <c r="L145">
        <v>89.38</v>
      </c>
      <c r="M145">
        <v>360</v>
      </c>
      <c r="N145">
        <v>2.87</v>
      </c>
    </row>
    <row r="146" spans="1:14" x14ac:dyDescent="0.3">
      <c r="A146">
        <v>139</v>
      </c>
      <c r="B146">
        <v>36</v>
      </c>
      <c r="C146">
        <v>8.77</v>
      </c>
      <c r="D146">
        <v>83700</v>
      </c>
      <c r="E146">
        <v>83000</v>
      </c>
      <c r="F146">
        <v>0.99160000000000004</v>
      </c>
      <c r="G146">
        <v>2</v>
      </c>
      <c r="H146" t="s">
        <v>19</v>
      </c>
      <c r="I146">
        <v>39</v>
      </c>
      <c r="J146">
        <v>185000</v>
      </c>
      <c r="K146">
        <v>85000</v>
      </c>
      <c r="L146">
        <v>48.07</v>
      </c>
      <c r="M146">
        <v>360</v>
      </c>
      <c r="N146">
        <v>3.62</v>
      </c>
    </row>
    <row r="147" spans="1:14" x14ac:dyDescent="0.3">
      <c r="A147">
        <v>140</v>
      </c>
      <c r="B147">
        <v>27</v>
      </c>
      <c r="C147">
        <v>76.5</v>
      </c>
      <c r="D147">
        <v>102800</v>
      </c>
      <c r="E147">
        <v>115000</v>
      </c>
      <c r="F147">
        <v>1.1187</v>
      </c>
      <c r="G147">
        <v>2</v>
      </c>
      <c r="H147" t="s">
        <v>19</v>
      </c>
      <c r="I147">
        <v>30</v>
      </c>
      <c r="J147">
        <v>505000</v>
      </c>
      <c r="K147">
        <v>275000</v>
      </c>
      <c r="L147">
        <v>55</v>
      </c>
      <c r="M147">
        <v>360</v>
      </c>
      <c r="N147">
        <v>4.5</v>
      </c>
    </row>
    <row r="148" spans="1:14" x14ac:dyDescent="0.3">
      <c r="A148">
        <v>141</v>
      </c>
      <c r="B148">
        <v>36</v>
      </c>
      <c r="C148">
        <v>97.18</v>
      </c>
      <c r="D148">
        <v>96500</v>
      </c>
      <c r="E148">
        <v>111000</v>
      </c>
      <c r="F148">
        <v>1.1503000000000001</v>
      </c>
      <c r="G148">
        <v>2</v>
      </c>
      <c r="H148" t="s">
        <v>19</v>
      </c>
      <c r="I148">
        <v>41</v>
      </c>
      <c r="J148">
        <v>715000</v>
      </c>
      <c r="K148">
        <v>485000</v>
      </c>
      <c r="L148">
        <v>68.87</v>
      </c>
      <c r="M148">
        <v>360</v>
      </c>
      <c r="N148">
        <v>3.87</v>
      </c>
    </row>
    <row r="149" spans="1:14" x14ac:dyDescent="0.3">
      <c r="A149">
        <v>142</v>
      </c>
      <c r="B149">
        <v>6</v>
      </c>
      <c r="C149">
        <v>31.13</v>
      </c>
      <c r="D149">
        <v>127900</v>
      </c>
      <c r="E149">
        <v>199000</v>
      </c>
      <c r="F149">
        <v>1.5559000000000001</v>
      </c>
      <c r="G149">
        <v>2</v>
      </c>
      <c r="H149" t="s">
        <v>19</v>
      </c>
      <c r="I149">
        <v>30</v>
      </c>
      <c r="J149">
        <v>705000</v>
      </c>
      <c r="K149">
        <v>555000</v>
      </c>
      <c r="L149">
        <v>79.42</v>
      </c>
      <c r="M149">
        <v>360</v>
      </c>
      <c r="N149">
        <v>3.62</v>
      </c>
    </row>
    <row r="150" spans="1:14" x14ac:dyDescent="0.3">
      <c r="A150">
        <v>143</v>
      </c>
      <c r="B150">
        <v>25</v>
      </c>
      <c r="C150">
        <v>16.149999999999999</v>
      </c>
      <c r="D150">
        <v>114000</v>
      </c>
      <c r="E150">
        <v>123000</v>
      </c>
      <c r="F150">
        <v>1.0789</v>
      </c>
      <c r="G150">
        <v>2</v>
      </c>
      <c r="H150" t="s">
        <v>19</v>
      </c>
      <c r="I150">
        <v>37</v>
      </c>
      <c r="J150">
        <v>605000</v>
      </c>
      <c r="K150">
        <v>335000</v>
      </c>
      <c r="L150">
        <v>71.27</v>
      </c>
      <c r="M150">
        <v>360</v>
      </c>
      <c r="N150">
        <v>3</v>
      </c>
    </row>
    <row r="151" spans="1:14" x14ac:dyDescent="0.3">
      <c r="A151">
        <v>144</v>
      </c>
      <c r="B151">
        <v>49</v>
      </c>
      <c r="C151">
        <v>14.24</v>
      </c>
      <c r="D151">
        <v>87500</v>
      </c>
      <c r="E151">
        <v>87000</v>
      </c>
      <c r="F151">
        <v>0.99429999999999996</v>
      </c>
      <c r="G151">
        <v>2</v>
      </c>
      <c r="H151" t="s">
        <v>19</v>
      </c>
      <c r="I151">
        <v>30</v>
      </c>
      <c r="J151">
        <v>485000</v>
      </c>
      <c r="K151">
        <v>285000</v>
      </c>
      <c r="L151">
        <v>58.36</v>
      </c>
      <c r="M151">
        <v>360</v>
      </c>
      <c r="N151">
        <v>2.87</v>
      </c>
    </row>
    <row r="152" spans="1:14" x14ac:dyDescent="0.3">
      <c r="A152">
        <v>145</v>
      </c>
      <c r="B152">
        <v>18</v>
      </c>
      <c r="C152">
        <v>11.74</v>
      </c>
      <c r="D152">
        <v>81300</v>
      </c>
      <c r="E152">
        <v>95000</v>
      </c>
      <c r="F152">
        <v>1.1685000000000001</v>
      </c>
      <c r="G152">
        <v>2</v>
      </c>
      <c r="H152" t="s">
        <v>19</v>
      </c>
      <c r="I152">
        <v>10</v>
      </c>
      <c r="J152">
        <v>145000</v>
      </c>
      <c r="K152">
        <v>75000</v>
      </c>
      <c r="L152">
        <v>50</v>
      </c>
      <c r="M152">
        <v>180</v>
      </c>
      <c r="N152">
        <v>2.5</v>
      </c>
    </row>
    <row r="153" spans="1:14" x14ac:dyDescent="0.3">
      <c r="A153">
        <v>146</v>
      </c>
      <c r="B153">
        <v>6</v>
      </c>
      <c r="C153">
        <v>70.38</v>
      </c>
      <c r="D153">
        <v>83300</v>
      </c>
      <c r="E153">
        <v>127000</v>
      </c>
      <c r="F153">
        <v>1.5246</v>
      </c>
      <c r="G153">
        <v>2</v>
      </c>
      <c r="H153" t="s">
        <v>19</v>
      </c>
      <c r="I153">
        <v>20</v>
      </c>
      <c r="J153">
        <v>805000</v>
      </c>
      <c r="K153">
        <v>155000</v>
      </c>
      <c r="L153">
        <v>19.75</v>
      </c>
      <c r="M153">
        <v>360</v>
      </c>
      <c r="N153">
        <v>3.12</v>
      </c>
    </row>
    <row r="154" spans="1:14" x14ac:dyDescent="0.3">
      <c r="A154">
        <v>147</v>
      </c>
      <c r="B154">
        <v>12</v>
      </c>
      <c r="C154">
        <v>40.75</v>
      </c>
      <c r="D154">
        <v>68300</v>
      </c>
      <c r="E154">
        <v>101000</v>
      </c>
      <c r="F154">
        <v>1.4787999999999999</v>
      </c>
      <c r="G154">
        <v>2</v>
      </c>
      <c r="H154" t="s">
        <v>19</v>
      </c>
      <c r="I154">
        <v>44</v>
      </c>
      <c r="J154">
        <v>515000</v>
      </c>
      <c r="K154">
        <v>375000</v>
      </c>
      <c r="L154">
        <v>73.78</v>
      </c>
      <c r="M154">
        <v>360</v>
      </c>
      <c r="N154">
        <v>3.12</v>
      </c>
    </row>
    <row r="155" spans="1:14" x14ac:dyDescent="0.3">
      <c r="A155">
        <v>148</v>
      </c>
      <c r="B155">
        <v>6</v>
      </c>
      <c r="C155">
        <v>36.35</v>
      </c>
      <c r="D155">
        <v>86700</v>
      </c>
      <c r="E155">
        <v>179000</v>
      </c>
      <c r="F155">
        <v>2.0646</v>
      </c>
      <c r="G155">
        <v>2</v>
      </c>
      <c r="H155" t="s">
        <v>19</v>
      </c>
      <c r="I155">
        <v>10</v>
      </c>
      <c r="J155">
        <v>775000</v>
      </c>
      <c r="K155">
        <v>385000</v>
      </c>
      <c r="L155">
        <v>49.41</v>
      </c>
      <c r="M155">
        <v>360</v>
      </c>
      <c r="N155">
        <v>2.87</v>
      </c>
    </row>
    <row r="156" spans="1:14" x14ac:dyDescent="0.3">
      <c r="A156">
        <v>149</v>
      </c>
      <c r="B156">
        <v>8</v>
      </c>
      <c r="C156">
        <v>10.17</v>
      </c>
      <c r="D156">
        <v>100000</v>
      </c>
      <c r="E156">
        <v>180000</v>
      </c>
      <c r="F156">
        <v>1.8</v>
      </c>
      <c r="G156">
        <v>2</v>
      </c>
      <c r="H156" t="s">
        <v>19</v>
      </c>
      <c r="I156">
        <v>30</v>
      </c>
      <c r="J156">
        <v>705000</v>
      </c>
      <c r="K156">
        <v>495000</v>
      </c>
      <c r="L156">
        <v>70</v>
      </c>
      <c r="M156">
        <v>360</v>
      </c>
      <c r="N156">
        <v>3.87</v>
      </c>
    </row>
    <row r="157" spans="1:14" x14ac:dyDescent="0.3">
      <c r="A157">
        <v>150</v>
      </c>
      <c r="B157">
        <v>27</v>
      </c>
      <c r="C157">
        <v>8.26</v>
      </c>
      <c r="D157">
        <v>102800</v>
      </c>
      <c r="E157">
        <v>50000</v>
      </c>
      <c r="F157">
        <v>0.4864</v>
      </c>
      <c r="G157">
        <v>2</v>
      </c>
      <c r="H157" t="s">
        <v>19</v>
      </c>
      <c r="I157">
        <v>45</v>
      </c>
      <c r="J157">
        <v>215000</v>
      </c>
      <c r="K157">
        <v>155000</v>
      </c>
      <c r="L157">
        <v>73.84</v>
      </c>
      <c r="M157">
        <v>180</v>
      </c>
      <c r="N157">
        <v>2.37</v>
      </c>
    </row>
    <row r="158" spans="1:14" x14ac:dyDescent="0.3">
      <c r="A158">
        <v>151</v>
      </c>
      <c r="B158">
        <v>17</v>
      </c>
      <c r="C158">
        <v>7.45</v>
      </c>
      <c r="D158">
        <v>89100</v>
      </c>
      <c r="E158">
        <v>174000</v>
      </c>
      <c r="F158">
        <v>1.9529000000000001</v>
      </c>
      <c r="G158">
        <v>2</v>
      </c>
      <c r="H158" t="s">
        <v>19</v>
      </c>
      <c r="I158">
        <v>20</v>
      </c>
      <c r="J158">
        <v>275000</v>
      </c>
      <c r="K158">
        <v>145000</v>
      </c>
      <c r="L158">
        <v>51.63</v>
      </c>
      <c r="M158">
        <v>180</v>
      </c>
      <c r="N158">
        <v>3.25</v>
      </c>
    </row>
    <row r="159" spans="1:14" x14ac:dyDescent="0.3">
      <c r="A159">
        <v>152</v>
      </c>
      <c r="B159">
        <v>8</v>
      </c>
      <c r="C159">
        <v>8.81</v>
      </c>
      <c r="D159">
        <v>95900</v>
      </c>
      <c r="E159">
        <v>310000</v>
      </c>
      <c r="F159">
        <v>3.2324999999999999</v>
      </c>
      <c r="G159">
        <v>2</v>
      </c>
      <c r="H159" t="s">
        <v>19</v>
      </c>
      <c r="I159">
        <v>30</v>
      </c>
      <c r="J159">
        <v>675000</v>
      </c>
      <c r="K159">
        <v>525000</v>
      </c>
      <c r="L159">
        <v>77.709999999999994</v>
      </c>
      <c r="M159">
        <v>360</v>
      </c>
      <c r="N159">
        <v>4.25</v>
      </c>
    </row>
    <row r="160" spans="1:14" x14ac:dyDescent="0.3">
      <c r="A160">
        <v>153</v>
      </c>
      <c r="B160">
        <v>39</v>
      </c>
      <c r="C160">
        <v>5.26</v>
      </c>
      <c r="D160">
        <v>70300</v>
      </c>
      <c r="E160">
        <v>56000</v>
      </c>
      <c r="F160">
        <v>0.79659999999999997</v>
      </c>
      <c r="G160">
        <v>2</v>
      </c>
      <c r="H160" t="s">
        <v>19</v>
      </c>
      <c r="I160">
        <v>30</v>
      </c>
      <c r="J160">
        <v>175000</v>
      </c>
      <c r="K160">
        <v>125000</v>
      </c>
      <c r="L160">
        <v>75.88</v>
      </c>
      <c r="M160">
        <v>180</v>
      </c>
      <c r="N160">
        <v>2.37</v>
      </c>
    </row>
    <row r="161" spans="1:14" x14ac:dyDescent="0.3">
      <c r="A161">
        <v>154</v>
      </c>
      <c r="B161">
        <v>36</v>
      </c>
      <c r="C161">
        <v>4.96</v>
      </c>
      <c r="D161">
        <v>75800</v>
      </c>
      <c r="E161">
        <v>127000</v>
      </c>
      <c r="F161">
        <v>1.6755</v>
      </c>
      <c r="G161">
        <v>1</v>
      </c>
      <c r="H161" t="s">
        <v>19</v>
      </c>
      <c r="I161">
        <v>41</v>
      </c>
      <c r="J161">
        <v>285000</v>
      </c>
      <c r="K161">
        <v>235000</v>
      </c>
      <c r="L161">
        <v>80</v>
      </c>
      <c r="M161">
        <v>360</v>
      </c>
      <c r="N161">
        <v>2.87</v>
      </c>
    </row>
    <row r="162" spans="1:14" x14ac:dyDescent="0.3">
      <c r="A162">
        <v>155</v>
      </c>
      <c r="B162">
        <v>18</v>
      </c>
      <c r="C162">
        <v>3.34</v>
      </c>
      <c r="D162">
        <v>65300</v>
      </c>
      <c r="E162">
        <v>119000</v>
      </c>
      <c r="F162">
        <v>1.8224</v>
      </c>
      <c r="G162">
        <v>2</v>
      </c>
      <c r="H162" t="s">
        <v>19</v>
      </c>
      <c r="I162">
        <v>39</v>
      </c>
      <c r="J162">
        <v>195000</v>
      </c>
      <c r="K162">
        <v>185000</v>
      </c>
      <c r="L162">
        <v>94.73</v>
      </c>
      <c r="M162">
        <v>240</v>
      </c>
      <c r="N162">
        <v>2.75</v>
      </c>
    </row>
    <row r="163" spans="1:14" x14ac:dyDescent="0.3">
      <c r="A163">
        <v>156</v>
      </c>
      <c r="B163">
        <v>1</v>
      </c>
      <c r="C163">
        <v>3.98</v>
      </c>
      <c r="D163">
        <v>71700</v>
      </c>
      <c r="E163">
        <v>115000</v>
      </c>
      <c r="F163">
        <v>1.6039000000000001</v>
      </c>
      <c r="G163">
        <v>2</v>
      </c>
      <c r="H163" t="s">
        <v>19</v>
      </c>
      <c r="I163">
        <v>20</v>
      </c>
      <c r="J163">
        <v>285000</v>
      </c>
      <c r="K163">
        <v>235000</v>
      </c>
      <c r="L163">
        <v>80</v>
      </c>
      <c r="M163">
        <v>360</v>
      </c>
      <c r="N163">
        <v>3.5</v>
      </c>
    </row>
    <row r="164" spans="1:14" x14ac:dyDescent="0.3">
      <c r="A164">
        <v>157</v>
      </c>
      <c r="B164">
        <v>13</v>
      </c>
      <c r="C164">
        <v>46.31</v>
      </c>
      <c r="D164">
        <v>52300</v>
      </c>
      <c r="E164">
        <v>139000</v>
      </c>
      <c r="F164">
        <v>2.6577000000000002</v>
      </c>
      <c r="G164">
        <v>2</v>
      </c>
      <c r="H164" t="s">
        <v>19</v>
      </c>
      <c r="I164">
        <v>20</v>
      </c>
      <c r="J164">
        <v>265000</v>
      </c>
      <c r="K164">
        <v>165000</v>
      </c>
      <c r="L164">
        <v>62.18</v>
      </c>
      <c r="M164">
        <v>240</v>
      </c>
      <c r="N164">
        <v>3.87</v>
      </c>
    </row>
    <row r="165" spans="1:14" x14ac:dyDescent="0.3">
      <c r="A165">
        <v>158</v>
      </c>
      <c r="B165">
        <v>27</v>
      </c>
      <c r="C165">
        <v>6.86</v>
      </c>
      <c r="D165">
        <v>102800</v>
      </c>
      <c r="E165">
        <v>132000</v>
      </c>
      <c r="F165">
        <v>1.284</v>
      </c>
      <c r="G165">
        <v>2</v>
      </c>
      <c r="H165" t="s">
        <v>19</v>
      </c>
      <c r="I165">
        <v>47</v>
      </c>
      <c r="J165">
        <v>635000</v>
      </c>
      <c r="K165">
        <v>385000</v>
      </c>
      <c r="L165">
        <v>59.84</v>
      </c>
      <c r="M165">
        <v>360</v>
      </c>
      <c r="N165">
        <v>3.12</v>
      </c>
    </row>
    <row r="166" spans="1:14" x14ac:dyDescent="0.3">
      <c r="A166">
        <v>159</v>
      </c>
      <c r="B166">
        <v>6</v>
      </c>
      <c r="C166">
        <v>28.14</v>
      </c>
      <c r="D166">
        <v>52900</v>
      </c>
      <c r="E166">
        <v>48000</v>
      </c>
      <c r="F166">
        <v>0.90739999999999998</v>
      </c>
      <c r="G166">
        <v>2</v>
      </c>
      <c r="H166" t="s">
        <v>19</v>
      </c>
      <c r="I166">
        <v>50</v>
      </c>
      <c r="J166">
        <v>655000</v>
      </c>
      <c r="K166">
        <v>305000</v>
      </c>
      <c r="L166">
        <v>46.66</v>
      </c>
      <c r="M166">
        <v>360</v>
      </c>
      <c r="N166">
        <v>3.62</v>
      </c>
    </row>
    <row r="167" spans="1:14" x14ac:dyDescent="0.3">
      <c r="A167">
        <v>160</v>
      </c>
      <c r="B167">
        <v>8</v>
      </c>
      <c r="C167">
        <v>12.96</v>
      </c>
      <c r="D167">
        <v>99400</v>
      </c>
      <c r="E167">
        <v>190000</v>
      </c>
      <c r="F167">
        <v>1.9115</v>
      </c>
      <c r="G167">
        <v>2</v>
      </c>
      <c r="H167" t="s">
        <v>19</v>
      </c>
      <c r="I167">
        <v>10</v>
      </c>
      <c r="J167">
        <v>615000</v>
      </c>
      <c r="K167">
        <v>435000</v>
      </c>
      <c r="L167">
        <v>69.989999999999995</v>
      </c>
      <c r="M167">
        <v>360</v>
      </c>
      <c r="N167">
        <v>3.5</v>
      </c>
    </row>
    <row r="168" spans="1:14" x14ac:dyDescent="0.3">
      <c r="A168">
        <v>161</v>
      </c>
      <c r="B168">
        <v>39</v>
      </c>
      <c r="C168">
        <v>7.71</v>
      </c>
      <c r="D168">
        <v>85200</v>
      </c>
      <c r="E168">
        <v>78000</v>
      </c>
      <c r="F168">
        <v>0.91549999999999998</v>
      </c>
      <c r="G168">
        <v>2</v>
      </c>
      <c r="H168" t="s">
        <v>19</v>
      </c>
      <c r="I168">
        <v>20</v>
      </c>
      <c r="J168">
        <v>235000</v>
      </c>
      <c r="K168">
        <v>165000</v>
      </c>
      <c r="L168">
        <v>71.48</v>
      </c>
      <c r="M168">
        <v>120</v>
      </c>
      <c r="N168">
        <v>2.75</v>
      </c>
    </row>
    <row r="169" spans="1:14" x14ac:dyDescent="0.3">
      <c r="A169">
        <v>162</v>
      </c>
      <c r="B169">
        <v>17</v>
      </c>
      <c r="C169">
        <v>42.02</v>
      </c>
      <c r="D169">
        <v>89100</v>
      </c>
      <c r="E169">
        <v>96000</v>
      </c>
      <c r="F169">
        <v>1.0773999999999999</v>
      </c>
      <c r="G169">
        <v>2</v>
      </c>
      <c r="H169" t="s">
        <v>19</v>
      </c>
      <c r="I169">
        <v>30</v>
      </c>
      <c r="J169">
        <v>315000</v>
      </c>
      <c r="K169">
        <v>205000</v>
      </c>
      <c r="L169">
        <v>63.49</v>
      </c>
      <c r="M169">
        <v>360</v>
      </c>
      <c r="N169">
        <v>3.25</v>
      </c>
    </row>
    <row r="170" spans="1:14" x14ac:dyDescent="0.3">
      <c r="A170">
        <v>163</v>
      </c>
      <c r="B170">
        <v>6</v>
      </c>
      <c r="C170">
        <v>75.540000000000006</v>
      </c>
      <c r="D170">
        <v>127900</v>
      </c>
      <c r="E170">
        <v>82000</v>
      </c>
      <c r="F170">
        <v>0.6411</v>
      </c>
      <c r="G170">
        <v>2</v>
      </c>
      <c r="H170" t="s">
        <v>19</v>
      </c>
      <c r="I170">
        <v>20</v>
      </c>
      <c r="J170">
        <v>965000</v>
      </c>
      <c r="K170">
        <v>305000</v>
      </c>
      <c r="L170">
        <v>31.08</v>
      </c>
      <c r="M170">
        <v>360</v>
      </c>
      <c r="N170">
        <v>2.87</v>
      </c>
    </row>
    <row r="171" spans="1:14" x14ac:dyDescent="0.3">
      <c r="A171">
        <v>164</v>
      </c>
      <c r="B171">
        <v>6</v>
      </c>
      <c r="C171">
        <v>29.6</v>
      </c>
      <c r="D171">
        <v>83300</v>
      </c>
      <c r="E171">
        <v>112000</v>
      </c>
      <c r="F171">
        <v>1.3445</v>
      </c>
      <c r="G171">
        <v>2</v>
      </c>
      <c r="H171" t="s">
        <v>19</v>
      </c>
      <c r="I171">
        <v>30</v>
      </c>
      <c r="J171">
        <v>1005000</v>
      </c>
      <c r="K171">
        <v>575000</v>
      </c>
      <c r="L171">
        <v>57.52</v>
      </c>
      <c r="M171">
        <v>360</v>
      </c>
      <c r="N171">
        <v>2.5</v>
      </c>
    </row>
    <row r="172" spans="1:14" x14ac:dyDescent="0.3">
      <c r="A172">
        <v>165</v>
      </c>
      <c r="B172">
        <v>12</v>
      </c>
      <c r="C172">
        <v>65.92</v>
      </c>
      <c r="D172">
        <v>68100</v>
      </c>
      <c r="E172">
        <v>177000</v>
      </c>
      <c r="F172">
        <v>2.5991</v>
      </c>
      <c r="G172">
        <v>2</v>
      </c>
      <c r="H172" t="s">
        <v>19</v>
      </c>
      <c r="I172">
        <v>30</v>
      </c>
      <c r="J172">
        <v>385000</v>
      </c>
      <c r="K172">
        <v>225000</v>
      </c>
      <c r="L172">
        <v>57.89</v>
      </c>
      <c r="M172">
        <v>360</v>
      </c>
      <c r="N172">
        <v>2.87</v>
      </c>
    </row>
    <row r="173" spans="1:14" x14ac:dyDescent="0.3">
      <c r="A173">
        <v>166</v>
      </c>
      <c r="B173">
        <v>41</v>
      </c>
      <c r="C173">
        <v>16.649999999999999</v>
      </c>
      <c r="D173">
        <v>70600</v>
      </c>
      <c r="E173">
        <v>96000</v>
      </c>
      <c r="F173">
        <v>1.3597999999999999</v>
      </c>
      <c r="G173">
        <v>2</v>
      </c>
      <c r="H173" t="s">
        <v>19</v>
      </c>
      <c r="I173">
        <v>36</v>
      </c>
      <c r="J173">
        <v>345000</v>
      </c>
      <c r="K173">
        <v>275000</v>
      </c>
      <c r="L173">
        <v>78.55</v>
      </c>
      <c r="M173">
        <v>360</v>
      </c>
      <c r="N173">
        <v>3.87</v>
      </c>
    </row>
    <row r="174" spans="1:14" x14ac:dyDescent="0.3">
      <c r="A174">
        <v>167</v>
      </c>
      <c r="B174">
        <v>29</v>
      </c>
      <c r="C174">
        <v>8.58</v>
      </c>
      <c r="D174">
        <v>56100</v>
      </c>
      <c r="E174">
        <v>34000</v>
      </c>
      <c r="F174">
        <v>0.60609999999999997</v>
      </c>
      <c r="G174">
        <v>1</v>
      </c>
      <c r="H174" t="s">
        <v>19</v>
      </c>
      <c r="I174">
        <v>42</v>
      </c>
      <c r="J174">
        <v>145000</v>
      </c>
      <c r="K174">
        <v>115000</v>
      </c>
      <c r="L174">
        <v>80</v>
      </c>
      <c r="M174">
        <v>360</v>
      </c>
      <c r="N174">
        <v>4.12</v>
      </c>
    </row>
    <row r="175" spans="1:14" x14ac:dyDescent="0.3">
      <c r="A175">
        <v>168</v>
      </c>
      <c r="B175">
        <v>27</v>
      </c>
      <c r="C175">
        <v>12.11</v>
      </c>
      <c r="D175">
        <v>102800</v>
      </c>
      <c r="E175">
        <v>240000</v>
      </c>
      <c r="F175">
        <v>2.3346</v>
      </c>
      <c r="G175">
        <v>2</v>
      </c>
      <c r="H175" t="s">
        <v>19</v>
      </c>
      <c r="I175">
        <v>10</v>
      </c>
      <c r="J175">
        <v>905000</v>
      </c>
      <c r="K175">
        <v>375000</v>
      </c>
      <c r="L175">
        <v>41.55</v>
      </c>
      <c r="M175">
        <v>360</v>
      </c>
      <c r="N175">
        <v>3.25</v>
      </c>
    </row>
    <row r="176" spans="1:14" x14ac:dyDescent="0.3">
      <c r="A176">
        <v>169</v>
      </c>
      <c r="B176">
        <v>26</v>
      </c>
      <c r="C176">
        <v>5.68</v>
      </c>
      <c r="D176">
        <v>80600</v>
      </c>
      <c r="E176">
        <v>77000</v>
      </c>
      <c r="F176">
        <v>0.95530000000000004</v>
      </c>
      <c r="G176">
        <v>2</v>
      </c>
      <c r="H176" t="s">
        <v>19</v>
      </c>
      <c r="I176">
        <v>39</v>
      </c>
      <c r="J176">
        <v>235000</v>
      </c>
      <c r="K176">
        <v>135000</v>
      </c>
      <c r="L176">
        <v>55.48</v>
      </c>
      <c r="M176">
        <v>180</v>
      </c>
      <c r="N176">
        <v>2.75</v>
      </c>
    </row>
    <row r="177" spans="1:14" x14ac:dyDescent="0.3">
      <c r="A177">
        <v>170</v>
      </c>
      <c r="B177">
        <v>6</v>
      </c>
      <c r="C177">
        <v>60.7</v>
      </c>
      <c r="D177">
        <v>69300</v>
      </c>
      <c r="E177">
        <v>71000</v>
      </c>
      <c r="F177">
        <v>1.0245</v>
      </c>
      <c r="G177">
        <v>2</v>
      </c>
      <c r="H177" t="s">
        <v>19</v>
      </c>
      <c r="I177">
        <v>49</v>
      </c>
      <c r="J177">
        <v>255000</v>
      </c>
      <c r="K177">
        <v>145000</v>
      </c>
      <c r="L177">
        <v>58.84</v>
      </c>
      <c r="M177">
        <v>180</v>
      </c>
      <c r="N177">
        <v>3.37</v>
      </c>
    </row>
    <row r="178" spans="1:14" x14ac:dyDescent="0.3">
      <c r="A178">
        <v>171</v>
      </c>
      <c r="B178">
        <v>36</v>
      </c>
      <c r="C178">
        <v>45.13</v>
      </c>
      <c r="D178">
        <v>96500</v>
      </c>
      <c r="E178">
        <v>108000</v>
      </c>
      <c r="F178">
        <v>1.1192</v>
      </c>
      <c r="G178">
        <v>2</v>
      </c>
      <c r="H178" t="s">
        <v>19</v>
      </c>
      <c r="I178">
        <v>30</v>
      </c>
      <c r="J178">
        <v>415000</v>
      </c>
      <c r="K178">
        <v>395000</v>
      </c>
      <c r="L178">
        <v>95</v>
      </c>
      <c r="M178">
        <v>360</v>
      </c>
      <c r="N178">
        <v>3.5</v>
      </c>
    </row>
    <row r="179" spans="1:14" x14ac:dyDescent="0.3">
      <c r="A179">
        <v>172</v>
      </c>
      <c r="B179">
        <v>31</v>
      </c>
      <c r="C179">
        <v>11.31</v>
      </c>
      <c r="D179">
        <v>86900</v>
      </c>
      <c r="E179">
        <v>233000</v>
      </c>
      <c r="F179">
        <v>2.6812</v>
      </c>
      <c r="G179">
        <v>2</v>
      </c>
      <c r="H179" t="s">
        <v>19</v>
      </c>
      <c r="I179">
        <v>40</v>
      </c>
      <c r="J179">
        <v>335000</v>
      </c>
      <c r="K179">
        <v>265000</v>
      </c>
      <c r="L179">
        <v>80</v>
      </c>
      <c r="M179">
        <v>360</v>
      </c>
      <c r="N179">
        <v>3.25</v>
      </c>
    </row>
    <row r="180" spans="1:14" x14ac:dyDescent="0.3">
      <c r="A180">
        <v>173</v>
      </c>
      <c r="B180">
        <v>17</v>
      </c>
      <c r="C180">
        <v>19.309999999999999</v>
      </c>
      <c r="D180">
        <v>89100</v>
      </c>
      <c r="E180">
        <v>176000</v>
      </c>
      <c r="F180">
        <v>1.9753000000000001</v>
      </c>
      <c r="G180">
        <v>1</v>
      </c>
      <c r="H180" t="s">
        <v>19</v>
      </c>
      <c r="I180">
        <v>20</v>
      </c>
      <c r="J180">
        <v>375000</v>
      </c>
      <c r="K180">
        <v>355000</v>
      </c>
      <c r="L180">
        <v>95</v>
      </c>
      <c r="M180">
        <v>360</v>
      </c>
      <c r="N180">
        <v>2.87</v>
      </c>
    </row>
    <row r="181" spans="1:14" x14ac:dyDescent="0.3">
      <c r="A181">
        <v>174</v>
      </c>
      <c r="B181">
        <v>48</v>
      </c>
      <c r="C181">
        <v>77.16</v>
      </c>
      <c r="D181">
        <v>84800</v>
      </c>
      <c r="E181">
        <v>120000</v>
      </c>
      <c r="F181">
        <v>1.4151</v>
      </c>
      <c r="G181">
        <v>2</v>
      </c>
      <c r="H181" t="s">
        <v>19</v>
      </c>
      <c r="I181">
        <v>42</v>
      </c>
      <c r="J181">
        <v>225000</v>
      </c>
      <c r="K181">
        <v>165000</v>
      </c>
      <c r="L181">
        <v>71.42</v>
      </c>
      <c r="M181">
        <v>180</v>
      </c>
      <c r="N181">
        <v>3.12</v>
      </c>
    </row>
    <row r="182" spans="1:14" x14ac:dyDescent="0.3">
      <c r="A182">
        <v>175</v>
      </c>
      <c r="B182">
        <v>48</v>
      </c>
      <c r="C182">
        <v>15.97</v>
      </c>
      <c r="D182">
        <v>97600</v>
      </c>
      <c r="E182">
        <v>200000</v>
      </c>
      <c r="F182">
        <v>2.0491999999999999</v>
      </c>
      <c r="G182">
        <v>2</v>
      </c>
      <c r="H182" t="s">
        <v>19</v>
      </c>
      <c r="I182">
        <v>44</v>
      </c>
      <c r="J182">
        <v>565000</v>
      </c>
      <c r="K182">
        <v>445000</v>
      </c>
      <c r="L182">
        <v>79.37</v>
      </c>
      <c r="M182">
        <v>360</v>
      </c>
      <c r="N182">
        <v>3.12</v>
      </c>
    </row>
    <row r="183" spans="1:14" x14ac:dyDescent="0.3">
      <c r="A183">
        <v>176</v>
      </c>
      <c r="B183">
        <v>8</v>
      </c>
      <c r="C183">
        <v>9.74</v>
      </c>
      <c r="D183">
        <v>84300</v>
      </c>
      <c r="E183">
        <v>115000</v>
      </c>
      <c r="F183">
        <v>1.3642000000000001</v>
      </c>
      <c r="G183">
        <v>1</v>
      </c>
      <c r="H183" t="s">
        <v>19</v>
      </c>
      <c r="I183">
        <v>20</v>
      </c>
      <c r="J183">
        <v>485000</v>
      </c>
      <c r="K183">
        <v>335000</v>
      </c>
      <c r="L183">
        <v>68.83</v>
      </c>
      <c r="M183">
        <v>360</v>
      </c>
      <c r="N183">
        <v>2.5</v>
      </c>
    </row>
    <row r="184" spans="1:14" x14ac:dyDescent="0.3">
      <c r="A184">
        <v>177</v>
      </c>
      <c r="B184">
        <v>6</v>
      </c>
      <c r="C184">
        <v>12.91</v>
      </c>
      <c r="D184">
        <v>71600</v>
      </c>
      <c r="E184">
        <v>179000</v>
      </c>
      <c r="F184">
        <v>2.5</v>
      </c>
      <c r="G184">
        <v>2</v>
      </c>
      <c r="H184" t="s">
        <v>19</v>
      </c>
      <c r="I184">
        <v>49</v>
      </c>
      <c r="J184">
        <v>315000</v>
      </c>
      <c r="K184">
        <v>235000</v>
      </c>
      <c r="L184">
        <v>80</v>
      </c>
      <c r="M184">
        <v>360</v>
      </c>
      <c r="N184">
        <v>3.87</v>
      </c>
    </row>
    <row r="185" spans="1:14" x14ac:dyDescent="0.3">
      <c r="A185">
        <v>178</v>
      </c>
      <c r="B185">
        <v>46</v>
      </c>
      <c r="C185">
        <v>3.56</v>
      </c>
      <c r="D185">
        <v>86200</v>
      </c>
      <c r="E185">
        <v>132000</v>
      </c>
      <c r="F185">
        <v>1.5313000000000001</v>
      </c>
      <c r="G185">
        <v>2</v>
      </c>
      <c r="H185" t="s">
        <v>19</v>
      </c>
      <c r="I185">
        <v>44</v>
      </c>
      <c r="J185">
        <v>775000</v>
      </c>
      <c r="K185">
        <v>515000</v>
      </c>
      <c r="L185">
        <v>66.28</v>
      </c>
      <c r="M185">
        <v>360</v>
      </c>
      <c r="N185">
        <v>3.25</v>
      </c>
    </row>
    <row r="186" spans="1:14" x14ac:dyDescent="0.3">
      <c r="A186">
        <v>179</v>
      </c>
      <c r="B186">
        <v>9</v>
      </c>
      <c r="C186">
        <v>7.24</v>
      </c>
      <c r="D186">
        <v>91800</v>
      </c>
      <c r="E186">
        <v>320000</v>
      </c>
      <c r="F186">
        <v>3.4857999999999998</v>
      </c>
      <c r="G186">
        <v>2</v>
      </c>
      <c r="H186" t="s">
        <v>19</v>
      </c>
      <c r="I186">
        <v>20</v>
      </c>
      <c r="J186">
        <v>625000</v>
      </c>
      <c r="K186">
        <v>355000</v>
      </c>
      <c r="L186">
        <v>56.4</v>
      </c>
      <c r="M186">
        <v>360</v>
      </c>
      <c r="N186">
        <v>3.87</v>
      </c>
    </row>
    <row r="187" spans="1:14" x14ac:dyDescent="0.3">
      <c r="A187">
        <v>180</v>
      </c>
      <c r="B187">
        <v>36</v>
      </c>
      <c r="C187">
        <v>7.6</v>
      </c>
      <c r="D187">
        <v>76200</v>
      </c>
      <c r="E187">
        <v>143000</v>
      </c>
      <c r="F187">
        <v>1.8766</v>
      </c>
      <c r="G187">
        <v>2</v>
      </c>
      <c r="H187" t="s">
        <v>19</v>
      </c>
      <c r="I187">
        <v>39</v>
      </c>
      <c r="J187">
        <v>395000</v>
      </c>
      <c r="K187">
        <v>265000</v>
      </c>
      <c r="L187">
        <v>69.13</v>
      </c>
      <c r="M187">
        <v>360</v>
      </c>
      <c r="N187">
        <v>3.62</v>
      </c>
    </row>
    <row r="188" spans="1:14" x14ac:dyDescent="0.3">
      <c r="A188">
        <v>181</v>
      </c>
      <c r="B188">
        <v>4</v>
      </c>
      <c r="C188">
        <v>9.2200000000000006</v>
      </c>
      <c r="D188">
        <v>77800</v>
      </c>
      <c r="E188">
        <v>73000</v>
      </c>
      <c r="F188">
        <v>0.93830000000000002</v>
      </c>
      <c r="G188">
        <v>2</v>
      </c>
      <c r="H188" t="s">
        <v>19</v>
      </c>
      <c r="I188">
        <v>44</v>
      </c>
      <c r="J188">
        <v>705000</v>
      </c>
      <c r="K188">
        <v>345000</v>
      </c>
      <c r="L188">
        <v>49.71</v>
      </c>
      <c r="M188">
        <v>240</v>
      </c>
      <c r="N188">
        <v>3</v>
      </c>
    </row>
    <row r="189" spans="1:14" x14ac:dyDescent="0.3">
      <c r="A189">
        <v>182</v>
      </c>
      <c r="B189">
        <v>53</v>
      </c>
      <c r="C189">
        <v>33.07</v>
      </c>
      <c r="D189">
        <v>106900</v>
      </c>
      <c r="E189">
        <v>125000</v>
      </c>
      <c r="F189">
        <v>1.1693</v>
      </c>
      <c r="G189">
        <v>2</v>
      </c>
      <c r="H189" t="s">
        <v>19</v>
      </c>
      <c r="I189">
        <v>30</v>
      </c>
      <c r="J189">
        <v>765000</v>
      </c>
      <c r="K189">
        <v>265000</v>
      </c>
      <c r="L189">
        <v>35</v>
      </c>
      <c r="M189">
        <v>180</v>
      </c>
      <c r="N189">
        <v>2.5</v>
      </c>
    </row>
    <row r="190" spans="1:14" x14ac:dyDescent="0.3">
      <c r="A190">
        <v>183</v>
      </c>
      <c r="B190">
        <v>4</v>
      </c>
      <c r="C190">
        <v>14.27</v>
      </c>
      <c r="D190">
        <v>77800</v>
      </c>
      <c r="E190">
        <v>47000</v>
      </c>
      <c r="F190">
        <v>0.60409999999999997</v>
      </c>
      <c r="G190">
        <v>2</v>
      </c>
      <c r="H190" t="s">
        <v>19</v>
      </c>
      <c r="I190">
        <v>30</v>
      </c>
      <c r="J190">
        <v>285000</v>
      </c>
      <c r="K190">
        <v>155000</v>
      </c>
      <c r="L190">
        <v>54.28</v>
      </c>
      <c r="M190">
        <v>240</v>
      </c>
      <c r="N190">
        <v>3.12</v>
      </c>
    </row>
    <row r="191" spans="1:14" x14ac:dyDescent="0.3">
      <c r="A191">
        <v>184</v>
      </c>
      <c r="B191">
        <v>6</v>
      </c>
      <c r="C191">
        <v>13.02</v>
      </c>
      <c r="D191">
        <v>71600</v>
      </c>
      <c r="E191">
        <v>83000</v>
      </c>
      <c r="F191">
        <v>1.1592</v>
      </c>
      <c r="G191">
        <v>2</v>
      </c>
      <c r="H191" t="s">
        <v>19</v>
      </c>
      <c r="I191">
        <v>41</v>
      </c>
      <c r="J191">
        <v>265000</v>
      </c>
      <c r="K191">
        <v>185000</v>
      </c>
      <c r="L191">
        <v>70.44</v>
      </c>
      <c r="M191">
        <v>360</v>
      </c>
      <c r="N191">
        <v>4.37</v>
      </c>
    </row>
    <row r="192" spans="1:14" x14ac:dyDescent="0.3">
      <c r="A192">
        <v>185</v>
      </c>
      <c r="B192">
        <v>50</v>
      </c>
      <c r="C192">
        <v>3.38</v>
      </c>
      <c r="D192">
        <v>89700</v>
      </c>
      <c r="E192">
        <v>106000</v>
      </c>
      <c r="F192">
        <v>1.1817</v>
      </c>
      <c r="G192">
        <v>2</v>
      </c>
      <c r="H192" t="s">
        <v>19</v>
      </c>
      <c r="I192">
        <v>30</v>
      </c>
      <c r="J192">
        <v>325000</v>
      </c>
      <c r="K192">
        <v>245000</v>
      </c>
      <c r="L192">
        <v>74.540000000000006</v>
      </c>
      <c r="M192">
        <v>360</v>
      </c>
      <c r="N192">
        <v>2.99</v>
      </c>
    </row>
    <row r="193" spans="1:14" x14ac:dyDescent="0.3">
      <c r="A193">
        <v>186</v>
      </c>
      <c r="B193">
        <v>37</v>
      </c>
      <c r="C193">
        <v>6.32</v>
      </c>
      <c r="D193">
        <v>94100</v>
      </c>
      <c r="E193">
        <v>138000</v>
      </c>
      <c r="F193">
        <v>1.4664999999999999</v>
      </c>
      <c r="G193">
        <v>2</v>
      </c>
      <c r="H193" t="s">
        <v>19</v>
      </c>
      <c r="I193">
        <v>30</v>
      </c>
      <c r="J193">
        <v>605000</v>
      </c>
      <c r="K193">
        <v>285000</v>
      </c>
      <c r="L193">
        <v>47.1</v>
      </c>
      <c r="M193">
        <v>360</v>
      </c>
      <c r="N193">
        <v>2.99</v>
      </c>
    </row>
    <row r="194" spans="1:14" x14ac:dyDescent="0.3">
      <c r="A194">
        <v>187</v>
      </c>
      <c r="B194">
        <v>12</v>
      </c>
      <c r="C194">
        <v>8.48</v>
      </c>
      <c r="D194">
        <v>69200</v>
      </c>
      <c r="E194">
        <v>82000</v>
      </c>
      <c r="F194">
        <v>1.1850000000000001</v>
      </c>
      <c r="G194">
        <v>2</v>
      </c>
      <c r="H194" t="s">
        <v>19</v>
      </c>
      <c r="I194">
        <v>38</v>
      </c>
      <c r="J194">
        <v>265000</v>
      </c>
      <c r="K194">
        <v>145000</v>
      </c>
      <c r="L194">
        <v>54.75</v>
      </c>
      <c r="M194">
        <v>360</v>
      </c>
      <c r="N194">
        <v>3.99</v>
      </c>
    </row>
    <row r="195" spans="1:14" x14ac:dyDescent="0.3">
      <c r="A195">
        <v>188</v>
      </c>
      <c r="B195">
        <v>31</v>
      </c>
      <c r="C195">
        <v>10.23</v>
      </c>
      <c r="D195">
        <v>82700</v>
      </c>
      <c r="E195">
        <v>148000</v>
      </c>
      <c r="F195">
        <v>1.7896000000000001</v>
      </c>
      <c r="G195">
        <v>2</v>
      </c>
      <c r="H195" t="s">
        <v>19</v>
      </c>
      <c r="I195">
        <v>30</v>
      </c>
      <c r="J195">
        <v>305000</v>
      </c>
      <c r="K195">
        <v>285000</v>
      </c>
      <c r="L195">
        <v>93.77</v>
      </c>
      <c r="M195">
        <v>360</v>
      </c>
      <c r="N195">
        <v>2.99</v>
      </c>
    </row>
    <row r="196" spans="1:14" x14ac:dyDescent="0.3">
      <c r="A196">
        <v>189</v>
      </c>
      <c r="B196">
        <v>41</v>
      </c>
      <c r="C196">
        <v>13.56</v>
      </c>
      <c r="D196">
        <v>92100</v>
      </c>
      <c r="E196">
        <v>115000</v>
      </c>
      <c r="F196">
        <v>1.2485999999999999</v>
      </c>
      <c r="G196">
        <v>2</v>
      </c>
      <c r="H196" t="s">
        <v>19</v>
      </c>
      <c r="I196">
        <v>20</v>
      </c>
      <c r="J196">
        <v>555000</v>
      </c>
      <c r="K196">
        <v>295000</v>
      </c>
      <c r="L196">
        <v>54.36</v>
      </c>
      <c r="M196">
        <v>360</v>
      </c>
      <c r="N196">
        <v>2.5</v>
      </c>
    </row>
    <row r="197" spans="1:14" x14ac:dyDescent="0.3">
      <c r="A197">
        <v>190</v>
      </c>
      <c r="B197">
        <v>22</v>
      </c>
      <c r="C197">
        <v>18.88</v>
      </c>
      <c r="D197">
        <v>54100</v>
      </c>
      <c r="E197">
        <v>117000</v>
      </c>
      <c r="F197">
        <v>2.1627000000000001</v>
      </c>
      <c r="G197">
        <v>2</v>
      </c>
      <c r="H197" t="s">
        <v>19</v>
      </c>
      <c r="I197">
        <v>20</v>
      </c>
      <c r="J197">
        <v>265000</v>
      </c>
      <c r="K197">
        <v>215000</v>
      </c>
      <c r="L197">
        <v>84.61</v>
      </c>
      <c r="M197">
        <v>360</v>
      </c>
      <c r="N197">
        <v>3.12</v>
      </c>
    </row>
    <row r="198" spans="1:14" x14ac:dyDescent="0.3">
      <c r="A198">
        <v>191</v>
      </c>
      <c r="B198">
        <v>27</v>
      </c>
      <c r="C198">
        <v>4.12</v>
      </c>
      <c r="D198">
        <v>102800</v>
      </c>
      <c r="E198">
        <v>94000</v>
      </c>
      <c r="F198">
        <v>0.91439999999999999</v>
      </c>
      <c r="G198">
        <v>1</v>
      </c>
      <c r="H198" t="s">
        <v>19</v>
      </c>
      <c r="I198">
        <v>20</v>
      </c>
      <c r="J198">
        <v>335000</v>
      </c>
      <c r="K198">
        <v>265000</v>
      </c>
      <c r="L198">
        <v>80</v>
      </c>
      <c r="M198">
        <v>360</v>
      </c>
      <c r="N198">
        <v>3.37</v>
      </c>
    </row>
    <row r="199" spans="1:14" x14ac:dyDescent="0.3">
      <c r="A199">
        <v>192</v>
      </c>
      <c r="B199">
        <v>30</v>
      </c>
      <c r="C199">
        <v>7.72</v>
      </c>
      <c r="D199">
        <v>84300</v>
      </c>
      <c r="E199">
        <v>60000</v>
      </c>
      <c r="F199">
        <v>0.7117</v>
      </c>
      <c r="G199">
        <v>2</v>
      </c>
      <c r="H199" t="s">
        <v>19</v>
      </c>
      <c r="I199">
        <v>10</v>
      </c>
      <c r="J199">
        <v>275000</v>
      </c>
      <c r="K199">
        <v>125000</v>
      </c>
      <c r="L199">
        <v>44.35</v>
      </c>
      <c r="M199">
        <v>360</v>
      </c>
      <c r="N199">
        <v>2.87</v>
      </c>
    </row>
    <row r="200" spans="1:14" x14ac:dyDescent="0.3">
      <c r="A200">
        <v>193</v>
      </c>
      <c r="B200">
        <v>25</v>
      </c>
      <c r="C200">
        <v>6.93</v>
      </c>
      <c r="D200">
        <v>114000</v>
      </c>
      <c r="E200">
        <v>126000</v>
      </c>
      <c r="F200">
        <v>1.1052999999999999</v>
      </c>
      <c r="G200">
        <v>2</v>
      </c>
      <c r="H200" t="s">
        <v>19</v>
      </c>
      <c r="I200">
        <v>50</v>
      </c>
      <c r="J200">
        <v>585000</v>
      </c>
      <c r="K200">
        <v>435000</v>
      </c>
      <c r="L200">
        <v>74</v>
      </c>
      <c r="M200">
        <v>360</v>
      </c>
      <c r="N200">
        <v>3.75</v>
      </c>
    </row>
    <row r="201" spans="1:14" x14ac:dyDescent="0.3">
      <c r="A201">
        <v>194</v>
      </c>
      <c r="B201">
        <v>35</v>
      </c>
      <c r="C201">
        <v>35.97</v>
      </c>
      <c r="D201">
        <v>69100</v>
      </c>
      <c r="E201">
        <v>170000</v>
      </c>
      <c r="F201">
        <v>2.4601999999999999</v>
      </c>
      <c r="G201">
        <v>2</v>
      </c>
      <c r="H201" t="s">
        <v>19</v>
      </c>
      <c r="I201">
        <v>10</v>
      </c>
      <c r="J201">
        <v>325000</v>
      </c>
      <c r="K201">
        <v>255000</v>
      </c>
      <c r="L201">
        <v>76.92</v>
      </c>
      <c r="M201">
        <v>240</v>
      </c>
      <c r="N201">
        <v>3.48</v>
      </c>
    </row>
    <row r="202" spans="1:14" x14ac:dyDescent="0.3">
      <c r="A202">
        <v>195</v>
      </c>
      <c r="B202">
        <v>48</v>
      </c>
      <c r="C202">
        <v>16.34</v>
      </c>
      <c r="D202">
        <v>72200</v>
      </c>
      <c r="E202">
        <v>137000</v>
      </c>
      <c r="F202">
        <v>1.8975</v>
      </c>
      <c r="G202">
        <v>2</v>
      </c>
      <c r="H202" t="s">
        <v>19</v>
      </c>
      <c r="I202">
        <v>38</v>
      </c>
      <c r="J202">
        <v>465000</v>
      </c>
      <c r="K202">
        <v>285000</v>
      </c>
      <c r="L202">
        <v>60.32</v>
      </c>
      <c r="M202">
        <v>360</v>
      </c>
      <c r="N202">
        <v>2.62</v>
      </c>
    </row>
    <row r="203" spans="1:14" x14ac:dyDescent="0.3">
      <c r="A203">
        <v>196</v>
      </c>
      <c r="B203">
        <v>5</v>
      </c>
      <c r="C203">
        <v>10.89</v>
      </c>
      <c r="D203">
        <v>72300</v>
      </c>
      <c r="E203">
        <v>41000</v>
      </c>
      <c r="F203">
        <v>0.56710000000000005</v>
      </c>
      <c r="G203">
        <v>2</v>
      </c>
      <c r="H203" t="s">
        <v>19</v>
      </c>
      <c r="I203">
        <v>47</v>
      </c>
      <c r="J203">
        <v>155000</v>
      </c>
      <c r="K203">
        <v>115000</v>
      </c>
      <c r="L203">
        <v>75</v>
      </c>
      <c r="M203">
        <v>360</v>
      </c>
      <c r="N203">
        <v>3.87</v>
      </c>
    </row>
    <row r="204" spans="1:14" x14ac:dyDescent="0.3">
      <c r="A204">
        <v>197</v>
      </c>
      <c r="B204">
        <v>38</v>
      </c>
      <c r="C204">
        <v>7.92</v>
      </c>
      <c r="D204">
        <v>89200</v>
      </c>
      <c r="E204">
        <v>183000</v>
      </c>
      <c r="F204">
        <v>2.0516000000000001</v>
      </c>
      <c r="G204">
        <v>2</v>
      </c>
      <c r="H204" t="s">
        <v>19</v>
      </c>
      <c r="I204">
        <v>10</v>
      </c>
      <c r="J204">
        <v>505000</v>
      </c>
      <c r="K204">
        <v>275000</v>
      </c>
      <c r="L204">
        <v>55.1</v>
      </c>
      <c r="M204">
        <v>360</v>
      </c>
      <c r="N204">
        <v>2.75</v>
      </c>
    </row>
    <row r="205" spans="1:14" x14ac:dyDescent="0.3">
      <c r="A205">
        <v>198</v>
      </c>
      <c r="B205">
        <v>53</v>
      </c>
      <c r="C205">
        <v>29.38</v>
      </c>
      <c r="D205">
        <v>106900</v>
      </c>
      <c r="E205">
        <v>110000</v>
      </c>
      <c r="F205">
        <v>1.0289999999999999</v>
      </c>
      <c r="G205">
        <v>2</v>
      </c>
      <c r="H205" t="s">
        <v>19</v>
      </c>
      <c r="I205">
        <v>44</v>
      </c>
      <c r="J205">
        <v>445000</v>
      </c>
      <c r="K205">
        <v>345000</v>
      </c>
      <c r="L205">
        <v>76.510000000000005</v>
      </c>
      <c r="M205">
        <v>360</v>
      </c>
      <c r="N205">
        <v>3.62</v>
      </c>
    </row>
    <row r="206" spans="1:14" x14ac:dyDescent="0.3">
      <c r="A206">
        <v>199</v>
      </c>
      <c r="B206">
        <v>24</v>
      </c>
      <c r="C206">
        <v>59.59</v>
      </c>
      <c r="D206">
        <v>124900</v>
      </c>
      <c r="E206">
        <v>93000</v>
      </c>
      <c r="F206">
        <v>0.74460000000000004</v>
      </c>
      <c r="G206">
        <v>2</v>
      </c>
      <c r="H206" t="s">
        <v>19</v>
      </c>
      <c r="I206">
        <v>40</v>
      </c>
      <c r="J206">
        <v>855000</v>
      </c>
      <c r="K206">
        <v>365000</v>
      </c>
      <c r="L206">
        <v>43.41</v>
      </c>
      <c r="M206">
        <v>360</v>
      </c>
      <c r="N206">
        <v>3</v>
      </c>
    </row>
    <row r="207" spans="1:14" x14ac:dyDescent="0.3">
      <c r="A207">
        <v>200</v>
      </c>
      <c r="B207">
        <v>50</v>
      </c>
      <c r="C207">
        <v>4.45</v>
      </c>
      <c r="D207">
        <v>74600</v>
      </c>
      <c r="E207">
        <v>166000</v>
      </c>
      <c r="F207">
        <v>2.2252000000000001</v>
      </c>
      <c r="G207">
        <v>2</v>
      </c>
      <c r="H207" t="s">
        <v>19</v>
      </c>
      <c r="I207">
        <v>20</v>
      </c>
      <c r="J207">
        <v>185000</v>
      </c>
      <c r="K207">
        <v>145000</v>
      </c>
      <c r="L207">
        <v>80</v>
      </c>
      <c r="M207">
        <v>360</v>
      </c>
      <c r="N207">
        <v>3.12</v>
      </c>
    </row>
    <row r="208" spans="1:14" x14ac:dyDescent="0.3">
      <c r="A208">
        <v>201</v>
      </c>
      <c r="B208">
        <v>4</v>
      </c>
      <c r="C208">
        <v>18.16</v>
      </c>
      <c r="D208">
        <v>77800</v>
      </c>
      <c r="E208">
        <v>55000</v>
      </c>
      <c r="F208">
        <v>0.70689999999999997</v>
      </c>
      <c r="G208">
        <v>2</v>
      </c>
      <c r="H208" t="s">
        <v>19</v>
      </c>
      <c r="I208">
        <v>44</v>
      </c>
      <c r="J208">
        <v>615000</v>
      </c>
      <c r="K208">
        <v>345000</v>
      </c>
      <c r="L208">
        <v>55.6</v>
      </c>
      <c r="M208">
        <v>360</v>
      </c>
      <c r="N208">
        <v>2.99</v>
      </c>
    </row>
    <row r="209" spans="1:14" x14ac:dyDescent="0.3">
      <c r="A209">
        <v>202</v>
      </c>
      <c r="B209">
        <v>48</v>
      </c>
      <c r="C209">
        <v>29.58</v>
      </c>
      <c r="D209">
        <v>65000</v>
      </c>
      <c r="E209">
        <v>75000</v>
      </c>
      <c r="F209">
        <v>1.1537999999999999</v>
      </c>
      <c r="G209">
        <v>2</v>
      </c>
      <c r="H209" t="s">
        <v>19</v>
      </c>
      <c r="I209">
        <v>42</v>
      </c>
      <c r="J209">
        <v>195000</v>
      </c>
      <c r="K209">
        <v>145000</v>
      </c>
      <c r="L209">
        <v>79.09</v>
      </c>
      <c r="M209">
        <v>360</v>
      </c>
      <c r="N209">
        <v>5</v>
      </c>
    </row>
    <row r="210" spans="1:14" x14ac:dyDescent="0.3">
      <c r="A210">
        <v>203</v>
      </c>
      <c r="B210">
        <v>46</v>
      </c>
      <c r="C210">
        <v>11.13</v>
      </c>
      <c r="D210">
        <v>86200</v>
      </c>
      <c r="E210">
        <v>106000</v>
      </c>
      <c r="F210">
        <v>1.2297</v>
      </c>
      <c r="G210">
        <v>2</v>
      </c>
      <c r="H210" t="s">
        <v>19</v>
      </c>
      <c r="I210">
        <v>10</v>
      </c>
      <c r="J210">
        <v>195000</v>
      </c>
      <c r="K210">
        <v>145000</v>
      </c>
      <c r="L210">
        <v>73.069999999999993</v>
      </c>
      <c r="M210">
        <v>180</v>
      </c>
      <c r="N210">
        <v>2.5</v>
      </c>
    </row>
    <row r="211" spans="1:14" x14ac:dyDescent="0.3">
      <c r="A211">
        <v>204</v>
      </c>
      <c r="B211">
        <v>44</v>
      </c>
      <c r="C211">
        <v>3.41</v>
      </c>
      <c r="D211">
        <v>89000</v>
      </c>
      <c r="E211">
        <v>107000</v>
      </c>
      <c r="F211">
        <v>1.2021999999999999</v>
      </c>
      <c r="G211">
        <v>2</v>
      </c>
      <c r="H211" t="s">
        <v>19</v>
      </c>
      <c r="I211">
        <v>20</v>
      </c>
      <c r="J211">
        <v>455000</v>
      </c>
      <c r="K211">
        <v>185000</v>
      </c>
      <c r="L211">
        <v>44.68</v>
      </c>
      <c r="M211">
        <v>180</v>
      </c>
      <c r="N211">
        <v>3</v>
      </c>
    </row>
    <row r="212" spans="1:14" x14ac:dyDescent="0.3">
      <c r="A212">
        <v>205</v>
      </c>
      <c r="B212">
        <v>24</v>
      </c>
      <c r="C212">
        <v>40.79</v>
      </c>
      <c r="D212">
        <v>104000</v>
      </c>
      <c r="E212">
        <v>41000</v>
      </c>
      <c r="F212">
        <v>0.39419999999999999</v>
      </c>
      <c r="G212">
        <v>2</v>
      </c>
      <c r="H212" t="s">
        <v>19</v>
      </c>
      <c r="I212">
        <v>49</v>
      </c>
      <c r="J212">
        <v>195000</v>
      </c>
      <c r="K212">
        <v>135000</v>
      </c>
      <c r="L212">
        <v>69.88</v>
      </c>
      <c r="M212">
        <v>240</v>
      </c>
      <c r="N212">
        <v>2.75</v>
      </c>
    </row>
    <row r="213" spans="1:14" x14ac:dyDescent="0.3">
      <c r="A213">
        <v>206</v>
      </c>
      <c r="B213">
        <v>18</v>
      </c>
      <c r="C213">
        <v>4.7300000000000004</v>
      </c>
      <c r="D213">
        <v>65300</v>
      </c>
      <c r="E213">
        <v>105000</v>
      </c>
      <c r="F213">
        <v>1.6080000000000001</v>
      </c>
      <c r="G213">
        <v>2</v>
      </c>
      <c r="H213" t="s">
        <v>19</v>
      </c>
      <c r="I213">
        <v>20</v>
      </c>
      <c r="J213">
        <v>145000</v>
      </c>
      <c r="K213">
        <v>75000</v>
      </c>
      <c r="L213">
        <v>52.81</v>
      </c>
      <c r="M213">
        <v>180</v>
      </c>
      <c r="N213">
        <v>3</v>
      </c>
    </row>
    <row r="214" spans="1:14" x14ac:dyDescent="0.3">
      <c r="A214">
        <v>207</v>
      </c>
      <c r="B214">
        <v>12</v>
      </c>
      <c r="C214">
        <v>11.84</v>
      </c>
      <c r="D214">
        <v>68300</v>
      </c>
      <c r="E214">
        <v>152000</v>
      </c>
      <c r="F214">
        <v>2.2254999999999998</v>
      </c>
      <c r="G214">
        <v>1</v>
      </c>
      <c r="H214" t="s">
        <v>19</v>
      </c>
      <c r="I214">
        <v>37</v>
      </c>
      <c r="J214">
        <v>435000</v>
      </c>
      <c r="K214">
        <v>335000</v>
      </c>
      <c r="L214">
        <v>76.81</v>
      </c>
      <c r="M214">
        <v>360</v>
      </c>
      <c r="N214">
        <v>2.99</v>
      </c>
    </row>
    <row r="215" spans="1:14" x14ac:dyDescent="0.3">
      <c r="A215">
        <v>208</v>
      </c>
      <c r="B215">
        <v>8</v>
      </c>
      <c r="C215">
        <v>13.29</v>
      </c>
      <c r="D215">
        <v>100000</v>
      </c>
      <c r="E215">
        <v>165000</v>
      </c>
      <c r="F215">
        <v>1.65</v>
      </c>
      <c r="G215">
        <v>2</v>
      </c>
      <c r="H215" t="s">
        <v>19</v>
      </c>
      <c r="I215">
        <v>20</v>
      </c>
      <c r="J215">
        <v>845000</v>
      </c>
      <c r="K215">
        <v>365000</v>
      </c>
      <c r="L215">
        <v>42.85</v>
      </c>
      <c r="M215">
        <v>360</v>
      </c>
      <c r="N215">
        <v>3.12</v>
      </c>
    </row>
    <row r="216" spans="1:14" x14ac:dyDescent="0.3">
      <c r="A216">
        <v>209</v>
      </c>
      <c r="B216">
        <v>48</v>
      </c>
      <c r="C216">
        <v>25.3</v>
      </c>
      <c r="D216">
        <v>84800</v>
      </c>
      <c r="E216">
        <v>122000</v>
      </c>
      <c r="F216">
        <v>1.4387000000000001</v>
      </c>
      <c r="G216">
        <v>2</v>
      </c>
      <c r="H216" t="s">
        <v>19</v>
      </c>
      <c r="I216">
        <v>39</v>
      </c>
      <c r="J216">
        <v>265000</v>
      </c>
      <c r="K216">
        <v>195000</v>
      </c>
      <c r="L216">
        <v>73.5</v>
      </c>
      <c r="M216">
        <v>360</v>
      </c>
      <c r="N216">
        <v>2.87</v>
      </c>
    </row>
    <row r="217" spans="1:14" x14ac:dyDescent="0.3">
      <c r="A217">
        <v>210</v>
      </c>
      <c r="B217">
        <v>25</v>
      </c>
      <c r="C217">
        <v>11.53</v>
      </c>
      <c r="D217">
        <v>114000</v>
      </c>
      <c r="E217">
        <v>72000</v>
      </c>
      <c r="F217">
        <v>0.63160000000000005</v>
      </c>
      <c r="G217">
        <v>2</v>
      </c>
      <c r="H217" t="s">
        <v>19</v>
      </c>
      <c r="I217">
        <v>44</v>
      </c>
      <c r="J217">
        <v>475000</v>
      </c>
      <c r="K217">
        <v>315000</v>
      </c>
      <c r="L217">
        <v>67.239999999999995</v>
      </c>
      <c r="M217">
        <v>360</v>
      </c>
      <c r="N217">
        <v>2.87</v>
      </c>
    </row>
    <row r="218" spans="1:14" x14ac:dyDescent="0.3">
      <c r="A218">
        <v>211</v>
      </c>
      <c r="B218">
        <v>8</v>
      </c>
      <c r="C218">
        <v>25.29</v>
      </c>
      <c r="D218">
        <v>115100</v>
      </c>
      <c r="E218">
        <v>70000</v>
      </c>
      <c r="F218">
        <v>0.60819999999999996</v>
      </c>
      <c r="G218">
        <v>2</v>
      </c>
      <c r="H218" t="s">
        <v>19</v>
      </c>
      <c r="I218">
        <v>37</v>
      </c>
      <c r="J218">
        <v>375000</v>
      </c>
      <c r="K218">
        <v>255000</v>
      </c>
      <c r="L218">
        <v>67.77</v>
      </c>
      <c r="M218">
        <v>240</v>
      </c>
      <c r="N218">
        <v>3.12</v>
      </c>
    </row>
    <row r="219" spans="1:14" x14ac:dyDescent="0.3">
      <c r="A219">
        <v>212</v>
      </c>
      <c r="B219">
        <v>32</v>
      </c>
      <c r="C219">
        <v>65</v>
      </c>
      <c r="D219">
        <v>70800</v>
      </c>
      <c r="E219">
        <v>120000</v>
      </c>
      <c r="F219">
        <v>1.6949000000000001</v>
      </c>
      <c r="G219">
        <v>1</v>
      </c>
      <c r="H219" t="s">
        <v>19</v>
      </c>
      <c r="I219">
        <v>20</v>
      </c>
      <c r="J219">
        <v>505000</v>
      </c>
      <c r="K219">
        <v>475000</v>
      </c>
      <c r="L219">
        <v>95</v>
      </c>
      <c r="M219">
        <v>360</v>
      </c>
      <c r="N219">
        <v>2.75</v>
      </c>
    </row>
    <row r="220" spans="1:14" x14ac:dyDescent="0.3">
      <c r="A220">
        <v>213</v>
      </c>
      <c r="B220">
        <v>48</v>
      </c>
      <c r="C220">
        <v>39.86</v>
      </c>
      <c r="D220">
        <v>84800</v>
      </c>
      <c r="E220">
        <v>241000</v>
      </c>
      <c r="F220">
        <v>2.8420000000000001</v>
      </c>
      <c r="G220">
        <v>2</v>
      </c>
      <c r="H220" t="s">
        <v>19</v>
      </c>
      <c r="I220">
        <v>20</v>
      </c>
      <c r="J220">
        <v>435000</v>
      </c>
      <c r="K220">
        <v>285000</v>
      </c>
      <c r="L220">
        <v>64.67</v>
      </c>
      <c r="M220">
        <v>360</v>
      </c>
      <c r="N220">
        <v>3.12</v>
      </c>
    </row>
    <row r="221" spans="1:14" x14ac:dyDescent="0.3">
      <c r="A221">
        <v>214</v>
      </c>
      <c r="B221">
        <v>22</v>
      </c>
      <c r="C221">
        <v>18.329999999999998</v>
      </c>
      <c r="D221">
        <v>54200</v>
      </c>
      <c r="E221">
        <v>69000</v>
      </c>
      <c r="F221">
        <v>1.2730999999999999</v>
      </c>
      <c r="G221">
        <v>2</v>
      </c>
      <c r="H221" t="s">
        <v>19</v>
      </c>
      <c r="I221">
        <v>38</v>
      </c>
      <c r="J221">
        <v>445000</v>
      </c>
      <c r="K221">
        <v>325000</v>
      </c>
      <c r="L221">
        <v>73.48</v>
      </c>
      <c r="M221">
        <v>360</v>
      </c>
      <c r="N221">
        <v>3</v>
      </c>
    </row>
    <row r="222" spans="1:14" x14ac:dyDescent="0.3">
      <c r="A222">
        <v>215</v>
      </c>
      <c r="B222">
        <v>26</v>
      </c>
      <c r="C222">
        <v>4.8600000000000003</v>
      </c>
      <c r="D222">
        <v>79700</v>
      </c>
      <c r="E222">
        <v>192000</v>
      </c>
      <c r="F222">
        <v>2.4089999999999998</v>
      </c>
      <c r="G222">
        <v>2</v>
      </c>
      <c r="H222" t="s">
        <v>19</v>
      </c>
      <c r="I222">
        <v>20</v>
      </c>
      <c r="J222">
        <v>505000</v>
      </c>
      <c r="K222">
        <v>375000</v>
      </c>
      <c r="L222">
        <v>74.95</v>
      </c>
      <c r="M222">
        <v>180</v>
      </c>
      <c r="N222">
        <v>2.5</v>
      </c>
    </row>
    <row r="223" spans="1:14" x14ac:dyDescent="0.3">
      <c r="A223">
        <v>216</v>
      </c>
      <c r="B223">
        <v>48</v>
      </c>
      <c r="C223">
        <v>32.5</v>
      </c>
      <c r="D223">
        <v>80000</v>
      </c>
      <c r="E223">
        <v>187000</v>
      </c>
      <c r="F223">
        <v>2.3374999999999999</v>
      </c>
      <c r="G223">
        <v>2</v>
      </c>
      <c r="H223" t="s">
        <v>19</v>
      </c>
      <c r="I223">
        <v>20</v>
      </c>
      <c r="J223">
        <v>295000</v>
      </c>
      <c r="K223">
        <v>215000</v>
      </c>
      <c r="L223">
        <v>72.41</v>
      </c>
      <c r="M223">
        <v>180</v>
      </c>
      <c r="N223">
        <v>2.87</v>
      </c>
    </row>
    <row r="224" spans="1:14" x14ac:dyDescent="0.3">
      <c r="A224">
        <v>217</v>
      </c>
      <c r="B224">
        <v>6</v>
      </c>
      <c r="C224">
        <v>76.87</v>
      </c>
      <c r="D224">
        <v>127900</v>
      </c>
      <c r="E224">
        <v>251000</v>
      </c>
      <c r="F224">
        <v>1.9624999999999999</v>
      </c>
      <c r="G224">
        <v>2</v>
      </c>
      <c r="H224" t="s">
        <v>19</v>
      </c>
      <c r="I224">
        <v>36</v>
      </c>
      <c r="J224">
        <v>985000</v>
      </c>
      <c r="K224">
        <v>625000</v>
      </c>
      <c r="L224">
        <v>62.88</v>
      </c>
      <c r="M224">
        <v>360</v>
      </c>
      <c r="N224">
        <v>3.87</v>
      </c>
    </row>
    <row r="225" spans="1:14" x14ac:dyDescent="0.3">
      <c r="A225">
        <v>218</v>
      </c>
      <c r="B225">
        <v>6</v>
      </c>
      <c r="C225">
        <v>96.18</v>
      </c>
      <c r="D225">
        <v>83300</v>
      </c>
      <c r="E225">
        <v>76000</v>
      </c>
      <c r="F225">
        <v>0.91239999999999999</v>
      </c>
      <c r="G225">
        <v>2</v>
      </c>
      <c r="H225" t="s">
        <v>19</v>
      </c>
      <c r="I225">
        <v>37</v>
      </c>
      <c r="J225">
        <v>555000</v>
      </c>
      <c r="K225">
        <v>375000</v>
      </c>
      <c r="L225">
        <v>68.63</v>
      </c>
      <c r="M225">
        <v>360</v>
      </c>
      <c r="N225">
        <v>2.87</v>
      </c>
    </row>
    <row r="226" spans="1:14" x14ac:dyDescent="0.3">
      <c r="A226">
        <v>219</v>
      </c>
      <c r="B226">
        <v>24</v>
      </c>
      <c r="C226">
        <v>38.840000000000003</v>
      </c>
      <c r="D226">
        <v>104000</v>
      </c>
      <c r="E226">
        <v>201000</v>
      </c>
      <c r="F226">
        <v>1.9327000000000001</v>
      </c>
      <c r="G226">
        <v>2</v>
      </c>
      <c r="H226" t="s">
        <v>19</v>
      </c>
      <c r="I226">
        <v>40</v>
      </c>
      <c r="J226">
        <v>635000</v>
      </c>
      <c r="K226">
        <v>445000</v>
      </c>
      <c r="L226">
        <v>69.44</v>
      </c>
      <c r="M226">
        <v>360</v>
      </c>
      <c r="N226">
        <v>2.99</v>
      </c>
    </row>
    <row r="227" spans="1:14" x14ac:dyDescent="0.3">
      <c r="A227">
        <v>220</v>
      </c>
      <c r="B227">
        <v>18</v>
      </c>
      <c r="C227">
        <v>51.94</v>
      </c>
      <c r="D227">
        <v>79600</v>
      </c>
      <c r="E227">
        <v>231000</v>
      </c>
      <c r="F227">
        <v>2.9020000000000001</v>
      </c>
      <c r="G227">
        <v>2</v>
      </c>
      <c r="H227" t="s">
        <v>19</v>
      </c>
      <c r="I227">
        <v>20</v>
      </c>
      <c r="J227">
        <v>555000</v>
      </c>
      <c r="K227">
        <v>435000</v>
      </c>
      <c r="L227">
        <v>79.89</v>
      </c>
      <c r="M227">
        <v>360</v>
      </c>
      <c r="N227">
        <v>2.87</v>
      </c>
    </row>
    <row r="228" spans="1:14" x14ac:dyDescent="0.3">
      <c r="A228">
        <v>221</v>
      </c>
      <c r="B228">
        <v>34</v>
      </c>
      <c r="C228">
        <v>54.93</v>
      </c>
      <c r="D228">
        <v>108700</v>
      </c>
      <c r="E228">
        <v>51000</v>
      </c>
      <c r="F228">
        <v>0.46920000000000001</v>
      </c>
      <c r="G228">
        <v>2</v>
      </c>
      <c r="H228" t="s">
        <v>19</v>
      </c>
      <c r="I228">
        <v>50</v>
      </c>
      <c r="J228">
        <v>255000</v>
      </c>
      <c r="K228">
        <v>205000</v>
      </c>
      <c r="L228">
        <v>79.680000000000007</v>
      </c>
      <c r="M228">
        <v>240</v>
      </c>
      <c r="N228">
        <v>2.99</v>
      </c>
    </row>
    <row r="229" spans="1:14" x14ac:dyDescent="0.3">
      <c r="A229">
        <v>222</v>
      </c>
      <c r="B229">
        <v>47</v>
      </c>
      <c r="C229">
        <v>31.7</v>
      </c>
      <c r="D229">
        <v>68900</v>
      </c>
      <c r="E229">
        <v>86000</v>
      </c>
      <c r="F229">
        <v>1.2482</v>
      </c>
      <c r="G229">
        <v>2</v>
      </c>
      <c r="H229" t="s">
        <v>19</v>
      </c>
      <c r="I229">
        <v>41</v>
      </c>
      <c r="J229">
        <v>235000</v>
      </c>
      <c r="K229">
        <v>195000</v>
      </c>
      <c r="L229">
        <v>85.57</v>
      </c>
      <c r="M229">
        <v>180</v>
      </c>
      <c r="N229">
        <v>2.5</v>
      </c>
    </row>
    <row r="230" spans="1:14" x14ac:dyDescent="0.3">
      <c r="A230">
        <v>223</v>
      </c>
      <c r="B230">
        <v>9</v>
      </c>
      <c r="C230">
        <v>11.88</v>
      </c>
      <c r="D230">
        <v>119500</v>
      </c>
      <c r="E230">
        <v>138000</v>
      </c>
      <c r="F230">
        <v>1.1548</v>
      </c>
      <c r="G230">
        <v>2</v>
      </c>
      <c r="H230" t="s">
        <v>19</v>
      </c>
      <c r="I230">
        <v>20</v>
      </c>
      <c r="J230">
        <v>665000</v>
      </c>
      <c r="K230">
        <v>445000</v>
      </c>
      <c r="L230">
        <v>66.36</v>
      </c>
      <c r="M230">
        <v>360</v>
      </c>
      <c r="N230">
        <v>2.87</v>
      </c>
    </row>
    <row r="231" spans="1:14" x14ac:dyDescent="0.3">
      <c r="A231">
        <v>224</v>
      </c>
      <c r="B231">
        <v>17</v>
      </c>
      <c r="C231">
        <v>7.85</v>
      </c>
      <c r="D231">
        <v>65800</v>
      </c>
      <c r="E231">
        <v>90000</v>
      </c>
      <c r="F231">
        <v>1.3677999999999999</v>
      </c>
      <c r="G231">
        <v>2</v>
      </c>
      <c r="H231" t="s">
        <v>19</v>
      </c>
      <c r="I231">
        <v>20</v>
      </c>
      <c r="J231">
        <v>145000</v>
      </c>
      <c r="K231">
        <v>115000</v>
      </c>
      <c r="L231">
        <v>80.900000000000006</v>
      </c>
      <c r="M231">
        <v>240</v>
      </c>
      <c r="N231">
        <v>3.22</v>
      </c>
    </row>
    <row r="232" spans="1:14" x14ac:dyDescent="0.3">
      <c r="A232">
        <v>225</v>
      </c>
      <c r="B232">
        <v>6</v>
      </c>
      <c r="C232">
        <v>78.349999999999994</v>
      </c>
      <c r="D232">
        <v>86700</v>
      </c>
      <c r="E232">
        <v>56000</v>
      </c>
      <c r="F232">
        <v>0.64590000000000003</v>
      </c>
      <c r="G232">
        <v>1</v>
      </c>
      <c r="H232" t="s">
        <v>19</v>
      </c>
      <c r="I232">
        <v>42</v>
      </c>
      <c r="J232">
        <v>165000</v>
      </c>
      <c r="K232">
        <v>165000</v>
      </c>
      <c r="L232">
        <v>97</v>
      </c>
      <c r="M232">
        <v>360</v>
      </c>
      <c r="N232">
        <v>2.85</v>
      </c>
    </row>
    <row r="233" spans="1:14" x14ac:dyDescent="0.3">
      <c r="A233">
        <v>226</v>
      </c>
      <c r="B233">
        <v>6</v>
      </c>
      <c r="C233">
        <v>44.1</v>
      </c>
      <c r="D233">
        <v>83300</v>
      </c>
      <c r="E233">
        <v>113000</v>
      </c>
      <c r="F233">
        <v>1.3565</v>
      </c>
      <c r="G233">
        <v>2</v>
      </c>
      <c r="H233" t="s">
        <v>19</v>
      </c>
      <c r="I233">
        <v>42</v>
      </c>
      <c r="J233">
        <v>755000</v>
      </c>
      <c r="K233">
        <v>395000</v>
      </c>
      <c r="L233">
        <v>52.58</v>
      </c>
      <c r="M233">
        <v>240</v>
      </c>
      <c r="N233">
        <v>2.62</v>
      </c>
    </row>
    <row r="234" spans="1:14" x14ac:dyDescent="0.3">
      <c r="A234">
        <v>227</v>
      </c>
      <c r="B234">
        <v>36</v>
      </c>
      <c r="C234">
        <v>11.04</v>
      </c>
      <c r="D234">
        <v>96500</v>
      </c>
      <c r="E234">
        <v>278000</v>
      </c>
      <c r="F234">
        <v>2.8807999999999998</v>
      </c>
      <c r="G234">
        <v>2</v>
      </c>
      <c r="H234" t="s">
        <v>19</v>
      </c>
      <c r="I234">
        <v>20</v>
      </c>
      <c r="J234">
        <v>755000</v>
      </c>
      <c r="K234">
        <v>555000</v>
      </c>
      <c r="L234">
        <v>74.45</v>
      </c>
      <c r="M234">
        <v>360</v>
      </c>
      <c r="N234">
        <v>3.37</v>
      </c>
    </row>
    <row r="235" spans="1:14" x14ac:dyDescent="0.3">
      <c r="A235">
        <v>228</v>
      </c>
      <c r="B235">
        <v>48</v>
      </c>
      <c r="C235">
        <v>13.61</v>
      </c>
      <c r="D235">
        <v>84800</v>
      </c>
      <c r="E235">
        <v>138000</v>
      </c>
      <c r="F235">
        <v>1.6274</v>
      </c>
      <c r="G235">
        <v>2</v>
      </c>
      <c r="H235" t="s">
        <v>19</v>
      </c>
      <c r="I235">
        <v>30</v>
      </c>
      <c r="J235">
        <v>345000</v>
      </c>
      <c r="K235">
        <v>325000</v>
      </c>
      <c r="L235">
        <v>95</v>
      </c>
      <c r="M235">
        <v>360</v>
      </c>
      <c r="N235">
        <v>3.62</v>
      </c>
    </row>
    <row r="236" spans="1:14" x14ac:dyDescent="0.3">
      <c r="A236">
        <v>229</v>
      </c>
      <c r="B236">
        <v>32</v>
      </c>
      <c r="C236">
        <v>52.39</v>
      </c>
      <c r="D236">
        <v>70800</v>
      </c>
      <c r="E236">
        <v>144000</v>
      </c>
      <c r="F236">
        <v>2.0339</v>
      </c>
      <c r="G236">
        <v>2</v>
      </c>
      <c r="H236" t="s">
        <v>19</v>
      </c>
      <c r="I236">
        <v>20</v>
      </c>
      <c r="J236">
        <v>725000</v>
      </c>
      <c r="K236">
        <v>505000</v>
      </c>
      <c r="L236">
        <v>70.8</v>
      </c>
      <c r="M236">
        <v>360</v>
      </c>
      <c r="N236">
        <v>3.5</v>
      </c>
    </row>
    <row r="237" spans="1:14" x14ac:dyDescent="0.3">
      <c r="A237">
        <v>230</v>
      </c>
      <c r="B237">
        <v>6</v>
      </c>
      <c r="C237">
        <v>86.84</v>
      </c>
      <c r="D237">
        <v>127900</v>
      </c>
      <c r="E237">
        <v>92000</v>
      </c>
      <c r="F237">
        <v>0.71930000000000005</v>
      </c>
      <c r="G237">
        <v>2</v>
      </c>
      <c r="H237" t="s">
        <v>19</v>
      </c>
      <c r="I237">
        <v>30</v>
      </c>
      <c r="J237">
        <v>1005000</v>
      </c>
      <c r="K237">
        <v>515000</v>
      </c>
      <c r="L237">
        <v>51</v>
      </c>
      <c r="M237">
        <v>360</v>
      </c>
      <c r="N237">
        <v>3.62</v>
      </c>
    </row>
    <row r="238" spans="1:14" x14ac:dyDescent="0.3">
      <c r="A238">
        <v>231</v>
      </c>
      <c r="B238">
        <v>34</v>
      </c>
      <c r="C238">
        <v>59.46</v>
      </c>
      <c r="D238">
        <v>96500</v>
      </c>
      <c r="E238">
        <v>306000</v>
      </c>
      <c r="F238">
        <v>3.1709999999999998</v>
      </c>
      <c r="G238">
        <v>2</v>
      </c>
      <c r="H238" t="s">
        <v>19</v>
      </c>
      <c r="I238">
        <v>30</v>
      </c>
      <c r="J238">
        <v>605000</v>
      </c>
      <c r="K238">
        <v>395000</v>
      </c>
      <c r="L238">
        <v>66.33</v>
      </c>
      <c r="M238">
        <v>180</v>
      </c>
      <c r="N238">
        <v>2.75</v>
      </c>
    </row>
    <row r="239" spans="1:14" x14ac:dyDescent="0.3">
      <c r="A239">
        <v>232</v>
      </c>
      <c r="B239">
        <v>6</v>
      </c>
      <c r="C239">
        <v>32.619999999999997</v>
      </c>
      <c r="D239">
        <v>127900</v>
      </c>
      <c r="E239">
        <v>328000</v>
      </c>
      <c r="F239">
        <v>2.5644999999999998</v>
      </c>
      <c r="G239">
        <v>2</v>
      </c>
      <c r="H239" t="s">
        <v>19</v>
      </c>
      <c r="I239">
        <v>20</v>
      </c>
      <c r="J239">
        <v>1915000</v>
      </c>
      <c r="K239">
        <v>715000</v>
      </c>
      <c r="L239">
        <v>37.380000000000003</v>
      </c>
      <c r="M239">
        <v>240</v>
      </c>
      <c r="N239">
        <v>2.5</v>
      </c>
    </row>
    <row r="240" spans="1:14" x14ac:dyDescent="0.3">
      <c r="A240">
        <v>233</v>
      </c>
      <c r="B240">
        <v>19</v>
      </c>
      <c r="C240">
        <v>4.1100000000000003</v>
      </c>
      <c r="D240">
        <v>104300</v>
      </c>
      <c r="E240">
        <v>143000</v>
      </c>
      <c r="F240">
        <v>1.371</v>
      </c>
      <c r="G240">
        <v>2</v>
      </c>
      <c r="H240" t="s">
        <v>19</v>
      </c>
      <c r="I240">
        <v>20</v>
      </c>
      <c r="J240">
        <v>335000</v>
      </c>
      <c r="K240">
        <v>195000</v>
      </c>
      <c r="L240">
        <v>58.48</v>
      </c>
      <c r="M240">
        <v>180</v>
      </c>
      <c r="N240">
        <v>2.5</v>
      </c>
    </row>
    <row r="241" spans="1:14" x14ac:dyDescent="0.3">
      <c r="A241">
        <v>234</v>
      </c>
      <c r="B241">
        <v>55</v>
      </c>
      <c r="C241">
        <v>3.52</v>
      </c>
      <c r="D241">
        <v>76700</v>
      </c>
      <c r="E241">
        <v>94000</v>
      </c>
      <c r="F241">
        <v>1.2256</v>
      </c>
      <c r="G241">
        <v>2</v>
      </c>
      <c r="H241" t="s">
        <v>19</v>
      </c>
      <c r="I241">
        <v>30</v>
      </c>
      <c r="J241">
        <v>345000</v>
      </c>
      <c r="K241">
        <v>215000</v>
      </c>
      <c r="L241">
        <v>63</v>
      </c>
      <c r="M241">
        <v>180</v>
      </c>
      <c r="N241">
        <v>3.75</v>
      </c>
    </row>
    <row r="242" spans="1:14" x14ac:dyDescent="0.3">
      <c r="A242">
        <v>235</v>
      </c>
      <c r="B242">
        <v>48</v>
      </c>
      <c r="C242">
        <v>33.74</v>
      </c>
      <c r="D242">
        <v>97600</v>
      </c>
      <c r="E242">
        <v>86000</v>
      </c>
      <c r="F242">
        <v>0.88109999999999999</v>
      </c>
      <c r="G242">
        <v>2</v>
      </c>
      <c r="H242" t="s">
        <v>19</v>
      </c>
      <c r="I242">
        <v>43</v>
      </c>
      <c r="J242">
        <v>535000</v>
      </c>
      <c r="K242">
        <v>275000</v>
      </c>
      <c r="L242">
        <v>51.69</v>
      </c>
      <c r="M242">
        <v>180</v>
      </c>
      <c r="N242">
        <v>2.75</v>
      </c>
    </row>
    <row r="243" spans="1:14" x14ac:dyDescent="0.3">
      <c r="A243">
        <v>236</v>
      </c>
      <c r="B243">
        <v>47</v>
      </c>
      <c r="C243">
        <v>7.21</v>
      </c>
      <c r="D243">
        <v>80700</v>
      </c>
      <c r="E243">
        <v>251000</v>
      </c>
      <c r="F243">
        <v>3.1103000000000001</v>
      </c>
      <c r="G243">
        <v>2</v>
      </c>
      <c r="H243" t="s">
        <v>19</v>
      </c>
      <c r="I243">
        <v>10</v>
      </c>
      <c r="J243">
        <v>1425000</v>
      </c>
      <c r="K243">
        <v>405000</v>
      </c>
      <c r="L243">
        <v>28.34</v>
      </c>
      <c r="M243">
        <v>180</v>
      </c>
      <c r="N243">
        <v>2.62</v>
      </c>
    </row>
    <row r="244" spans="1:14" x14ac:dyDescent="0.3">
      <c r="A244">
        <v>237</v>
      </c>
      <c r="B244">
        <v>39</v>
      </c>
      <c r="C244">
        <v>2.97</v>
      </c>
      <c r="D244">
        <v>65500</v>
      </c>
      <c r="E244">
        <v>156000</v>
      </c>
      <c r="F244">
        <v>2.3816999999999999</v>
      </c>
      <c r="G244">
        <v>2</v>
      </c>
      <c r="H244" t="s">
        <v>20</v>
      </c>
      <c r="I244">
        <v>10</v>
      </c>
      <c r="J244">
        <v>455000</v>
      </c>
      <c r="K244">
        <v>315000</v>
      </c>
      <c r="L244">
        <v>68.58</v>
      </c>
      <c r="M244">
        <v>360</v>
      </c>
      <c r="N244">
        <v>2.87</v>
      </c>
    </row>
    <row r="245" spans="1:14" x14ac:dyDescent="0.3">
      <c r="A245">
        <v>238</v>
      </c>
      <c r="B245">
        <v>6</v>
      </c>
      <c r="C245">
        <v>66.11</v>
      </c>
      <c r="D245">
        <v>92700</v>
      </c>
      <c r="E245">
        <v>170000</v>
      </c>
      <c r="F245">
        <v>1.8339000000000001</v>
      </c>
      <c r="G245">
        <v>2</v>
      </c>
      <c r="H245" t="s">
        <v>20</v>
      </c>
      <c r="I245">
        <v>10</v>
      </c>
      <c r="J245">
        <v>805000</v>
      </c>
      <c r="K245">
        <v>315000</v>
      </c>
      <c r="L245">
        <v>39.75</v>
      </c>
      <c r="M245">
        <v>360</v>
      </c>
      <c r="N245">
        <v>2.62</v>
      </c>
    </row>
    <row r="246" spans="1:14" x14ac:dyDescent="0.3">
      <c r="A246">
        <v>239</v>
      </c>
      <c r="B246">
        <v>6</v>
      </c>
      <c r="C246">
        <v>68.739999999999995</v>
      </c>
      <c r="D246">
        <v>83300</v>
      </c>
      <c r="E246">
        <v>111000</v>
      </c>
      <c r="F246">
        <v>1.3325</v>
      </c>
      <c r="G246">
        <v>2</v>
      </c>
      <c r="H246" t="s">
        <v>20</v>
      </c>
      <c r="I246">
        <v>39</v>
      </c>
      <c r="J246">
        <v>655000</v>
      </c>
      <c r="K246">
        <v>595000</v>
      </c>
      <c r="L246">
        <v>91.74</v>
      </c>
      <c r="M246">
        <v>360</v>
      </c>
      <c r="N246">
        <v>2.99</v>
      </c>
    </row>
    <row r="247" spans="1:14" x14ac:dyDescent="0.3">
      <c r="A247">
        <v>240</v>
      </c>
      <c r="B247">
        <v>21</v>
      </c>
      <c r="C247">
        <v>7.74</v>
      </c>
      <c r="D247">
        <v>76900</v>
      </c>
      <c r="E247">
        <v>298000</v>
      </c>
      <c r="F247">
        <v>3.8752</v>
      </c>
      <c r="G247">
        <v>2</v>
      </c>
      <c r="H247" t="s">
        <v>20</v>
      </c>
      <c r="I247">
        <v>20</v>
      </c>
      <c r="J247">
        <v>585000</v>
      </c>
      <c r="K247">
        <v>495000</v>
      </c>
      <c r="L247">
        <v>84.88</v>
      </c>
      <c r="M247">
        <v>360</v>
      </c>
      <c r="N247">
        <v>3.99</v>
      </c>
    </row>
    <row r="248" spans="1:14" x14ac:dyDescent="0.3">
      <c r="A248">
        <v>241</v>
      </c>
      <c r="B248">
        <v>12</v>
      </c>
      <c r="C248">
        <v>21.96</v>
      </c>
      <c r="D248">
        <v>69200</v>
      </c>
      <c r="E248">
        <v>55000</v>
      </c>
      <c r="F248">
        <v>0.79479999999999995</v>
      </c>
      <c r="G248">
        <v>1</v>
      </c>
      <c r="H248" t="s">
        <v>20</v>
      </c>
      <c r="I248">
        <v>30</v>
      </c>
      <c r="J248">
        <v>205000</v>
      </c>
      <c r="K248">
        <v>195000</v>
      </c>
      <c r="L248">
        <v>95</v>
      </c>
      <c r="M248">
        <v>360</v>
      </c>
      <c r="N248">
        <v>3.62</v>
      </c>
    </row>
    <row r="249" spans="1:14" x14ac:dyDescent="0.3">
      <c r="A249">
        <v>242</v>
      </c>
      <c r="B249">
        <v>16</v>
      </c>
      <c r="C249">
        <v>18.02</v>
      </c>
      <c r="D249">
        <v>78400</v>
      </c>
      <c r="E249">
        <v>157000</v>
      </c>
      <c r="F249">
        <v>2.0026000000000002</v>
      </c>
      <c r="G249">
        <v>2</v>
      </c>
      <c r="H249" t="s">
        <v>20</v>
      </c>
      <c r="I249">
        <v>30</v>
      </c>
      <c r="J249">
        <v>625000</v>
      </c>
      <c r="K249">
        <v>525000</v>
      </c>
      <c r="L249">
        <v>84.12</v>
      </c>
      <c r="M249">
        <v>360</v>
      </c>
      <c r="N249">
        <v>2.99</v>
      </c>
    </row>
    <row r="250" spans="1:14" x14ac:dyDescent="0.3">
      <c r="A250">
        <v>243</v>
      </c>
      <c r="B250">
        <v>34</v>
      </c>
      <c r="C250">
        <v>16.77</v>
      </c>
      <c r="D250">
        <v>96500</v>
      </c>
      <c r="E250">
        <v>278000</v>
      </c>
      <c r="F250">
        <v>2.8807999999999998</v>
      </c>
      <c r="G250">
        <v>2</v>
      </c>
      <c r="H250" t="s">
        <v>20</v>
      </c>
      <c r="I250">
        <v>30</v>
      </c>
      <c r="J250">
        <v>885000</v>
      </c>
      <c r="K250">
        <v>605000</v>
      </c>
      <c r="L250">
        <v>67.56</v>
      </c>
      <c r="M250">
        <v>360</v>
      </c>
      <c r="N250">
        <v>2.62</v>
      </c>
    </row>
    <row r="251" spans="1:14" x14ac:dyDescent="0.3">
      <c r="A251">
        <v>244</v>
      </c>
      <c r="B251">
        <v>18</v>
      </c>
      <c r="C251">
        <v>6.18</v>
      </c>
      <c r="D251">
        <v>71800</v>
      </c>
      <c r="E251">
        <v>60000</v>
      </c>
      <c r="F251">
        <v>0.8357</v>
      </c>
      <c r="G251">
        <v>2</v>
      </c>
      <c r="H251" t="s">
        <v>20</v>
      </c>
      <c r="I251">
        <v>20</v>
      </c>
      <c r="J251">
        <v>305000</v>
      </c>
      <c r="K251">
        <v>215000</v>
      </c>
      <c r="L251">
        <v>70.12</v>
      </c>
      <c r="M251">
        <v>360</v>
      </c>
      <c r="N251">
        <v>3</v>
      </c>
    </row>
    <row r="252" spans="1:14" x14ac:dyDescent="0.3">
      <c r="A252">
        <v>245</v>
      </c>
      <c r="B252">
        <v>27</v>
      </c>
      <c r="C252">
        <v>6.42</v>
      </c>
      <c r="D252">
        <v>102800</v>
      </c>
      <c r="E252">
        <v>69000</v>
      </c>
      <c r="F252">
        <v>0.67120000000000002</v>
      </c>
      <c r="G252">
        <v>2</v>
      </c>
      <c r="H252" t="s">
        <v>20</v>
      </c>
      <c r="I252">
        <v>30</v>
      </c>
      <c r="J252">
        <v>335000</v>
      </c>
      <c r="K252">
        <v>245000</v>
      </c>
      <c r="L252">
        <v>73.33</v>
      </c>
      <c r="M252">
        <v>360</v>
      </c>
      <c r="N252">
        <v>2.87</v>
      </c>
    </row>
    <row r="253" spans="1:14" x14ac:dyDescent="0.3">
      <c r="A253">
        <v>246</v>
      </c>
      <c r="B253">
        <v>6</v>
      </c>
      <c r="C253">
        <v>59.82</v>
      </c>
      <c r="D253">
        <v>86700</v>
      </c>
      <c r="E253">
        <v>85000</v>
      </c>
      <c r="F253">
        <v>0.98040000000000005</v>
      </c>
      <c r="G253">
        <v>2</v>
      </c>
      <c r="H253" t="s">
        <v>20</v>
      </c>
      <c r="I253">
        <v>30</v>
      </c>
      <c r="J253">
        <v>445000</v>
      </c>
      <c r="K253">
        <v>385000</v>
      </c>
      <c r="L253">
        <v>86.36</v>
      </c>
      <c r="M253">
        <v>360</v>
      </c>
      <c r="N253">
        <v>2.99</v>
      </c>
    </row>
    <row r="254" spans="1:14" x14ac:dyDescent="0.3">
      <c r="A254">
        <v>247</v>
      </c>
      <c r="B254">
        <v>39</v>
      </c>
      <c r="C254">
        <v>7.84</v>
      </c>
      <c r="D254">
        <v>84600</v>
      </c>
      <c r="E254">
        <v>75000</v>
      </c>
      <c r="F254">
        <v>0.88649999999999995</v>
      </c>
      <c r="G254">
        <v>2</v>
      </c>
      <c r="H254" t="s">
        <v>20</v>
      </c>
      <c r="I254">
        <v>10</v>
      </c>
      <c r="J254">
        <v>265000</v>
      </c>
      <c r="K254">
        <v>175000</v>
      </c>
      <c r="L254">
        <v>67.099999999999994</v>
      </c>
      <c r="M254">
        <v>360</v>
      </c>
      <c r="N254">
        <v>3.12</v>
      </c>
    </row>
    <row r="255" spans="1:14" x14ac:dyDescent="0.3">
      <c r="A255">
        <v>248</v>
      </c>
      <c r="B255">
        <v>25</v>
      </c>
      <c r="C255">
        <v>18.61</v>
      </c>
      <c r="D255">
        <v>114000</v>
      </c>
      <c r="E255">
        <v>190000</v>
      </c>
      <c r="F255">
        <v>1.6667000000000001</v>
      </c>
      <c r="G255">
        <v>2</v>
      </c>
      <c r="H255" t="s">
        <v>20</v>
      </c>
      <c r="I255">
        <v>41</v>
      </c>
      <c r="J255">
        <v>435000</v>
      </c>
      <c r="K255">
        <v>345000</v>
      </c>
      <c r="L255">
        <v>80</v>
      </c>
      <c r="M255">
        <v>180</v>
      </c>
      <c r="N255">
        <v>2.62</v>
      </c>
    </row>
    <row r="256" spans="1:14" x14ac:dyDescent="0.3">
      <c r="A256">
        <v>249</v>
      </c>
      <c r="B256">
        <v>51</v>
      </c>
      <c r="C256">
        <v>39.590000000000003</v>
      </c>
      <c r="D256">
        <v>124900</v>
      </c>
      <c r="E256">
        <v>76000</v>
      </c>
      <c r="F256">
        <v>0.60850000000000004</v>
      </c>
      <c r="G256">
        <v>2</v>
      </c>
      <c r="H256" t="s">
        <v>20</v>
      </c>
      <c r="I256">
        <v>20</v>
      </c>
      <c r="J256">
        <v>265000</v>
      </c>
      <c r="K256">
        <v>245000</v>
      </c>
      <c r="L256">
        <v>95</v>
      </c>
      <c r="M256">
        <v>360</v>
      </c>
      <c r="N256">
        <v>2.62</v>
      </c>
    </row>
    <row r="257" spans="1:14" x14ac:dyDescent="0.3">
      <c r="A257">
        <v>250</v>
      </c>
      <c r="B257">
        <v>12</v>
      </c>
      <c r="C257">
        <v>25.71</v>
      </c>
      <c r="D257">
        <v>68300</v>
      </c>
      <c r="E257">
        <v>256000</v>
      </c>
      <c r="F257">
        <v>3.7482000000000002</v>
      </c>
      <c r="G257">
        <v>2</v>
      </c>
      <c r="H257" t="s">
        <v>20</v>
      </c>
      <c r="I257">
        <v>20</v>
      </c>
      <c r="J257">
        <v>785000</v>
      </c>
      <c r="K257">
        <v>195000</v>
      </c>
      <c r="L257">
        <v>25.29</v>
      </c>
      <c r="M257">
        <v>120</v>
      </c>
      <c r="N257">
        <v>2.75</v>
      </c>
    </row>
    <row r="258" spans="1:14" x14ac:dyDescent="0.3">
      <c r="A258">
        <v>251</v>
      </c>
      <c r="B258">
        <v>13</v>
      </c>
      <c r="C258">
        <v>40.43</v>
      </c>
      <c r="D258">
        <v>82200</v>
      </c>
      <c r="E258">
        <v>115000</v>
      </c>
      <c r="F258">
        <v>1.399</v>
      </c>
      <c r="G258">
        <v>2</v>
      </c>
      <c r="H258" t="s">
        <v>20</v>
      </c>
      <c r="I258">
        <v>10</v>
      </c>
      <c r="J258">
        <v>305000</v>
      </c>
      <c r="K258">
        <v>165000</v>
      </c>
      <c r="L258">
        <v>56.07</v>
      </c>
      <c r="M258">
        <v>180</v>
      </c>
      <c r="N258">
        <v>3.37</v>
      </c>
    </row>
    <row r="259" spans="1:14" x14ac:dyDescent="0.3">
      <c r="A259">
        <v>252</v>
      </c>
      <c r="B259">
        <v>42</v>
      </c>
      <c r="C259">
        <v>1.49</v>
      </c>
      <c r="D259">
        <v>69800</v>
      </c>
      <c r="E259">
        <v>68000</v>
      </c>
      <c r="F259">
        <v>0.97419999999999995</v>
      </c>
      <c r="G259">
        <v>2</v>
      </c>
      <c r="H259" t="s">
        <v>20</v>
      </c>
      <c r="I259">
        <v>30</v>
      </c>
      <c r="J259">
        <v>365000</v>
      </c>
      <c r="K259">
        <v>255000</v>
      </c>
      <c r="L259">
        <v>69.98</v>
      </c>
      <c r="M259">
        <v>360</v>
      </c>
      <c r="N259">
        <v>3.56</v>
      </c>
    </row>
    <row r="260" spans="1:14" x14ac:dyDescent="0.3">
      <c r="A260">
        <v>253</v>
      </c>
      <c r="B260">
        <v>29</v>
      </c>
      <c r="C260">
        <v>19.68</v>
      </c>
      <c r="D260">
        <v>82600</v>
      </c>
      <c r="E260">
        <v>201000</v>
      </c>
      <c r="F260">
        <v>2.4333999999999998</v>
      </c>
      <c r="G260">
        <v>2</v>
      </c>
      <c r="H260" t="s">
        <v>20</v>
      </c>
      <c r="I260">
        <v>20</v>
      </c>
      <c r="J260">
        <v>535000</v>
      </c>
      <c r="K260">
        <v>425000</v>
      </c>
      <c r="L260">
        <v>79.7</v>
      </c>
      <c r="M260">
        <v>360</v>
      </c>
      <c r="N260">
        <v>3.62</v>
      </c>
    </row>
    <row r="261" spans="1:14" x14ac:dyDescent="0.3">
      <c r="A261">
        <v>254</v>
      </c>
      <c r="B261">
        <v>41</v>
      </c>
      <c r="C261">
        <v>34.26</v>
      </c>
      <c r="D261">
        <v>92100</v>
      </c>
      <c r="E261">
        <v>88000</v>
      </c>
      <c r="F261">
        <v>0.95550000000000002</v>
      </c>
      <c r="G261">
        <v>2</v>
      </c>
      <c r="H261" t="s">
        <v>20</v>
      </c>
      <c r="I261">
        <v>40</v>
      </c>
      <c r="J261">
        <v>435000</v>
      </c>
      <c r="K261">
        <v>395000</v>
      </c>
      <c r="L261">
        <v>90</v>
      </c>
      <c r="M261">
        <v>360</v>
      </c>
      <c r="N261">
        <v>3.12</v>
      </c>
    </row>
    <row r="262" spans="1:14" x14ac:dyDescent="0.3">
      <c r="A262">
        <v>255</v>
      </c>
      <c r="B262">
        <v>17</v>
      </c>
      <c r="C262">
        <v>9.76</v>
      </c>
      <c r="D262">
        <v>75400</v>
      </c>
      <c r="E262">
        <v>110000</v>
      </c>
      <c r="F262">
        <v>1.4589000000000001</v>
      </c>
      <c r="G262">
        <v>2</v>
      </c>
      <c r="H262" t="s">
        <v>20</v>
      </c>
      <c r="I262">
        <v>40</v>
      </c>
      <c r="J262">
        <v>405000</v>
      </c>
      <c r="K262">
        <v>325000</v>
      </c>
      <c r="L262">
        <v>80</v>
      </c>
      <c r="M262">
        <v>360</v>
      </c>
      <c r="N262">
        <v>3</v>
      </c>
    </row>
    <row r="263" spans="1:14" x14ac:dyDescent="0.3">
      <c r="A263">
        <v>256</v>
      </c>
      <c r="B263">
        <v>13</v>
      </c>
      <c r="C263">
        <v>59.83</v>
      </c>
      <c r="D263">
        <v>82200</v>
      </c>
      <c r="E263">
        <v>87000</v>
      </c>
      <c r="F263">
        <v>1.0584</v>
      </c>
      <c r="G263">
        <v>2</v>
      </c>
      <c r="H263" t="s">
        <v>20</v>
      </c>
      <c r="I263">
        <v>49</v>
      </c>
      <c r="J263">
        <v>355000</v>
      </c>
      <c r="K263">
        <v>225000</v>
      </c>
      <c r="L263">
        <v>64.08</v>
      </c>
      <c r="M263">
        <v>180</v>
      </c>
      <c r="N263">
        <v>2.5</v>
      </c>
    </row>
    <row r="264" spans="1:14" x14ac:dyDescent="0.3">
      <c r="A264">
        <v>257</v>
      </c>
      <c r="B264">
        <v>1</v>
      </c>
      <c r="C264">
        <v>10.39</v>
      </c>
      <c r="D264">
        <v>81000</v>
      </c>
      <c r="E264">
        <v>88000</v>
      </c>
      <c r="F264">
        <v>1.0864</v>
      </c>
      <c r="G264">
        <v>2</v>
      </c>
      <c r="H264" t="s">
        <v>20</v>
      </c>
      <c r="I264">
        <v>40</v>
      </c>
      <c r="J264">
        <v>675000</v>
      </c>
      <c r="K264">
        <v>485000</v>
      </c>
      <c r="L264">
        <v>71.19</v>
      </c>
      <c r="M264">
        <v>360</v>
      </c>
      <c r="N264">
        <v>2.87</v>
      </c>
    </row>
    <row r="265" spans="1:14" x14ac:dyDescent="0.3">
      <c r="A265">
        <v>258</v>
      </c>
      <c r="B265">
        <v>29</v>
      </c>
      <c r="C265">
        <v>10.54</v>
      </c>
      <c r="D265">
        <v>63300</v>
      </c>
      <c r="E265">
        <v>52000</v>
      </c>
      <c r="F265">
        <v>0.82150000000000001</v>
      </c>
      <c r="G265">
        <v>2</v>
      </c>
      <c r="H265" t="s">
        <v>20</v>
      </c>
      <c r="I265">
        <v>30</v>
      </c>
      <c r="J265">
        <v>155000</v>
      </c>
      <c r="K265">
        <v>135000</v>
      </c>
      <c r="L265">
        <v>88.51</v>
      </c>
      <c r="M265">
        <v>360</v>
      </c>
      <c r="N265">
        <v>3.37</v>
      </c>
    </row>
    <row r="266" spans="1:14" x14ac:dyDescent="0.3">
      <c r="A266">
        <v>259</v>
      </c>
      <c r="B266">
        <v>39</v>
      </c>
      <c r="C266">
        <v>2.5499999999999998</v>
      </c>
      <c r="D266">
        <v>85200</v>
      </c>
      <c r="E266">
        <v>18000</v>
      </c>
      <c r="F266">
        <v>0.21129999999999999</v>
      </c>
      <c r="G266">
        <v>2</v>
      </c>
      <c r="H266" t="s">
        <v>20</v>
      </c>
      <c r="I266">
        <v>47</v>
      </c>
      <c r="J266">
        <v>405000</v>
      </c>
      <c r="K266">
        <v>45000</v>
      </c>
      <c r="L266">
        <v>12.5</v>
      </c>
      <c r="M266">
        <v>240</v>
      </c>
      <c r="N266">
        <v>3</v>
      </c>
    </row>
    <row r="267" spans="1:14" x14ac:dyDescent="0.3">
      <c r="A267">
        <v>260</v>
      </c>
      <c r="B267">
        <v>13</v>
      </c>
      <c r="C267">
        <v>18.63</v>
      </c>
      <c r="D267">
        <v>82200</v>
      </c>
      <c r="E267">
        <v>82000</v>
      </c>
      <c r="F267">
        <v>0.99760000000000004</v>
      </c>
      <c r="G267">
        <v>2</v>
      </c>
      <c r="H267" t="s">
        <v>20</v>
      </c>
      <c r="I267">
        <v>36</v>
      </c>
      <c r="J267">
        <v>255000</v>
      </c>
      <c r="K267">
        <v>205000</v>
      </c>
      <c r="L267">
        <v>81.599999999999994</v>
      </c>
      <c r="M267">
        <v>360</v>
      </c>
      <c r="N267">
        <v>3.37</v>
      </c>
    </row>
    <row r="268" spans="1:14" x14ac:dyDescent="0.3">
      <c r="A268">
        <v>261</v>
      </c>
      <c r="B268">
        <v>55</v>
      </c>
      <c r="C268">
        <v>5.65</v>
      </c>
      <c r="D268">
        <v>102800</v>
      </c>
      <c r="E268">
        <v>100000</v>
      </c>
      <c r="F268">
        <v>0.9728</v>
      </c>
      <c r="G268">
        <v>2</v>
      </c>
      <c r="H268" t="s">
        <v>20</v>
      </c>
      <c r="I268">
        <v>40</v>
      </c>
      <c r="J268">
        <v>285000</v>
      </c>
      <c r="K268">
        <v>225000</v>
      </c>
      <c r="L268">
        <v>80</v>
      </c>
      <c r="M268">
        <v>360</v>
      </c>
      <c r="N268">
        <v>4.87</v>
      </c>
    </row>
    <row r="269" spans="1:14" x14ac:dyDescent="0.3">
      <c r="A269">
        <v>262</v>
      </c>
      <c r="B269">
        <v>39</v>
      </c>
      <c r="C269">
        <v>17.14</v>
      </c>
      <c r="D269">
        <v>84600</v>
      </c>
      <c r="E269">
        <v>375000</v>
      </c>
      <c r="F269">
        <v>4.4325999999999999</v>
      </c>
      <c r="G269">
        <v>2</v>
      </c>
      <c r="H269" t="s">
        <v>20</v>
      </c>
      <c r="I269">
        <v>37</v>
      </c>
      <c r="J269">
        <v>1505000</v>
      </c>
      <c r="K269">
        <v>515000</v>
      </c>
      <c r="L269">
        <v>34.020000000000003</v>
      </c>
      <c r="M269">
        <v>360</v>
      </c>
      <c r="N269">
        <v>3</v>
      </c>
    </row>
    <row r="270" spans="1:14" x14ac:dyDescent="0.3">
      <c r="A270">
        <v>263</v>
      </c>
      <c r="B270">
        <v>1</v>
      </c>
      <c r="C270">
        <v>20.78</v>
      </c>
      <c r="D270">
        <v>71700</v>
      </c>
      <c r="E270">
        <v>62000</v>
      </c>
      <c r="F270">
        <v>0.86470000000000002</v>
      </c>
      <c r="G270">
        <v>2</v>
      </c>
      <c r="H270" t="s">
        <v>20</v>
      </c>
      <c r="I270">
        <v>30</v>
      </c>
      <c r="J270">
        <v>275000</v>
      </c>
      <c r="K270">
        <v>205000</v>
      </c>
      <c r="L270">
        <v>74.63</v>
      </c>
      <c r="M270">
        <v>360</v>
      </c>
      <c r="N270">
        <v>3.12</v>
      </c>
    </row>
    <row r="271" spans="1:14" x14ac:dyDescent="0.3">
      <c r="A271">
        <v>264</v>
      </c>
      <c r="B271">
        <v>18</v>
      </c>
      <c r="C271">
        <v>18.93</v>
      </c>
      <c r="D271">
        <v>70000</v>
      </c>
      <c r="E271">
        <v>72000</v>
      </c>
      <c r="F271">
        <v>1.0286</v>
      </c>
      <c r="G271">
        <v>2</v>
      </c>
      <c r="H271" t="s">
        <v>20</v>
      </c>
      <c r="I271">
        <v>43</v>
      </c>
      <c r="J271">
        <v>295000</v>
      </c>
      <c r="K271">
        <v>265000</v>
      </c>
      <c r="L271">
        <v>90</v>
      </c>
      <c r="M271">
        <v>360</v>
      </c>
      <c r="N271">
        <v>4.12</v>
      </c>
    </row>
    <row r="272" spans="1:14" x14ac:dyDescent="0.3">
      <c r="A272">
        <v>265</v>
      </c>
      <c r="B272">
        <v>25</v>
      </c>
      <c r="C272">
        <v>3.67</v>
      </c>
      <c r="D272">
        <v>114000</v>
      </c>
      <c r="E272">
        <v>83000</v>
      </c>
      <c r="F272">
        <v>0.72809999999999997</v>
      </c>
      <c r="G272">
        <v>2</v>
      </c>
      <c r="H272" t="s">
        <v>20</v>
      </c>
      <c r="I272">
        <v>50</v>
      </c>
      <c r="J272">
        <v>725000</v>
      </c>
      <c r="K272">
        <v>335000</v>
      </c>
      <c r="L272">
        <v>46.2</v>
      </c>
      <c r="M272">
        <v>360</v>
      </c>
      <c r="N272">
        <v>3</v>
      </c>
    </row>
    <row r="273" spans="1:14" x14ac:dyDescent="0.3">
      <c r="A273">
        <v>266</v>
      </c>
      <c r="B273">
        <v>6</v>
      </c>
      <c r="C273">
        <v>58.35</v>
      </c>
      <c r="D273">
        <v>81600</v>
      </c>
      <c r="E273">
        <v>147000</v>
      </c>
      <c r="F273">
        <v>1.8015000000000001</v>
      </c>
      <c r="G273">
        <v>2</v>
      </c>
      <c r="H273" t="s">
        <v>20</v>
      </c>
      <c r="I273">
        <v>49</v>
      </c>
      <c r="J273">
        <v>755000</v>
      </c>
      <c r="K273">
        <v>605000</v>
      </c>
      <c r="L273">
        <v>80</v>
      </c>
      <c r="M273">
        <v>360</v>
      </c>
      <c r="N273">
        <v>3.12</v>
      </c>
    </row>
    <row r="274" spans="1:14" x14ac:dyDescent="0.3">
      <c r="A274">
        <v>267</v>
      </c>
      <c r="B274">
        <v>48</v>
      </c>
      <c r="C274">
        <v>42.96</v>
      </c>
      <c r="D274">
        <v>72200</v>
      </c>
      <c r="E274">
        <v>88000</v>
      </c>
      <c r="F274">
        <v>1.2188000000000001</v>
      </c>
      <c r="G274">
        <v>2</v>
      </c>
      <c r="H274" t="s">
        <v>20</v>
      </c>
      <c r="I274">
        <v>49</v>
      </c>
      <c r="J274">
        <v>205000</v>
      </c>
      <c r="K274">
        <v>75000</v>
      </c>
      <c r="L274">
        <v>33.81</v>
      </c>
      <c r="M274">
        <v>360</v>
      </c>
      <c r="N274">
        <v>4.37</v>
      </c>
    </row>
    <row r="275" spans="1:14" x14ac:dyDescent="0.3">
      <c r="A275">
        <v>268</v>
      </c>
      <c r="B275">
        <v>17</v>
      </c>
      <c r="C275">
        <v>33.090000000000003</v>
      </c>
      <c r="D275">
        <v>89100</v>
      </c>
      <c r="E275">
        <v>123000</v>
      </c>
      <c r="F275">
        <v>1.3805000000000001</v>
      </c>
      <c r="G275">
        <v>2</v>
      </c>
      <c r="H275" t="s">
        <v>20</v>
      </c>
      <c r="I275">
        <v>20</v>
      </c>
      <c r="J275">
        <v>365000</v>
      </c>
      <c r="K275">
        <v>255000</v>
      </c>
      <c r="L275">
        <v>69.58</v>
      </c>
      <c r="M275">
        <v>240</v>
      </c>
      <c r="N275">
        <v>2.87</v>
      </c>
    </row>
    <row r="276" spans="1:14" x14ac:dyDescent="0.3">
      <c r="A276">
        <v>269</v>
      </c>
      <c r="B276">
        <v>24</v>
      </c>
      <c r="C276">
        <v>93.79</v>
      </c>
      <c r="D276">
        <v>124900</v>
      </c>
      <c r="E276">
        <v>39000</v>
      </c>
      <c r="F276">
        <v>0.31219999999999998</v>
      </c>
      <c r="G276">
        <v>2</v>
      </c>
      <c r="H276" t="s">
        <v>20</v>
      </c>
      <c r="I276">
        <v>47</v>
      </c>
      <c r="J276">
        <v>315000</v>
      </c>
      <c r="K276">
        <v>245000</v>
      </c>
      <c r="L276">
        <v>76.92</v>
      </c>
      <c r="M276">
        <v>360</v>
      </c>
      <c r="N276">
        <v>3.37</v>
      </c>
    </row>
    <row r="277" spans="1:14" x14ac:dyDescent="0.3">
      <c r="A277">
        <v>270</v>
      </c>
      <c r="B277">
        <v>10</v>
      </c>
      <c r="C277">
        <v>35.76</v>
      </c>
      <c r="D277">
        <v>96600</v>
      </c>
      <c r="E277">
        <v>148000</v>
      </c>
      <c r="F277">
        <v>1.5321</v>
      </c>
      <c r="G277">
        <v>2</v>
      </c>
      <c r="H277" t="s">
        <v>20</v>
      </c>
      <c r="I277">
        <v>10</v>
      </c>
      <c r="J277">
        <v>345000</v>
      </c>
      <c r="K277">
        <v>245000</v>
      </c>
      <c r="L277">
        <v>73.08</v>
      </c>
      <c r="M277">
        <v>360</v>
      </c>
      <c r="N277">
        <v>3.37</v>
      </c>
    </row>
    <row r="278" spans="1:14" x14ac:dyDescent="0.3">
      <c r="A278">
        <v>271</v>
      </c>
      <c r="B278">
        <v>41</v>
      </c>
      <c r="C278">
        <v>19.440000000000001</v>
      </c>
      <c r="D278">
        <v>92100</v>
      </c>
      <c r="E278">
        <v>120000</v>
      </c>
      <c r="F278">
        <v>1.3028999999999999</v>
      </c>
      <c r="G278">
        <v>2</v>
      </c>
      <c r="H278" t="s">
        <v>20</v>
      </c>
      <c r="I278">
        <v>30</v>
      </c>
      <c r="J278">
        <v>475000</v>
      </c>
      <c r="K278">
        <v>375000</v>
      </c>
      <c r="L278">
        <v>78.94</v>
      </c>
      <c r="M278">
        <v>180</v>
      </c>
      <c r="N278">
        <v>1.99</v>
      </c>
    </row>
    <row r="279" spans="1:14" x14ac:dyDescent="0.3">
      <c r="A279">
        <v>272</v>
      </c>
      <c r="B279">
        <v>8</v>
      </c>
      <c r="C279">
        <v>38.78</v>
      </c>
      <c r="D279">
        <v>84500</v>
      </c>
      <c r="E279">
        <v>61000</v>
      </c>
      <c r="F279">
        <v>0.72189999999999999</v>
      </c>
      <c r="G279">
        <v>2</v>
      </c>
      <c r="H279" t="s">
        <v>20</v>
      </c>
      <c r="I279">
        <v>44</v>
      </c>
      <c r="J279">
        <v>555000</v>
      </c>
      <c r="K279">
        <v>415000</v>
      </c>
      <c r="L279">
        <v>74.78</v>
      </c>
      <c r="M279">
        <v>360</v>
      </c>
      <c r="N279">
        <v>3.12</v>
      </c>
    </row>
    <row r="280" spans="1:14" x14ac:dyDescent="0.3">
      <c r="A280">
        <v>273</v>
      </c>
      <c r="B280">
        <v>9</v>
      </c>
      <c r="C280">
        <v>6.54</v>
      </c>
      <c r="D280">
        <v>91800</v>
      </c>
      <c r="E280">
        <v>58000</v>
      </c>
      <c r="F280">
        <v>0.63180000000000003</v>
      </c>
      <c r="G280">
        <v>2</v>
      </c>
      <c r="H280" t="s">
        <v>20</v>
      </c>
      <c r="I280">
        <v>39</v>
      </c>
      <c r="J280">
        <v>265000</v>
      </c>
      <c r="K280">
        <v>245000</v>
      </c>
      <c r="L280">
        <v>95</v>
      </c>
      <c r="M280">
        <v>360</v>
      </c>
      <c r="N280">
        <v>3.87</v>
      </c>
    </row>
    <row r="281" spans="1:14" x14ac:dyDescent="0.3">
      <c r="A281">
        <v>274</v>
      </c>
      <c r="B281">
        <v>34</v>
      </c>
      <c r="C281">
        <v>34.840000000000003</v>
      </c>
      <c r="D281">
        <v>96600</v>
      </c>
      <c r="E281">
        <v>56000</v>
      </c>
      <c r="F281">
        <v>0.57969999999999999</v>
      </c>
      <c r="G281">
        <v>2</v>
      </c>
      <c r="H281" t="s">
        <v>20</v>
      </c>
      <c r="I281">
        <v>40</v>
      </c>
      <c r="J281">
        <v>175000</v>
      </c>
      <c r="K281">
        <v>165000</v>
      </c>
      <c r="L281">
        <v>95</v>
      </c>
      <c r="M281">
        <v>360</v>
      </c>
      <c r="N281">
        <v>2.75</v>
      </c>
    </row>
    <row r="282" spans="1:14" x14ac:dyDescent="0.3">
      <c r="A282">
        <v>275</v>
      </c>
      <c r="B282">
        <v>6</v>
      </c>
      <c r="C282">
        <v>48.59</v>
      </c>
      <c r="D282">
        <v>95400</v>
      </c>
      <c r="E282">
        <v>133000</v>
      </c>
      <c r="F282">
        <v>1.3940999999999999</v>
      </c>
      <c r="G282">
        <v>2</v>
      </c>
      <c r="H282" t="s">
        <v>20</v>
      </c>
      <c r="I282">
        <v>45</v>
      </c>
      <c r="J282">
        <v>625000</v>
      </c>
      <c r="K282">
        <v>425000</v>
      </c>
      <c r="L282">
        <v>68.98</v>
      </c>
      <c r="M282">
        <v>240</v>
      </c>
      <c r="N282">
        <v>3.12</v>
      </c>
    </row>
    <row r="283" spans="1:14" x14ac:dyDescent="0.3">
      <c r="A283">
        <v>276</v>
      </c>
      <c r="B283">
        <v>17</v>
      </c>
      <c r="C283">
        <v>21.32</v>
      </c>
      <c r="D283">
        <v>89100</v>
      </c>
      <c r="E283">
        <v>58000</v>
      </c>
      <c r="F283">
        <v>0.65100000000000002</v>
      </c>
      <c r="G283">
        <v>1</v>
      </c>
      <c r="H283" t="s">
        <v>20</v>
      </c>
      <c r="I283">
        <v>43</v>
      </c>
      <c r="J283">
        <v>265000</v>
      </c>
      <c r="K283">
        <v>225000</v>
      </c>
      <c r="L283">
        <v>85</v>
      </c>
      <c r="M283">
        <v>360</v>
      </c>
      <c r="N283">
        <v>3.62</v>
      </c>
    </row>
    <row r="284" spans="1:14" x14ac:dyDescent="0.3">
      <c r="A284">
        <v>277</v>
      </c>
      <c r="B284">
        <v>27</v>
      </c>
      <c r="C284">
        <v>10.3</v>
      </c>
      <c r="D284">
        <v>102800</v>
      </c>
      <c r="E284">
        <v>213000</v>
      </c>
      <c r="F284">
        <v>2.0720000000000001</v>
      </c>
      <c r="G284">
        <v>2</v>
      </c>
      <c r="H284" t="s">
        <v>20</v>
      </c>
      <c r="I284">
        <v>39</v>
      </c>
      <c r="J284">
        <v>665000</v>
      </c>
      <c r="K284">
        <v>495000</v>
      </c>
      <c r="L284">
        <v>75</v>
      </c>
      <c r="M284">
        <v>360</v>
      </c>
      <c r="N284">
        <v>2.75</v>
      </c>
    </row>
    <row r="285" spans="1:14" x14ac:dyDescent="0.3">
      <c r="A285">
        <v>278</v>
      </c>
      <c r="B285">
        <v>53</v>
      </c>
      <c r="C285">
        <v>27.73</v>
      </c>
      <c r="D285">
        <v>106900</v>
      </c>
      <c r="E285">
        <v>110000</v>
      </c>
      <c r="F285">
        <v>1.0289999999999999</v>
      </c>
      <c r="G285">
        <v>2</v>
      </c>
      <c r="H285" t="s">
        <v>20</v>
      </c>
      <c r="I285">
        <v>30</v>
      </c>
      <c r="J285">
        <v>455000</v>
      </c>
      <c r="K285">
        <v>235000</v>
      </c>
      <c r="L285">
        <v>53.31</v>
      </c>
      <c r="M285">
        <v>180</v>
      </c>
      <c r="N285">
        <v>2.87</v>
      </c>
    </row>
    <row r="286" spans="1:14" x14ac:dyDescent="0.3">
      <c r="A286">
        <v>279</v>
      </c>
      <c r="B286">
        <v>53</v>
      </c>
      <c r="C286">
        <v>49.27</v>
      </c>
      <c r="D286">
        <v>106900</v>
      </c>
      <c r="E286">
        <v>358000</v>
      </c>
      <c r="F286">
        <v>3.3489</v>
      </c>
      <c r="G286">
        <v>2</v>
      </c>
      <c r="H286" t="s">
        <v>20</v>
      </c>
      <c r="I286">
        <v>10</v>
      </c>
      <c r="J286">
        <v>315000</v>
      </c>
      <c r="K286">
        <v>235000</v>
      </c>
      <c r="L286">
        <v>75</v>
      </c>
      <c r="M286">
        <v>360</v>
      </c>
      <c r="N286">
        <v>4.37</v>
      </c>
    </row>
    <row r="287" spans="1:14" x14ac:dyDescent="0.3">
      <c r="A287">
        <v>280</v>
      </c>
      <c r="B287">
        <v>48</v>
      </c>
      <c r="C287">
        <v>13.42</v>
      </c>
      <c r="D287">
        <v>80000</v>
      </c>
      <c r="E287">
        <v>127000</v>
      </c>
      <c r="F287">
        <v>1.5874999999999999</v>
      </c>
      <c r="G287">
        <v>1</v>
      </c>
      <c r="H287" t="s">
        <v>20</v>
      </c>
      <c r="I287">
        <v>10</v>
      </c>
      <c r="J287">
        <v>235000</v>
      </c>
      <c r="K287">
        <v>205000</v>
      </c>
      <c r="L287">
        <v>89.99</v>
      </c>
      <c r="M287">
        <v>360</v>
      </c>
      <c r="N287">
        <v>2.87</v>
      </c>
    </row>
    <row r="288" spans="1:14" x14ac:dyDescent="0.3">
      <c r="A288">
        <v>281</v>
      </c>
      <c r="B288">
        <v>47</v>
      </c>
      <c r="C288">
        <v>4.74</v>
      </c>
      <c r="D288">
        <v>59100</v>
      </c>
      <c r="E288">
        <v>26000</v>
      </c>
      <c r="F288">
        <v>0.43990000000000001</v>
      </c>
      <c r="G288">
        <v>2</v>
      </c>
      <c r="H288" t="s">
        <v>20</v>
      </c>
      <c r="I288">
        <v>42</v>
      </c>
      <c r="J288">
        <v>125000</v>
      </c>
      <c r="K288">
        <v>105000</v>
      </c>
      <c r="L288">
        <v>80</v>
      </c>
      <c r="M288">
        <v>360</v>
      </c>
      <c r="N288">
        <v>3.87</v>
      </c>
    </row>
    <row r="289" spans="1:14" x14ac:dyDescent="0.3">
      <c r="A289">
        <v>282</v>
      </c>
      <c r="B289">
        <v>24</v>
      </c>
      <c r="C289">
        <v>17.37</v>
      </c>
      <c r="D289">
        <v>104000</v>
      </c>
      <c r="E289">
        <v>117000</v>
      </c>
      <c r="F289">
        <v>1.125</v>
      </c>
      <c r="G289">
        <v>2</v>
      </c>
      <c r="H289" t="s">
        <v>20</v>
      </c>
      <c r="I289">
        <v>36</v>
      </c>
      <c r="J289">
        <v>235000</v>
      </c>
      <c r="K289">
        <v>155000</v>
      </c>
      <c r="L289">
        <v>65.56</v>
      </c>
      <c r="M289">
        <v>360</v>
      </c>
      <c r="N289">
        <v>3.37</v>
      </c>
    </row>
    <row r="290" spans="1:14" x14ac:dyDescent="0.3">
      <c r="A290">
        <v>283</v>
      </c>
      <c r="B290">
        <v>21</v>
      </c>
      <c r="C290">
        <v>13.98</v>
      </c>
      <c r="D290">
        <v>85200</v>
      </c>
      <c r="E290">
        <v>96000</v>
      </c>
      <c r="F290">
        <v>1.1268</v>
      </c>
      <c r="G290">
        <v>2</v>
      </c>
      <c r="H290" t="s">
        <v>20</v>
      </c>
      <c r="I290">
        <v>46</v>
      </c>
      <c r="J290">
        <v>305000</v>
      </c>
      <c r="K290">
        <v>185000</v>
      </c>
      <c r="L290">
        <v>59.86</v>
      </c>
      <c r="M290">
        <v>180</v>
      </c>
      <c r="N290">
        <v>3.62</v>
      </c>
    </row>
    <row r="291" spans="1:14" x14ac:dyDescent="0.3">
      <c r="A291">
        <v>284</v>
      </c>
      <c r="B291">
        <v>17</v>
      </c>
      <c r="C291">
        <v>30.82</v>
      </c>
      <c r="D291">
        <v>89100</v>
      </c>
      <c r="E291">
        <v>104000</v>
      </c>
      <c r="F291">
        <v>1.1672</v>
      </c>
      <c r="G291">
        <v>2</v>
      </c>
      <c r="H291" t="s">
        <v>20</v>
      </c>
      <c r="I291">
        <v>20</v>
      </c>
      <c r="J291">
        <v>255000</v>
      </c>
      <c r="K291">
        <v>225000</v>
      </c>
      <c r="L291">
        <v>88.14</v>
      </c>
      <c r="M291">
        <v>360</v>
      </c>
      <c r="N291">
        <v>3.12</v>
      </c>
    </row>
    <row r="292" spans="1:14" x14ac:dyDescent="0.3">
      <c r="A292">
        <v>285</v>
      </c>
      <c r="B292">
        <v>22</v>
      </c>
      <c r="C292">
        <v>74.400000000000006</v>
      </c>
      <c r="D292">
        <v>62800</v>
      </c>
      <c r="E292">
        <v>40000</v>
      </c>
      <c r="F292">
        <v>0.63690000000000002</v>
      </c>
      <c r="G292">
        <v>1</v>
      </c>
      <c r="H292" t="s">
        <v>20</v>
      </c>
      <c r="I292">
        <v>20</v>
      </c>
      <c r="J292">
        <v>155000</v>
      </c>
      <c r="K292">
        <v>145000</v>
      </c>
      <c r="L292">
        <v>95</v>
      </c>
      <c r="M292">
        <v>360</v>
      </c>
      <c r="N292">
        <v>3.87</v>
      </c>
    </row>
    <row r="293" spans="1:14" x14ac:dyDescent="0.3">
      <c r="A293">
        <v>286</v>
      </c>
      <c r="B293">
        <v>35</v>
      </c>
      <c r="C293">
        <v>81.03</v>
      </c>
      <c r="D293">
        <v>69100</v>
      </c>
      <c r="E293">
        <v>43000</v>
      </c>
      <c r="F293">
        <v>0.62229999999999996</v>
      </c>
      <c r="G293">
        <v>2</v>
      </c>
      <c r="H293" t="s">
        <v>20</v>
      </c>
      <c r="I293">
        <v>44</v>
      </c>
      <c r="J293">
        <v>275000</v>
      </c>
      <c r="K293">
        <v>205000</v>
      </c>
      <c r="L293">
        <v>74.31</v>
      </c>
      <c r="M293">
        <v>360</v>
      </c>
      <c r="N293">
        <v>2.87</v>
      </c>
    </row>
    <row r="294" spans="1:14" x14ac:dyDescent="0.3">
      <c r="A294">
        <v>287</v>
      </c>
      <c r="B294">
        <v>18</v>
      </c>
      <c r="C294">
        <v>7.34</v>
      </c>
      <c r="D294">
        <v>89100</v>
      </c>
      <c r="E294">
        <v>95000</v>
      </c>
      <c r="F294">
        <v>1.0662</v>
      </c>
      <c r="G294">
        <v>2</v>
      </c>
      <c r="H294" t="s">
        <v>20</v>
      </c>
      <c r="I294">
        <v>45</v>
      </c>
      <c r="J294">
        <v>455000</v>
      </c>
      <c r="K294">
        <v>395000</v>
      </c>
      <c r="L294">
        <v>88.88</v>
      </c>
      <c r="M294">
        <v>360</v>
      </c>
      <c r="N294">
        <v>2.87</v>
      </c>
    </row>
    <row r="295" spans="1:14" x14ac:dyDescent="0.3">
      <c r="A295">
        <v>288</v>
      </c>
      <c r="B295">
        <v>49</v>
      </c>
      <c r="C295">
        <v>12.72</v>
      </c>
      <c r="D295">
        <v>87500</v>
      </c>
      <c r="E295">
        <v>76000</v>
      </c>
      <c r="F295">
        <v>0.86860000000000004</v>
      </c>
      <c r="G295">
        <v>2</v>
      </c>
      <c r="H295" t="s">
        <v>20</v>
      </c>
      <c r="I295">
        <v>30</v>
      </c>
      <c r="J295">
        <v>245000</v>
      </c>
      <c r="K295">
        <v>145000</v>
      </c>
      <c r="L295">
        <v>60</v>
      </c>
      <c r="M295">
        <v>360</v>
      </c>
      <c r="N295">
        <v>3.37</v>
      </c>
    </row>
    <row r="296" spans="1:14" x14ac:dyDescent="0.3">
      <c r="A296">
        <v>289</v>
      </c>
      <c r="B296">
        <v>12</v>
      </c>
      <c r="C296">
        <v>32.46</v>
      </c>
      <c r="D296">
        <v>68100</v>
      </c>
      <c r="E296">
        <v>266000</v>
      </c>
      <c r="F296">
        <v>3.9060000000000001</v>
      </c>
      <c r="G296">
        <v>2</v>
      </c>
      <c r="H296" t="s">
        <v>20</v>
      </c>
      <c r="I296">
        <v>30</v>
      </c>
      <c r="J296">
        <v>285000</v>
      </c>
      <c r="K296">
        <v>225000</v>
      </c>
      <c r="L296">
        <v>80</v>
      </c>
      <c r="M296">
        <v>360</v>
      </c>
      <c r="N296">
        <v>3.62</v>
      </c>
    </row>
    <row r="297" spans="1:14" x14ac:dyDescent="0.3">
      <c r="A297">
        <v>290</v>
      </c>
      <c r="B297">
        <v>53</v>
      </c>
      <c r="C297">
        <v>18.829999999999998</v>
      </c>
      <c r="D297">
        <v>92100</v>
      </c>
      <c r="E297">
        <v>78000</v>
      </c>
      <c r="F297">
        <v>0.84689999999999999</v>
      </c>
      <c r="G297">
        <v>2</v>
      </c>
      <c r="H297" t="s">
        <v>20</v>
      </c>
      <c r="I297">
        <v>20</v>
      </c>
      <c r="J297">
        <v>415000</v>
      </c>
      <c r="K297">
        <v>295000</v>
      </c>
      <c r="L297">
        <v>71.08</v>
      </c>
      <c r="M297">
        <v>360</v>
      </c>
      <c r="N297">
        <v>3.25</v>
      </c>
    </row>
    <row r="298" spans="1:14" x14ac:dyDescent="0.3">
      <c r="A298">
        <v>291</v>
      </c>
      <c r="B298">
        <v>6</v>
      </c>
      <c r="C298">
        <v>75.34</v>
      </c>
      <c r="D298">
        <v>75300</v>
      </c>
      <c r="E298">
        <v>120000</v>
      </c>
      <c r="F298">
        <v>1.5935999999999999</v>
      </c>
      <c r="G298">
        <v>2</v>
      </c>
      <c r="H298" t="s">
        <v>20</v>
      </c>
      <c r="I298">
        <v>20</v>
      </c>
      <c r="J298">
        <v>805000</v>
      </c>
      <c r="K298">
        <v>385000</v>
      </c>
      <c r="L298">
        <v>48.25</v>
      </c>
      <c r="M298">
        <v>360</v>
      </c>
      <c r="N298">
        <v>2.75</v>
      </c>
    </row>
    <row r="299" spans="1:14" x14ac:dyDescent="0.3">
      <c r="A299">
        <v>292</v>
      </c>
      <c r="B299">
        <v>18</v>
      </c>
      <c r="C299">
        <v>16.54</v>
      </c>
      <c r="D299">
        <v>71100</v>
      </c>
      <c r="E299">
        <v>41000</v>
      </c>
      <c r="F299">
        <v>0.57669999999999999</v>
      </c>
      <c r="G299">
        <v>1</v>
      </c>
      <c r="H299" t="s">
        <v>20</v>
      </c>
      <c r="I299">
        <v>30</v>
      </c>
      <c r="J299">
        <v>145000</v>
      </c>
      <c r="K299">
        <v>135000</v>
      </c>
      <c r="L299">
        <v>92.85</v>
      </c>
      <c r="M299">
        <v>360</v>
      </c>
      <c r="N299">
        <v>3.25</v>
      </c>
    </row>
    <row r="300" spans="1:14" x14ac:dyDescent="0.3">
      <c r="A300">
        <v>293</v>
      </c>
      <c r="B300">
        <v>4</v>
      </c>
      <c r="C300">
        <v>31.07</v>
      </c>
      <c r="D300">
        <v>68400</v>
      </c>
      <c r="E300">
        <v>155000</v>
      </c>
      <c r="F300">
        <v>2.2660999999999998</v>
      </c>
      <c r="G300">
        <v>2</v>
      </c>
      <c r="H300" t="s">
        <v>20</v>
      </c>
      <c r="I300">
        <v>10</v>
      </c>
      <c r="J300">
        <v>355000</v>
      </c>
      <c r="K300">
        <v>245000</v>
      </c>
      <c r="L300">
        <v>69.209999999999994</v>
      </c>
      <c r="M300">
        <v>360</v>
      </c>
      <c r="N300">
        <v>3.25</v>
      </c>
    </row>
    <row r="301" spans="1:14" x14ac:dyDescent="0.3">
      <c r="A301">
        <v>294</v>
      </c>
      <c r="B301">
        <v>51</v>
      </c>
      <c r="C301">
        <v>73.400000000000006</v>
      </c>
      <c r="D301">
        <v>89400</v>
      </c>
      <c r="E301">
        <v>52000</v>
      </c>
      <c r="F301">
        <v>0.58169999999999999</v>
      </c>
      <c r="G301">
        <v>2</v>
      </c>
      <c r="H301" t="s">
        <v>20</v>
      </c>
      <c r="I301">
        <v>30</v>
      </c>
      <c r="J301">
        <v>175000</v>
      </c>
      <c r="K301">
        <v>135000</v>
      </c>
      <c r="L301">
        <v>78.34</v>
      </c>
      <c r="M301">
        <v>360</v>
      </c>
      <c r="N301">
        <v>4.62</v>
      </c>
    </row>
    <row r="302" spans="1:14" x14ac:dyDescent="0.3">
      <c r="A302">
        <v>295</v>
      </c>
      <c r="B302">
        <v>36</v>
      </c>
      <c r="C302">
        <v>41.07</v>
      </c>
      <c r="D302">
        <v>96500</v>
      </c>
      <c r="E302">
        <v>72000</v>
      </c>
      <c r="F302">
        <v>0.74609999999999999</v>
      </c>
      <c r="G302">
        <v>2</v>
      </c>
      <c r="H302" t="s">
        <v>20</v>
      </c>
      <c r="I302">
        <v>43</v>
      </c>
      <c r="J302">
        <v>645000</v>
      </c>
      <c r="K302">
        <v>475000</v>
      </c>
      <c r="L302">
        <v>74.209999999999994</v>
      </c>
      <c r="M302">
        <v>360</v>
      </c>
      <c r="N302">
        <v>2.99</v>
      </c>
    </row>
    <row r="303" spans="1:14" x14ac:dyDescent="0.3">
      <c r="A303">
        <v>296</v>
      </c>
      <c r="B303">
        <v>28</v>
      </c>
      <c r="C303">
        <v>7.37</v>
      </c>
      <c r="D303">
        <v>52700</v>
      </c>
      <c r="E303">
        <v>134000</v>
      </c>
      <c r="F303">
        <v>2.5427</v>
      </c>
      <c r="G303">
        <v>2</v>
      </c>
      <c r="H303" t="s">
        <v>20</v>
      </c>
      <c r="I303">
        <v>37</v>
      </c>
      <c r="J303">
        <v>295000</v>
      </c>
      <c r="K303">
        <v>245000</v>
      </c>
      <c r="L303">
        <v>81.52</v>
      </c>
      <c r="M303">
        <v>360</v>
      </c>
      <c r="N303">
        <v>3.5</v>
      </c>
    </row>
    <row r="304" spans="1:14" x14ac:dyDescent="0.3">
      <c r="A304">
        <v>297</v>
      </c>
      <c r="B304">
        <v>10</v>
      </c>
      <c r="C304">
        <v>35.01</v>
      </c>
      <c r="D304">
        <v>96600</v>
      </c>
      <c r="E304">
        <v>80000</v>
      </c>
      <c r="F304">
        <v>0.82820000000000005</v>
      </c>
      <c r="G304">
        <v>1</v>
      </c>
      <c r="H304" t="s">
        <v>20</v>
      </c>
      <c r="I304">
        <v>40</v>
      </c>
      <c r="J304">
        <v>555000</v>
      </c>
      <c r="K304">
        <v>435000</v>
      </c>
      <c r="L304">
        <v>79.959999999999994</v>
      </c>
      <c r="M304">
        <v>360</v>
      </c>
      <c r="N304">
        <v>3.75</v>
      </c>
    </row>
    <row r="305" spans="1:14" x14ac:dyDescent="0.3">
      <c r="A305">
        <v>298</v>
      </c>
      <c r="B305">
        <v>28</v>
      </c>
      <c r="C305">
        <v>25.68</v>
      </c>
      <c r="D305">
        <v>52700</v>
      </c>
      <c r="E305">
        <v>132000</v>
      </c>
      <c r="F305">
        <v>2.5047000000000001</v>
      </c>
      <c r="G305">
        <v>2</v>
      </c>
      <c r="H305" t="s">
        <v>20</v>
      </c>
      <c r="I305">
        <v>10</v>
      </c>
      <c r="J305">
        <v>185000</v>
      </c>
      <c r="K305">
        <v>165000</v>
      </c>
      <c r="L305">
        <v>95</v>
      </c>
      <c r="M305">
        <v>360</v>
      </c>
      <c r="N305">
        <v>3.37</v>
      </c>
    </row>
    <row r="306" spans="1:14" x14ac:dyDescent="0.3">
      <c r="A306">
        <v>299</v>
      </c>
      <c r="B306">
        <v>6</v>
      </c>
      <c r="C306">
        <v>87.6</v>
      </c>
      <c r="D306">
        <v>83300</v>
      </c>
      <c r="E306">
        <v>82000</v>
      </c>
      <c r="F306">
        <v>0.98440000000000005</v>
      </c>
      <c r="G306">
        <v>2</v>
      </c>
      <c r="H306" t="s">
        <v>20</v>
      </c>
      <c r="I306">
        <v>38</v>
      </c>
      <c r="J306">
        <v>415000</v>
      </c>
      <c r="K306">
        <v>325000</v>
      </c>
      <c r="L306">
        <v>79.27</v>
      </c>
      <c r="M306">
        <v>240</v>
      </c>
      <c r="N306">
        <v>2.62</v>
      </c>
    </row>
    <row r="307" spans="1:14" x14ac:dyDescent="0.3">
      <c r="A307">
        <v>300</v>
      </c>
      <c r="B307">
        <v>40</v>
      </c>
      <c r="C307">
        <v>20.05</v>
      </c>
      <c r="D307">
        <v>74000</v>
      </c>
      <c r="E307">
        <v>76000</v>
      </c>
      <c r="F307">
        <v>1.0269999999999999</v>
      </c>
      <c r="G307">
        <v>1</v>
      </c>
      <c r="H307" t="s">
        <v>20</v>
      </c>
      <c r="I307">
        <v>20</v>
      </c>
      <c r="J307">
        <v>235000</v>
      </c>
      <c r="K307">
        <v>225000</v>
      </c>
      <c r="L307">
        <v>96.99</v>
      </c>
      <c r="M307">
        <v>360</v>
      </c>
      <c r="N307">
        <v>2.87</v>
      </c>
    </row>
    <row r="308" spans="1:14" x14ac:dyDescent="0.3">
      <c r="A308">
        <v>301</v>
      </c>
      <c r="B308">
        <v>12</v>
      </c>
      <c r="C308">
        <v>13.79</v>
      </c>
      <c r="D308">
        <v>69200</v>
      </c>
      <c r="E308">
        <v>94000</v>
      </c>
      <c r="F308">
        <v>1.3584000000000001</v>
      </c>
      <c r="G308">
        <v>2</v>
      </c>
      <c r="H308" t="s">
        <v>20</v>
      </c>
      <c r="I308">
        <v>45</v>
      </c>
      <c r="J308">
        <v>355000</v>
      </c>
      <c r="K308">
        <v>275000</v>
      </c>
      <c r="L308">
        <v>79.88</v>
      </c>
      <c r="M308">
        <v>240</v>
      </c>
      <c r="N308">
        <v>3.25</v>
      </c>
    </row>
    <row r="309" spans="1:14" x14ac:dyDescent="0.3">
      <c r="A309">
        <v>302</v>
      </c>
      <c r="B309">
        <v>53</v>
      </c>
      <c r="C309">
        <v>18.100000000000001</v>
      </c>
      <c r="D309">
        <v>92100</v>
      </c>
      <c r="E309">
        <v>83000</v>
      </c>
      <c r="F309">
        <v>0.9012</v>
      </c>
      <c r="G309">
        <v>2</v>
      </c>
      <c r="H309" t="s">
        <v>20</v>
      </c>
      <c r="I309">
        <v>20</v>
      </c>
      <c r="J309">
        <v>265000</v>
      </c>
      <c r="K309">
        <v>225000</v>
      </c>
      <c r="L309">
        <v>84.97</v>
      </c>
      <c r="M309">
        <v>360</v>
      </c>
      <c r="N309">
        <v>3.5</v>
      </c>
    </row>
    <row r="310" spans="1:14" x14ac:dyDescent="0.3">
      <c r="A310">
        <v>303</v>
      </c>
      <c r="B310">
        <v>37</v>
      </c>
      <c r="C310">
        <v>25.87</v>
      </c>
      <c r="D310">
        <v>64200</v>
      </c>
      <c r="E310">
        <v>226000</v>
      </c>
      <c r="F310">
        <v>3.5202</v>
      </c>
      <c r="G310">
        <v>2</v>
      </c>
      <c r="H310" t="s">
        <v>20</v>
      </c>
      <c r="I310">
        <v>10</v>
      </c>
      <c r="J310">
        <v>565000</v>
      </c>
      <c r="K310">
        <v>275000</v>
      </c>
      <c r="L310">
        <v>48.21</v>
      </c>
      <c r="M310">
        <v>180</v>
      </c>
      <c r="N310">
        <v>2.75</v>
      </c>
    </row>
    <row r="311" spans="1:14" x14ac:dyDescent="0.3">
      <c r="A311">
        <v>304</v>
      </c>
      <c r="B311">
        <v>13</v>
      </c>
      <c r="C311">
        <v>33.17</v>
      </c>
      <c r="D311">
        <v>82200</v>
      </c>
      <c r="E311">
        <v>152000</v>
      </c>
      <c r="F311">
        <v>1.8491</v>
      </c>
      <c r="G311">
        <v>2</v>
      </c>
      <c r="H311" t="s">
        <v>20</v>
      </c>
      <c r="I311">
        <v>10</v>
      </c>
      <c r="J311">
        <v>325000</v>
      </c>
      <c r="K311">
        <v>155000</v>
      </c>
      <c r="L311">
        <v>50</v>
      </c>
      <c r="M311">
        <v>180</v>
      </c>
      <c r="N311">
        <v>2.75</v>
      </c>
    </row>
    <row r="312" spans="1:14" x14ac:dyDescent="0.3">
      <c r="A312">
        <v>305</v>
      </c>
      <c r="B312">
        <v>40</v>
      </c>
      <c r="C312">
        <v>15.41</v>
      </c>
      <c r="D312">
        <v>74000</v>
      </c>
      <c r="E312">
        <v>109000</v>
      </c>
      <c r="F312">
        <v>1.4730000000000001</v>
      </c>
      <c r="G312">
        <v>2</v>
      </c>
      <c r="H312" t="s">
        <v>20</v>
      </c>
      <c r="I312">
        <v>42</v>
      </c>
      <c r="J312">
        <v>345000</v>
      </c>
      <c r="K312">
        <v>295000</v>
      </c>
      <c r="L312">
        <v>86.02</v>
      </c>
      <c r="M312">
        <v>360</v>
      </c>
      <c r="N312">
        <v>2.62</v>
      </c>
    </row>
    <row r="313" spans="1:14" x14ac:dyDescent="0.3">
      <c r="A313">
        <v>306</v>
      </c>
      <c r="B313">
        <v>48</v>
      </c>
      <c r="C313">
        <v>33.94</v>
      </c>
      <c r="D313">
        <v>80000</v>
      </c>
      <c r="E313">
        <v>68000</v>
      </c>
      <c r="F313">
        <v>0.85</v>
      </c>
      <c r="G313">
        <v>1</v>
      </c>
      <c r="H313" t="s">
        <v>20</v>
      </c>
      <c r="I313">
        <v>49</v>
      </c>
      <c r="J313">
        <v>335000</v>
      </c>
      <c r="K313">
        <v>265000</v>
      </c>
      <c r="L313">
        <v>79.989999999999995</v>
      </c>
      <c r="M313">
        <v>360</v>
      </c>
      <c r="N313">
        <v>3.75</v>
      </c>
    </row>
    <row r="314" spans="1:14" x14ac:dyDescent="0.3">
      <c r="A314">
        <v>307</v>
      </c>
      <c r="B314">
        <v>6</v>
      </c>
      <c r="C314">
        <v>93.25</v>
      </c>
      <c r="D314">
        <v>83300</v>
      </c>
      <c r="E314">
        <v>35000</v>
      </c>
      <c r="F314">
        <v>0.42020000000000002</v>
      </c>
      <c r="G314">
        <v>2</v>
      </c>
      <c r="H314" t="s">
        <v>20</v>
      </c>
      <c r="I314">
        <v>49</v>
      </c>
      <c r="J314">
        <v>515000</v>
      </c>
      <c r="K314">
        <v>255000</v>
      </c>
      <c r="L314">
        <v>48.54</v>
      </c>
      <c r="M314">
        <v>360</v>
      </c>
      <c r="N314">
        <v>3</v>
      </c>
    </row>
    <row r="315" spans="1:14" x14ac:dyDescent="0.3">
      <c r="A315">
        <v>308</v>
      </c>
      <c r="B315">
        <v>13</v>
      </c>
      <c r="C315">
        <v>2.98</v>
      </c>
      <c r="D315">
        <v>59800</v>
      </c>
      <c r="E315">
        <v>107000</v>
      </c>
      <c r="F315">
        <v>1.7892999999999999</v>
      </c>
      <c r="G315">
        <v>2</v>
      </c>
      <c r="H315" t="s">
        <v>20</v>
      </c>
      <c r="I315">
        <v>39</v>
      </c>
      <c r="J315">
        <v>545000</v>
      </c>
      <c r="K315">
        <v>465000</v>
      </c>
      <c r="L315">
        <v>84.98</v>
      </c>
      <c r="M315">
        <v>360</v>
      </c>
      <c r="N315">
        <v>3.99</v>
      </c>
    </row>
    <row r="316" spans="1:14" x14ac:dyDescent="0.3">
      <c r="A316">
        <v>309</v>
      </c>
      <c r="B316">
        <v>20</v>
      </c>
      <c r="C316">
        <v>20.74</v>
      </c>
      <c r="D316">
        <v>85900</v>
      </c>
      <c r="E316">
        <v>108000</v>
      </c>
      <c r="F316">
        <v>1.2573000000000001</v>
      </c>
      <c r="G316">
        <v>2</v>
      </c>
      <c r="H316" t="s">
        <v>20</v>
      </c>
      <c r="I316">
        <v>20</v>
      </c>
      <c r="J316">
        <v>275000</v>
      </c>
      <c r="K316">
        <v>205000</v>
      </c>
      <c r="L316">
        <v>74.900000000000006</v>
      </c>
      <c r="M316">
        <v>360</v>
      </c>
      <c r="N316">
        <v>3.25</v>
      </c>
    </row>
    <row r="317" spans="1:14" x14ac:dyDescent="0.3">
      <c r="A317">
        <v>310</v>
      </c>
      <c r="B317">
        <v>42</v>
      </c>
      <c r="C317">
        <v>2.67</v>
      </c>
      <c r="D317">
        <v>82300</v>
      </c>
      <c r="E317">
        <v>27000</v>
      </c>
      <c r="F317">
        <v>0.3281</v>
      </c>
      <c r="G317">
        <v>2</v>
      </c>
      <c r="H317" t="s">
        <v>20</v>
      </c>
      <c r="I317">
        <v>37</v>
      </c>
      <c r="J317">
        <v>325000</v>
      </c>
      <c r="K317">
        <v>35000</v>
      </c>
      <c r="L317">
        <v>12.06</v>
      </c>
      <c r="M317">
        <v>360</v>
      </c>
      <c r="N317">
        <v>4.12</v>
      </c>
    </row>
    <row r="318" spans="1:14" x14ac:dyDescent="0.3">
      <c r="A318">
        <v>311</v>
      </c>
      <c r="B318">
        <v>26</v>
      </c>
      <c r="C318">
        <v>5.09</v>
      </c>
      <c r="D318">
        <v>79000</v>
      </c>
      <c r="E318">
        <v>82000</v>
      </c>
      <c r="F318">
        <v>1.038</v>
      </c>
      <c r="G318">
        <v>2</v>
      </c>
      <c r="H318" t="s">
        <v>20</v>
      </c>
      <c r="I318">
        <v>10</v>
      </c>
      <c r="J318">
        <v>205000</v>
      </c>
      <c r="K318">
        <v>135000</v>
      </c>
      <c r="L318">
        <v>65</v>
      </c>
      <c r="M318">
        <v>360</v>
      </c>
      <c r="N318">
        <v>3.87</v>
      </c>
    </row>
    <row r="319" spans="1:14" x14ac:dyDescent="0.3">
      <c r="A319">
        <v>312</v>
      </c>
      <c r="B319">
        <v>6</v>
      </c>
      <c r="C319">
        <v>98.95</v>
      </c>
      <c r="D319">
        <v>83300</v>
      </c>
      <c r="E319">
        <v>129000</v>
      </c>
      <c r="F319">
        <v>1.5486</v>
      </c>
      <c r="G319">
        <v>2</v>
      </c>
      <c r="H319" t="s">
        <v>20</v>
      </c>
      <c r="I319">
        <v>43</v>
      </c>
      <c r="J319">
        <v>1045000</v>
      </c>
      <c r="K319">
        <v>765000</v>
      </c>
      <c r="L319">
        <v>73.260000000000005</v>
      </c>
      <c r="M319">
        <v>360</v>
      </c>
      <c r="N319">
        <v>3.62</v>
      </c>
    </row>
    <row r="320" spans="1:14" x14ac:dyDescent="0.3">
      <c r="A320">
        <v>313</v>
      </c>
      <c r="B320">
        <v>48</v>
      </c>
      <c r="C320">
        <v>25.81</v>
      </c>
      <c r="D320">
        <v>97600</v>
      </c>
      <c r="E320">
        <v>122000</v>
      </c>
      <c r="F320">
        <v>1.25</v>
      </c>
      <c r="G320">
        <v>2</v>
      </c>
      <c r="H320" t="s">
        <v>20</v>
      </c>
      <c r="I320">
        <v>20</v>
      </c>
      <c r="J320">
        <v>395000</v>
      </c>
      <c r="K320">
        <v>355000</v>
      </c>
      <c r="L320">
        <v>89.99</v>
      </c>
      <c r="M320">
        <v>360</v>
      </c>
      <c r="N320">
        <v>2.87</v>
      </c>
    </row>
    <row r="321" spans="1:14" x14ac:dyDescent="0.3">
      <c r="A321">
        <v>314</v>
      </c>
      <c r="B321">
        <v>17</v>
      </c>
      <c r="C321">
        <v>8.44</v>
      </c>
      <c r="D321">
        <v>89100</v>
      </c>
      <c r="E321">
        <v>64000</v>
      </c>
      <c r="F321">
        <v>0.71830000000000005</v>
      </c>
      <c r="G321">
        <v>2</v>
      </c>
      <c r="H321" t="s">
        <v>20</v>
      </c>
      <c r="I321">
        <v>20</v>
      </c>
      <c r="J321">
        <v>275000</v>
      </c>
      <c r="K321">
        <v>105000</v>
      </c>
      <c r="L321">
        <v>36.92</v>
      </c>
      <c r="M321">
        <v>360</v>
      </c>
      <c r="N321">
        <v>4.25</v>
      </c>
    </row>
    <row r="322" spans="1:14" x14ac:dyDescent="0.3">
      <c r="A322">
        <v>315</v>
      </c>
      <c r="B322">
        <v>25</v>
      </c>
      <c r="C322">
        <v>13.25</v>
      </c>
      <c r="D322">
        <v>114000</v>
      </c>
      <c r="E322">
        <v>65000</v>
      </c>
      <c r="F322">
        <v>0.57020000000000004</v>
      </c>
      <c r="G322">
        <v>1</v>
      </c>
      <c r="H322" t="s">
        <v>20</v>
      </c>
      <c r="I322">
        <v>30</v>
      </c>
      <c r="J322">
        <v>315000</v>
      </c>
      <c r="K322">
        <v>275000</v>
      </c>
      <c r="L322">
        <v>87.29</v>
      </c>
      <c r="M322">
        <v>360</v>
      </c>
      <c r="N322">
        <v>2.75</v>
      </c>
    </row>
    <row r="323" spans="1:14" x14ac:dyDescent="0.3">
      <c r="A323">
        <v>316</v>
      </c>
      <c r="B323">
        <v>53</v>
      </c>
      <c r="C323">
        <v>14.29</v>
      </c>
      <c r="D323">
        <v>91700</v>
      </c>
      <c r="E323">
        <v>59000</v>
      </c>
      <c r="F323">
        <v>0.64339999999999997</v>
      </c>
      <c r="G323">
        <v>2</v>
      </c>
      <c r="H323" t="s">
        <v>20</v>
      </c>
      <c r="I323">
        <v>20</v>
      </c>
      <c r="J323">
        <v>325000</v>
      </c>
      <c r="K323">
        <v>165000</v>
      </c>
      <c r="L323">
        <v>51.84</v>
      </c>
      <c r="M323">
        <v>360</v>
      </c>
      <c r="N323">
        <v>2.99</v>
      </c>
    </row>
    <row r="324" spans="1:14" x14ac:dyDescent="0.3">
      <c r="A324">
        <v>317</v>
      </c>
      <c r="B324">
        <v>48</v>
      </c>
      <c r="C324">
        <v>12.2</v>
      </c>
      <c r="D324">
        <v>84800</v>
      </c>
      <c r="E324">
        <v>151000</v>
      </c>
      <c r="F324">
        <v>1.7806999999999999</v>
      </c>
      <c r="G324">
        <v>2</v>
      </c>
      <c r="H324" t="s">
        <v>20</v>
      </c>
      <c r="I324">
        <v>30</v>
      </c>
      <c r="J324">
        <v>255000</v>
      </c>
      <c r="K324">
        <v>205000</v>
      </c>
      <c r="L324">
        <v>79.36</v>
      </c>
      <c r="M324">
        <v>360</v>
      </c>
      <c r="N324">
        <v>6</v>
      </c>
    </row>
    <row r="325" spans="1:14" x14ac:dyDescent="0.3">
      <c r="A325">
        <v>318</v>
      </c>
      <c r="B325">
        <v>41</v>
      </c>
      <c r="C325">
        <v>20.25</v>
      </c>
      <c r="D325">
        <v>92100</v>
      </c>
      <c r="E325">
        <v>68000</v>
      </c>
      <c r="F325">
        <v>0.73829999999999996</v>
      </c>
      <c r="G325">
        <v>1</v>
      </c>
      <c r="H325" t="s">
        <v>20</v>
      </c>
      <c r="I325">
        <v>42</v>
      </c>
      <c r="J325">
        <v>335000</v>
      </c>
      <c r="K325">
        <v>315000</v>
      </c>
      <c r="L325">
        <v>95</v>
      </c>
      <c r="M325">
        <v>360</v>
      </c>
      <c r="N325">
        <v>3.5</v>
      </c>
    </row>
    <row r="326" spans="1:14" x14ac:dyDescent="0.3">
      <c r="A326">
        <v>319</v>
      </c>
      <c r="B326">
        <v>39</v>
      </c>
      <c r="C326">
        <v>22.44</v>
      </c>
      <c r="D326">
        <v>84600</v>
      </c>
      <c r="E326">
        <v>51000</v>
      </c>
      <c r="F326">
        <v>0.6028</v>
      </c>
      <c r="G326">
        <v>2</v>
      </c>
      <c r="H326" t="s">
        <v>20</v>
      </c>
      <c r="I326">
        <v>20</v>
      </c>
      <c r="J326">
        <v>185000</v>
      </c>
      <c r="K326">
        <v>145000</v>
      </c>
      <c r="L326">
        <v>80</v>
      </c>
      <c r="M326">
        <v>360</v>
      </c>
      <c r="N326">
        <v>2.87</v>
      </c>
    </row>
    <row r="327" spans="1:14" x14ac:dyDescent="0.3">
      <c r="A327">
        <v>320</v>
      </c>
      <c r="B327">
        <v>23</v>
      </c>
      <c r="C327">
        <v>17.5</v>
      </c>
      <c r="D327">
        <v>92300</v>
      </c>
      <c r="E327">
        <v>65000</v>
      </c>
      <c r="F327">
        <v>0.70420000000000005</v>
      </c>
      <c r="G327">
        <v>2</v>
      </c>
      <c r="H327" t="s">
        <v>20</v>
      </c>
      <c r="I327">
        <v>30</v>
      </c>
      <c r="J327">
        <v>275000</v>
      </c>
      <c r="K327">
        <v>215000</v>
      </c>
      <c r="L327">
        <v>80</v>
      </c>
      <c r="M327">
        <v>360</v>
      </c>
      <c r="N327">
        <v>3.75</v>
      </c>
    </row>
    <row r="328" spans="1:14" x14ac:dyDescent="0.3">
      <c r="A328">
        <v>321</v>
      </c>
      <c r="B328">
        <v>17</v>
      </c>
      <c r="C328">
        <v>12.86</v>
      </c>
      <c r="D328">
        <v>89100</v>
      </c>
      <c r="E328">
        <v>88000</v>
      </c>
      <c r="F328">
        <v>0.98770000000000002</v>
      </c>
      <c r="G328">
        <v>2</v>
      </c>
      <c r="H328" t="s">
        <v>20</v>
      </c>
      <c r="I328">
        <v>20</v>
      </c>
      <c r="J328">
        <v>245000</v>
      </c>
      <c r="K328">
        <v>115000</v>
      </c>
      <c r="L328">
        <v>46.93</v>
      </c>
      <c r="M328">
        <v>120</v>
      </c>
      <c r="N328">
        <v>2.37</v>
      </c>
    </row>
    <row r="329" spans="1:14" x14ac:dyDescent="0.3">
      <c r="A329">
        <v>322</v>
      </c>
      <c r="B329">
        <v>21</v>
      </c>
      <c r="C329">
        <v>7.27</v>
      </c>
      <c r="D329">
        <v>85200</v>
      </c>
      <c r="E329">
        <v>107000</v>
      </c>
      <c r="F329">
        <v>1.2559</v>
      </c>
      <c r="G329">
        <v>2</v>
      </c>
      <c r="H329" t="s">
        <v>20</v>
      </c>
      <c r="I329">
        <v>10</v>
      </c>
      <c r="J329">
        <v>185000</v>
      </c>
      <c r="K329">
        <v>105000</v>
      </c>
      <c r="L329">
        <v>58.88</v>
      </c>
      <c r="M329">
        <v>180</v>
      </c>
      <c r="N329">
        <v>2.75</v>
      </c>
    </row>
    <row r="330" spans="1:14" x14ac:dyDescent="0.3">
      <c r="A330">
        <v>323</v>
      </c>
      <c r="B330">
        <v>22</v>
      </c>
      <c r="C330">
        <v>14.2</v>
      </c>
      <c r="D330">
        <v>62800</v>
      </c>
      <c r="E330">
        <v>125000</v>
      </c>
      <c r="F330">
        <v>1.9903999999999999</v>
      </c>
      <c r="G330">
        <v>2</v>
      </c>
      <c r="H330" t="s">
        <v>20</v>
      </c>
      <c r="I330">
        <v>30</v>
      </c>
      <c r="J330">
        <v>365000</v>
      </c>
      <c r="K330">
        <v>285000</v>
      </c>
      <c r="L330">
        <v>79</v>
      </c>
      <c r="M330">
        <v>360</v>
      </c>
      <c r="N330">
        <v>3.25</v>
      </c>
    </row>
    <row r="331" spans="1:14" x14ac:dyDescent="0.3">
      <c r="A331">
        <v>324</v>
      </c>
      <c r="B331">
        <v>6</v>
      </c>
      <c r="C331">
        <v>13.79</v>
      </c>
      <c r="D331">
        <v>80400</v>
      </c>
      <c r="E331">
        <v>46000</v>
      </c>
      <c r="F331">
        <v>0.57210000000000005</v>
      </c>
      <c r="G331">
        <v>2</v>
      </c>
      <c r="H331" t="s">
        <v>20</v>
      </c>
      <c r="I331">
        <v>39</v>
      </c>
      <c r="J331">
        <v>245000</v>
      </c>
      <c r="K331">
        <v>85000</v>
      </c>
      <c r="L331">
        <v>32.93</v>
      </c>
      <c r="M331">
        <v>240</v>
      </c>
      <c r="N331">
        <v>2.62</v>
      </c>
    </row>
    <row r="332" spans="1:14" x14ac:dyDescent="0.3">
      <c r="A332">
        <v>325</v>
      </c>
      <c r="B332">
        <v>6</v>
      </c>
      <c r="C332">
        <v>31.74</v>
      </c>
      <c r="D332">
        <v>92700</v>
      </c>
      <c r="E332">
        <v>130000</v>
      </c>
      <c r="F332">
        <v>1.4024000000000001</v>
      </c>
      <c r="G332">
        <v>1</v>
      </c>
      <c r="H332" t="s">
        <v>20</v>
      </c>
      <c r="I332">
        <v>20</v>
      </c>
      <c r="J332">
        <v>335000</v>
      </c>
      <c r="K332">
        <v>275000</v>
      </c>
      <c r="L332">
        <v>89.96</v>
      </c>
      <c r="M332">
        <v>360</v>
      </c>
      <c r="N332">
        <v>3.5</v>
      </c>
    </row>
    <row r="333" spans="1:14" x14ac:dyDescent="0.3">
      <c r="A333">
        <v>326</v>
      </c>
      <c r="B333">
        <v>26</v>
      </c>
      <c r="C333">
        <v>5.74</v>
      </c>
      <c r="D333">
        <v>79000</v>
      </c>
      <c r="E333">
        <v>59000</v>
      </c>
      <c r="F333">
        <v>0.74680000000000002</v>
      </c>
      <c r="G333">
        <v>2</v>
      </c>
      <c r="H333" t="s">
        <v>20</v>
      </c>
      <c r="I333">
        <v>38</v>
      </c>
      <c r="J333">
        <v>235000</v>
      </c>
      <c r="K333">
        <v>165000</v>
      </c>
      <c r="L333">
        <v>71.12</v>
      </c>
      <c r="M333">
        <v>360</v>
      </c>
      <c r="N333">
        <v>3.5</v>
      </c>
    </row>
    <row r="334" spans="1:14" x14ac:dyDescent="0.3">
      <c r="A334">
        <v>327</v>
      </c>
      <c r="B334">
        <v>4</v>
      </c>
      <c r="C334">
        <v>18.23</v>
      </c>
      <c r="D334">
        <v>77800</v>
      </c>
      <c r="E334">
        <v>88000</v>
      </c>
      <c r="F334">
        <v>1.1311</v>
      </c>
      <c r="G334">
        <v>2</v>
      </c>
      <c r="H334" t="s">
        <v>20</v>
      </c>
      <c r="I334">
        <v>44</v>
      </c>
      <c r="J334">
        <v>355000</v>
      </c>
      <c r="K334">
        <v>335000</v>
      </c>
      <c r="L334">
        <v>95</v>
      </c>
      <c r="M334">
        <v>360</v>
      </c>
      <c r="N334">
        <v>2.87</v>
      </c>
    </row>
    <row r="335" spans="1:14" x14ac:dyDescent="0.3">
      <c r="A335">
        <v>328</v>
      </c>
      <c r="B335">
        <v>48</v>
      </c>
      <c r="C335">
        <v>22.84</v>
      </c>
      <c r="D335">
        <v>64700</v>
      </c>
      <c r="E335">
        <v>105000</v>
      </c>
      <c r="F335">
        <v>1.6229</v>
      </c>
      <c r="G335">
        <v>2</v>
      </c>
      <c r="H335" t="s">
        <v>20</v>
      </c>
      <c r="I335">
        <v>47</v>
      </c>
      <c r="J335">
        <v>455000</v>
      </c>
      <c r="K335">
        <v>275000</v>
      </c>
      <c r="L335">
        <v>60.66</v>
      </c>
      <c r="M335">
        <v>180</v>
      </c>
      <c r="N335">
        <v>2.62</v>
      </c>
    </row>
    <row r="336" spans="1:14" x14ac:dyDescent="0.3">
      <c r="A336">
        <v>329</v>
      </c>
      <c r="B336">
        <v>6</v>
      </c>
      <c r="C336">
        <v>62.31</v>
      </c>
      <c r="D336">
        <v>139800</v>
      </c>
      <c r="E336">
        <v>222000</v>
      </c>
      <c r="F336">
        <v>1.5880000000000001</v>
      </c>
      <c r="G336">
        <v>2</v>
      </c>
      <c r="H336" t="s">
        <v>20</v>
      </c>
      <c r="I336">
        <v>41</v>
      </c>
      <c r="J336">
        <v>715000</v>
      </c>
      <c r="K336">
        <v>575000</v>
      </c>
      <c r="L336">
        <v>80.150000000000006</v>
      </c>
      <c r="M336">
        <v>360</v>
      </c>
      <c r="N336">
        <v>3.87</v>
      </c>
    </row>
    <row r="337" spans="1:14" x14ac:dyDescent="0.3">
      <c r="A337">
        <v>330</v>
      </c>
      <c r="B337">
        <v>12</v>
      </c>
      <c r="C337">
        <v>17.93</v>
      </c>
      <c r="D337">
        <v>68100</v>
      </c>
      <c r="E337">
        <v>100000</v>
      </c>
      <c r="F337">
        <v>1.4683999999999999</v>
      </c>
      <c r="G337">
        <v>2</v>
      </c>
      <c r="H337" t="s">
        <v>20</v>
      </c>
      <c r="I337">
        <v>45</v>
      </c>
      <c r="J337">
        <v>255000</v>
      </c>
      <c r="K337">
        <v>205000</v>
      </c>
      <c r="L337">
        <v>80</v>
      </c>
      <c r="M337">
        <v>360</v>
      </c>
      <c r="N337">
        <v>3.12</v>
      </c>
    </row>
    <row r="338" spans="1:14" x14ac:dyDescent="0.3">
      <c r="A338">
        <v>331</v>
      </c>
      <c r="B338">
        <v>34</v>
      </c>
      <c r="C338">
        <v>29.38</v>
      </c>
      <c r="D338">
        <v>96500</v>
      </c>
      <c r="E338">
        <v>93000</v>
      </c>
      <c r="F338">
        <v>0.9637</v>
      </c>
      <c r="G338">
        <v>2</v>
      </c>
      <c r="H338" t="s">
        <v>20</v>
      </c>
      <c r="I338">
        <v>42</v>
      </c>
      <c r="J338">
        <v>655000</v>
      </c>
      <c r="K338">
        <v>245000</v>
      </c>
      <c r="L338">
        <v>38.090000000000003</v>
      </c>
      <c r="M338">
        <v>180</v>
      </c>
      <c r="N338">
        <v>2.62</v>
      </c>
    </row>
    <row r="339" spans="1:14" x14ac:dyDescent="0.3">
      <c r="A339">
        <v>332</v>
      </c>
      <c r="B339">
        <v>6</v>
      </c>
      <c r="C339">
        <v>33.04</v>
      </c>
      <c r="D339">
        <v>75000</v>
      </c>
      <c r="E339">
        <v>85000</v>
      </c>
      <c r="F339">
        <v>1.1333</v>
      </c>
      <c r="G339">
        <v>2</v>
      </c>
      <c r="H339" t="s">
        <v>20</v>
      </c>
      <c r="I339">
        <v>20</v>
      </c>
      <c r="J339">
        <v>475000</v>
      </c>
      <c r="K339">
        <v>275000</v>
      </c>
      <c r="L339">
        <v>59.46</v>
      </c>
      <c r="M339">
        <v>360</v>
      </c>
      <c r="N339">
        <v>3.37</v>
      </c>
    </row>
    <row r="340" spans="1:14" x14ac:dyDescent="0.3">
      <c r="A340">
        <v>333</v>
      </c>
      <c r="B340">
        <v>36</v>
      </c>
      <c r="C340">
        <v>2.7</v>
      </c>
      <c r="D340">
        <v>71700</v>
      </c>
      <c r="E340">
        <v>49000</v>
      </c>
      <c r="F340">
        <v>0.68340000000000001</v>
      </c>
      <c r="G340">
        <v>2</v>
      </c>
      <c r="H340" t="s">
        <v>20</v>
      </c>
      <c r="I340">
        <v>37</v>
      </c>
      <c r="J340">
        <v>155000</v>
      </c>
      <c r="K340">
        <v>135000</v>
      </c>
      <c r="L340">
        <v>95</v>
      </c>
      <c r="M340">
        <v>360</v>
      </c>
      <c r="N340">
        <v>3.5</v>
      </c>
    </row>
    <row r="341" spans="1:14" x14ac:dyDescent="0.3">
      <c r="A341">
        <v>334</v>
      </c>
      <c r="B341">
        <v>34</v>
      </c>
      <c r="C341">
        <v>49.71</v>
      </c>
      <c r="D341">
        <v>96500</v>
      </c>
      <c r="E341">
        <v>91000</v>
      </c>
      <c r="F341">
        <v>0.94299999999999995</v>
      </c>
      <c r="G341">
        <v>2</v>
      </c>
      <c r="H341" t="s">
        <v>21</v>
      </c>
      <c r="I341">
        <v>30</v>
      </c>
      <c r="J341">
        <v>335000</v>
      </c>
      <c r="K341">
        <v>255000</v>
      </c>
      <c r="L341">
        <v>78.180000000000007</v>
      </c>
      <c r="M341">
        <v>360</v>
      </c>
      <c r="N341">
        <v>3.25</v>
      </c>
    </row>
    <row r="342" spans="1:14" x14ac:dyDescent="0.3">
      <c r="A342">
        <v>335</v>
      </c>
      <c r="B342">
        <v>37</v>
      </c>
      <c r="C342">
        <v>8.0399999999999991</v>
      </c>
      <c r="D342">
        <v>80100</v>
      </c>
      <c r="E342">
        <v>124000</v>
      </c>
      <c r="F342">
        <v>1.5481</v>
      </c>
      <c r="G342">
        <v>2</v>
      </c>
      <c r="H342" t="s">
        <v>21</v>
      </c>
      <c r="I342">
        <v>38</v>
      </c>
      <c r="J342">
        <v>1605000</v>
      </c>
      <c r="K342">
        <v>515000</v>
      </c>
      <c r="L342">
        <v>31.9</v>
      </c>
      <c r="M342">
        <v>360</v>
      </c>
      <c r="N342">
        <v>2.5</v>
      </c>
    </row>
    <row r="343" spans="1:14" x14ac:dyDescent="0.3">
      <c r="A343">
        <v>336</v>
      </c>
      <c r="B343">
        <v>6</v>
      </c>
      <c r="C343">
        <v>69.959999999999994</v>
      </c>
      <c r="D343">
        <v>55600</v>
      </c>
      <c r="E343">
        <v>50000</v>
      </c>
      <c r="F343">
        <v>0.89929999999999999</v>
      </c>
      <c r="G343">
        <v>2</v>
      </c>
      <c r="H343" t="s">
        <v>21</v>
      </c>
      <c r="I343">
        <v>46</v>
      </c>
      <c r="J343">
        <v>305000</v>
      </c>
      <c r="K343">
        <v>245000</v>
      </c>
      <c r="L343">
        <v>80</v>
      </c>
      <c r="M343">
        <v>360</v>
      </c>
      <c r="N343">
        <v>2.75</v>
      </c>
    </row>
    <row r="344" spans="1:14" x14ac:dyDescent="0.3">
      <c r="A344">
        <v>337</v>
      </c>
      <c r="B344">
        <v>51</v>
      </c>
      <c r="C344">
        <v>36.61</v>
      </c>
      <c r="D344">
        <v>124900</v>
      </c>
      <c r="E344">
        <v>154000</v>
      </c>
      <c r="F344">
        <v>1.2330000000000001</v>
      </c>
      <c r="G344">
        <v>2</v>
      </c>
      <c r="H344" t="s">
        <v>21</v>
      </c>
      <c r="I344">
        <v>30</v>
      </c>
      <c r="J344">
        <v>625000</v>
      </c>
      <c r="K344">
        <v>495000</v>
      </c>
      <c r="L344">
        <v>79.2</v>
      </c>
      <c r="M344">
        <v>360</v>
      </c>
      <c r="N344">
        <v>2.87</v>
      </c>
    </row>
    <row r="345" spans="1:14" x14ac:dyDescent="0.3">
      <c r="A345">
        <v>338</v>
      </c>
      <c r="B345">
        <v>6</v>
      </c>
      <c r="C345">
        <v>42.81</v>
      </c>
      <c r="D345">
        <v>56600</v>
      </c>
      <c r="E345">
        <v>66000</v>
      </c>
      <c r="F345">
        <v>1.1660999999999999</v>
      </c>
      <c r="G345">
        <v>2</v>
      </c>
      <c r="H345" t="s">
        <v>21</v>
      </c>
      <c r="I345">
        <v>40</v>
      </c>
      <c r="J345">
        <v>255000</v>
      </c>
      <c r="K345">
        <v>235000</v>
      </c>
      <c r="L345">
        <v>94</v>
      </c>
      <c r="M345">
        <v>360</v>
      </c>
      <c r="N345">
        <v>3.25</v>
      </c>
    </row>
    <row r="346" spans="1:14" x14ac:dyDescent="0.3">
      <c r="A346">
        <v>339</v>
      </c>
      <c r="B346">
        <v>25</v>
      </c>
      <c r="C346">
        <v>22.5</v>
      </c>
      <c r="D346">
        <v>114000</v>
      </c>
      <c r="E346">
        <v>67000</v>
      </c>
      <c r="F346">
        <v>0.5877</v>
      </c>
      <c r="G346">
        <v>2</v>
      </c>
      <c r="H346" t="s">
        <v>21</v>
      </c>
      <c r="I346">
        <v>49</v>
      </c>
      <c r="J346">
        <v>545000</v>
      </c>
      <c r="K346">
        <v>315000</v>
      </c>
      <c r="L346">
        <v>56.77</v>
      </c>
      <c r="M346">
        <v>360</v>
      </c>
      <c r="N346">
        <v>3.25</v>
      </c>
    </row>
    <row r="347" spans="1:14" x14ac:dyDescent="0.3">
      <c r="A347">
        <v>340</v>
      </c>
      <c r="B347">
        <v>18</v>
      </c>
      <c r="C347">
        <v>12.09</v>
      </c>
      <c r="D347">
        <v>79600</v>
      </c>
      <c r="E347">
        <v>46000</v>
      </c>
      <c r="F347">
        <v>0.57789999999999997</v>
      </c>
      <c r="G347">
        <v>2</v>
      </c>
      <c r="H347" t="s">
        <v>21</v>
      </c>
      <c r="I347">
        <v>36</v>
      </c>
      <c r="J347">
        <v>135000</v>
      </c>
      <c r="K347">
        <v>115000</v>
      </c>
      <c r="L347">
        <v>95</v>
      </c>
      <c r="M347">
        <v>360</v>
      </c>
      <c r="N347">
        <v>3.25</v>
      </c>
    </row>
    <row r="348" spans="1:14" x14ac:dyDescent="0.3">
      <c r="A348">
        <v>341</v>
      </c>
      <c r="B348">
        <v>6</v>
      </c>
      <c r="C348">
        <v>87.71</v>
      </c>
      <c r="D348">
        <v>83300</v>
      </c>
      <c r="E348">
        <v>181000</v>
      </c>
      <c r="F348">
        <v>2.1728999999999998</v>
      </c>
      <c r="G348">
        <v>2</v>
      </c>
      <c r="H348" t="s">
        <v>21</v>
      </c>
      <c r="I348">
        <v>30</v>
      </c>
      <c r="J348">
        <v>895000</v>
      </c>
      <c r="K348">
        <v>505000</v>
      </c>
      <c r="L348">
        <v>56.71</v>
      </c>
      <c r="M348">
        <v>360</v>
      </c>
      <c r="N348">
        <v>3.37</v>
      </c>
    </row>
    <row r="349" spans="1:14" x14ac:dyDescent="0.3">
      <c r="A349">
        <v>342</v>
      </c>
      <c r="B349">
        <v>24</v>
      </c>
      <c r="C349">
        <v>81.58</v>
      </c>
      <c r="D349">
        <v>124900</v>
      </c>
      <c r="E349">
        <v>57000</v>
      </c>
      <c r="F349">
        <v>0.45639999999999997</v>
      </c>
      <c r="G349">
        <v>1</v>
      </c>
      <c r="H349" t="s">
        <v>21</v>
      </c>
      <c r="I349">
        <v>48</v>
      </c>
      <c r="J349">
        <v>235000</v>
      </c>
      <c r="K349">
        <v>215000</v>
      </c>
      <c r="L349">
        <v>95</v>
      </c>
      <c r="M349">
        <v>360</v>
      </c>
      <c r="N349">
        <v>3.25</v>
      </c>
    </row>
    <row r="350" spans="1:14" x14ac:dyDescent="0.3">
      <c r="A350">
        <v>343</v>
      </c>
      <c r="B350">
        <v>18</v>
      </c>
      <c r="C350">
        <v>17.25</v>
      </c>
      <c r="D350">
        <v>71100</v>
      </c>
      <c r="E350">
        <v>41000</v>
      </c>
      <c r="F350">
        <v>0.57669999999999999</v>
      </c>
      <c r="G350">
        <v>2</v>
      </c>
      <c r="H350" t="s">
        <v>21</v>
      </c>
      <c r="I350">
        <v>47</v>
      </c>
      <c r="J350">
        <v>245000</v>
      </c>
      <c r="K350">
        <v>195000</v>
      </c>
      <c r="L350">
        <v>80</v>
      </c>
      <c r="M350">
        <v>360</v>
      </c>
      <c r="N350">
        <v>3.25</v>
      </c>
    </row>
    <row r="351" spans="1:14" x14ac:dyDescent="0.3">
      <c r="A351">
        <v>344</v>
      </c>
      <c r="B351">
        <v>6</v>
      </c>
      <c r="C351">
        <v>85.78</v>
      </c>
      <c r="D351">
        <v>75300</v>
      </c>
      <c r="E351">
        <v>143000</v>
      </c>
      <c r="F351">
        <v>1.8991</v>
      </c>
      <c r="G351">
        <v>2</v>
      </c>
      <c r="H351" t="s">
        <v>21</v>
      </c>
      <c r="I351">
        <v>30</v>
      </c>
      <c r="J351">
        <v>505000</v>
      </c>
      <c r="K351">
        <v>405000</v>
      </c>
      <c r="L351">
        <v>80</v>
      </c>
      <c r="M351">
        <v>360</v>
      </c>
      <c r="N351">
        <v>3.37</v>
      </c>
    </row>
    <row r="352" spans="1:14" x14ac:dyDescent="0.3">
      <c r="A352">
        <v>345</v>
      </c>
      <c r="B352">
        <v>48</v>
      </c>
      <c r="C352">
        <v>48.23</v>
      </c>
      <c r="D352">
        <v>65500</v>
      </c>
      <c r="E352">
        <v>118000</v>
      </c>
      <c r="F352">
        <v>1.8015000000000001</v>
      </c>
      <c r="G352">
        <v>1</v>
      </c>
      <c r="H352" t="s">
        <v>21</v>
      </c>
      <c r="I352">
        <v>20</v>
      </c>
      <c r="J352">
        <v>265000</v>
      </c>
      <c r="K352">
        <v>225000</v>
      </c>
      <c r="L352">
        <v>95</v>
      </c>
      <c r="M352">
        <v>360</v>
      </c>
      <c r="N352">
        <v>3.99</v>
      </c>
    </row>
    <row r="353" spans="1:14" x14ac:dyDescent="0.3">
      <c r="A353">
        <v>346</v>
      </c>
      <c r="B353">
        <v>16</v>
      </c>
      <c r="C353">
        <v>6.45</v>
      </c>
      <c r="D353">
        <v>67400</v>
      </c>
      <c r="E353">
        <v>109000</v>
      </c>
      <c r="F353">
        <v>1.6172</v>
      </c>
      <c r="G353">
        <v>2</v>
      </c>
      <c r="H353" t="s">
        <v>21</v>
      </c>
      <c r="I353">
        <v>20</v>
      </c>
      <c r="J353">
        <v>235000</v>
      </c>
      <c r="K353">
        <v>215000</v>
      </c>
      <c r="L353">
        <v>90</v>
      </c>
      <c r="M353">
        <v>360</v>
      </c>
      <c r="N353">
        <v>3.27</v>
      </c>
    </row>
    <row r="354" spans="1:14" x14ac:dyDescent="0.3">
      <c r="A354">
        <v>347</v>
      </c>
      <c r="B354">
        <v>42</v>
      </c>
      <c r="C354">
        <v>47.52</v>
      </c>
      <c r="D354">
        <v>79100</v>
      </c>
      <c r="E354">
        <v>269000</v>
      </c>
      <c r="F354">
        <v>3.4007999999999998</v>
      </c>
      <c r="G354">
        <v>2</v>
      </c>
      <c r="H354" t="s">
        <v>21</v>
      </c>
      <c r="I354">
        <v>10</v>
      </c>
      <c r="J354">
        <v>285000</v>
      </c>
      <c r="K354">
        <v>135000</v>
      </c>
      <c r="L354">
        <v>47.36</v>
      </c>
      <c r="M354">
        <v>180</v>
      </c>
      <c r="N354">
        <v>2.87</v>
      </c>
    </row>
    <row r="355" spans="1:14" x14ac:dyDescent="0.3">
      <c r="A355">
        <v>348</v>
      </c>
      <c r="B355">
        <v>39</v>
      </c>
      <c r="C355">
        <v>2.17</v>
      </c>
      <c r="D355">
        <v>69500</v>
      </c>
      <c r="E355">
        <v>46000</v>
      </c>
      <c r="F355">
        <v>0.66190000000000004</v>
      </c>
      <c r="G355">
        <v>2</v>
      </c>
      <c r="H355" t="s">
        <v>21</v>
      </c>
      <c r="I355">
        <v>20</v>
      </c>
      <c r="J355">
        <v>125000</v>
      </c>
      <c r="K355">
        <v>95000</v>
      </c>
      <c r="L355">
        <v>79.739999999999995</v>
      </c>
      <c r="M355">
        <v>360</v>
      </c>
      <c r="N355">
        <v>3.37</v>
      </c>
    </row>
    <row r="356" spans="1:14" x14ac:dyDescent="0.3">
      <c r="A356">
        <v>349</v>
      </c>
      <c r="B356">
        <v>26</v>
      </c>
      <c r="C356">
        <v>10.69</v>
      </c>
      <c r="D356">
        <v>79700</v>
      </c>
      <c r="E356">
        <v>166000</v>
      </c>
      <c r="F356">
        <v>2.0828000000000002</v>
      </c>
      <c r="G356">
        <v>2</v>
      </c>
      <c r="H356" t="s">
        <v>21</v>
      </c>
      <c r="I356">
        <v>36</v>
      </c>
      <c r="J356">
        <v>445000</v>
      </c>
      <c r="K356">
        <v>335000</v>
      </c>
      <c r="L356">
        <v>74.599999999999994</v>
      </c>
      <c r="M356">
        <v>360</v>
      </c>
      <c r="N356">
        <v>4.87</v>
      </c>
    </row>
    <row r="357" spans="1:14" x14ac:dyDescent="0.3">
      <c r="A357">
        <v>350</v>
      </c>
      <c r="B357">
        <v>48</v>
      </c>
      <c r="C357">
        <v>59.65</v>
      </c>
      <c r="D357">
        <v>97600</v>
      </c>
      <c r="E357">
        <v>142000</v>
      </c>
      <c r="F357">
        <v>1.4549000000000001</v>
      </c>
      <c r="G357">
        <v>2</v>
      </c>
      <c r="H357" t="s">
        <v>21</v>
      </c>
      <c r="I357">
        <v>10</v>
      </c>
      <c r="J357">
        <v>265000</v>
      </c>
      <c r="K357">
        <v>195000</v>
      </c>
      <c r="L357">
        <v>74.28</v>
      </c>
      <c r="M357">
        <v>360</v>
      </c>
      <c r="N357">
        <v>2.87</v>
      </c>
    </row>
    <row r="358" spans="1:14" x14ac:dyDescent="0.3">
      <c r="A358">
        <v>351</v>
      </c>
      <c r="B358">
        <v>53</v>
      </c>
      <c r="C358">
        <v>19.93</v>
      </c>
      <c r="D358">
        <v>77500</v>
      </c>
      <c r="E358">
        <v>68000</v>
      </c>
      <c r="F358">
        <v>0.87739999999999996</v>
      </c>
      <c r="G358">
        <v>2</v>
      </c>
      <c r="H358" t="s">
        <v>21</v>
      </c>
      <c r="I358">
        <v>30</v>
      </c>
      <c r="J358">
        <v>295000</v>
      </c>
      <c r="K358">
        <v>185000</v>
      </c>
      <c r="L358">
        <v>63.72</v>
      </c>
      <c r="M358">
        <v>360</v>
      </c>
      <c r="N358">
        <v>3.25</v>
      </c>
    </row>
    <row r="359" spans="1:14" x14ac:dyDescent="0.3">
      <c r="A359">
        <v>352</v>
      </c>
      <c r="B359">
        <v>27</v>
      </c>
      <c r="C359">
        <v>3.99</v>
      </c>
      <c r="D359">
        <v>102800</v>
      </c>
      <c r="E359">
        <v>91000</v>
      </c>
      <c r="F359">
        <v>0.88519999999999999</v>
      </c>
      <c r="G359">
        <v>2</v>
      </c>
      <c r="H359" t="s">
        <v>21</v>
      </c>
      <c r="I359">
        <v>41</v>
      </c>
      <c r="J359">
        <v>495000</v>
      </c>
      <c r="K359">
        <v>395000</v>
      </c>
      <c r="L359">
        <v>80</v>
      </c>
      <c r="M359">
        <v>360</v>
      </c>
      <c r="N359">
        <v>3.37</v>
      </c>
    </row>
    <row r="360" spans="1:14" x14ac:dyDescent="0.3">
      <c r="A360">
        <v>353</v>
      </c>
      <c r="B360">
        <v>39</v>
      </c>
      <c r="C360">
        <v>5.48</v>
      </c>
      <c r="D360">
        <v>65100</v>
      </c>
      <c r="E360">
        <v>37000</v>
      </c>
      <c r="F360">
        <v>0.56840000000000002</v>
      </c>
      <c r="G360">
        <v>2</v>
      </c>
      <c r="H360" t="s">
        <v>21</v>
      </c>
      <c r="I360">
        <v>20</v>
      </c>
      <c r="J360">
        <v>155000</v>
      </c>
      <c r="K360">
        <v>125000</v>
      </c>
      <c r="L360">
        <v>80</v>
      </c>
      <c r="M360">
        <v>360</v>
      </c>
      <c r="N360">
        <v>3</v>
      </c>
    </row>
    <row r="361" spans="1:14" x14ac:dyDescent="0.3">
      <c r="A361">
        <v>354</v>
      </c>
      <c r="B361">
        <v>48</v>
      </c>
      <c r="C361">
        <v>74.62</v>
      </c>
      <c r="D361">
        <v>72200</v>
      </c>
      <c r="E361">
        <v>568000</v>
      </c>
      <c r="F361">
        <v>7.867</v>
      </c>
      <c r="G361">
        <v>2</v>
      </c>
      <c r="H361" t="s">
        <v>21</v>
      </c>
      <c r="I361">
        <v>20</v>
      </c>
      <c r="J361">
        <v>365000</v>
      </c>
      <c r="K361">
        <v>275000</v>
      </c>
      <c r="L361">
        <v>80</v>
      </c>
      <c r="M361">
        <v>180</v>
      </c>
      <c r="N361">
        <v>2.87</v>
      </c>
    </row>
    <row r="362" spans="1:14" x14ac:dyDescent="0.3">
      <c r="A362">
        <v>355</v>
      </c>
      <c r="B362">
        <v>6</v>
      </c>
      <c r="C362">
        <v>59.98</v>
      </c>
      <c r="D362">
        <v>61700</v>
      </c>
      <c r="E362">
        <v>150000</v>
      </c>
      <c r="F362">
        <v>2.4310999999999998</v>
      </c>
      <c r="G362">
        <v>2</v>
      </c>
      <c r="H362" t="s">
        <v>21</v>
      </c>
      <c r="I362">
        <v>20</v>
      </c>
      <c r="J362">
        <v>445000</v>
      </c>
      <c r="K362">
        <v>305000</v>
      </c>
      <c r="L362">
        <v>68.180000000000007</v>
      </c>
      <c r="M362">
        <v>360</v>
      </c>
      <c r="N362">
        <v>2.62</v>
      </c>
    </row>
    <row r="363" spans="1:14" x14ac:dyDescent="0.3">
      <c r="A363">
        <v>356</v>
      </c>
      <c r="B363">
        <v>6</v>
      </c>
      <c r="C363">
        <v>25.16</v>
      </c>
      <c r="D363">
        <v>83300</v>
      </c>
      <c r="E363">
        <v>96000</v>
      </c>
      <c r="F363">
        <v>1.1525000000000001</v>
      </c>
      <c r="G363">
        <v>2</v>
      </c>
      <c r="H363" t="s">
        <v>21</v>
      </c>
      <c r="I363">
        <v>41</v>
      </c>
      <c r="J363">
        <v>685000</v>
      </c>
      <c r="K363">
        <v>445000</v>
      </c>
      <c r="L363">
        <v>65.44</v>
      </c>
      <c r="M363">
        <v>360</v>
      </c>
      <c r="N363">
        <v>3.62</v>
      </c>
    </row>
    <row r="364" spans="1:14" x14ac:dyDescent="0.3">
      <c r="A364">
        <v>357</v>
      </c>
      <c r="B364">
        <v>13</v>
      </c>
      <c r="C364">
        <v>49.77</v>
      </c>
      <c r="D364">
        <v>82200</v>
      </c>
      <c r="E364">
        <v>31000</v>
      </c>
      <c r="F364">
        <v>0.37709999999999999</v>
      </c>
      <c r="G364">
        <v>2</v>
      </c>
      <c r="H364" t="s">
        <v>21</v>
      </c>
      <c r="I364">
        <v>45</v>
      </c>
      <c r="J364">
        <v>205000</v>
      </c>
      <c r="K364">
        <v>165000</v>
      </c>
      <c r="L364">
        <v>80</v>
      </c>
      <c r="M364">
        <v>360</v>
      </c>
      <c r="N364">
        <v>4.12</v>
      </c>
    </row>
    <row r="365" spans="1:14" x14ac:dyDescent="0.3">
      <c r="A365">
        <v>358</v>
      </c>
      <c r="B365">
        <v>4</v>
      </c>
      <c r="C365">
        <v>26.52</v>
      </c>
      <c r="D365">
        <v>77800</v>
      </c>
      <c r="E365">
        <v>114000</v>
      </c>
      <c r="F365">
        <v>1.4653</v>
      </c>
      <c r="G365">
        <v>2</v>
      </c>
      <c r="H365" t="s">
        <v>21</v>
      </c>
      <c r="I365">
        <v>10</v>
      </c>
      <c r="J365">
        <v>355000</v>
      </c>
      <c r="K365">
        <v>195000</v>
      </c>
      <c r="L365">
        <v>54.85</v>
      </c>
      <c r="M365">
        <v>360</v>
      </c>
      <c r="N365">
        <v>3.25</v>
      </c>
    </row>
    <row r="366" spans="1:14" x14ac:dyDescent="0.3">
      <c r="A366">
        <v>359</v>
      </c>
      <c r="B366">
        <v>6</v>
      </c>
      <c r="C366">
        <v>18.79</v>
      </c>
      <c r="D366">
        <v>92700</v>
      </c>
      <c r="E366">
        <v>371000</v>
      </c>
      <c r="F366">
        <v>4.0022000000000002</v>
      </c>
      <c r="G366">
        <v>2</v>
      </c>
      <c r="H366" t="s">
        <v>21</v>
      </c>
      <c r="I366">
        <v>42</v>
      </c>
      <c r="J366">
        <v>635000</v>
      </c>
      <c r="K366">
        <v>475000</v>
      </c>
      <c r="L366">
        <v>75</v>
      </c>
      <c r="M366">
        <v>360</v>
      </c>
      <c r="N366">
        <v>2.99</v>
      </c>
    </row>
    <row r="367" spans="1:14" x14ac:dyDescent="0.3">
      <c r="A367">
        <v>360</v>
      </c>
      <c r="B367">
        <v>27</v>
      </c>
      <c r="C367">
        <v>3.64</v>
      </c>
      <c r="D367">
        <v>102800</v>
      </c>
      <c r="E367">
        <v>52000</v>
      </c>
      <c r="F367">
        <v>0.50580000000000003</v>
      </c>
      <c r="G367">
        <v>1</v>
      </c>
      <c r="H367" t="s">
        <v>21</v>
      </c>
      <c r="I367">
        <v>40</v>
      </c>
      <c r="J367">
        <v>155000</v>
      </c>
      <c r="K367">
        <v>145000</v>
      </c>
      <c r="L367">
        <v>95</v>
      </c>
      <c r="M367">
        <v>360</v>
      </c>
      <c r="N367">
        <v>3.37</v>
      </c>
    </row>
    <row r="368" spans="1:14" x14ac:dyDescent="0.3">
      <c r="A368">
        <v>361</v>
      </c>
      <c r="B368">
        <v>31</v>
      </c>
      <c r="C368">
        <v>3.56</v>
      </c>
      <c r="D368">
        <v>86900</v>
      </c>
      <c r="E368">
        <v>57000</v>
      </c>
      <c r="F368">
        <v>0.65590000000000004</v>
      </c>
      <c r="G368">
        <v>2</v>
      </c>
      <c r="H368" t="s">
        <v>21</v>
      </c>
      <c r="I368">
        <v>30</v>
      </c>
      <c r="J368">
        <v>325000</v>
      </c>
      <c r="K368">
        <v>155000</v>
      </c>
      <c r="L368">
        <v>46.87</v>
      </c>
      <c r="M368">
        <v>360</v>
      </c>
      <c r="N368">
        <v>3.37</v>
      </c>
    </row>
    <row r="369" spans="1:14" x14ac:dyDescent="0.3">
      <c r="A369">
        <v>362</v>
      </c>
      <c r="B369">
        <v>37</v>
      </c>
      <c r="C369">
        <v>33.049999999999997</v>
      </c>
      <c r="D369">
        <v>94100</v>
      </c>
      <c r="E369">
        <v>69000</v>
      </c>
      <c r="F369">
        <v>0.73329999999999995</v>
      </c>
      <c r="G369">
        <v>2</v>
      </c>
      <c r="H369" t="s">
        <v>21</v>
      </c>
      <c r="I369">
        <v>43</v>
      </c>
      <c r="J369">
        <v>225000</v>
      </c>
      <c r="K369">
        <v>175000</v>
      </c>
      <c r="L369">
        <v>79.819999999999993</v>
      </c>
      <c r="M369">
        <v>360</v>
      </c>
      <c r="N369">
        <v>4.25</v>
      </c>
    </row>
    <row r="370" spans="1:14" x14ac:dyDescent="0.3">
      <c r="A370">
        <v>363</v>
      </c>
      <c r="B370">
        <v>26</v>
      </c>
      <c r="C370">
        <v>6.58</v>
      </c>
      <c r="D370">
        <v>62900</v>
      </c>
      <c r="E370">
        <v>48000</v>
      </c>
      <c r="F370">
        <v>0.7631</v>
      </c>
      <c r="G370">
        <v>2</v>
      </c>
      <c r="H370" t="s">
        <v>21</v>
      </c>
      <c r="I370">
        <v>30</v>
      </c>
      <c r="J370">
        <v>125000</v>
      </c>
      <c r="K370">
        <v>95000</v>
      </c>
      <c r="L370">
        <v>80</v>
      </c>
      <c r="M370">
        <v>360</v>
      </c>
      <c r="N370">
        <v>4.5</v>
      </c>
    </row>
    <row r="371" spans="1:14" x14ac:dyDescent="0.3">
      <c r="A371">
        <v>364</v>
      </c>
      <c r="B371">
        <v>6</v>
      </c>
      <c r="C371">
        <v>58.89</v>
      </c>
      <c r="D371">
        <v>139800</v>
      </c>
      <c r="E371">
        <v>119000</v>
      </c>
      <c r="F371">
        <v>0.85119999999999996</v>
      </c>
      <c r="G371">
        <v>2</v>
      </c>
      <c r="H371" t="s">
        <v>21</v>
      </c>
      <c r="I371">
        <v>48</v>
      </c>
      <c r="J371">
        <v>925000</v>
      </c>
      <c r="K371">
        <v>515000</v>
      </c>
      <c r="L371">
        <v>55.47</v>
      </c>
      <c r="M371">
        <v>360</v>
      </c>
      <c r="N371">
        <v>2.75</v>
      </c>
    </row>
    <row r="372" spans="1:14" x14ac:dyDescent="0.3">
      <c r="A372">
        <v>365</v>
      </c>
      <c r="B372">
        <v>32</v>
      </c>
      <c r="C372">
        <v>59.89</v>
      </c>
      <c r="D372">
        <v>70800</v>
      </c>
      <c r="E372">
        <v>41000</v>
      </c>
      <c r="F372">
        <v>0.57909999999999995</v>
      </c>
      <c r="G372">
        <v>2</v>
      </c>
      <c r="H372" t="s">
        <v>21</v>
      </c>
      <c r="I372">
        <v>30</v>
      </c>
      <c r="J372">
        <v>165000</v>
      </c>
      <c r="K372">
        <v>135000</v>
      </c>
      <c r="L372">
        <v>83.12</v>
      </c>
      <c r="M372">
        <v>360</v>
      </c>
      <c r="N372">
        <v>2.99</v>
      </c>
    </row>
    <row r="373" spans="1:14" x14ac:dyDescent="0.3">
      <c r="A373">
        <v>366</v>
      </c>
      <c r="B373">
        <v>24</v>
      </c>
      <c r="C373">
        <v>14.17</v>
      </c>
      <c r="D373">
        <v>104000</v>
      </c>
      <c r="E373">
        <v>219000</v>
      </c>
      <c r="F373">
        <v>2.1057999999999999</v>
      </c>
      <c r="G373">
        <v>2</v>
      </c>
      <c r="H373" t="s">
        <v>21</v>
      </c>
      <c r="I373">
        <v>10</v>
      </c>
      <c r="J373">
        <v>805000</v>
      </c>
      <c r="K373">
        <v>485000</v>
      </c>
      <c r="L373">
        <v>59.93</v>
      </c>
      <c r="M373">
        <v>360</v>
      </c>
      <c r="N373">
        <v>3.37</v>
      </c>
    </row>
    <row r="374" spans="1:14" x14ac:dyDescent="0.3">
      <c r="A374">
        <v>367</v>
      </c>
      <c r="B374">
        <v>36</v>
      </c>
      <c r="C374">
        <v>10.36</v>
      </c>
      <c r="D374">
        <v>96500</v>
      </c>
      <c r="E374">
        <v>133000</v>
      </c>
      <c r="F374">
        <v>1.3782000000000001</v>
      </c>
      <c r="G374">
        <v>2</v>
      </c>
      <c r="H374" t="s">
        <v>21</v>
      </c>
      <c r="I374">
        <v>41</v>
      </c>
      <c r="J374">
        <v>775000</v>
      </c>
      <c r="K374">
        <v>375000</v>
      </c>
      <c r="L374">
        <v>48.76</v>
      </c>
      <c r="M374">
        <v>360</v>
      </c>
      <c r="N374">
        <v>3.37</v>
      </c>
    </row>
    <row r="375" spans="1:14" x14ac:dyDescent="0.3">
      <c r="A375">
        <v>368</v>
      </c>
      <c r="B375">
        <v>16</v>
      </c>
      <c r="C375">
        <v>8.3699999999999992</v>
      </c>
      <c r="D375">
        <v>70400</v>
      </c>
      <c r="E375">
        <v>52000</v>
      </c>
      <c r="F375">
        <v>0.73860000000000003</v>
      </c>
      <c r="G375">
        <v>2</v>
      </c>
      <c r="H375" t="s">
        <v>21</v>
      </c>
      <c r="I375">
        <v>30</v>
      </c>
      <c r="J375">
        <v>255000</v>
      </c>
      <c r="K375">
        <v>135000</v>
      </c>
      <c r="L375">
        <v>54</v>
      </c>
      <c r="M375">
        <v>360</v>
      </c>
      <c r="N375">
        <v>3.25</v>
      </c>
    </row>
    <row r="376" spans="1:14" x14ac:dyDescent="0.3">
      <c r="A376">
        <v>369</v>
      </c>
      <c r="B376">
        <v>21</v>
      </c>
      <c r="C376">
        <v>18.95</v>
      </c>
      <c r="D376">
        <v>76900</v>
      </c>
      <c r="E376">
        <v>108000</v>
      </c>
      <c r="F376">
        <v>1.4044000000000001</v>
      </c>
      <c r="G376">
        <v>2</v>
      </c>
      <c r="H376" t="s">
        <v>21</v>
      </c>
      <c r="I376">
        <v>20</v>
      </c>
      <c r="J376">
        <v>255000</v>
      </c>
      <c r="K376">
        <v>175000</v>
      </c>
      <c r="L376">
        <v>68.819999999999993</v>
      </c>
      <c r="M376">
        <v>180</v>
      </c>
      <c r="N376">
        <v>3</v>
      </c>
    </row>
    <row r="377" spans="1:14" x14ac:dyDescent="0.3">
      <c r="A377">
        <v>370</v>
      </c>
      <c r="B377">
        <v>6</v>
      </c>
      <c r="C377">
        <v>25.17</v>
      </c>
      <c r="D377">
        <v>127900</v>
      </c>
      <c r="E377">
        <v>117000</v>
      </c>
      <c r="F377">
        <v>0.91479999999999995</v>
      </c>
      <c r="G377">
        <v>2</v>
      </c>
      <c r="H377" t="s">
        <v>21</v>
      </c>
      <c r="I377">
        <v>38</v>
      </c>
      <c r="J377">
        <v>1215000</v>
      </c>
      <c r="K377">
        <v>395000</v>
      </c>
      <c r="L377">
        <v>32.229999999999997</v>
      </c>
      <c r="M377">
        <v>240</v>
      </c>
      <c r="N377">
        <v>3</v>
      </c>
    </row>
    <row r="378" spans="1:14" x14ac:dyDescent="0.3">
      <c r="A378">
        <v>371</v>
      </c>
      <c r="B378">
        <v>51</v>
      </c>
      <c r="C378">
        <v>81.58</v>
      </c>
      <c r="D378">
        <v>89400</v>
      </c>
      <c r="E378">
        <v>54000</v>
      </c>
      <c r="F378">
        <v>0.60399999999999998</v>
      </c>
      <c r="G378">
        <v>2</v>
      </c>
      <c r="H378" t="s">
        <v>21</v>
      </c>
      <c r="I378">
        <v>46</v>
      </c>
      <c r="J378">
        <v>175000</v>
      </c>
      <c r="K378">
        <v>125000</v>
      </c>
      <c r="L378">
        <v>73.52</v>
      </c>
      <c r="M378">
        <v>360</v>
      </c>
      <c r="N378">
        <v>3</v>
      </c>
    </row>
    <row r="379" spans="1:14" x14ac:dyDescent="0.3">
      <c r="A379">
        <v>372</v>
      </c>
      <c r="B379">
        <v>45</v>
      </c>
      <c r="C379">
        <v>28.43</v>
      </c>
      <c r="D379">
        <v>81000</v>
      </c>
      <c r="E379">
        <v>200000</v>
      </c>
      <c r="F379">
        <v>2.4691000000000001</v>
      </c>
      <c r="G379">
        <v>2</v>
      </c>
      <c r="H379" t="s">
        <v>21</v>
      </c>
      <c r="I379">
        <v>20</v>
      </c>
      <c r="J379">
        <v>805000</v>
      </c>
      <c r="K379">
        <v>515000</v>
      </c>
      <c r="L379">
        <v>63.8</v>
      </c>
      <c r="M379">
        <v>240</v>
      </c>
      <c r="N379">
        <v>3.25</v>
      </c>
    </row>
    <row r="380" spans="1:14" x14ac:dyDescent="0.3">
      <c r="A380">
        <v>373</v>
      </c>
      <c r="B380">
        <v>6</v>
      </c>
      <c r="C380">
        <v>16.559999999999999</v>
      </c>
      <c r="D380">
        <v>70700</v>
      </c>
      <c r="E380">
        <v>1560000</v>
      </c>
      <c r="F380">
        <v>22.065100000000001</v>
      </c>
      <c r="G380">
        <v>2</v>
      </c>
      <c r="H380" t="s">
        <v>21</v>
      </c>
      <c r="I380">
        <v>10</v>
      </c>
      <c r="J380">
        <v>465000</v>
      </c>
      <c r="K380">
        <v>325000</v>
      </c>
      <c r="L380">
        <v>69.56</v>
      </c>
      <c r="M380">
        <v>360</v>
      </c>
      <c r="N380">
        <v>3.58</v>
      </c>
    </row>
    <row r="381" spans="1:14" x14ac:dyDescent="0.3">
      <c r="A381">
        <v>374</v>
      </c>
      <c r="B381">
        <v>6</v>
      </c>
      <c r="C381">
        <v>19.63</v>
      </c>
      <c r="D381">
        <v>83300</v>
      </c>
      <c r="E381">
        <v>210000</v>
      </c>
      <c r="F381">
        <v>2.5209999999999999</v>
      </c>
      <c r="G381">
        <v>2</v>
      </c>
      <c r="H381" t="s">
        <v>21</v>
      </c>
      <c r="I381">
        <v>20</v>
      </c>
      <c r="J381">
        <v>855000</v>
      </c>
      <c r="K381">
        <v>505000</v>
      </c>
      <c r="L381">
        <v>60</v>
      </c>
      <c r="M381">
        <v>180</v>
      </c>
      <c r="N381">
        <v>2.5</v>
      </c>
    </row>
    <row r="382" spans="1:14" x14ac:dyDescent="0.3">
      <c r="A382">
        <v>375</v>
      </c>
      <c r="B382">
        <v>32</v>
      </c>
      <c r="C382">
        <v>61.26</v>
      </c>
      <c r="D382">
        <v>70800</v>
      </c>
      <c r="E382">
        <v>59000</v>
      </c>
      <c r="F382">
        <v>0.83330000000000004</v>
      </c>
      <c r="G382">
        <v>2</v>
      </c>
      <c r="H382" t="s">
        <v>21</v>
      </c>
      <c r="I382">
        <v>45</v>
      </c>
      <c r="J382">
        <v>215000</v>
      </c>
      <c r="K382">
        <v>165000</v>
      </c>
      <c r="L382">
        <v>74.650000000000006</v>
      </c>
      <c r="M382">
        <v>360</v>
      </c>
      <c r="N382">
        <v>4.25</v>
      </c>
    </row>
    <row r="383" spans="1:14" x14ac:dyDescent="0.3">
      <c r="A383">
        <v>376</v>
      </c>
      <c r="B383">
        <v>53</v>
      </c>
      <c r="C383">
        <v>18.98</v>
      </c>
      <c r="D383">
        <v>86300</v>
      </c>
      <c r="E383">
        <v>211000</v>
      </c>
      <c r="F383">
        <v>2.4449999999999998</v>
      </c>
      <c r="G383">
        <v>2</v>
      </c>
      <c r="H383" t="s">
        <v>21</v>
      </c>
      <c r="I383">
        <v>10</v>
      </c>
      <c r="J383">
        <v>705000</v>
      </c>
      <c r="K383">
        <v>415000</v>
      </c>
      <c r="L383">
        <v>59.71</v>
      </c>
      <c r="M383">
        <v>360</v>
      </c>
      <c r="N383">
        <v>3.37</v>
      </c>
    </row>
    <row r="384" spans="1:14" x14ac:dyDescent="0.3">
      <c r="A384">
        <v>377</v>
      </c>
      <c r="B384">
        <v>51</v>
      </c>
      <c r="C384">
        <v>15.44</v>
      </c>
      <c r="D384">
        <v>83400</v>
      </c>
      <c r="E384">
        <v>44000</v>
      </c>
      <c r="F384">
        <v>0.52759999999999996</v>
      </c>
      <c r="G384">
        <v>2</v>
      </c>
      <c r="H384" t="s">
        <v>21</v>
      </c>
      <c r="I384">
        <v>30</v>
      </c>
      <c r="J384">
        <v>265000</v>
      </c>
      <c r="K384">
        <v>115000</v>
      </c>
      <c r="L384">
        <v>44.61</v>
      </c>
      <c r="M384">
        <v>360</v>
      </c>
      <c r="N384">
        <v>2.62</v>
      </c>
    </row>
    <row r="385" spans="1:14" x14ac:dyDescent="0.3">
      <c r="A385">
        <v>378</v>
      </c>
      <c r="B385">
        <v>18</v>
      </c>
      <c r="C385">
        <v>4.3499999999999996</v>
      </c>
      <c r="D385">
        <v>81300</v>
      </c>
      <c r="E385">
        <v>80000</v>
      </c>
      <c r="F385">
        <v>0.98399999999999999</v>
      </c>
      <c r="G385">
        <v>2</v>
      </c>
      <c r="H385" t="s">
        <v>21</v>
      </c>
      <c r="I385">
        <v>46</v>
      </c>
      <c r="J385">
        <v>255000</v>
      </c>
      <c r="K385">
        <v>245000</v>
      </c>
      <c r="L385">
        <v>95</v>
      </c>
      <c r="M385">
        <v>360</v>
      </c>
      <c r="N385">
        <v>3.25</v>
      </c>
    </row>
    <row r="386" spans="1:14" x14ac:dyDescent="0.3">
      <c r="A386">
        <v>379</v>
      </c>
      <c r="B386">
        <v>13</v>
      </c>
      <c r="C386">
        <v>40.08</v>
      </c>
      <c r="D386">
        <v>82200</v>
      </c>
      <c r="E386">
        <v>208000</v>
      </c>
      <c r="F386">
        <v>2.5304000000000002</v>
      </c>
      <c r="G386">
        <v>2</v>
      </c>
      <c r="H386" t="s">
        <v>21</v>
      </c>
      <c r="I386">
        <v>10</v>
      </c>
      <c r="J386">
        <v>625000</v>
      </c>
      <c r="K386">
        <v>455000</v>
      </c>
      <c r="L386">
        <v>74.12</v>
      </c>
      <c r="M386">
        <v>360</v>
      </c>
      <c r="N386">
        <v>2.99</v>
      </c>
    </row>
    <row r="387" spans="1:14" x14ac:dyDescent="0.3">
      <c r="A387">
        <v>380</v>
      </c>
      <c r="B387">
        <v>39</v>
      </c>
      <c r="C387">
        <v>7.3</v>
      </c>
      <c r="D387">
        <v>85200</v>
      </c>
      <c r="E387">
        <v>109000</v>
      </c>
      <c r="F387">
        <v>1.2793000000000001</v>
      </c>
      <c r="G387">
        <v>2</v>
      </c>
      <c r="H387" t="s">
        <v>21</v>
      </c>
      <c r="I387">
        <v>37</v>
      </c>
      <c r="J387">
        <v>325000</v>
      </c>
      <c r="K387">
        <v>275000</v>
      </c>
      <c r="L387">
        <v>86.94</v>
      </c>
      <c r="M387">
        <v>360</v>
      </c>
      <c r="N387">
        <v>2.5</v>
      </c>
    </row>
    <row r="388" spans="1:14" x14ac:dyDescent="0.3">
      <c r="A388">
        <v>381</v>
      </c>
      <c r="B388">
        <v>8</v>
      </c>
      <c r="C388">
        <v>22.75</v>
      </c>
      <c r="D388">
        <v>100000</v>
      </c>
      <c r="E388">
        <v>160000</v>
      </c>
      <c r="F388">
        <v>1.6</v>
      </c>
      <c r="G388">
        <v>2</v>
      </c>
      <c r="H388" t="s">
        <v>21</v>
      </c>
      <c r="I388">
        <v>10</v>
      </c>
      <c r="J388">
        <v>425000</v>
      </c>
      <c r="K388">
        <v>265000</v>
      </c>
      <c r="L388">
        <v>63.29</v>
      </c>
      <c r="M388">
        <v>360</v>
      </c>
      <c r="N388">
        <v>3.37</v>
      </c>
    </row>
    <row r="389" spans="1:14" x14ac:dyDescent="0.3">
      <c r="A389">
        <v>382</v>
      </c>
      <c r="B389">
        <v>20</v>
      </c>
      <c r="C389">
        <v>11.96</v>
      </c>
      <c r="D389">
        <v>85900</v>
      </c>
      <c r="E389">
        <v>232000</v>
      </c>
      <c r="F389">
        <v>2.7008000000000001</v>
      </c>
      <c r="G389">
        <v>2</v>
      </c>
      <c r="H389" t="s">
        <v>21</v>
      </c>
      <c r="I389">
        <v>36</v>
      </c>
      <c r="J389">
        <v>1155000</v>
      </c>
      <c r="K389">
        <v>515000</v>
      </c>
      <c r="L389">
        <v>44.38</v>
      </c>
      <c r="M389">
        <v>240</v>
      </c>
      <c r="N389">
        <v>3.5</v>
      </c>
    </row>
    <row r="390" spans="1:14" x14ac:dyDescent="0.3">
      <c r="A390">
        <v>383</v>
      </c>
      <c r="B390">
        <v>39</v>
      </c>
      <c r="C390">
        <v>3.66</v>
      </c>
      <c r="D390">
        <v>72800</v>
      </c>
      <c r="E390">
        <v>100000</v>
      </c>
      <c r="F390">
        <v>1.3735999999999999</v>
      </c>
      <c r="G390">
        <v>2</v>
      </c>
      <c r="H390" t="s">
        <v>21</v>
      </c>
      <c r="I390">
        <v>20</v>
      </c>
      <c r="J390">
        <v>265000</v>
      </c>
      <c r="K390">
        <v>165000</v>
      </c>
      <c r="L390">
        <v>64.12</v>
      </c>
      <c r="M390">
        <v>240</v>
      </c>
      <c r="N390">
        <v>3</v>
      </c>
    </row>
    <row r="391" spans="1:14" x14ac:dyDescent="0.3">
      <c r="A391">
        <v>384</v>
      </c>
      <c r="B391">
        <v>17</v>
      </c>
      <c r="C391">
        <v>19.190000000000001</v>
      </c>
      <c r="D391">
        <v>89100</v>
      </c>
      <c r="E391">
        <v>88000</v>
      </c>
      <c r="F391">
        <v>0.98770000000000002</v>
      </c>
      <c r="G391">
        <v>1</v>
      </c>
      <c r="H391" t="s">
        <v>21</v>
      </c>
      <c r="I391">
        <v>37</v>
      </c>
      <c r="J391">
        <v>285000</v>
      </c>
      <c r="K391">
        <v>255000</v>
      </c>
      <c r="L391">
        <v>90</v>
      </c>
      <c r="M391">
        <v>360</v>
      </c>
      <c r="N391">
        <v>3.12</v>
      </c>
    </row>
    <row r="392" spans="1:14" x14ac:dyDescent="0.3">
      <c r="A392">
        <v>385</v>
      </c>
      <c r="B392">
        <v>13</v>
      </c>
      <c r="C392">
        <v>17.190000000000001</v>
      </c>
      <c r="D392">
        <v>82200</v>
      </c>
      <c r="E392">
        <v>69000</v>
      </c>
      <c r="F392">
        <v>0.83940000000000003</v>
      </c>
      <c r="G392">
        <v>2</v>
      </c>
      <c r="H392" t="s">
        <v>21</v>
      </c>
      <c r="I392">
        <v>38</v>
      </c>
      <c r="J392">
        <v>305000</v>
      </c>
      <c r="K392">
        <v>275000</v>
      </c>
      <c r="L392">
        <v>90</v>
      </c>
      <c r="M392">
        <v>360</v>
      </c>
      <c r="N392">
        <v>3.62</v>
      </c>
    </row>
    <row r="393" spans="1:14" x14ac:dyDescent="0.3">
      <c r="A393">
        <v>386</v>
      </c>
      <c r="B393">
        <v>39</v>
      </c>
      <c r="C393">
        <v>3.04</v>
      </c>
      <c r="D393">
        <v>65100</v>
      </c>
      <c r="E393">
        <v>58000</v>
      </c>
      <c r="F393">
        <v>0.89090000000000003</v>
      </c>
      <c r="G393">
        <v>2</v>
      </c>
      <c r="H393" t="s">
        <v>21</v>
      </c>
      <c r="I393">
        <v>36</v>
      </c>
      <c r="J393">
        <v>145000</v>
      </c>
      <c r="K393">
        <v>135000</v>
      </c>
      <c r="L393">
        <v>95</v>
      </c>
      <c r="M393">
        <v>360</v>
      </c>
      <c r="N393">
        <v>2.87</v>
      </c>
    </row>
    <row r="394" spans="1:14" x14ac:dyDescent="0.3">
      <c r="A394">
        <v>387</v>
      </c>
      <c r="B394">
        <v>42</v>
      </c>
      <c r="C394">
        <v>5.53</v>
      </c>
      <c r="D394">
        <v>80400</v>
      </c>
      <c r="E394">
        <v>110000</v>
      </c>
      <c r="F394">
        <v>1.3682000000000001</v>
      </c>
      <c r="G394">
        <v>2</v>
      </c>
      <c r="H394" t="s">
        <v>21</v>
      </c>
      <c r="I394">
        <v>10</v>
      </c>
      <c r="J394">
        <v>325000</v>
      </c>
      <c r="K394">
        <v>255000</v>
      </c>
      <c r="L394">
        <v>77.540000000000006</v>
      </c>
      <c r="M394">
        <v>360</v>
      </c>
      <c r="N394">
        <v>3.25</v>
      </c>
    </row>
    <row r="395" spans="1:14" x14ac:dyDescent="0.3">
      <c r="A395">
        <v>388</v>
      </c>
      <c r="B395">
        <v>48</v>
      </c>
      <c r="C395">
        <v>91.46</v>
      </c>
      <c r="D395">
        <v>80000</v>
      </c>
      <c r="E395">
        <v>45000</v>
      </c>
      <c r="F395">
        <v>0.5625</v>
      </c>
      <c r="G395">
        <v>2</v>
      </c>
      <c r="H395" t="s">
        <v>21</v>
      </c>
      <c r="I395">
        <v>20</v>
      </c>
      <c r="J395">
        <v>185000</v>
      </c>
      <c r="K395">
        <v>125000</v>
      </c>
      <c r="L395">
        <v>69.14</v>
      </c>
      <c r="M395">
        <v>360</v>
      </c>
      <c r="N395">
        <v>3.5</v>
      </c>
    </row>
    <row r="396" spans="1:14" x14ac:dyDescent="0.3">
      <c r="A396">
        <v>389</v>
      </c>
      <c r="B396">
        <v>26</v>
      </c>
      <c r="C396">
        <v>5.37</v>
      </c>
      <c r="D396">
        <v>79700</v>
      </c>
      <c r="E396">
        <v>138000</v>
      </c>
      <c r="F396">
        <v>1.7315</v>
      </c>
      <c r="G396">
        <v>2</v>
      </c>
      <c r="H396" t="s">
        <v>21</v>
      </c>
      <c r="I396">
        <v>20</v>
      </c>
      <c r="J396">
        <v>325000</v>
      </c>
      <c r="K396">
        <v>245000</v>
      </c>
      <c r="L396">
        <v>75.38</v>
      </c>
      <c r="M396">
        <v>180</v>
      </c>
      <c r="N396">
        <v>2.62</v>
      </c>
    </row>
    <row r="397" spans="1:14" x14ac:dyDescent="0.3">
      <c r="A397">
        <v>390</v>
      </c>
      <c r="B397">
        <v>2</v>
      </c>
      <c r="C397">
        <v>16.91</v>
      </c>
      <c r="D397">
        <v>93100</v>
      </c>
      <c r="E397">
        <v>66000</v>
      </c>
      <c r="F397">
        <v>0.70889999999999997</v>
      </c>
      <c r="G397">
        <v>2</v>
      </c>
      <c r="H397" t="s">
        <v>21</v>
      </c>
      <c r="I397">
        <v>43</v>
      </c>
      <c r="J397">
        <v>315000</v>
      </c>
      <c r="K397">
        <v>245000</v>
      </c>
      <c r="L397">
        <v>76.19</v>
      </c>
      <c r="M397">
        <v>360</v>
      </c>
      <c r="N397">
        <v>3.5</v>
      </c>
    </row>
    <row r="398" spans="1:14" x14ac:dyDescent="0.3">
      <c r="A398">
        <v>391</v>
      </c>
      <c r="B398">
        <v>53</v>
      </c>
      <c r="C398">
        <v>14.44</v>
      </c>
      <c r="D398">
        <v>106900</v>
      </c>
      <c r="E398">
        <v>173000</v>
      </c>
      <c r="F398">
        <v>1.6183000000000001</v>
      </c>
      <c r="G398">
        <v>2</v>
      </c>
      <c r="H398" t="s">
        <v>21</v>
      </c>
      <c r="I398">
        <v>44</v>
      </c>
      <c r="J398">
        <v>785000</v>
      </c>
      <c r="K398">
        <v>565000</v>
      </c>
      <c r="L398">
        <v>72.37</v>
      </c>
      <c r="M398">
        <v>360</v>
      </c>
      <c r="N398">
        <v>3</v>
      </c>
    </row>
    <row r="399" spans="1:14" x14ac:dyDescent="0.3">
      <c r="A399">
        <v>392</v>
      </c>
      <c r="B399">
        <v>12</v>
      </c>
      <c r="C399">
        <v>31.33</v>
      </c>
      <c r="D399">
        <v>82300</v>
      </c>
      <c r="E399">
        <v>159000</v>
      </c>
      <c r="F399">
        <v>1.9319999999999999</v>
      </c>
      <c r="G399">
        <v>2</v>
      </c>
      <c r="H399" t="s">
        <v>21</v>
      </c>
      <c r="I399">
        <v>36</v>
      </c>
      <c r="J399">
        <v>165000</v>
      </c>
      <c r="K399">
        <v>115000</v>
      </c>
      <c r="L399">
        <v>70</v>
      </c>
      <c r="M399">
        <v>360</v>
      </c>
      <c r="N399">
        <v>3.37</v>
      </c>
    </row>
    <row r="400" spans="1:14" x14ac:dyDescent="0.3">
      <c r="A400">
        <v>393</v>
      </c>
      <c r="B400">
        <v>35</v>
      </c>
      <c r="C400">
        <v>26.44</v>
      </c>
      <c r="D400">
        <v>54700</v>
      </c>
      <c r="E400">
        <v>66000</v>
      </c>
      <c r="F400">
        <v>1.2065999999999999</v>
      </c>
      <c r="G400">
        <v>2</v>
      </c>
      <c r="H400" t="s">
        <v>21</v>
      </c>
      <c r="I400">
        <v>37</v>
      </c>
      <c r="J400">
        <v>165000</v>
      </c>
      <c r="K400">
        <v>155000</v>
      </c>
      <c r="L400">
        <v>90.9</v>
      </c>
      <c r="M400">
        <v>360</v>
      </c>
      <c r="N400">
        <v>3.87</v>
      </c>
    </row>
    <row r="401" spans="1:14" x14ac:dyDescent="0.3">
      <c r="A401">
        <v>394</v>
      </c>
      <c r="B401">
        <v>12</v>
      </c>
      <c r="C401">
        <v>45.18</v>
      </c>
      <c r="D401">
        <v>74800</v>
      </c>
      <c r="E401">
        <v>100000</v>
      </c>
      <c r="F401">
        <v>1.3369</v>
      </c>
      <c r="G401">
        <v>2</v>
      </c>
      <c r="H401" t="s">
        <v>21</v>
      </c>
      <c r="I401">
        <v>20</v>
      </c>
      <c r="J401">
        <v>295000</v>
      </c>
      <c r="K401">
        <v>185000</v>
      </c>
      <c r="L401">
        <v>62.93</v>
      </c>
      <c r="M401">
        <v>180</v>
      </c>
      <c r="N401">
        <v>3.12</v>
      </c>
    </row>
    <row r="402" spans="1:14" x14ac:dyDescent="0.3">
      <c r="A402">
        <v>395</v>
      </c>
      <c r="B402">
        <v>4</v>
      </c>
      <c r="C402">
        <v>5.89</v>
      </c>
      <c r="D402">
        <v>77800</v>
      </c>
      <c r="E402">
        <v>156000</v>
      </c>
      <c r="F402">
        <v>2.0051000000000001</v>
      </c>
      <c r="G402">
        <v>2</v>
      </c>
      <c r="H402" t="s">
        <v>21</v>
      </c>
      <c r="I402">
        <v>30</v>
      </c>
      <c r="J402">
        <v>435000</v>
      </c>
      <c r="K402">
        <v>285000</v>
      </c>
      <c r="L402">
        <v>65.290000000000006</v>
      </c>
      <c r="M402">
        <v>180</v>
      </c>
      <c r="N402">
        <v>2.75</v>
      </c>
    </row>
    <row r="403" spans="1:14" x14ac:dyDescent="0.3">
      <c r="A403">
        <v>396</v>
      </c>
      <c r="B403">
        <v>4</v>
      </c>
      <c r="C403">
        <v>45.81</v>
      </c>
      <c r="D403">
        <v>77800</v>
      </c>
      <c r="E403">
        <v>168000</v>
      </c>
      <c r="F403">
        <v>2.1594000000000002</v>
      </c>
      <c r="G403">
        <v>2</v>
      </c>
      <c r="H403" t="s">
        <v>21</v>
      </c>
      <c r="I403">
        <v>10</v>
      </c>
      <c r="J403">
        <v>355000</v>
      </c>
      <c r="K403">
        <v>295000</v>
      </c>
      <c r="L403">
        <v>83.19</v>
      </c>
      <c r="M403">
        <v>360</v>
      </c>
      <c r="N403">
        <v>3.5</v>
      </c>
    </row>
    <row r="404" spans="1:14" x14ac:dyDescent="0.3">
      <c r="A404">
        <v>397</v>
      </c>
      <c r="B404">
        <v>51</v>
      </c>
      <c r="C404">
        <v>33.18</v>
      </c>
      <c r="D404">
        <v>82400</v>
      </c>
      <c r="E404">
        <v>115000</v>
      </c>
      <c r="F404">
        <v>1.3956</v>
      </c>
      <c r="G404">
        <v>2</v>
      </c>
      <c r="H404" t="s">
        <v>21</v>
      </c>
      <c r="I404">
        <v>40</v>
      </c>
      <c r="J404">
        <v>385000</v>
      </c>
      <c r="K404">
        <v>305000</v>
      </c>
      <c r="L404">
        <v>80</v>
      </c>
      <c r="M404">
        <v>360</v>
      </c>
      <c r="N404">
        <v>3.25</v>
      </c>
    </row>
    <row r="405" spans="1:14" x14ac:dyDescent="0.3">
      <c r="A405">
        <v>398</v>
      </c>
      <c r="B405">
        <v>37</v>
      </c>
      <c r="C405">
        <v>42.23</v>
      </c>
      <c r="D405">
        <v>88900</v>
      </c>
      <c r="E405">
        <v>235000</v>
      </c>
      <c r="F405">
        <v>2.6434000000000002</v>
      </c>
      <c r="G405">
        <v>1</v>
      </c>
      <c r="H405" t="s">
        <v>21</v>
      </c>
      <c r="I405">
        <v>10</v>
      </c>
      <c r="J405">
        <v>595000</v>
      </c>
      <c r="K405">
        <v>475000</v>
      </c>
      <c r="L405">
        <v>80</v>
      </c>
      <c r="M405">
        <v>360</v>
      </c>
      <c r="N405">
        <v>2.4900000000000002</v>
      </c>
    </row>
    <row r="406" spans="1:14" x14ac:dyDescent="0.3">
      <c r="A406">
        <v>399</v>
      </c>
      <c r="B406">
        <v>6</v>
      </c>
      <c r="C406">
        <v>94.36</v>
      </c>
      <c r="D406">
        <v>87800</v>
      </c>
      <c r="E406">
        <v>170000</v>
      </c>
      <c r="F406">
        <v>1.9361999999999999</v>
      </c>
      <c r="G406">
        <v>2</v>
      </c>
      <c r="H406" t="s">
        <v>21</v>
      </c>
      <c r="I406">
        <v>10</v>
      </c>
      <c r="J406">
        <v>365000</v>
      </c>
      <c r="K406">
        <v>225000</v>
      </c>
      <c r="L406">
        <v>62.43</v>
      </c>
      <c r="M406">
        <v>360</v>
      </c>
      <c r="N406">
        <v>4</v>
      </c>
    </row>
    <row r="407" spans="1:14" x14ac:dyDescent="0.3">
      <c r="A407">
        <v>400</v>
      </c>
      <c r="B407">
        <v>47</v>
      </c>
      <c r="C407">
        <v>11.36</v>
      </c>
      <c r="D407">
        <v>70800</v>
      </c>
      <c r="E407">
        <v>78000</v>
      </c>
      <c r="F407">
        <v>1.1016999999999999</v>
      </c>
      <c r="G407">
        <v>2</v>
      </c>
      <c r="H407" t="s">
        <v>21</v>
      </c>
      <c r="I407">
        <v>40</v>
      </c>
      <c r="J407">
        <v>255000</v>
      </c>
      <c r="K407">
        <v>165000</v>
      </c>
      <c r="L407">
        <v>64</v>
      </c>
      <c r="M407">
        <v>240</v>
      </c>
      <c r="N407">
        <v>2.75</v>
      </c>
    </row>
    <row r="408" spans="1:14" x14ac:dyDescent="0.3">
      <c r="A408">
        <v>401</v>
      </c>
      <c r="B408">
        <v>45</v>
      </c>
      <c r="C408">
        <v>21.73</v>
      </c>
      <c r="D408">
        <v>71400</v>
      </c>
      <c r="E408">
        <v>75000</v>
      </c>
      <c r="F408">
        <v>1.0504</v>
      </c>
      <c r="G408">
        <v>2</v>
      </c>
      <c r="H408" t="s">
        <v>21</v>
      </c>
      <c r="I408">
        <v>47</v>
      </c>
      <c r="J408">
        <v>345000</v>
      </c>
      <c r="K408">
        <v>265000</v>
      </c>
      <c r="L408">
        <v>77.22</v>
      </c>
      <c r="M408">
        <v>240</v>
      </c>
      <c r="N408">
        <v>2.99</v>
      </c>
    </row>
    <row r="409" spans="1:14" x14ac:dyDescent="0.3">
      <c r="A409">
        <v>402</v>
      </c>
      <c r="B409">
        <v>39</v>
      </c>
      <c r="C409">
        <v>4.3600000000000003</v>
      </c>
      <c r="D409">
        <v>84600</v>
      </c>
      <c r="E409">
        <v>172000</v>
      </c>
      <c r="F409">
        <v>2.0331000000000001</v>
      </c>
      <c r="G409">
        <v>2</v>
      </c>
      <c r="H409" t="s">
        <v>21</v>
      </c>
      <c r="I409">
        <v>30</v>
      </c>
      <c r="J409">
        <v>945000</v>
      </c>
      <c r="K409">
        <v>405000</v>
      </c>
      <c r="L409">
        <v>42.55</v>
      </c>
      <c r="M409">
        <v>180</v>
      </c>
      <c r="N409">
        <v>2.75</v>
      </c>
    </row>
    <row r="410" spans="1:14" x14ac:dyDescent="0.3">
      <c r="A410">
        <v>403</v>
      </c>
      <c r="B410">
        <v>42</v>
      </c>
      <c r="C410">
        <v>9.2799999999999994</v>
      </c>
      <c r="D410">
        <v>82300</v>
      </c>
      <c r="E410">
        <v>190000</v>
      </c>
      <c r="F410">
        <v>2.3086000000000002</v>
      </c>
      <c r="G410">
        <v>1</v>
      </c>
      <c r="H410" t="s">
        <v>21</v>
      </c>
      <c r="I410">
        <v>10</v>
      </c>
      <c r="J410">
        <v>345000</v>
      </c>
      <c r="K410">
        <v>305000</v>
      </c>
      <c r="L410">
        <v>90</v>
      </c>
      <c r="M410">
        <v>360</v>
      </c>
      <c r="N410">
        <v>3.37</v>
      </c>
    </row>
    <row r="411" spans="1:14" x14ac:dyDescent="0.3">
      <c r="A411">
        <v>404</v>
      </c>
      <c r="B411">
        <v>25</v>
      </c>
      <c r="C411">
        <v>4.87</v>
      </c>
      <c r="D411">
        <v>114000</v>
      </c>
      <c r="E411">
        <v>90000</v>
      </c>
      <c r="F411">
        <v>0.78949999999999998</v>
      </c>
      <c r="G411">
        <v>2</v>
      </c>
      <c r="H411" t="s">
        <v>21</v>
      </c>
      <c r="I411">
        <v>42</v>
      </c>
      <c r="J411">
        <v>295000</v>
      </c>
      <c r="K411">
        <v>235000</v>
      </c>
      <c r="L411">
        <v>80</v>
      </c>
      <c r="M411">
        <v>240</v>
      </c>
      <c r="N411">
        <v>3.5</v>
      </c>
    </row>
    <row r="412" spans="1:14" x14ac:dyDescent="0.3">
      <c r="A412">
        <v>405</v>
      </c>
      <c r="B412">
        <v>24</v>
      </c>
      <c r="C412">
        <v>18.649999999999999</v>
      </c>
      <c r="D412">
        <v>85900</v>
      </c>
      <c r="E412">
        <v>86000</v>
      </c>
      <c r="F412">
        <v>1.0012000000000001</v>
      </c>
      <c r="G412">
        <v>2</v>
      </c>
      <c r="H412" t="s">
        <v>21</v>
      </c>
      <c r="I412">
        <v>20</v>
      </c>
      <c r="J412">
        <v>395000</v>
      </c>
      <c r="K412">
        <v>185000</v>
      </c>
      <c r="L412">
        <v>49.98</v>
      </c>
      <c r="M412">
        <v>360</v>
      </c>
      <c r="N412">
        <v>3.87</v>
      </c>
    </row>
    <row r="413" spans="1:14" x14ac:dyDescent="0.3">
      <c r="A413">
        <v>406</v>
      </c>
      <c r="B413">
        <v>10</v>
      </c>
      <c r="C413">
        <v>13.02</v>
      </c>
      <c r="D413">
        <v>96600</v>
      </c>
      <c r="E413">
        <v>123000</v>
      </c>
      <c r="F413">
        <v>1.2733000000000001</v>
      </c>
      <c r="G413">
        <v>2</v>
      </c>
      <c r="H413" t="s">
        <v>21</v>
      </c>
      <c r="I413">
        <v>20</v>
      </c>
      <c r="J413">
        <v>365000</v>
      </c>
      <c r="K413">
        <v>265000</v>
      </c>
      <c r="L413">
        <v>73.94</v>
      </c>
      <c r="M413">
        <v>240</v>
      </c>
      <c r="N413">
        <v>3.25</v>
      </c>
    </row>
    <row r="414" spans="1:14" x14ac:dyDescent="0.3">
      <c r="A414">
        <v>407</v>
      </c>
      <c r="B414">
        <v>4</v>
      </c>
      <c r="C414">
        <v>10.3</v>
      </c>
      <c r="D414">
        <v>77800</v>
      </c>
      <c r="E414">
        <v>107000</v>
      </c>
      <c r="F414">
        <v>1.3753</v>
      </c>
      <c r="G414">
        <v>2</v>
      </c>
      <c r="H414" t="s">
        <v>21</v>
      </c>
      <c r="I414">
        <v>20</v>
      </c>
      <c r="J414">
        <v>425000</v>
      </c>
      <c r="K414">
        <v>255000</v>
      </c>
      <c r="L414">
        <v>60.63</v>
      </c>
      <c r="M414">
        <v>360</v>
      </c>
      <c r="N414">
        <v>2.87</v>
      </c>
    </row>
    <row r="415" spans="1:14" x14ac:dyDescent="0.3">
      <c r="A415">
        <v>408</v>
      </c>
      <c r="B415">
        <v>34</v>
      </c>
      <c r="C415">
        <v>29.35</v>
      </c>
      <c r="D415">
        <v>96500</v>
      </c>
      <c r="E415">
        <v>60000</v>
      </c>
      <c r="F415">
        <v>0.62180000000000002</v>
      </c>
      <c r="G415">
        <v>2</v>
      </c>
      <c r="H415" t="s">
        <v>21</v>
      </c>
      <c r="I415">
        <v>39</v>
      </c>
      <c r="J415">
        <v>345000</v>
      </c>
      <c r="K415">
        <v>275000</v>
      </c>
      <c r="L415">
        <v>80</v>
      </c>
      <c r="M415">
        <v>360</v>
      </c>
      <c r="N415">
        <v>3.37</v>
      </c>
    </row>
    <row r="416" spans="1:14" x14ac:dyDescent="0.3">
      <c r="A416">
        <v>409</v>
      </c>
      <c r="B416">
        <v>6</v>
      </c>
      <c r="C416">
        <v>78.14</v>
      </c>
      <c r="D416">
        <v>86700</v>
      </c>
      <c r="E416">
        <v>62000</v>
      </c>
      <c r="F416">
        <v>0.71509999999999996</v>
      </c>
      <c r="G416">
        <v>2</v>
      </c>
      <c r="H416" t="s">
        <v>21</v>
      </c>
      <c r="I416">
        <v>39</v>
      </c>
      <c r="J416">
        <v>255000</v>
      </c>
      <c r="K416">
        <v>155000</v>
      </c>
      <c r="L416">
        <v>59.76</v>
      </c>
      <c r="M416">
        <v>360</v>
      </c>
      <c r="N416">
        <v>4.12</v>
      </c>
    </row>
    <row r="417" spans="1:14" x14ac:dyDescent="0.3">
      <c r="A417">
        <v>410</v>
      </c>
      <c r="B417">
        <v>6</v>
      </c>
      <c r="C417">
        <v>78.349999999999994</v>
      </c>
      <c r="D417">
        <v>127900</v>
      </c>
      <c r="E417">
        <v>149000</v>
      </c>
      <c r="F417">
        <v>1.165</v>
      </c>
      <c r="G417">
        <v>2</v>
      </c>
      <c r="H417" t="s">
        <v>21</v>
      </c>
      <c r="I417">
        <v>20</v>
      </c>
      <c r="J417">
        <v>685000</v>
      </c>
      <c r="K417">
        <v>435000</v>
      </c>
      <c r="L417">
        <v>63.64</v>
      </c>
      <c r="M417">
        <v>360</v>
      </c>
      <c r="N417">
        <v>3.25</v>
      </c>
    </row>
    <row r="418" spans="1:14" x14ac:dyDescent="0.3">
      <c r="A418">
        <v>411</v>
      </c>
      <c r="B418">
        <v>6</v>
      </c>
      <c r="C418">
        <v>63.85</v>
      </c>
      <c r="D418">
        <v>83300</v>
      </c>
      <c r="E418">
        <v>126000</v>
      </c>
      <c r="F418">
        <v>1.5125999999999999</v>
      </c>
      <c r="G418">
        <v>1</v>
      </c>
      <c r="H418" t="s">
        <v>21</v>
      </c>
      <c r="I418">
        <v>44</v>
      </c>
      <c r="J418">
        <v>1265000</v>
      </c>
      <c r="K418">
        <v>655000</v>
      </c>
      <c r="L418">
        <v>57.11</v>
      </c>
      <c r="M418">
        <v>360</v>
      </c>
      <c r="N418">
        <v>2.99</v>
      </c>
    </row>
    <row r="419" spans="1:14" x14ac:dyDescent="0.3">
      <c r="A419">
        <v>412</v>
      </c>
      <c r="B419">
        <v>24</v>
      </c>
      <c r="C419">
        <v>30.11</v>
      </c>
      <c r="D419">
        <v>104000</v>
      </c>
      <c r="E419">
        <v>90000</v>
      </c>
      <c r="F419">
        <v>0.86539999999999995</v>
      </c>
      <c r="G419">
        <v>2</v>
      </c>
      <c r="H419" t="s">
        <v>21</v>
      </c>
      <c r="I419">
        <v>41</v>
      </c>
      <c r="J419">
        <v>255000</v>
      </c>
      <c r="K419">
        <v>225000</v>
      </c>
      <c r="L419">
        <v>95</v>
      </c>
      <c r="M419">
        <v>360</v>
      </c>
      <c r="N419">
        <v>3.87</v>
      </c>
    </row>
    <row r="420" spans="1:14" x14ac:dyDescent="0.3">
      <c r="A420">
        <v>413</v>
      </c>
      <c r="B420">
        <v>12</v>
      </c>
      <c r="C420">
        <v>40.44</v>
      </c>
      <c r="D420">
        <v>68100</v>
      </c>
      <c r="E420">
        <v>96000</v>
      </c>
      <c r="F420">
        <v>1.4097</v>
      </c>
      <c r="G420">
        <v>2</v>
      </c>
      <c r="H420" t="s">
        <v>21</v>
      </c>
      <c r="I420">
        <v>20</v>
      </c>
      <c r="J420">
        <v>385000</v>
      </c>
      <c r="K420">
        <v>275000</v>
      </c>
      <c r="L420">
        <v>72.209999999999994</v>
      </c>
      <c r="M420">
        <v>360</v>
      </c>
      <c r="N420">
        <v>3</v>
      </c>
    </row>
    <row r="421" spans="1:14" x14ac:dyDescent="0.3">
      <c r="A421">
        <v>414</v>
      </c>
      <c r="B421">
        <v>17</v>
      </c>
      <c r="C421">
        <v>52.91</v>
      </c>
      <c r="D421">
        <v>89100</v>
      </c>
      <c r="E421">
        <v>134000</v>
      </c>
      <c r="F421">
        <v>1.5039</v>
      </c>
      <c r="G421">
        <v>2</v>
      </c>
      <c r="H421" t="s">
        <v>21</v>
      </c>
      <c r="I421">
        <v>10</v>
      </c>
      <c r="J421">
        <v>285000</v>
      </c>
      <c r="K421">
        <v>195000</v>
      </c>
      <c r="L421">
        <v>68.02</v>
      </c>
      <c r="M421">
        <v>360</v>
      </c>
      <c r="N421">
        <v>3.75</v>
      </c>
    </row>
    <row r="422" spans="1:14" x14ac:dyDescent="0.3">
      <c r="A422">
        <v>415</v>
      </c>
      <c r="B422">
        <v>18</v>
      </c>
      <c r="C422">
        <v>7.09</v>
      </c>
      <c r="D422">
        <v>89100</v>
      </c>
      <c r="E422">
        <v>64000</v>
      </c>
      <c r="F422">
        <v>0.71830000000000005</v>
      </c>
      <c r="G422">
        <v>1</v>
      </c>
      <c r="H422" t="s">
        <v>21</v>
      </c>
      <c r="I422">
        <v>30</v>
      </c>
      <c r="J422">
        <v>165000</v>
      </c>
      <c r="K422">
        <v>105000</v>
      </c>
      <c r="L422">
        <v>75.86</v>
      </c>
      <c r="M422">
        <v>360</v>
      </c>
      <c r="N422">
        <v>3.5</v>
      </c>
    </row>
    <row r="423" spans="1:14" x14ac:dyDescent="0.3">
      <c r="A423">
        <v>416</v>
      </c>
      <c r="B423">
        <v>8</v>
      </c>
      <c r="C423">
        <v>8.6999999999999993</v>
      </c>
      <c r="D423">
        <v>100000</v>
      </c>
      <c r="E423">
        <v>194000</v>
      </c>
      <c r="F423">
        <v>1.94</v>
      </c>
      <c r="G423">
        <v>2</v>
      </c>
      <c r="H423" t="s">
        <v>21</v>
      </c>
      <c r="I423">
        <v>36</v>
      </c>
      <c r="J423">
        <v>745000</v>
      </c>
      <c r="K423">
        <v>575000</v>
      </c>
      <c r="L423">
        <v>90</v>
      </c>
      <c r="M423">
        <v>360</v>
      </c>
      <c r="N423">
        <v>3.37</v>
      </c>
    </row>
    <row r="424" spans="1:14" x14ac:dyDescent="0.3">
      <c r="A424">
        <v>417</v>
      </c>
      <c r="B424">
        <v>13</v>
      </c>
      <c r="C424">
        <v>7.02</v>
      </c>
      <c r="D424">
        <v>82200</v>
      </c>
      <c r="E424">
        <v>137000</v>
      </c>
      <c r="F424">
        <v>1.6667000000000001</v>
      </c>
      <c r="G424">
        <v>2</v>
      </c>
      <c r="H424" t="s">
        <v>21</v>
      </c>
      <c r="I424">
        <v>30</v>
      </c>
      <c r="J424">
        <v>545000</v>
      </c>
      <c r="K424">
        <v>405000</v>
      </c>
      <c r="L424">
        <v>75</v>
      </c>
      <c r="M424">
        <v>360</v>
      </c>
      <c r="N424">
        <v>3.25</v>
      </c>
    </row>
    <row r="425" spans="1:14" x14ac:dyDescent="0.3">
      <c r="A425">
        <v>418</v>
      </c>
      <c r="B425">
        <v>47</v>
      </c>
      <c r="C425">
        <v>16.72</v>
      </c>
      <c r="D425">
        <v>72600</v>
      </c>
      <c r="E425">
        <v>52000</v>
      </c>
      <c r="F425">
        <v>0.71630000000000005</v>
      </c>
      <c r="G425">
        <v>2</v>
      </c>
      <c r="H425" t="s">
        <v>21</v>
      </c>
      <c r="I425">
        <v>30</v>
      </c>
      <c r="J425">
        <v>115000</v>
      </c>
      <c r="K425">
        <v>95000</v>
      </c>
      <c r="L425">
        <v>90</v>
      </c>
      <c r="M425">
        <v>360</v>
      </c>
      <c r="N425">
        <v>4.5</v>
      </c>
    </row>
    <row r="426" spans="1:14" x14ac:dyDescent="0.3">
      <c r="A426">
        <v>419</v>
      </c>
      <c r="B426">
        <v>25</v>
      </c>
      <c r="C426">
        <v>42.23</v>
      </c>
      <c r="D426">
        <v>114000</v>
      </c>
      <c r="E426">
        <v>57000</v>
      </c>
      <c r="F426">
        <v>0.5</v>
      </c>
      <c r="G426">
        <v>2</v>
      </c>
      <c r="H426" t="s">
        <v>21</v>
      </c>
      <c r="I426">
        <v>44</v>
      </c>
      <c r="J426">
        <v>445000</v>
      </c>
      <c r="K426">
        <v>335000</v>
      </c>
      <c r="L426">
        <v>76.739999999999995</v>
      </c>
      <c r="M426">
        <v>360</v>
      </c>
      <c r="N426">
        <v>3.87</v>
      </c>
    </row>
    <row r="427" spans="1:14" x14ac:dyDescent="0.3">
      <c r="A427">
        <v>420</v>
      </c>
      <c r="B427">
        <v>12</v>
      </c>
      <c r="C427">
        <v>34.49</v>
      </c>
      <c r="D427">
        <v>76700</v>
      </c>
      <c r="E427">
        <v>79000</v>
      </c>
      <c r="F427">
        <v>1.03</v>
      </c>
      <c r="G427">
        <v>1</v>
      </c>
      <c r="H427" t="s">
        <v>21</v>
      </c>
      <c r="I427">
        <v>10</v>
      </c>
      <c r="J427">
        <v>145000</v>
      </c>
      <c r="K427">
        <v>105000</v>
      </c>
      <c r="L427">
        <v>80</v>
      </c>
      <c r="M427">
        <v>360</v>
      </c>
      <c r="N427">
        <v>4</v>
      </c>
    </row>
    <row r="428" spans="1:14" x14ac:dyDescent="0.3">
      <c r="A428">
        <v>421</v>
      </c>
      <c r="B428">
        <v>6</v>
      </c>
      <c r="C428">
        <v>74.23</v>
      </c>
      <c r="D428">
        <v>86700</v>
      </c>
      <c r="E428">
        <v>64000</v>
      </c>
      <c r="F428">
        <v>0.73819999999999997</v>
      </c>
      <c r="G428">
        <v>2</v>
      </c>
      <c r="H428" t="s">
        <v>21</v>
      </c>
      <c r="I428">
        <v>46</v>
      </c>
      <c r="J428">
        <v>635000</v>
      </c>
      <c r="K428">
        <v>305000</v>
      </c>
      <c r="L428">
        <v>47.07</v>
      </c>
      <c r="M428">
        <v>360</v>
      </c>
      <c r="N428">
        <v>2.75</v>
      </c>
    </row>
    <row r="429" spans="1:14" x14ac:dyDescent="0.3">
      <c r="A429">
        <v>422</v>
      </c>
      <c r="B429">
        <v>51</v>
      </c>
      <c r="C429">
        <v>17.2</v>
      </c>
      <c r="D429">
        <v>82400</v>
      </c>
      <c r="E429">
        <v>65000</v>
      </c>
      <c r="F429">
        <v>0.78879999999999995</v>
      </c>
      <c r="G429">
        <v>2</v>
      </c>
      <c r="H429" t="s">
        <v>22</v>
      </c>
      <c r="I429">
        <v>20</v>
      </c>
      <c r="J429">
        <v>255000</v>
      </c>
      <c r="K429">
        <v>205000</v>
      </c>
      <c r="L429">
        <v>80</v>
      </c>
      <c r="M429">
        <v>360</v>
      </c>
      <c r="N429">
        <v>4</v>
      </c>
    </row>
    <row r="430" spans="1:14" x14ac:dyDescent="0.3">
      <c r="A430">
        <v>423</v>
      </c>
      <c r="B430">
        <v>6</v>
      </c>
      <c r="C430">
        <v>43.85</v>
      </c>
      <c r="D430">
        <v>61700</v>
      </c>
      <c r="E430">
        <v>91000</v>
      </c>
      <c r="F430">
        <v>1.4749000000000001</v>
      </c>
      <c r="G430">
        <v>2</v>
      </c>
      <c r="H430" t="s">
        <v>22</v>
      </c>
      <c r="I430">
        <v>20</v>
      </c>
      <c r="J430">
        <v>335000</v>
      </c>
      <c r="K430">
        <v>265000</v>
      </c>
      <c r="L430">
        <v>78.040000000000006</v>
      </c>
      <c r="M430">
        <v>360</v>
      </c>
      <c r="N430">
        <v>2.75</v>
      </c>
    </row>
    <row r="431" spans="1:14" x14ac:dyDescent="0.3">
      <c r="A431">
        <v>424</v>
      </c>
      <c r="B431">
        <v>29</v>
      </c>
      <c r="C431">
        <v>4.18</v>
      </c>
      <c r="D431">
        <v>82600</v>
      </c>
      <c r="E431">
        <v>43000</v>
      </c>
      <c r="F431">
        <v>0.52059999999999995</v>
      </c>
      <c r="G431">
        <v>2</v>
      </c>
      <c r="H431" t="s">
        <v>22</v>
      </c>
      <c r="I431">
        <v>38</v>
      </c>
      <c r="J431">
        <v>145000</v>
      </c>
      <c r="K431">
        <v>135000</v>
      </c>
      <c r="L431">
        <v>94.82</v>
      </c>
      <c r="M431">
        <v>360</v>
      </c>
      <c r="N431">
        <v>2.37</v>
      </c>
    </row>
    <row r="432" spans="1:14" x14ac:dyDescent="0.3">
      <c r="A432">
        <v>425</v>
      </c>
      <c r="B432">
        <v>27</v>
      </c>
      <c r="C432">
        <v>20.96</v>
      </c>
      <c r="D432">
        <v>102800</v>
      </c>
      <c r="E432">
        <v>69000</v>
      </c>
      <c r="F432">
        <v>0.67120000000000002</v>
      </c>
      <c r="G432">
        <v>2</v>
      </c>
      <c r="H432" t="s">
        <v>22</v>
      </c>
      <c r="I432">
        <v>10</v>
      </c>
      <c r="J432">
        <v>205000</v>
      </c>
      <c r="K432">
        <v>65000</v>
      </c>
      <c r="L432">
        <v>32.76</v>
      </c>
      <c r="M432">
        <v>180</v>
      </c>
      <c r="N432">
        <v>3.25</v>
      </c>
    </row>
    <row r="433" spans="1:14" x14ac:dyDescent="0.3">
      <c r="A433">
        <v>426</v>
      </c>
      <c r="B433">
        <v>36</v>
      </c>
      <c r="C433">
        <v>5.37</v>
      </c>
      <c r="D433">
        <v>73800</v>
      </c>
      <c r="E433">
        <v>700000</v>
      </c>
      <c r="F433">
        <v>9.4850999999999992</v>
      </c>
      <c r="G433">
        <v>2</v>
      </c>
      <c r="H433" t="s">
        <v>22</v>
      </c>
      <c r="I433">
        <v>20</v>
      </c>
      <c r="J433">
        <v>555000</v>
      </c>
      <c r="K433">
        <v>495000</v>
      </c>
      <c r="L433">
        <v>90</v>
      </c>
      <c r="M433">
        <v>360</v>
      </c>
      <c r="N433">
        <v>2.87</v>
      </c>
    </row>
    <row r="434" spans="1:14" x14ac:dyDescent="0.3">
      <c r="A434">
        <v>427</v>
      </c>
      <c r="B434">
        <v>6</v>
      </c>
      <c r="C434">
        <v>25.97</v>
      </c>
      <c r="D434">
        <v>75300</v>
      </c>
      <c r="E434">
        <v>84000</v>
      </c>
      <c r="F434">
        <v>1.1154999999999999</v>
      </c>
      <c r="G434">
        <v>2</v>
      </c>
      <c r="H434" t="s">
        <v>22</v>
      </c>
      <c r="I434">
        <v>30</v>
      </c>
      <c r="J434">
        <v>575000</v>
      </c>
      <c r="K434">
        <v>255000</v>
      </c>
      <c r="L434">
        <v>44.03</v>
      </c>
      <c r="M434">
        <v>180</v>
      </c>
      <c r="N434">
        <v>3.12</v>
      </c>
    </row>
    <row r="435" spans="1:14" x14ac:dyDescent="0.3">
      <c r="A435">
        <v>428</v>
      </c>
      <c r="B435">
        <v>48</v>
      </c>
      <c r="C435">
        <v>35.32</v>
      </c>
      <c r="D435">
        <v>89600</v>
      </c>
      <c r="E435">
        <v>74000</v>
      </c>
      <c r="F435">
        <v>0.82589999999999997</v>
      </c>
      <c r="G435">
        <v>2</v>
      </c>
      <c r="H435" t="s">
        <v>22</v>
      </c>
      <c r="I435">
        <v>44</v>
      </c>
      <c r="J435">
        <v>315000</v>
      </c>
      <c r="K435">
        <v>245000</v>
      </c>
      <c r="L435">
        <v>79.739999999999995</v>
      </c>
      <c r="M435">
        <v>240</v>
      </c>
      <c r="N435">
        <v>3.87</v>
      </c>
    </row>
    <row r="436" spans="1:14" x14ac:dyDescent="0.3">
      <c r="A436">
        <v>429</v>
      </c>
      <c r="B436">
        <v>36</v>
      </c>
      <c r="C436">
        <v>14.72</v>
      </c>
      <c r="D436">
        <v>75500</v>
      </c>
      <c r="E436">
        <v>62000</v>
      </c>
      <c r="F436">
        <v>0.82120000000000004</v>
      </c>
      <c r="G436">
        <v>2</v>
      </c>
      <c r="H436" t="s">
        <v>22</v>
      </c>
      <c r="I436">
        <v>30</v>
      </c>
      <c r="J436">
        <v>205000</v>
      </c>
      <c r="K436">
        <v>155000</v>
      </c>
      <c r="L436">
        <v>80</v>
      </c>
      <c r="M436">
        <v>360</v>
      </c>
      <c r="N436">
        <v>2.87</v>
      </c>
    </row>
    <row r="437" spans="1:14" x14ac:dyDescent="0.3">
      <c r="A437">
        <v>430</v>
      </c>
      <c r="B437">
        <v>53</v>
      </c>
      <c r="C437">
        <v>8.85</v>
      </c>
      <c r="D437">
        <v>77600</v>
      </c>
      <c r="E437">
        <v>105000</v>
      </c>
      <c r="F437">
        <v>1.3531</v>
      </c>
      <c r="G437">
        <v>2</v>
      </c>
      <c r="H437" t="s">
        <v>22</v>
      </c>
      <c r="I437">
        <v>41</v>
      </c>
      <c r="J437">
        <v>325000</v>
      </c>
      <c r="K437">
        <v>245000</v>
      </c>
      <c r="L437">
        <v>75</v>
      </c>
      <c r="M437">
        <v>360</v>
      </c>
      <c r="N437">
        <v>4.37</v>
      </c>
    </row>
    <row r="438" spans="1:14" x14ac:dyDescent="0.3">
      <c r="A438">
        <v>431</v>
      </c>
      <c r="B438">
        <v>51</v>
      </c>
      <c r="C438">
        <v>2.68</v>
      </c>
      <c r="D438">
        <v>60400</v>
      </c>
      <c r="E438">
        <v>95000</v>
      </c>
      <c r="F438">
        <v>1.5728</v>
      </c>
      <c r="G438">
        <v>2</v>
      </c>
      <c r="H438" t="s">
        <v>22</v>
      </c>
      <c r="I438">
        <v>47</v>
      </c>
      <c r="J438">
        <v>465000</v>
      </c>
      <c r="K438">
        <v>225000</v>
      </c>
      <c r="L438">
        <v>49.83</v>
      </c>
      <c r="M438">
        <v>180</v>
      </c>
      <c r="N438">
        <v>2.99</v>
      </c>
    </row>
    <row r="439" spans="1:14" x14ac:dyDescent="0.3">
      <c r="A439">
        <v>432</v>
      </c>
      <c r="B439">
        <v>55</v>
      </c>
      <c r="C439">
        <v>12.65</v>
      </c>
      <c r="D439">
        <v>83800</v>
      </c>
      <c r="E439">
        <v>145000</v>
      </c>
      <c r="F439">
        <v>1.7302999999999999</v>
      </c>
      <c r="G439">
        <v>2</v>
      </c>
      <c r="H439" t="s">
        <v>22</v>
      </c>
      <c r="I439">
        <v>50</v>
      </c>
      <c r="J439">
        <v>645000</v>
      </c>
      <c r="K439">
        <v>505000</v>
      </c>
      <c r="L439">
        <v>77.98</v>
      </c>
      <c r="M439">
        <v>360</v>
      </c>
      <c r="N439">
        <v>2.75</v>
      </c>
    </row>
    <row r="440" spans="1:14" x14ac:dyDescent="0.3">
      <c r="A440">
        <v>433</v>
      </c>
      <c r="B440">
        <v>6</v>
      </c>
      <c r="C440">
        <v>91.11</v>
      </c>
      <c r="D440">
        <v>86700</v>
      </c>
      <c r="E440">
        <v>58000</v>
      </c>
      <c r="F440">
        <v>0.66900000000000004</v>
      </c>
      <c r="G440">
        <v>1</v>
      </c>
      <c r="H440" t="s">
        <v>22</v>
      </c>
      <c r="I440">
        <v>39</v>
      </c>
      <c r="J440">
        <v>325000</v>
      </c>
      <c r="K440">
        <v>315000</v>
      </c>
      <c r="L440">
        <v>95</v>
      </c>
      <c r="M440">
        <v>360</v>
      </c>
      <c r="N440">
        <v>3.99</v>
      </c>
    </row>
    <row r="441" spans="1:14" x14ac:dyDescent="0.3">
      <c r="A441">
        <v>434</v>
      </c>
      <c r="B441">
        <v>47</v>
      </c>
      <c r="C441">
        <v>25.68</v>
      </c>
      <c r="D441">
        <v>80700</v>
      </c>
      <c r="E441">
        <v>84000</v>
      </c>
      <c r="F441">
        <v>1.0408999999999999</v>
      </c>
      <c r="G441">
        <v>2</v>
      </c>
      <c r="H441" t="s">
        <v>22</v>
      </c>
      <c r="I441">
        <v>10</v>
      </c>
      <c r="J441">
        <v>275000</v>
      </c>
      <c r="K441">
        <v>215000</v>
      </c>
      <c r="L441">
        <v>80</v>
      </c>
      <c r="M441">
        <v>360</v>
      </c>
      <c r="N441">
        <v>2.99</v>
      </c>
    </row>
    <row r="442" spans="1:14" x14ac:dyDescent="0.3">
      <c r="A442">
        <v>435</v>
      </c>
      <c r="B442">
        <v>39</v>
      </c>
      <c r="C442">
        <v>51.5</v>
      </c>
      <c r="D442">
        <v>85200</v>
      </c>
      <c r="E442">
        <v>101000</v>
      </c>
      <c r="F442">
        <v>1.1854</v>
      </c>
      <c r="G442">
        <v>2</v>
      </c>
      <c r="H442" t="s">
        <v>22</v>
      </c>
      <c r="I442">
        <v>44</v>
      </c>
      <c r="J442">
        <v>135000</v>
      </c>
      <c r="K442">
        <v>125000</v>
      </c>
      <c r="L442">
        <v>90</v>
      </c>
      <c r="M442">
        <v>360</v>
      </c>
      <c r="N442">
        <v>4.12</v>
      </c>
    </row>
    <row r="443" spans="1:14" x14ac:dyDescent="0.3">
      <c r="A443">
        <v>436</v>
      </c>
      <c r="B443">
        <v>27</v>
      </c>
      <c r="C443">
        <v>10.220000000000001</v>
      </c>
      <c r="D443">
        <v>95600</v>
      </c>
      <c r="E443">
        <v>612000</v>
      </c>
      <c r="F443">
        <v>6.4016999999999999</v>
      </c>
      <c r="G443">
        <v>2</v>
      </c>
      <c r="H443" t="s">
        <v>22</v>
      </c>
      <c r="I443">
        <v>10</v>
      </c>
      <c r="J443">
        <v>175000</v>
      </c>
      <c r="K443">
        <v>75000</v>
      </c>
      <c r="L443">
        <v>45.31</v>
      </c>
      <c r="M443">
        <v>180</v>
      </c>
      <c r="N443">
        <v>3.25</v>
      </c>
    </row>
    <row r="444" spans="1:14" x14ac:dyDescent="0.3">
      <c r="A444">
        <v>437</v>
      </c>
      <c r="B444">
        <v>12</v>
      </c>
      <c r="C444">
        <v>49.49</v>
      </c>
      <c r="D444">
        <v>68100</v>
      </c>
      <c r="E444">
        <v>111000</v>
      </c>
      <c r="F444">
        <v>1.63</v>
      </c>
      <c r="G444">
        <v>1</v>
      </c>
      <c r="H444" t="s">
        <v>22</v>
      </c>
      <c r="I444">
        <v>30</v>
      </c>
      <c r="J444">
        <v>335000</v>
      </c>
      <c r="K444">
        <v>315000</v>
      </c>
      <c r="L444">
        <v>95</v>
      </c>
      <c r="M444">
        <v>360</v>
      </c>
      <c r="N444">
        <v>3</v>
      </c>
    </row>
    <row r="445" spans="1:14" x14ac:dyDescent="0.3">
      <c r="A445">
        <v>438</v>
      </c>
      <c r="B445">
        <v>39</v>
      </c>
      <c r="C445">
        <v>15.73</v>
      </c>
      <c r="D445">
        <v>71900</v>
      </c>
      <c r="E445">
        <v>48000</v>
      </c>
      <c r="F445">
        <v>0.66759999999999997</v>
      </c>
      <c r="G445">
        <v>2</v>
      </c>
      <c r="H445" t="s">
        <v>22</v>
      </c>
      <c r="I445">
        <v>30</v>
      </c>
      <c r="J445">
        <v>155000</v>
      </c>
      <c r="K445">
        <v>125000</v>
      </c>
      <c r="L445">
        <v>80</v>
      </c>
      <c r="M445">
        <v>360</v>
      </c>
      <c r="N445">
        <v>3</v>
      </c>
    </row>
    <row r="446" spans="1:14" x14ac:dyDescent="0.3">
      <c r="A446">
        <v>439</v>
      </c>
      <c r="B446">
        <v>12</v>
      </c>
      <c r="C446">
        <v>26.3</v>
      </c>
      <c r="D446">
        <v>69600</v>
      </c>
      <c r="E446">
        <v>62000</v>
      </c>
      <c r="F446">
        <v>0.89080000000000004</v>
      </c>
      <c r="G446">
        <v>1</v>
      </c>
      <c r="H446" t="s">
        <v>22</v>
      </c>
      <c r="I446">
        <v>40</v>
      </c>
      <c r="J446">
        <v>215000</v>
      </c>
      <c r="K446">
        <v>195000</v>
      </c>
      <c r="L446">
        <v>95</v>
      </c>
      <c r="M446">
        <v>360</v>
      </c>
      <c r="N446">
        <v>2.62</v>
      </c>
    </row>
    <row r="447" spans="1:14" x14ac:dyDescent="0.3">
      <c r="A447">
        <v>440</v>
      </c>
      <c r="B447">
        <v>4</v>
      </c>
      <c r="C447">
        <v>32.25</v>
      </c>
      <c r="D447">
        <v>77800</v>
      </c>
      <c r="E447">
        <v>64000</v>
      </c>
      <c r="F447">
        <v>0.8226</v>
      </c>
      <c r="G447">
        <v>1</v>
      </c>
      <c r="H447" t="s">
        <v>22</v>
      </c>
      <c r="I447">
        <v>30</v>
      </c>
      <c r="J447">
        <v>295000</v>
      </c>
      <c r="K447">
        <v>225000</v>
      </c>
      <c r="L447">
        <v>80</v>
      </c>
      <c r="M447">
        <v>360</v>
      </c>
      <c r="N447">
        <v>3.62</v>
      </c>
    </row>
    <row r="448" spans="1:14" x14ac:dyDescent="0.3">
      <c r="A448">
        <v>441</v>
      </c>
      <c r="B448">
        <v>24</v>
      </c>
      <c r="C448">
        <v>10.5</v>
      </c>
      <c r="D448">
        <v>74400</v>
      </c>
      <c r="E448">
        <v>33000</v>
      </c>
      <c r="F448">
        <v>0.44350000000000001</v>
      </c>
      <c r="G448">
        <v>2</v>
      </c>
      <c r="H448" t="s">
        <v>22</v>
      </c>
      <c r="I448">
        <v>42</v>
      </c>
      <c r="J448">
        <v>245000</v>
      </c>
      <c r="K448">
        <v>105000</v>
      </c>
      <c r="L448">
        <v>44.26</v>
      </c>
      <c r="M448">
        <v>360</v>
      </c>
      <c r="N448">
        <v>2.75</v>
      </c>
    </row>
    <row r="449" spans="1:14" x14ac:dyDescent="0.3">
      <c r="A449">
        <v>442</v>
      </c>
      <c r="B449">
        <v>29</v>
      </c>
      <c r="C449">
        <v>13.47</v>
      </c>
      <c r="D449">
        <v>82600</v>
      </c>
      <c r="E449">
        <v>186000</v>
      </c>
      <c r="F449">
        <v>2.2517999999999998</v>
      </c>
      <c r="G449">
        <v>2</v>
      </c>
      <c r="H449" t="s">
        <v>22</v>
      </c>
      <c r="I449">
        <v>20</v>
      </c>
      <c r="J449">
        <v>425000</v>
      </c>
      <c r="K449">
        <v>305000</v>
      </c>
      <c r="L449">
        <v>71.66</v>
      </c>
      <c r="M449">
        <v>360</v>
      </c>
      <c r="N449">
        <v>5.12</v>
      </c>
    </row>
    <row r="450" spans="1:14" x14ac:dyDescent="0.3">
      <c r="A450">
        <v>443</v>
      </c>
      <c r="B450">
        <v>41</v>
      </c>
      <c r="C450">
        <v>13.57</v>
      </c>
      <c r="D450">
        <v>65100</v>
      </c>
      <c r="E450">
        <v>61000</v>
      </c>
      <c r="F450">
        <v>0.93700000000000006</v>
      </c>
      <c r="G450">
        <v>2</v>
      </c>
      <c r="H450" t="s">
        <v>22</v>
      </c>
      <c r="I450">
        <v>42</v>
      </c>
      <c r="J450">
        <v>305000</v>
      </c>
      <c r="K450">
        <v>235000</v>
      </c>
      <c r="L450">
        <v>78</v>
      </c>
      <c r="M450">
        <v>360</v>
      </c>
      <c r="N450">
        <v>2.99</v>
      </c>
    </row>
    <row r="451" spans="1:14" x14ac:dyDescent="0.3">
      <c r="A451">
        <v>444</v>
      </c>
      <c r="B451">
        <v>42</v>
      </c>
      <c r="C451">
        <v>53.19</v>
      </c>
      <c r="D451">
        <v>96600</v>
      </c>
      <c r="E451">
        <v>75000</v>
      </c>
      <c r="F451">
        <v>0.77639999999999998</v>
      </c>
      <c r="G451">
        <v>2</v>
      </c>
      <c r="H451" t="s">
        <v>22</v>
      </c>
      <c r="I451">
        <v>39</v>
      </c>
      <c r="J451">
        <v>265000</v>
      </c>
      <c r="K451">
        <v>215000</v>
      </c>
      <c r="L451">
        <v>85</v>
      </c>
      <c r="M451">
        <v>360</v>
      </c>
      <c r="N451">
        <v>3</v>
      </c>
    </row>
    <row r="452" spans="1:14" x14ac:dyDescent="0.3">
      <c r="A452">
        <v>445</v>
      </c>
      <c r="B452">
        <v>46</v>
      </c>
      <c r="C452">
        <v>4.79</v>
      </c>
      <c r="D452">
        <v>73100</v>
      </c>
      <c r="E452">
        <v>70000</v>
      </c>
      <c r="F452">
        <v>0.95760000000000001</v>
      </c>
      <c r="G452">
        <v>2</v>
      </c>
      <c r="H452" t="s">
        <v>22</v>
      </c>
      <c r="I452">
        <v>20</v>
      </c>
      <c r="J452">
        <v>125000</v>
      </c>
      <c r="K452">
        <v>85000</v>
      </c>
      <c r="L452">
        <v>66.12</v>
      </c>
      <c r="M452">
        <v>180</v>
      </c>
      <c r="N452">
        <v>2.25</v>
      </c>
    </row>
    <row r="453" spans="1:14" x14ac:dyDescent="0.3">
      <c r="A453">
        <v>446</v>
      </c>
      <c r="B453">
        <v>12</v>
      </c>
      <c r="C453">
        <v>39.6</v>
      </c>
      <c r="D453">
        <v>65000</v>
      </c>
      <c r="E453">
        <v>49000</v>
      </c>
      <c r="F453">
        <v>0.75380000000000003</v>
      </c>
      <c r="G453">
        <v>2</v>
      </c>
      <c r="H453" t="s">
        <v>22</v>
      </c>
      <c r="I453">
        <v>30</v>
      </c>
      <c r="J453">
        <v>235000</v>
      </c>
      <c r="K453">
        <v>115000</v>
      </c>
      <c r="L453">
        <v>51.52</v>
      </c>
      <c r="M453">
        <v>180</v>
      </c>
      <c r="N453">
        <v>3.37</v>
      </c>
    </row>
    <row r="454" spans="1:14" x14ac:dyDescent="0.3">
      <c r="A454">
        <v>447</v>
      </c>
      <c r="B454">
        <v>17</v>
      </c>
      <c r="C454">
        <v>20.69</v>
      </c>
      <c r="D454">
        <v>89100</v>
      </c>
      <c r="E454">
        <v>43000</v>
      </c>
      <c r="F454">
        <v>0.48259999999999997</v>
      </c>
      <c r="G454">
        <v>2</v>
      </c>
      <c r="H454" t="s">
        <v>22</v>
      </c>
      <c r="I454">
        <v>46</v>
      </c>
      <c r="J454">
        <v>275000</v>
      </c>
      <c r="K454">
        <v>145000</v>
      </c>
      <c r="L454">
        <v>52</v>
      </c>
      <c r="M454">
        <v>360</v>
      </c>
      <c r="N454">
        <v>3.12</v>
      </c>
    </row>
    <row r="455" spans="1:14" x14ac:dyDescent="0.3">
      <c r="A455">
        <v>448</v>
      </c>
      <c r="B455">
        <v>47</v>
      </c>
      <c r="C455">
        <v>26.79</v>
      </c>
      <c r="D455">
        <v>66900</v>
      </c>
      <c r="E455">
        <v>49000</v>
      </c>
      <c r="F455">
        <v>0.73240000000000005</v>
      </c>
      <c r="G455">
        <v>1</v>
      </c>
      <c r="H455" t="s">
        <v>22</v>
      </c>
      <c r="I455">
        <v>38</v>
      </c>
      <c r="J455">
        <v>95000</v>
      </c>
      <c r="K455">
        <v>55000</v>
      </c>
      <c r="L455">
        <v>94.99</v>
      </c>
      <c r="M455">
        <v>360</v>
      </c>
      <c r="N455">
        <v>4.62</v>
      </c>
    </row>
    <row r="456" spans="1:14" x14ac:dyDescent="0.3">
      <c r="A456">
        <v>449</v>
      </c>
      <c r="B456">
        <v>1</v>
      </c>
      <c r="C456">
        <v>10.96</v>
      </c>
      <c r="D456">
        <v>81000</v>
      </c>
      <c r="E456">
        <v>89000</v>
      </c>
      <c r="F456">
        <v>1.0988</v>
      </c>
      <c r="G456">
        <v>2</v>
      </c>
      <c r="H456" t="s">
        <v>22</v>
      </c>
      <c r="I456">
        <v>36</v>
      </c>
      <c r="J456">
        <v>385000</v>
      </c>
      <c r="K456">
        <v>315000</v>
      </c>
      <c r="L456">
        <v>85</v>
      </c>
      <c r="M456">
        <v>360</v>
      </c>
      <c r="N456">
        <v>3.87</v>
      </c>
    </row>
    <row r="457" spans="1:14" x14ac:dyDescent="0.3">
      <c r="A457">
        <v>450</v>
      </c>
      <c r="B457">
        <v>48</v>
      </c>
      <c r="C457">
        <v>48.45</v>
      </c>
      <c r="D457">
        <v>97600</v>
      </c>
      <c r="E457">
        <v>82000</v>
      </c>
      <c r="F457">
        <v>0.84019999999999995</v>
      </c>
      <c r="G457">
        <v>2</v>
      </c>
      <c r="H457" t="s">
        <v>22</v>
      </c>
      <c r="I457">
        <v>41</v>
      </c>
      <c r="J457">
        <v>345000</v>
      </c>
      <c r="K457">
        <v>295000</v>
      </c>
      <c r="L457">
        <v>85</v>
      </c>
      <c r="M457">
        <v>360</v>
      </c>
      <c r="N457">
        <v>3.12</v>
      </c>
    </row>
    <row r="458" spans="1:14" x14ac:dyDescent="0.3">
      <c r="A458">
        <v>451</v>
      </c>
      <c r="B458">
        <v>26</v>
      </c>
      <c r="C458">
        <v>4.4800000000000004</v>
      </c>
      <c r="D458">
        <v>63900</v>
      </c>
      <c r="E458">
        <v>25000</v>
      </c>
      <c r="F458">
        <v>0.39119999999999999</v>
      </c>
      <c r="G458">
        <v>1</v>
      </c>
      <c r="H458" t="s">
        <v>22</v>
      </c>
      <c r="I458">
        <v>37</v>
      </c>
      <c r="J458">
        <v>85000</v>
      </c>
      <c r="K458">
        <v>85000</v>
      </c>
      <c r="L458">
        <v>95</v>
      </c>
      <c r="M458">
        <v>360</v>
      </c>
      <c r="N458">
        <v>2.87</v>
      </c>
    </row>
    <row r="459" spans="1:14" x14ac:dyDescent="0.3">
      <c r="A459">
        <v>452</v>
      </c>
      <c r="B459">
        <v>51</v>
      </c>
      <c r="C459">
        <v>17.78</v>
      </c>
      <c r="D459">
        <v>81600</v>
      </c>
      <c r="E459">
        <v>65000</v>
      </c>
      <c r="F459">
        <v>0.79659999999999997</v>
      </c>
      <c r="G459">
        <v>2</v>
      </c>
      <c r="H459" t="s">
        <v>22</v>
      </c>
      <c r="I459">
        <v>39</v>
      </c>
      <c r="J459">
        <v>275000</v>
      </c>
      <c r="K459">
        <v>215000</v>
      </c>
      <c r="L459">
        <v>77.77</v>
      </c>
      <c r="M459">
        <v>360</v>
      </c>
      <c r="N459">
        <v>3.25</v>
      </c>
    </row>
    <row r="460" spans="1:14" x14ac:dyDescent="0.3">
      <c r="A460">
        <v>453</v>
      </c>
      <c r="B460">
        <v>6</v>
      </c>
      <c r="C460">
        <v>29.86</v>
      </c>
      <c r="D460">
        <v>83300</v>
      </c>
      <c r="E460">
        <v>144000</v>
      </c>
      <c r="F460">
        <v>1.7286999999999999</v>
      </c>
      <c r="G460">
        <v>2</v>
      </c>
      <c r="H460" t="s">
        <v>22</v>
      </c>
      <c r="I460">
        <v>46</v>
      </c>
      <c r="J460">
        <v>635000</v>
      </c>
      <c r="K460">
        <v>475000</v>
      </c>
      <c r="L460">
        <v>75</v>
      </c>
      <c r="M460">
        <v>360</v>
      </c>
      <c r="N460">
        <v>4.12</v>
      </c>
    </row>
    <row r="461" spans="1:14" x14ac:dyDescent="0.3">
      <c r="A461">
        <v>454</v>
      </c>
      <c r="B461">
        <v>6</v>
      </c>
      <c r="C461">
        <v>88.48</v>
      </c>
      <c r="D461">
        <v>97800</v>
      </c>
      <c r="E461">
        <v>78000</v>
      </c>
      <c r="F461">
        <v>0.79749999999999999</v>
      </c>
      <c r="G461">
        <v>2</v>
      </c>
      <c r="H461" t="s">
        <v>22</v>
      </c>
      <c r="I461">
        <v>48</v>
      </c>
      <c r="J461">
        <v>495000</v>
      </c>
      <c r="K461">
        <v>465000</v>
      </c>
      <c r="L461">
        <v>95</v>
      </c>
      <c r="M461">
        <v>360</v>
      </c>
      <c r="N461">
        <v>2.5</v>
      </c>
    </row>
    <row r="462" spans="1:14" x14ac:dyDescent="0.3">
      <c r="A462">
        <v>455</v>
      </c>
      <c r="B462">
        <v>39</v>
      </c>
      <c r="C462">
        <v>44.38</v>
      </c>
      <c r="D462">
        <v>76300</v>
      </c>
      <c r="E462">
        <v>181000</v>
      </c>
      <c r="F462">
        <v>2.3721999999999999</v>
      </c>
      <c r="G462">
        <v>2</v>
      </c>
      <c r="H462" t="s">
        <v>22</v>
      </c>
      <c r="I462">
        <v>38</v>
      </c>
      <c r="J462">
        <v>35000</v>
      </c>
      <c r="K462">
        <v>25000</v>
      </c>
      <c r="L462">
        <v>80</v>
      </c>
      <c r="M462">
        <v>360</v>
      </c>
      <c r="N462">
        <v>5</v>
      </c>
    </row>
    <row r="463" spans="1:14" x14ac:dyDescent="0.3">
      <c r="A463">
        <v>456</v>
      </c>
      <c r="B463">
        <v>53</v>
      </c>
      <c r="C463">
        <v>8.83</v>
      </c>
      <c r="D463">
        <v>74900</v>
      </c>
      <c r="E463">
        <v>171000</v>
      </c>
      <c r="F463">
        <v>2.2829999999999999</v>
      </c>
      <c r="G463">
        <v>2</v>
      </c>
      <c r="H463" t="s">
        <v>22</v>
      </c>
      <c r="I463">
        <v>20</v>
      </c>
      <c r="J463">
        <v>645000</v>
      </c>
      <c r="K463">
        <v>515000</v>
      </c>
      <c r="L463">
        <v>79.680000000000007</v>
      </c>
      <c r="M463">
        <v>360</v>
      </c>
      <c r="N463">
        <v>3.37</v>
      </c>
    </row>
    <row r="464" spans="1:14" x14ac:dyDescent="0.3">
      <c r="A464">
        <v>457</v>
      </c>
      <c r="B464">
        <v>23</v>
      </c>
      <c r="C464">
        <v>2.13</v>
      </c>
      <c r="D464">
        <v>77700</v>
      </c>
      <c r="E464">
        <v>36000</v>
      </c>
      <c r="F464">
        <v>0.46329999999999999</v>
      </c>
      <c r="G464">
        <v>1</v>
      </c>
      <c r="H464" t="s">
        <v>22</v>
      </c>
      <c r="I464">
        <v>30</v>
      </c>
      <c r="J464">
        <v>185000</v>
      </c>
      <c r="K464">
        <v>165000</v>
      </c>
      <c r="L464">
        <v>95</v>
      </c>
      <c r="M464">
        <v>360</v>
      </c>
      <c r="N464">
        <v>2.87</v>
      </c>
    </row>
    <row r="465" spans="1:14" x14ac:dyDescent="0.3">
      <c r="A465">
        <v>458</v>
      </c>
      <c r="B465">
        <v>6</v>
      </c>
      <c r="C465">
        <v>28.31</v>
      </c>
      <c r="D465">
        <v>83300</v>
      </c>
      <c r="E465">
        <v>174000</v>
      </c>
      <c r="F465">
        <v>2.0888</v>
      </c>
      <c r="G465">
        <v>2</v>
      </c>
      <c r="H465" t="s">
        <v>22</v>
      </c>
      <c r="I465">
        <v>44</v>
      </c>
      <c r="J465">
        <v>1445000</v>
      </c>
      <c r="K465">
        <v>725000</v>
      </c>
      <c r="L465">
        <v>50.45</v>
      </c>
      <c r="M465">
        <v>360</v>
      </c>
      <c r="N465">
        <v>3.87</v>
      </c>
    </row>
    <row r="466" spans="1:14" x14ac:dyDescent="0.3">
      <c r="A466">
        <v>459</v>
      </c>
      <c r="B466">
        <v>26</v>
      </c>
      <c r="C466">
        <v>13.08</v>
      </c>
      <c r="D466">
        <v>79700</v>
      </c>
      <c r="E466">
        <v>32000</v>
      </c>
      <c r="F466">
        <v>0.40150000000000002</v>
      </c>
      <c r="G466">
        <v>1</v>
      </c>
      <c r="H466" t="s">
        <v>22</v>
      </c>
      <c r="I466">
        <v>41</v>
      </c>
      <c r="J466">
        <v>155000</v>
      </c>
      <c r="K466">
        <v>135000</v>
      </c>
      <c r="L466">
        <v>90</v>
      </c>
      <c r="M466">
        <v>360</v>
      </c>
      <c r="N466">
        <v>2.75</v>
      </c>
    </row>
    <row r="467" spans="1:14" x14ac:dyDescent="0.3">
      <c r="A467">
        <v>460</v>
      </c>
      <c r="B467">
        <v>18</v>
      </c>
      <c r="C467">
        <v>5.86</v>
      </c>
      <c r="D467">
        <v>79600</v>
      </c>
      <c r="E467">
        <v>41000</v>
      </c>
      <c r="F467">
        <v>0.5151</v>
      </c>
      <c r="G467">
        <v>2</v>
      </c>
      <c r="H467" t="s">
        <v>22</v>
      </c>
      <c r="I467">
        <v>36</v>
      </c>
      <c r="J467">
        <v>125000</v>
      </c>
      <c r="K467">
        <v>95000</v>
      </c>
      <c r="L467">
        <v>78.12</v>
      </c>
      <c r="M467">
        <v>360</v>
      </c>
      <c r="N467">
        <v>4.75</v>
      </c>
    </row>
    <row r="468" spans="1:14" x14ac:dyDescent="0.3">
      <c r="A468">
        <v>461</v>
      </c>
      <c r="B468">
        <v>12</v>
      </c>
      <c r="C468">
        <v>32.83</v>
      </c>
      <c r="D468">
        <v>65900</v>
      </c>
      <c r="E468">
        <v>125000</v>
      </c>
      <c r="F468">
        <v>1.8968</v>
      </c>
      <c r="G468">
        <v>2</v>
      </c>
      <c r="H468" t="s">
        <v>22</v>
      </c>
      <c r="I468">
        <v>42</v>
      </c>
      <c r="J468">
        <v>395000</v>
      </c>
      <c r="K468">
        <v>315000</v>
      </c>
      <c r="L468">
        <v>80</v>
      </c>
      <c r="M468">
        <v>360</v>
      </c>
      <c r="N468">
        <v>2.87</v>
      </c>
    </row>
    <row r="469" spans="1:14" x14ac:dyDescent="0.3">
      <c r="A469">
        <v>462</v>
      </c>
      <c r="B469">
        <v>17</v>
      </c>
      <c r="C469">
        <v>27.53</v>
      </c>
      <c r="D469">
        <v>89100</v>
      </c>
      <c r="E469">
        <v>60000</v>
      </c>
      <c r="F469">
        <v>0.6734</v>
      </c>
      <c r="G469">
        <v>2</v>
      </c>
      <c r="H469" t="s">
        <v>22</v>
      </c>
      <c r="I469">
        <v>43</v>
      </c>
      <c r="J469">
        <v>205000</v>
      </c>
      <c r="K469">
        <v>155000</v>
      </c>
      <c r="L469">
        <v>77.650000000000006</v>
      </c>
      <c r="M469">
        <v>360</v>
      </c>
      <c r="N469">
        <v>3.37</v>
      </c>
    </row>
    <row r="470" spans="1:14" x14ac:dyDescent="0.3">
      <c r="A470">
        <v>463</v>
      </c>
      <c r="B470">
        <v>32</v>
      </c>
      <c r="C470">
        <v>24.92</v>
      </c>
      <c r="D470">
        <v>70800</v>
      </c>
      <c r="E470">
        <v>49000</v>
      </c>
      <c r="F470">
        <v>0.69210000000000005</v>
      </c>
      <c r="G470">
        <v>2</v>
      </c>
      <c r="H470" t="s">
        <v>22</v>
      </c>
      <c r="I470">
        <v>40</v>
      </c>
      <c r="J470">
        <v>225000</v>
      </c>
      <c r="K470">
        <v>165000</v>
      </c>
      <c r="L470">
        <v>75</v>
      </c>
      <c r="M470">
        <v>360</v>
      </c>
      <c r="N470">
        <v>4.5</v>
      </c>
    </row>
    <row r="471" spans="1:14" x14ac:dyDescent="0.3">
      <c r="A471">
        <v>464</v>
      </c>
      <c r="B471">
        <v>12</v>
      </c>
      <c r="C471">
        <v>16.02</v>
      </c>
      <c r="D471">
        <v>69200</v>
      </c>
      <c r="E471">
        <v>20000</v>
      </c>
      <c r="F471">
        <v>0.28899999999999998</v>
      </c>
      <c r="G471">
        <v>2</v>
      </c>
      <c r="H471" t="s">
        <v>22</v>
      </c>
      <c r="I471">
        <v>48</v>
      </c>
      <c r="J471">
        <v>125000</v>
      </c>
      <c r="K471">
        <v>65000</v>
      </c>
      <c r="L471">
        <v>50.78</v>
      </c>
      <c r="M471">
        <v>360</v>
      </c>
      <c r="N471">
        <v>3.12</v>
      </c>
    </row>
    <row r="472" spans="1:14" x14ac:dyDescent="0.3">
      <c r="A472">
        <v>465</v>
      </c>
      <c r="B472">
        <v>6</v>
      </c>
      <c r="C472">
        <v>61.56</v>
      </c>
      <c r="D472">
        <v>83300</v>
      </c>
      <c r="E472">
        <v>100000</v>
      </c>
      <c r="F472">
        <v>1.2004999999999999</v>
      </c>
      <c r="G472">
        <v>2</v>
      </c>
      <c r="H472" t="s">
        <v>22</v>
      </c>
      <c r="I472">
        <v>36</v>
      </c>
      <c r="J472">
        <v>445000</v>
      </c>
      <c r="K472">
        <v>395000</v>
      </c>
      <c r="L472">
        <v>89.97</v>
      </c>
      <c r="M472">
        <v>360</v>
      </c>
      <c r="N472">
        <v>2.62</v>
      </c>
    </row>
    <row r="473" spans="1:14" x14ac:dyDescent="0.3">
      <c r="A473">
        <v>466</v>
      </c>
      <c r="B473">
        <v>48</v>
      </c>
      <c r="C473">
        <v>47.77</v>
      </c>
      <c r="D473">
        <v>72200</v>
      </c>
      <c r="E473">
        <v>77000</v>
      </c>
      <c r="F473">
        <v>1.0665</v>
      </c>
      <c r="G473">
        <v>2</v>
      </c>
      <c r="H473" t="s">
        <v>22</v>
      </c>
      <c r="I473">
        <v>20</v>
      </c>
      <c r="J473">
        <v>335000</v>
      </c>
      <c r="K473">
        <v>265000</v>
      </c>
      <c r="L473">
        <v>80</v>
      </c>
      <c r="M473">
        <v>360</v>
      </c>
      <c r="N473">
        <v>2.4900000000000002</v>
      </c>
    </row>
    <row r="474" spans="1:14" x14ac:dyDescent="0.3">
      <c r="A474">
        <v>467</v>
      </c>
      <c r="B474">
        <v>15</v>
      </c>
      <c r="C474">
        <v>79.349999999999994</v>
      </c>
      <c r="D474">
        <v>97500</v>
      </c>
      <c r="E474">
        <v>170000</v>
      </c>
      <c r="F474">
        <v>1.7436</v>
      </c>
      <c r="G474">
        <v>2</v>
      </c>
      <c r="H474" t="s">
        <v>22</v>
      </c>
      <c r="I474">
        <v>20</v>
      </c>
      <c r="J474">
        <v>725000</v>
      </c>
      <c r="K474">
        <v>595000</v>
      </c>
      <c r="L474">
        <v>82.91</v>
      </c>
      <c r="M474">
        <v>360</v>
      </c>
      <c r="N474">
        <v>3.75</v>
      </c>
    </row>
    <row r="475" spans="1:14" x14ac:dyDescent="0.3">
      <c r="A475">
        <v>468</v>
      </c>
      <c r="B475">
        <v>1</v>
      </c>
      <c r="C475">
        <v>6.66</v>
      </c>
      <c r="D475">
        <v>65700</v>
      </c>
      <c r="E475">
        <v>317000</v>
      </c>
      <c r="F475">
        <v>4.8250000000000002</v>
      </c>
      <c r="G475">
        <v>2</v>
      </c>
      <c r="H475" t="s">
        <v>22</v>
      </c>
      <c r="I475">
        <v>37</v>
      </c>
      <c r="J475">
        <v>665000</v>
      </c>
      <c r="K475">
        <v>495000</v>
      </c>
      <c r="L475">
        <v>75</v>
      </c>
      <c r="M475">
        <v>360</v>
      </c>
      <c r="N475">
        <v>3.37</v>
      </c>
    </row>
    <row r="476" spans="1:14" x14ac:dyDescent="0.3">
      <c r="A476">
        <v>469</v>
      </c>
      <c r="B476">
        <v>26</v>
      </c>
      <c r="C476">
        <v>16.53</v>
      </c>
      <c r="D476">
        <v>79700</v>
      </c>
      <c r="E476">
        <v>103000</v>
      </c>
      <c r="F476">
        <v>1.2923</v>
      </c>
      <c r="G476">
        <v>2</v>
      </c>
      <c r="H476" t="s">
        <v>22</v>
      </c>
      <c r="I476">
        <v>10</v>
      </c>
      <c r="J476">
        <v>335000</v>
      </c>
      <c r="K476">
        <v>165000</v>
      </c>
      <c r="L476">
        <v>50.15</v>
      </c>
      <c r="M476">
        <v>360</v>
      </c>
      <c r="N476">
        <v>3.12</v>
      </c>
    </row>
    <row r="477" spans="1:14" x14ac:dyDescent="0.3">
      <c r="A477">
        <v>470</v>
      </c>
      <c r="B477">
        <v>4</v>
      </c>
      <c r="C477">
        <v>31.37</v>
      </c>
      <c r="D477">
        <v>77800</v>
      </c>
      <c r="E477">
        <v>54000</v>
      </c>
      <c r="F477">
        <v>0.69410000000000005</v>
      </c>
      <c r="G477">
        <v>1</v>
      </c>
      <c r="H477" t="s">
        <v>22</v>
      </c>
      <c r="I477">
        <v>20</v>
      </c>
      <c r="J477">
        <v>235000</v>
      </c>
      <c r="K477">
        <v>225000</v>
      </c>
      <c r="L477">
        <v>97</v>
      </c>
      <c r="M477">
        <v>360</v>
      </c>
      <c r="N477">
        <v>3.25</v>
      </c>
    </row>
    <row r="478" spans="1:14" x14ac:dyDescent="0.3">
      <c r="A478">
        <v>471</v>
      </c>
      <c r="B478">
        <v>6</v>
      </c>
      <c r="C478">
        <v>58.33</v>
      </c>
      <c r="D478">
        <v>83300</v>
      </c>
      <c r="E478">
        <v>95000</v>
      </c>
      <c r="F478">
        <v>1.1405000000000001</v>
      </c>
      <c r="G478">
        <v>2</v>
      </c>
      <c r="H478" t="s">
        <v>22</v>
      </c>
      <c r="I478">
        <v>20</v>
      </c>
      <c r="J478">
        <v>365000</v>
      </c>
      <c r="K478">
        <v>275000</v>
      </c>
      <c r="L478">
        <v>73.97</v>
      </c>
      <c r="M478">
        <v>360</v>
      </c>
      <c r="N478">
        <v>3.37</v>
      </c>
    </row>
    <row r="479" spans="1:14" x14ac:dyDescent="0.3">
      <c r="A479">
        <v>472</v>
      </c>
      <c r="B479">
        <v>9</v>
      </c>
      <c r="C479">
        <v>11.49</v>
      </c>
      <c r="D479">
        <v>91800</v>
      </c>
      <c r="E479">
        <v>53000</v>
      </c>
      <c r="F479">
        <v>0.57730000000000004</v>
      </c>
      <c r="G479">
        <v>1</v>
      </c>
      <c r="H479" t="s">
        <v>22</v>
      </c>
      <c r="I479">
        <v>36</v>
      </c>
      <c r="J479">
        <v>245000</v>
      </c>
      <c r="K479">
        <v>205000</v>
      </c>
      <c r="L479">
        <v>85</v>
      </c>
      <c r="M479">
        <v>360</v>
      </c>
      <c r="N479">
        <v>2.87</v>
      </c>
    </row>
    <row r="480" spans="1:14" x14ac:dyDescent="0.3">
      <c r="A480">
        <v>473</v>
      </c>
      <c r="B480">
        <v>4</v>
      </c>
      <c r="C480">
        <v>35.979999999999997</v>
      </c>
      <c r="D480">
        <v>77800</v>
      </c>
      <c r="E480">
        <v>100000</v>
      </c>
      <c r="F480">
        <v>1.2853000000000001</v>
      </c>
      <c r="G480">
        <v>2</v>
      </c>
      <c r="H480" t="s">
        <v>22</v>
      </c>
      <c r="I480">
        <v>30</v>
      </c>
      <c r="J480">
        <v>245000</v>
      </c>
      <c r="K480">
        <v>185000</v>
      </c>
      <c r="L480">
        <v>79</v>
      </c>
      <c r="M480">
        <v>360</v>
      </c>
      <c r="N480">
        <v>3.99</v>
      </c>
    </row>
    <row r="481" spans="1:14" x14ac:dyDescent="0.3">
      <c r="A481">
        <v>474</v>
      </c>
      <c r="B481">
        <v>25</v>
      </c>
      <c r="C481">
        <v>30.74</v>
      </c>
      <c r="D481">
        <v>114000</v>
      </c>
      <c r="E481">
        <v>118000</v>
      </c>
      <c r="F481">
        <v>1.0350999999999999</v>
      </c>
      <c r="G481">
        <v>2</v>
      </c>
      <c r="H481" t="s">
        <v>22</v>
      </c>
      <c r="I481">
        <v>20</v>
      </c>
      <c r="J481">
        <v>1105000</v>
      </c>
      <c r="K481">
        <v>155000</v>
      </c>
      <c r="L481">
        <v>15</v>
      </c>
      <c r="M481">
        <v>240</v>
      </c>
      <c r="N481">
        <v>3.37</v>
      </c>
    </row>
    <row r="482" spans="1:14" x14ac:dyDescent="0.3">
      <c r="A482">
        <v>475</v>
      </c>
      <c r="B482">
        <v>20</v>
      </c>
      <c r="C482">
        <v>7.17</v>
      </c>
      <c r="D482">
        <v>88800</v>
      </c>
      <c r="E482">
        <v>83000</v>
      </c>
      <c r="F482">
        <v>0.93469999999999998</v>
      </c>
      <c r="G482">
        <v>2</v>
      </c>
      <c r="H482" t="s">
        <v>22</v>
      </c>
      <c r="I482">
        <v>30</v>
      </c>
      <c r="J482">
        <v>235000</v>
      </c>
      <c r="K482">
        <v>175000</v>
      </c>
      <c r="L482">
        <v>75.319999999999993</v>
      </c>
      <c r="M482">
        <v>180</v>
      </c>
      <c r="N482">
        <v>3.25</v>
      </c>
    </row>
    <row r="483" spans="1:14" x14ac:dyDescent="0.3">
      <c r="A483">
        <v>476</v>
      </c>
      <c r="B483">
        <v>36</v>
      </c>
      <c r="C483">
        <v>11.03</v>
      </c>
      <c r="D483">
        <v>96500</v>
      </c>
      <c r="E483">
        <v>78000</v>
      </c>
      <c r="F483">
        <v>0.80830000000000002</v>
      </c>
      <c r="G483">
        <v>2</v>
      </c>
      <c r="H483" t="s">
        <v>22</v>
      </c>
      <c r="I483">
        <v>46</v>
      </c>
      <c r="J483">
        <v>655000</v>
      </c>
      <c r="K483">
        <v>365000</v>
      </c>
      <c r="L483">
        <v>57</v>
      </c>
      <c r="M483">
        <v>360</v>
      </c>
      <c r="N483">
        <v>3.37</v>
      </c>
    </row>
    <row r="484" spans="1:14" x14ac:dyDescent="0.3">
      <c r="A484">
        <v>477</v>
      </c>
      <c r="B484">
        <v>6</v>
      </c>
      <c r="C484">
        <v>15.81</v>
      </c>
      <c r="D484">
        <v>97300</v>
      </c>
      <c r="E484">
        <v>196000</v>
      </c>
      <c r="F484">
        <v>2.0144000000000002</v>
      </c>
      <c r="G484">
        <v>2</v>
      </c>
      <c r="H484" t="s">
        <v>22</v>
      </c>
      <c r="I484">
        <v>37</v>
      </c>
      <c r="J484">
        <v>745000</v>
      </c>
      <c r="K484">
        <v>315000</v>
      </c>
      <c r="L484">
        <v>42.05</v>
      </c>
      <c r="M484">
        <v>360</v>
      </c>
      <c r="N484">
        <v>2.62</v>
      </c>
    </row>
    <row r="485" spans="1:14" x14ac:dyDescent="0.3">
      <c r="A485">
        <v>478</v>
      </c>
      <c r="B485">
        <v>6</v>
      </c>
      <c r="C485">
        <v>10.53</v>
      </c>
      <c r="D485">
        <v>102700</v>
      </c>
      <c r="E485">
        <v>105000</v>
      </c>
      <c r="F485">
        <v>1.0224</v>
      </c>
      <c r="G485">
        <v>2</v>
      </c>
      <c r="H485" t="s">
        <v>22</v>
      </c>
      <c r="I485">
        <v>30</v>
      </c>
      <c r="J485">
        <v>805000</v>
      </c>
      <c r="K485">
        <v>555000</v>
      </c>
      <c r="L485">
        <v>69.37</v>
      </c>
      <c r="M485">
        <v>360</v>
      </c>
      <c r="N485">
        <v>2.75</v>
      </c>
    </row>
    <row r="486" spans="1:14" x14ac:dyDescent="0.3">
      <c r="A486">
        <v>479</v>
      </c>
      <c r="B486">
        <v>6</v>
      </c>
      <c r="C486">
        <v>94.85</v>
      </c>
      <c r="D486">
        <v>83300</v>
      </c>
      <c r="E486">
        <v>120000</v>
      </c>
      <c r="F486">
        <v>1.4406000000000001</v>
      </c>
      <c r="G486">
        <v>2</v>
      </c>
      <c r="H486" t="s">
        <v>22</v>
      </c>
      <c r="I486">
        <v>40</v>
      </c>
      <c r="J486">
        <v>1265000</v>
      </c>
      <c r="K486">
        <v>665000</v>
      </c>
      <c r="L486">
        <v>68.53</v>
      </c>
      <c r="M486">
        <v>360</v>
      </c>
      <c r="N486">
        <v>3</v>
      </c>
    </row>
    <row r="487" spans="1:14" x14ac:dyDescent="0.3">
      <c r="A487">
        <v>480</v>
      </c>
      <c r="B487">
        <v>48</v>
      </c>
      <c r="C487">
        <v>55.38</v>
      </c>
      <c r="D487">
        <v>80000</v>
      </c>
      <c r="E487">
        <v>38000</v>
      </c>
      <c r="F487">
        <v>0.47499999999999998</v>
      </c>
      <c r="G487">
        <v>1</v>
      </c>
      <c r="H487" t="s">
        <v>22</v>
      </c>
      <c r="I487">
        <v>30</v>
      </c>
      <c r="J487">
        <v>135000</v>
      </c>
      <c r="K487">
        <v>115000</v>
      </c>
      <c r="L487">
        <v>95</v>
      </c>
      <c r="M487">
        <v>360</v>
      </c>
      <c r="N487">
        <v>3.99</v>
      </c>
    </row>
    <row r="488" spans="1:14" x14ac:dyDescent="0.3">
      <c r="A488">
        <v>481</v>
      </c>
      <c r="B488">
        <v>8</v>
      </c>
      <c r="C488">
        <v>23.51</v>
      </c>
      <c r="D488">
        <v>100000</v>
      </c>
      <c r="E488">
        <v>84000</v>
      </c>
      <c r="F488">
        <v>0.84</v>
      </c>
      <c r="G488">
        <v>2</v>
      </c>
      <c r="H488" t="s">
        <v>22</v>
      </c>
      <c r="I488">
        <v>30</v>
      </c>
      <c r="J488">
        <v>605000</v>
      </c>
      <c r="K488">
        <v>425000</v>
      </c>
      <c r="L488">
        <v>70</v>
      </c>
      <c r="M488">
        <v>360</v>
      </c>
      <c r="N488">
        <v>4.75</v>
      </c>
    </row>
    <row r="489" spans="1:14" x14ac:dyDescent="0.3">
      <c r="A489">
        <v>482</v>
      </c>
      <c r="B489">
        <v>26</v>
      </c>
      <c r="C489">
        <v>16.59</v>
      </c>
      <c r="D489">
        <v>79700</v>
      </c>
      <c r="E489">
        <v>108000</v>
      </c>
      <c r="F489">
        <v>1.3551</v>
      </c>
      <c r="G489">
        <v>2</v>
      </c>
      <c r="H489" t="s">
        <v>23</v>
      </c>
      <c r="I489">
        <v>10</v>
      </c>
      <c r="J489">
        <v>185000</v>
      </c>
      <c r="K489">
        <v>125000</v>
      </c>
      <c r="L489">
        <v>68.099999999999994</v>
      </c>
      <c r="M489">
        <v>180</v>
      </c>
      <c r="N489">
        <v>2.75</v>
      </c>
    </row>
    <row r="490" spans="1:14" x14ac:dyDescent="0.3">
      <c r="A490">
        <v>483</v>
      </c>
      <c r="B490">
        <v>27</v>
      </c>
      <c r="C490">
        <v>16.829999999999998</v>
      </c>
      <c r="D490">
        <v>102800</v>
      </c>
      <c r="E490">
        <v>82000</v>
      </c>
      <c r="F490">
        <v>0.79769999999999996</v>
      </c>
      <c r="G490">
        <v>2</v>
      </c>
      <c r="H490" t="s">
        <v>23</v>
      </c>
      <c r="I490">
        <v>41</v>
      </c>
      <c r="J490">
        <v>465000</v>
      </c>
      <c r="K490">
        <v>215000</v>
      </c>
      <c r="L490">
        <v>45.32</v>
      </c>
      <c r="M490">
        <v>180</v>
      </c>
      <c r="N490">
        <v>3.25</v>
      </c>
    </row>
    <row r="491" spans="1:14" x14ac:dyDescent="0.3">
      <c r="A491">
        <v>484</v>
      </c>
      <c r="B491">
        <v>42</v>
      </c>
      <c r="C491">
        <v>6.82</v>
      </c>
      <c r="D491">
        <v>82300</v>
      </c>
      <c r="E491">
        <v>160000</v>
      </c>
      <c r="F491">
        <v>1.9440999999999999</v>
      </c>
      <c r="G491">
        <v>2</v>
      </c>
      <c r="H491" t="s">
        <v>23</v>
      </c>
      <c r="I491">
        <v>10</v>
      </c>
      <c r="J491">
        <v>475000</v>
      </c>
      <c r="K491">
        <v>325000</v>
      </c>
      <c r="L491">
        <v>67.569999999999993</v>
      </c>
      <c r="M491">
        <v>360</v>
      </c>
      <c r="N491">
        <v>2.62</v>
      </c>
    </row>
    <row r="492" spans="1:14" x14ac:dyDescent="0.3">
      <c r="A492">
        <v>485</v>
      </c>
      <c r="B492">
        <v>6</v>
      </c>
      <c r="C492">
        <v>83.46</v>
      </c>
      <c r="D492">
        <v>83300</v>
      </c>
      <c r="E492">
        <v>47000</v>
      </c>
      <c r="F492">
        <v>0.56420000000000003</v>
      </c>
      <c r="G492">
        <v>2</v>
      </c>
      <c r="H492" t="s">
        <v>23</v>
      </c>
      <c r="I492">
        <v>40</v>
      </c>
      <c r="J492">
        <v>715000</v>
      </c>
      <c r="K492">
        <v>265000</v>
      </c>
      <c r="L492">
        <v>36.85</v>
      </c>
      <c r="M492">
        <v>360</v>
      </c>
      <c r="N492">
        <v>2.87</v>
      </c>
    </row>
    <row r="493" spans="1:14" x14ac:dyDescent="0.3">
      <c r="A493">
        <v>486</v>
      </c>
      <c r="B493">
        <v>6</v>
      </c>
      <c r="C493">
        <v>22.09</v>
      </c>
      <c r="D493">
        <v>66100</v>
      </c>
      <c r="E493">
        <v>64000</v>
      </c>
      <c r="F493">
        <v>0.96819999999999995</v>
      </c>
      <c r="G493">
        <v>2</v>
      </c>
      <c r="H493" t="s">
        <v>23</v>
      </c>
      <c r="I493">
        <v>48</v>
      </c>
      <c r="J493">
        <v>335000</v>
      </c>
      <c r="K493">
        <v>265000</v>
      </c>
      <c r="L493">
        <v>80</v>
      </c>
      <c r="M493">
        <v>360</v>
      </c>
      <c r="N493">
        <v>4.37</v>
      </c>
    </row>
    <row r="494" spans="1:14" x14ac:dyDescent="0.3">
      <c r="A494">
        <v>487</v>
      </c>
      <c r="B494">
        <v>22</v>
      </c>
      <c r="C494">
        <v>31.96</v>
      </c>
      <c r="D494">
        <v>54400</v>
      </c>
      <c r="E494">
        <v>62000</v>
      </c>
      <c r="F494">
        <v>1.1396999999999999</v>
      </c>
      <c r="G494">
        <v>2</v>
      </c>
      <c r="H494" t="s">
        <v>23</v>
      </c>
      <c r="I494">
        <v>45</v>
      </c>
      <c r="J494">
        <v>355000</v>
      </c>
      <c r="K494">
        <v>285000</v>
      </c>
      <c r="L494">
        <v>79.63</v>
      </c>
      <c r="M494">
        <v>360</v>
      </c>
      <c r="N494">
        <v>2.75</v>
      </c>
    </row>
    <row r="495" spans="1:14" x14ac:dyDescent="0.3">
      <c r="A495">
        <v>488</v>
      </c>
      <c r="B495">
        <v>51</v>
      </c>
      <c r="C495">
        <v>27.59</v>
      </c>
      <c r="D495">
        <v>89400</v>
      </c>
      <c r="E495">
        <v>90000</v>
      </c>
      <c r="F495">
        <v>1.0066999999999999</v>
      </c>
      <c r="G495">
        <v>2</v>
      </c>
      <c r="H495" t="s">
        <v>23</v>
      </c>
      <c r="I495">
        <v>43</v>
      </c>
      <c r="J495">
        <v>225000</v>
      </c>
      <c r="K495">
        <v>165000</v>
      </c>
      <c r="L495">
        <v>73.680000000000007</v>
      </c>
      <c r="M495">
        <v>360</v>
      </c>
      <c r="N495">
        <v>3</v>
      </c>
    </row>
    <row r="496" spans="1:14" x14ac:dyDescent="0.3">
      <c r="A496">
        <v>489</v>
      </c>
      <c r="B496">
        <v>53</v>
      </c>
      <c r="C496">
        <v>8.57</v>
      </c>
      <c r="D496">
        <v>106900</v>
      </c>
      <c r="E496">
        <v>142000</v>
      </c>
      <c r="F496">
        <v>1.3283</v>
      </c>
      <c r="G496">
        <v>2</v>
      </c>
      <c r="H496" t="s">
        <v>23</v>
      </c>
      <c r="I496">
        <v>30</v>
      </c>
      <c r="J496">
        <v>605000</v>
      </c>
      <c r="K496">
        <v>365000</v>
      </c>
      <c r="L496">
        <v>61.16</v>
      </c>
      <c r="M496">
        <v>360</v>
      </c>
      <c r="N496">
        <v>3.25</v>
      </c>
    </row>
    <row r="497" spans="1:14" x14ac:dyDescent="0.3">
      <c r="A497">
        <v>490</v>
      </c>
      <c r="B497">
        <v>26</v>
      </c>
      <c r="C497">
        <v>40.65</v>
      </c>
      <c r="D497">
        <v>101500</v>
      </c>
      <c r="E497">
        <v>75000</v>
      </c>
      <c r="F497">
        <v>0.7389</v>
      </c>
      <c r="G497">
        <v>2</v>
      </c>
      <c r="H497" t="s">
        <v>23</v>
      </c>
      <c r="I497">
        <v>45</v>
      </c>
      <c r="J497">
        <v>265000</v>
      </c>
      <c r="K497">
        <v>245000</v>
      </c>
      <c r="L497">
        <v>94.82</v>
      </c>
      <c r="M497">
        <v>360</v>
      </c>
      <c r="N497">
        <v>3.37</v>
      </c>
    </row>
    <row r="498" spans="1:14" x14ac:dyDescent="0.3">
      <c r="A498">
        <v>491</v>
      </c>
      <c r="B498">
        <v>6</v>
      </c>
      <c r="C498">
        <v>17.59</v>
      </c>
      <c r="D498">
        <v>92700</v>
      </c>
      <c r="E498">
        <v>97000</v>
      </c>
      <c r="F498">
        <v>1.0464</v>
      </c>
      <c r="G498">
        <v>2</v>
      </c>
      <c r="H498" t="s">
        <v>23</v>
      </c>
      <c r="I498">
        <v>44</v>
      </c>
      <c r="J498">
        <v>765000</v>
      </c>
      <c r="K498">
        <v>605000</v>
      </c>
      <c r="L498">
        <v>79</v>
      </c>
      <c r="M498">
        <v>360</v>
      </c>
      <c r="N498">
        <v>2.69</v>
      </c>
    </row>
    <row r="499" spans="1:14" x14ac:dyDescent="0.3">
      <c r="A499">
        <v>492</v>
      </c>
      <c r="B499">
        <v>37</v>
      </c>
      <c r="C499">
        <v>25.24</v>
      </c>
      <c r="D499">
        <v>94100</v>
      </c>
      <c r="E499">
        <v>95000</v>
      </c>
      <c r="F499">
        <v>1.0096000000000001</v>
      </c>
      <c r="G499">
        <v>1</v>
      </c>
      <c r="H499" t="s">
        <v>23</v>
      </c>
      <c r="I499">
        <v>30</v>
      </c>
      <c r="J499">
        <v>405000</v>
      </c>
      <c r="K499">
        <v>345000</v>
      </c>
      <c r="L499">
        <v>85.91</v>
      </c>
      <c r="M499">
        <v>360</v>
      </c>
      <c r="N499">
        <v>2.62</v>
      </c>
    </row>
    <row r="500" spans="1:14" x14ac:dyDescent="0.3">
      <c r="A500">
        <v>493</v>
      </c>
      <c r="B500">
        <v>6</v>
      </c>
      <c r="C500">
        <v>44.8</v>
      </c>
      <c r="D500">
        <v>102700</v>
      </c>
      <c r="E500">
        <v>70000</v>
      </c>
      <c r="F500">
        <v>0.68159999999999998</v>
      </c>
      <c r="G500">
        <v>2</v>
      </c>
      <c r="H500" t="s">
        <v>23</v>
      </c>
      <c r="I500">
        <v>45</v>
      </c>
      <c r="J500">
        <v>655000</v>
      </c>
      <c r="K500">
        <v>145000</v>
      </c>
      <c r="L500">
        <v>22.41</v>
      </c>
      <c r="M500">
        <v>120</v>
      </c>
      <c r="N500">
        <v>2.5</v>
      </c>
    </row>
    <row r="501" spans="1:14" x14ac:dyDescent="0.3">
      <c r="A501">
        <v>494</v>
      </c>
      <c r="B501">
        <v>4</v>
      </c>
      <c r="C501">
        <v>17.66</v>
      </c>
      <c r="D501">
        <v>77800</v>
      </c>
      <c r="E501">
        <v>104000</v>
      </c>
      <c r="F501">
        <v>1.3368</v>
      </c>
      <c r="G501">
        <v>2</v>
      </c>
      <c r="H501" t="s">
        <v>23</v>
      </c>
      <c r="I501">
        <v>10</v>
      </c>
      <c r="J501">
        <v>475000</v>
      </c>
      <c r="K501">
        <v>205000</v>
      </c>
      <c r="L501">
        <v>43.28</v>
      </c>
      <c r="M501">
        <v>180</v>
      </c>
      <c r="N501">
        <v>2.75</v>
      </c>
    </row>
    <row r="502" spans="1:14" x14ac:dyDescent="0.3">
      <c r="A502">
        <v>495</v>
      </c>
      <c r="B502">
        <v>8</v>
      </c>
      <c r="C502">
        <v>21.49</v>
      </c>
      <c r="D502">
        <v>100000</v>
      </c>
      <c r="E502">
        <v>172000</v>
      </c>
      <c r="F502">
        <v>1.72</v>
      </c>
      <c r="G502">
        <v>2</v>
      </c>
      <c r="H502" t="s">
        <v>23</v>
      </c>
      <c r="I502">
        <v>20</v>
      </c>
      <c r="J502">
        <v>535000</v>
      </c>
      <c r="K502">
        <v>375000</v>
      </c>
      <c r="L502">
        <v>70</v>
      </c>
      <c r="M502">
        <v>360</v>
      </c>
      <c r="N502">
        <v>3.5</v>
      </c>
    </row>
    <row r="503" spans="1:14" x14ac:dyDescent="0.3">
      <c r="A503">
        <v>496</v>
      </c>
      <c r="B503">
        <v>37</v>
      </c>
      <c r="C503">
        <v>40.28</v>
      </c>
      <c r="D503">
        <v>80100</v>
      </c>
      <c r="E503">
        <v>275000</v>
      </c>
      <c r="F503">
        <v>3.4331999999999998</v>
      </c>
      <c r="G503">
        <v>2</v>
      </c>
      <c r="H503" t="s">
        <v>23</v>
      </c>
      <c r="I503">
        <v>20</v>
      </c>
      <c r="J503">
        <v>755000</v>
      </c>
      <c r="K503">
        <v>505000</v>
      </c>
      <c r="L503">
        <v>90</v>
      </c>
      <c r="M503">
        <v>360</v>
      </c>
      <c r="N503">
        <v>2.62</v>
      </c>
    </row>
    <row r="504" spans="1:14" x14ac:dyDescent="0.3">
      <c r="A504">
        <v>497</v>
      </c>
      <c r="B504">
        <v>8</v>
      </c>
      <c r="C504">
        <v>14.48</v>
      </c>
      <c r="D504">
        <v>100000</v>
      </c>
      <c r="E504">
        <v>79000</v>
      </c>
      <c r="F504">
        <v>0.79</v>
      </c>
      <c r="G504">
        <v>2</v>
      </c>
      <c r="H504" t="s">
        <v>23</v>
      </c>
      <c r="I504">
        <v>20</v>
      </c>
      <c r="J504">
        <v>425000</v>
      </c>
      <c r="K504">
        <v>315000</v>
      </c>
      <c r="L504">
        <v>73.849999999999994</v>
      </c>
      <c r="M504">
        <v>360</v>
      </c>
      <c r="N504">
        <v>3</v>
      </c>
    </row>
    <row r="505" spans="1:14" x14ac:dyDescent="0.3">
      <c r="A505">
        <v>498</v>
      </c>
      <c r="B505">
        <v>17</v>
      </c>
      <c r="C505">
        <v>10.96</v>
      </c>
      <c r="D505">
        <v>69300</v>
      </c>
      <c r="E505">
        <v>187000</v>
      </c>
      <c r="F505">
        <v>2.6983999999999999</v>
      </c>
      <c r="G505">
        <v>2</v>
      </c>
      <c r="H505" t="s">
        <v>23</v>
      </c>
      <c r="I505">
        <v>10</v>
      </c>
      <c r="J505">
        <v>325000</v>
      </c>
      <c r="K505">
        <v>145000</v>
      </c>
      <c r="L505">
        <v>43.75</v>
      </c>
      <c r="M505">
        <v>180</v>
      </c>
      <c r="N505">
        <v>2.87</v>
      </c>
    </row>
    <row r="506" spans="1:14" x14ac:dyDescent="0.3">
      <c r="A506">
        <v>499</v>
      </c>
      <c r="B506">
        <v>26</v>
      </c>
      <c r="C506">
        <v>33.82</v>
      </c>
      <c r="D506">
        <v>79700</v>
      </c>
      <c r="E506">
        <v>109000</v>
      </c>
      <c r="F506">
        <v>1.3675999999999999</v>
      </c>
      <c r="G506">
        <v>2</v>
      </c>
      <c r="H506" t="s">
        <v>23</v>
      </c>
      <c r="I506">
        <v>20</v>
      </c>
      <c r="J506">
        <v>525000</v>
      </c>
      <c r="K506">
        <v>385000</v>
      </c>
      <c r="L506">
        <v>73.459999999999994</v>
      </c>
      <c r="M506">
        <v>360</v>
      </c>
      <c r="N506">
        <v>3.62</v>
      </c>
    </row>
    <row r="507" spans="1:14" x14ac:dyDescent="0.3">
      <c r="A507">
        <v>500</v>
      </c>
      <c r="B507">
        <v>34</v>
      </c>
      <c r="C507">
        <v>22.55</v>
      </c>
      <c r="D507">
        <v>96600</v>
      </c>
      <c r="E507">
        <v>60000</v>
      </c>
      <c r="F507">
        <v>0.62109999999999999</v>
      </c>
      <c r="G507">
        <v>1</v>
      </c>
      <c r="H507" t="s">
        <v>23</v>
      </c>
      <c r="I507">
        <v>41</v>
      </c>
      <c r="J507">
        <v>375000</v>
      </c>
      <c r="K507">
        <v>305000</v>
      </c>
      <c r="L507">
        <v>80</v>
      </c>
      <c r="M507">
        <v>360</v>
      </c>
      <c r="N507">
        <v>3.5</v>
      </c>
    </row>
  </sheetData>
  <sortState xmlns:xlrd2="http://schemas.microsoft.com/office/spreadsheetml/2017/richdata2" ref="B8:N507">
    <sortCondition ref="H8:H507"/>
  </sortState>
  <phoneticPr fontId="20" type="noConversion"/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1C38A-E765-40C5-A0F5-A952E45319BD}">
  <dimension ref="A1:J61"/>
  <sheetViews>
    <sheetView workbookViewId="0">
      <selection activeCell="I20" sqref="I20"/>
    </sheetView>
  </sheetViews>
  <sheetFormatPr defaultRowHeight="14.4" x14ac:dyDescent="0.3"/>
  <cols>
    <col min="1" max="1" width="14.5546875" bestFit="1" customWidth="1"/>
    <col min="2" max="2" width="36.5546875" bestFit="1" customWidth="1"/>
    <col min="3" max="3" width="29.88671875" bestFit="1" customWidth="1"/>
    <col min="6" max="6" width="17.5546875" customWidth="1"/>
    <col min="8" max="8" width="31.33203125" customWidth="1"/>
    <col min="9" max="9" width="27.88671875" customWidth="1"/>
    <col min="10" max="10" width="18.5546875" customWidth="1"/>
  </cols>
  <sheetData>
    <row r="1" spans="1:10" x14ac:dyDescent="0.3">
      <c r="A1" t="s">
        <v>7</v>
      </c>
      <c r="B1" t="s">
        <v>29</v>
      </c>
    </row>
    <row r="2" spans="1:10" x14ac:dyDescent="0.3">
      <c r="A2" t="s">
        <v>17</v>
      </c>
      <c r="B2">
        <v>35.829361702127656</v>
      </c>
      <c r="F2" t="s">
        <v>41</v>
      </c>
    </row>
    <row r="3" spans="1:10" ht="18" x14ac:dyDescent="0.35">
      <c r="A3" t="s">
        <v>23</v>
      </c>
      <c r="B3">
        <v>26.496315789473684</v>
      </c>
      <c r="F3" s="16" t="s">
        <v>17</v>
      </c>
    </row>
    <row r="4" spans="1:10" ht="18" x14ac:dyDescent="0.35">
      <c r="A4" t="s">
        <v>18</v>
      </c>
      <c r="B4">
        <v>25.69</v>
      </c>
      <c r="F4" s="16" t="s">
        <v>23</v>
      </c>
    </row>
    <row r="5" spans="1:10" ht="18" x14ac:dyDescent="0.35">
      <c r="A5" t="s">
        <v>19</v>
      </c>
      <c r="B5">
        <v>26.293453237410063</v>
      </c>
      <c r="F5" s="16" t="s">
        <v>18</v>
      </c>
    </row>
    <row r="6" spans="1:10" ht="18" x14ac:dyDescent="0.35">
      <c r="A6" t="s">
        <v>20</v>
      </c>
      <c r="B6">
        <v>27.333814432989669</v>
      </c>
      <c r="F6" s="16" t="s">
        <v>19</v>
      </c>
      <c r="H6" t="s">
        <v>52</v>
      </c>
      <c r="I6" t="s">
        <v>46</v>
      </c>
    </row>
    <row r="7" spans="1:10" ht="18" x14ac:dyDescent="0.35">
      <c r="A7" t="s">
        <v>21</v>
      </c>
      <c r="B7">
        <v>30.708522727272726</v>
      </c>
      <c r="F7" s="16" t="s">
        <v>20</v>
      </c>
      <c r="H7" cm="1">
        <f t="array" ref="H7">INDEX(B46:B52,F12)</f>
        <v>97</v>
      </c>
      <c r="I7" cm="1">
        <f t="array" ref="I7">ROUND(INDEX(B2:B8,F12),2)</f>
        <v>27.33</v>
      </c>
    </row>
    <row r="8" spans="1:10" ht="18" x14ac:dyDescent="0.35">
      <c r="A8" t="s">
        <v>22</v>
      </c>
      <c r="B8">
        <v>27.976500000000001</v>
      </c>
      <c r="F8" s="16" t="s">
        <v>21</v>
      </c>
    </row>
    <row r="9" spans="1:10" ht="18" x14ac:dyDescent="0.35">
      <c r="F9" s="16" t="s">
        <v>22</v>
      </c>
    </row>
    <row r="10" spans="1:10" x14ac:dyDescent="0.3">
      <c r="A10" t="s">
        <v>7</v>
      </c>
      <c r="B10" t="s">
        <v>33</v>
      </c>
      <c r="C10" t="s">
        <v>32</v>
      </c>
    </row>
    <row r="11" spans="1:10" x14ac:dyDescent="0.3">
      <c r="A11" t="s">
        <v>17</v>
      </c>
      <c r="B11" s="15">
        <v>3.2327659574468091</v>
      </c>
      <c r="C11" s="15">
        <v>1.8501617021276595</v>
      </c>
      <c r="F11" t="s">
        <v>42</v>
      </c>
      <c r="H11" t="s">
        <v>39</v>
      </c>
      <c r="I11" t="s">
        <v>43</v>
      </c>
      <c r="J11" t="s">
        <v>44</v>
      </c>
    </row>
    <row r="12" spans="1:10" x14ac:dyDescent="0.3">
      <c r="A12" t="s">
        <v>23</v>
      </c>
      <c r="B12" s="15">
        <v>3.0473684210526315</v>
      </c>
      <c r="C12" s="15">
        <v>1.2919789473684209</v>
      </c>
      <c r="F12">
        <v>5</v>
      </c>
      <c r="H12" cm="1">
        <f t="array" ref="H12">INDEX(B38:B44,F12)</f>
        <v>97</v>
      </c>
      <c r="I12" cm="1">
        <f t="array" ref="I12">INDEX(B20:B26,F12)</f>
        <v>11</v>
      </c>
      <c r="J12" cm="1">
        <f t="array" ref="J12">ROUND(INDEX(B11:B17,F12),2)</f>
        <v>3.26</v>
      </c>
    </row>
    <row r="13" spans="1:10" x14ac:dyDescent="0.3">
      <c r="A13" t="s">
        <v>18</v>
      </c>
      <c r="B13" s="15">
        <v>3.196200000000001</v>
      </c>
      <c r="C13" s="15">
        <v>1.7547300000000001</v>
      </c>
    </row>
    <row r="14" spans="1:10" x14ac:dyDescent="0.3">
      <c r="A14" t="s">
        <v>19</v>
      </c>
      <c r="B14" s="15">
        <v>3.1705755395683481</v>
      </c>
      <c r="C14" s="15">
        <v>1.5212446043165471</v>
      </c>
    </row>
    <row r="15" spans="1:10" x14ac:dyDescent="0.3">
      <c r="A15" t="s">
        <v>20</v>
      </c>
      <c r="B15" s="15">
        <v>3.2597938144329919</v>
      </c>
      <c r="C15" s="15">
        <v>1.3178350515463915</v>
      </c>
      <c r="H15" t="s">
        <v>32</v>
      </c>
      <c r="I15" t="s">
        <v>45</v>
      </c>
    </row>
    <row r="16" spans="1:10" x14ac:dyDescent="0.3">
      <c r="A16" t="s">
        <v>21</v>
      </c>
      <c r="B16" s="15">
        <v>3.2938636363636378</v>
      </c>
      <c r="C16" s="15">
        <v>1.6434954545454543</v>
      </c>
      <c r="H16" cm="1">
        <f t="array" ref="H16">ROUND(INDEX(C11:C17,F12),2)</f>
        <v>1.32</v>
      </c>
      <c r="I16" cm="1">
        <f t="array" ref="I16">ROUND(INDEX(B29:B35,F12),2)</f>
        <v>31.1</v>
      </c>
    </row>
    <row r="17" spans="1:8" x14ac:dyDescent="0.3">
      <c r="A17" t="s">
        <v>22</v>
      </c>
      <c r="B17" s="15">
        <v>3.3525000000000023</v>
      </c>
      <c r="C17" s="15">
        <v>1.3454383333333335</v>
      </c>
    </row>
    <row r="18" spans="1:8" x14ac:dyDescent="0.3">
      <c r="H18" s="21" t="s">
        <v>69</v>
      </c>
    </row>
    <row r="19" spans="1:8" x14ac:dyDescent="0.3">
      <c r="A19" t="s">
        <v>7</v>
      </c>
      <c r="B19" t="s">
        <v>36</v>
      </c>
      <c r="C19" t="s">
        <v>37</v>
      </c>
      <c r="H19" s="15" cm="1">
        <f t="array" ref="H19">INDEX(B55:B61,F12)</f>
        <v>327.21649484536084</v>
      </c>
    </row>
    <row r="20" spans="1:8" x14ac:dyDescent="0.3">
      <c r="A20" t="s">
        <v>17</v>
      </c>
      <c r="B20">
        <v>6</v>
      </c>
      <c r="C20">
        <v>41</v>
      </c>
    </row>
    <row r="21" spans="1:8" x14ac:dyDescent="0.3">
      <c r="A21" t="s">
        <v>23</v>
      </c>
      <c r="B21">
        <v>2</v>
      </c>
      <c r="C21">
        <v>17</v>
      </c>
    </row>
    <row r="22" spans="1:8" x14ac:dyDescent="0.3">
      <c r="A22" t="s">
        <v>18</v>
      </c>
      <c r="B22">
        <v>3</v>
      </c>
      <c r="C22">
        <v>47</v>
      </c>
    </row>
    <row r="23" spans="1:8" x14ac:dyDescent="0.3">
      <c r="A23" t="s">
        <v>19</v>
      </c>
      <c r="B23">
        <v>14</v>
      </c>
      <c r="C23">
        <v>125</v>
      </c>
    </row>
    <row r="24" spans="1:8" x14ac:dyDescent="0.3">
      <c r="A24" t="s">
        <v>20</v>
      </c>
      <c r="B24">
        <v>11</v>
      </c>
      <c r="C24">
        <v>86</v>
      </c>
    </row>
    <row r="25" spans="1:8" x14ac:dyDescent="0.3">
      <c r="A25" t="s">
        <v>21</v>
      </c>
      <c r="B25">
        <v>9</v>
      </c>
      <c r="C25">
        <v>79</v>
      </c>
    </row>
    <row r="26" spans="1:8" x14ac:dyDescent="0.3">
      <c r="A26" t="s">
        <v>22</v>
      </c>
      <c r="B26">
        <v>11</v>
      </c>
      <c r="C26">
        <v>49</v>
      </c>
    </row>
    <row r="28" spans="1:8" x14ac:dyDescent="0.3">
      <c r="A28" t="s">
        <v>7</v>
      </c>
      <c r="B28" t="s">
        <v>38</v>
      </c>
    </row>
    <row r="29" spans="1:8" x14ac:dyDescent="0.3">
      <c r="A29" t="s">
        <v>17</v>
      </c>
      <c r="B29">
        <v>29.127659574468087</v>
      </c>
    </row>
    <row r="30" spans="1:8" x14ac:dyDescent="0.3">
      <c r="A30" t="s">
        <v>23</v>
      </c>
      <c r="B30">
        <v>30.105263157894736</v>
      </c>
    </row>
    <row r="31" spans="1:8" x14ac:dyDescent="0.3">
      <c r="A31" t="s">
        <v>18</v>
      </c>
      <c r="B31">
        <v>28.02</v>
      </c>
    </row>
    <row r="32" spans="1:8" x14ac:dyDescent="0.3">
      <c r="A32" t="s">
        <v>19</v>
      </c>
      <c r="B32">
        <v>30.14388489208633</v>
      </c>
    </row>
    <row r="33" spans="1:2" x14ac:dyDescent="0.3">
      <c r="A33" t="s">
        <v>20</v>
      </c>
      <c r="B33">
        <v>31.103092783505154</v>
      </c>
    </row>
    <row r="34" spans="1:2" x14ac:dyDescent="0.3">
      <c r="A34" t="s">
        <v>21</v>
      </c>
      <c r="B34">
        <v>29.75</v>
      </c>
    </row>
    <row r="35" spans="1:2" x14ac:dyDescent="0.3">
      <c r="A35" t="s">
        <v>22</v>
      </c>
      <c r="B35">
        <v>33.016666666666666</v>
      </c>
    </row>
    <row r="37" spans="1:2" x14ac:dyDescent="0.3">
      <c r="A37" t="s">
        <v>28</v>
      </c>
      <c r="B37" t="s">
        <v>39</v>
      </c>
    </row>
    <row r="38" spans="1:2" x14ac:dyDescent="0.3">
      <c r="A38" t="s">
        <v>17</v>
      </c>
      <c r="B38">
        <v>47</v>
      </c>
    </row>
    <row r="39" spans="1:2" x14ac:dyDescent="0.3">
      <c r="A39" t="s">
        <v>23</v>
      </c>
      <c r="B39">
        <v>19</v>
      </c>
    </row>
    <row r="40" spans="1:2" x14ac:dyDescent="0.3">
      <c r="A40" t="s">
        <v>18</v>
      </c>
      <c r="B40">
        <v>50</v>
      </c>
    </row>
    <row r="41" spans="1:2" x14ac:dyDescent="0.3">
      <c r="A41" t="s">
        <v>19</v>
      </c>
      <c r="B41">
        <v>139</v>
      </c>
    </row>
    <row r="42" spans="1:2" x14ac:dyDescent="0.3">
      <c r="A42" t="s">
        <v>20</v>
      </c>
      <c r="B42">
        <v>97</v>
      </c>
    </row>
    <row r="43" spans="1:2" x14ac:dyDescent="0.3">
      <c r="A43" t="s">
        <v>21</v>
      </c>
      <c r="B43">
        <v>88</v>
      </c>
    </row>
    <row r="44" spans="1:2" x14ac:dyDescent="0.3">
      <c r="A44" t="s">
        <v>22</v>
      </c>
      <c r="B44">
        <v>60</v>
      </c>
    </row>
    <row r="45" spans="1:2" x14ac:dyDescent="0.3">
      <c r="A45" t="s">
        <v>41</v>
      </c>
      <c r="B45" t="s">
        <v>51</v>
      </c>
    </row>
    <row r="46" spans="1:2" x14ac:dyDescent="0.3">
      <c r="A46" s="13" t="s">
        <v>17</v>
      </c>
      <c r="B46">
        <v>47</v>
      </c>
    </row>
    <row r="47" spans="1:2" x14ac:dyDescent="0.3">
      <c r="A47" s="13" t="s">
        <v>23</v>
      </c>
      <c r="B47">
        <v>19</v>
      </c>
    </row>
    <row r="48" spans="1:2" x14ac:dyDescent="0.3">
      <c r="A48" s="13" t="s">
        <v>18</v>
      </c>
      <c r="B48">
        <v>50</v>
      </c>
    </row>
    <row r="49" spans="1:2" x14ac:dyDescent="0.3">
      <c r="A49" s="13" t="s">
        <v>19</v>
      </c>
      <c r="B49">
        <v>139</v>
      </c>
    </row>
    <row r="50" spans="1:2" x14ac:dyDescent="0.3">
      <c r="A50" s="13" t="s">
        <v>20</v>
      </c>
      <c r="B50">
        <v>97</v>
      </c>
    </row>
    <row r="51" spans="1:2" x14ac:dyDescent="0.3">
      <c r="A51" s="13" t="s">
        <v>21</v>
      </c>
      <c r="B51">
        <v>88</v>
      </c>
    </row>
    <row r="52" spans="1:2" x14ac:dyDescent="0.3">
      <c r="A52" s="13" t="s">
        <v>22</v>
      </c>
      <c r="B52">
        <v>60</v>
      </c>
    </row>
    <row r="54" spans="1:2" x14ac:dyDescent="0.3">
      <c r="A54" t="s">
        <v>67</v>
      </c>
      <c r="B54" t="s">
        <v>66</v>
      </c>
    </row>
    <row r="55" spans="1:2" x14ac:dyDescent="0.3">
      <c r="A55" t="s">
        <v>17</v>
      </c>
      <c r="B55" s="15">
        <v>305.10638297872339</v>
      </c>
    </row>
    <row r="56" spans="1:2" x14ac:dyDescent="0.3">
      <c r="A56" t="s">
        <v>23</v>
      </c>
      <c r="B56" s="15">
        <v>309.4736842105263</v>
      </c>
    </row>
    <row r="57" spans="1:2" x14ac:dyDescent="0.3">
      <c r="A57" t="s">
        <v>18</v>
      </c>
      <c r="B57" s="15">
        <v>322.8</v>
      </c>
    </row>
    <row r="58" spans="1:2" x14ac:dyDescent="0.3">
      <c r="A58" t="s">
        <v>19</v>
      </c>
      <c r="B58" s="15">
        <v>316.40287769784175</v>
      </c>
    </row>
    <row r="59" spans="1:2" x14ac:dyDescent="0.3">
      <c r="A59" t="s">
        <v>20</v>
      </c>
      <c r="B59" s="15">
        <v>327.21649484536084</v>
      </c>
    </row>
    <row r="60" spans="1:2" x14ac:dyDescent="0.3">
      <c r="A60" t="s">
        <v>21</v>
      </c>
      <c r="B60" s="15">
        <v>332.72727272727275</v>
      </c>
    </row>
    <row r="61" spans="1:2" x14ac:dyDescent="0.3">
      <c r="A61" t="s">
        <v>22</v>
      </c>
      <c r="B61" s="15">
        <v>335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Drop Down 1">
              <controlPr defaultSize="0" autoLine="0" autoPict="0">
                <anchor moveWithCells="1">
                  <from>
                    <xdr:col>7</xdr:col>
                    <xdr:colOff>449580</xdr:colOff>
                    <xdr:row>1</xdr:row>
                    <xdr:rowOff>137160</xdr:rowOff>
                  </from>
                  <to>
                    <xdr:col>7</xdr:col>
                    <xdr:colOff>1546860</xdr:colOff>
                    <xdr:row>3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4C00A-DC35-4287-BC3B-7671026525B6}">
  <dimension ref="A1:C46"/>
  <sheetViews>
    <sheetView topLeftCell="C1" workbookViewId="0">
      <selection activeCell="N56" sqref="N56"/>
    </sheetView>
  </sheetViews>
  <sheetFormatPr defaultRowHeight="14.4" x14ac:dyDescent="0.3"/>
  <cols>
    <col min="1" max="1" width="17" bestFit="1" customWidth="1"/>
    <col min="2" max="2" width="14" bestFit="1" customWidth="1"/>
    <col min="3" max="3" width="21.6640625" bestFit="1" customWidth="1"/>
    <col min="4" max="8" width="7.6640625" bestFit="1" customWidth="1"/>
  </cols>
  <sheetData>
    <row r="1" spans="1:3" x14ac:dyDescent="0.3">
      <c r="A1" s="12" t="s">
        <v>7</v>
      </c>
      <c r="B1" t="s">
        <v>29</v>
      </c>
    </row>
    <row r="2" spans="1:3" x14ac:dyDescent="0.3">
      <c r="A2" s="13" t="s">
        <v>17</v>
      </c>
      <c r="B2" s="15">
        <v>35.829361702127656</v>
      </c>
    </row>
    <row r="3" spans="1:3" x14ac:dyDescent="0.3">
      <c r="A3" s="13" t="s">
        <v>23</v>
      </c>
      <c r="B3" s="15">
        <v>26.496315789473684</v>
      </c>
    </row>
    <row r="4" spans="1:3" x14ac:dyDescent="0.3">
      <c r="A4" s="13" t="s">
        <v>18</v>
      </c>
      <c r="B4" s="15">
        <v>25.69</v>
      </c>
    </row>
    <row r="5" spans="1:3" x14ac:dyDescent="0.3">
      <c r="A5" s="13" t="s">
        <v>19</v>
      </c>
      <c r="B5" s="15">
        <v>26.293453237410063</v>
      </c>
    </row>
    <row r="6" spans="1:3" x14ac:dyDescent="0.3">
      <c r="A6" s="13" t="s">
        <v>20</v>
      </c>
      <c r="B6" s="15">
        <v>27.333814432989669</v>
      </c>
    </row>
    <row r="7" spans="1:3" x14ac:dyDescent="0.3">
      <c r="A7" s="13" t="s">
        <v>21</v>
      </c>
      <c r="B7" s="15">
        <v>30.708522727272726</v>
      </c>
    </row>
    <row r="8" spans="1:3" x14ac:dyDescent="0.3">
      <c r="A8" s="13" t="s">
        <v>22</v>
      </c>
      <c r="B8" s="15">
        <v>27.976500000000001</v>
      </c>
    </row>
    <row r="11" spans="1:3" x14ac:dyDescent="0.3">
      <c r="A11" s="12" t="s">
        <v>7</v>
      </c>
      <c r="B11" t="s">
        <v>33</v>
      </c>
      <c r="C11" t="s">
        <v>32</v>
      </c>
    </row>
    <row r="12" spans="1:3" x14ac:dyDescent="0.3">
      <c r="A12" s="13" t="s">
        <v>17</v>
      </c>
      <c r="B12" s="15">
        <v>3.2327659574468091</v>
      </c>
      <c r="C12" s="15">
        <v>1.8501617021276595</v>
      </c>
    </row>
    <row r="13" spans="1:3" x14ac:dyDescent="0.3">
      <c r="A13" s="13" t="s">
        <v>23</v>
      </c>
      <c r="B13" s="15">
        <v>3.0473684210526315</v>
      </c>
      <c r="C13" s="15">
        <v>1.2919789473684209</v>
      </c>
    </row>
    <row r="14" spans="1:3" x14ac:dyDescent="0.3">
      <c r="A14" s="13" t="s">
        <v>18</v>
      </c>
      <c r="B14" s="15">
        <v>3.196200000000001</v>
      </c>
      <c r="C14" s="15">
        <v>1.7547300000000001</v>
      </c>
    </row>
    <row r="15" spans="1:3" x14ac:dyDescent="0.3">
      <c r="A15" s="13" t="s">
        <v>19</v>
      </c>
      <c r="B15" s="15">
        <v>3.1705755395683481</v>
      </c>
      <c r="C15" s="15">
        <v>1.5212446043165471</v>
      </c>
    </row>
    <row r="16" spans="1:3" x14ac:dyDescent="0.3">
      <c r="A16" s="13" t="s">
        <v>20</v>
      </c>
      <c r="B16" s="15">
        <v>3.2597938144329919</v>
      </c>
      <c r="C16" s="15">
        <v>1.3178350515463915</v>
      </c>
    </row>
    <row r="17" spans="1:3" x14ac:dyDescent="0.3">
      <c r="A17" s="13" t="s">
        <v>21</v>
      </c>
      <c r="B17" s="15">
        <v>3.2938636363636378</v>
      </c>
      <c r="C17" s="15">
        <v>1.6434954545454543</v>
      </c>
    </row>
    <row r="18" spans="1:3" x14ac:dyDescent="0.3">
      <c r="A18" s="13" t="s">
        <v>22</v>
      </c>
      <c r="B18" s="15">
        <v>3.3525000000000023</v>
      </c>
      <c r="C18" s="15">
        <v>1.3454383333333335</v>
      </c>
    </row>
    <row r="21" spans="1:3" x14ac:dyDescent="0.3">
      <c r="A21" s="12" t="s">
        <v>7</v>
      </c>
      <c r="B21" t="s">
        <v>47</v>
      </c>
      <c r="C21" t="s">
        <v>48</v>
      </c>
    </row>
    <row r="22" spans="1:3" x14ac:dyDescent="0.3">
      <c r="A22" s="13" t="s">
        <v>17</v>
      </c>
      <c r="B22">
        <v>6</v>
      </c>
      <c r="C22">
        <v>41</v>
      </c>
    </row>
    <row r="23" spans="1:3" x14ac:dyDescent="0.3">
      <c r="A23" s="13" t="s">
        <v>23</v>
      </c>
      <c r="B23">
        <v>2</v>
      </c>
      <c r="C23">
        <v>17</v>
      </c>
    </row>
    <row r="24" spans="1:3" x14ac:dyDescent="0.3">
      <c r="A24" s="13" t="s">
        <v>18</v>
      </c>
      <c r="B24">
        <v>3</v>
      </c>
      <c r="C24">
        <v>47</v>
      </c>
    </row>
    <row r="25" spans="1:3" x14ac:dyDescent="0.3">
      <c r="A25" s="13" t="s">
        <v>19</v>
      </c>
      <c r="B25">
        <v>14</v>
      </c>
      <c r="C25">
        <v>125</v>
      </c>
    </row>
    <row r="26" spans="1:3" x14ac:dyDescent="0.3">
      <c r="A26" s="13" t="s">
        <v>20</v>
      </c>
      <c r="B26">
        <v>11</v>
      </c>
      <c r="C26">
        <v>86</v>
      </c>
    </row>
    <row r="27" spans="1:3" x14ac:dyDescent="0.3">
      <c r="A27" s="13" t="s">
        <v>21</v>
      </c>
      <c r="B27">
        <v>9</v>
      </c>
      <c r="C27">
        <v>79</v>
      </c>
    </row>
    <row r="28" spans="1:3" x14ac:dyDescent="0.3">
      <c r="A28" s="13" t="s">
        <v>22</v>
      </c>
      <c r="B28">
        <v>11</v>
      </c>
      <c r="C28">
        <v>49</v>
      </c>
    </row>
    <row r="30" spans="1:3" x14ac:dyDescent="0.3">
      <c r="A30" s="12" t="s">
        <v>7</v>
      </c>
      <c r="B30" t="s">
        <v>38</v>
      </c>
    </row>
    <row r="31" spans="1:3" x14ac:dyDescent="0.3">
      <c r="A31" s="13" t="s">
        <v>17</v>
      </c>
      <c r="B31" s="15">
        <v>29.127659574468087</v>
      </c>
    </row>
    <row r="32" spans="1:3" x14ac:dyDescent="0.3">
      <c r="A32" s="13" t="s">
        <v>23</v>
      </c>
      <c r="B32" s="15">
        <v>30.105263157894736</v>
      </c>
    </row>
    <row r="33" spans="1:2" x14ac:dyDescent="0.3">
      <c r="A33" s="13" t="s">
        <v>18</v>
      </c>
      <c r="B33" s="15">
        <v>28.02</v>
      </c>
    </row>
    <row r="34" spans="1:2" x14ac:dyDescent="0.3">
      <c r="A34" s="13" t="s">
        <v>19</v>
      </c>
      <c r="B34" s="15">
        <v>30.14388489208633</v>
      </c>
    </row>
    <row r="35" spans="1:2" x14ac:dyDescent="0.3">
      <c r="A35" s="13" t="s">
        <v>20</v>
      </c>
      <c r="B35" s="15">
        <v>31.103092783505154</v>
      </c>
    </row>
    <row r="36" spans="1:2" x14ac:dyDescent="0.3">
      <c r="A36" s="13" t="s">
        <v>21</v>
      </c>
      <c r="B36" s="15">
        <v>29.75</v>
      </c>
    </row>
    <row r="37" spans="1:2" x14ac:dyDescent="0.3">
      <c r="A37" s="13" t="s">
        <v>22</v>
      </c>
      <c r="B37" s="15">
        <v>33.016666666666666</v>
      </c>
    </row>
    <row r="39" spans="1:2" x14ac:dyDescent="0.3">
      <c r="A39" s="12" t="s">
        <v>28</v>
      </c>
      <c r="B39" t="s">
        <v>39</v>
      </c>
    </row>
    <row r="40" spans="1:2" x14ac:dyDescent="0.3">
      <c r="A40" s="13" t="s">
        <v>17</v>
      </c>
      <c r="B40">
        <v>47</v>
      </c>
    </row>
    <row r="41" spans="1:2" x14ac:dyDescent="0.3">
      <c r="A41" s="13" t="s">
        <v>23</v>
      </c>
      <c r="B41">
        <v>19</v>
      </c>
    </row>
    <row r="42" spans="1:2" x14ac:dyDescent="0.3">
      <c r="A42" s="13" t="s">
        <v>18</v>
      </c>
      <c r="B42">
        <v>50</v>
      </c>
    </row>
    <row r="43" spans="1:2" x14ac:dyDescent="0.3">
      <c r="A43" s="13" t="s">
        <v>19</v>
      </c>
      <c r="B43">
        <v>139</v>
      </c>
    </row>
    <row r="44" spans="1:2" x14ac:dyDescent="0.3">
      <c r="A44" s="13" t="s">
        <v>20</v>
      </c>
      <c r="B44">
        <v>97</v>
      </c>
    </row>
    <row r="45" spans="1:2" x14ac:dyDescent="0.3">
      <c r="A45" s="13" t="s">
        <v>21</v>
      </c>
      <c r="B45">
        <v>88</v>
      </c>
    </row>
    <row r="46" spans="1:2" x14ac:dyDescent="0.3">
      <c r="A46" s="13" t="s">
        <v>22</v>
      </c>
      <c r="B46">
        <v>60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875E-D51B-4192-9182-7850371EEC20}">
  <dimension ref="A3:B59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37.21875" bestFit="1" customWidth="1"/>
  </cols>
  <sheetData>
    <row r="3" spans="1:2" x14ac:dyDescent="0.3">
      <c r="A3" s="12" t="s">
        <v>28</v>
      </c>
      <c r="B3" t="s">
        <v>38</v>
      </c>
    </row>
    <row r="4" spans="1:2" x14ac:dyDescent="0.3">
      <c r="A4" s="13" t="s">
        <v>17</v>
      </c>
      <c r="B4">
        <v>29.127659574468087</v>
      </c>
    </row>
    <row r="5" spans="1:2" x14ac:dyDescent="0.3">
      <c r="A5" s="20" t="s">
        <v>17</v>
      </c>
      <c r="B5">
        <v>29.127659574468087</v>
      </c>
    </row>
    <row r="6" spans="1:2" x14ac:dyDescent="0.3">
      <c r="A6" s="20" t="s">
        <v>23</v>
      </c>
      <c r="B6">
        <v>29.127659574468087</v>
      </c>
    </row>
    <row r="7" spans="1:2" x14ac:dyDescent="0.3">
      <c r="A7" s="20" t="s">
        <v>18</v>
      </c>
      <c r="B7">
        <v>29.127659574468087</v>
      </c>
    </row>
    <row r="8" spans="1:2" x14ac:dyDescent="0.3">
      <c r="A8" s="20" t="s">
        <v>19</v>
      </c>
      <c r="B8">
        <v>29.127659574468087</v>
      </c>
    </row>
    <row r="9" spans="1:2" x14ac:dyDescent="0.3">
      <c r="A9" s="20" t="s">
        <v>20</v>
      </c>
      <c r="B9">
        <v>29.127659574468087</v>
      </c>
    </row>
    <row r="10" spans="1:2" x14ac:dyDescent="0.3">
      <c r="A10" s="20" t="s">
        <v>21</v>
      </c>
      <c r="B10">
        <v>29.127659574468087</v>
      </c>
    </row>
    <row r="11" spans="1:2" x14ac:dyDescent="0.3">
      <c r="A11" s="20" t="s">
        <v>22</v>
      </c>
      <c r="B11">
        <v>29.127659574468087</v>
      </c>
    </row>
    <row r="12" spans="1:2" x14ac:dyDescent="0.3">
      <c r="A12" s="13" t="s">
        <v>23</v>
      </c>
      <c r="B12">
        <v>30.105263157894736</v>
      </c>
    </row>
    <row r="13" spans="1:2" x14ac:dyDescent="0.3">
      <c r="A13" s="20" t="s">
        <v>17</v>
      </c>
      <c r="B13">
        <v>30.105263157894736</v>
      </c>
    </row>
    <row r="14" spans="1:2" x14ac:dyDescent="0.3">
      <c r="A14" s="20" t="s">
        <v>23</v>
      </c>
      <c r="B14">
        <v>30.105263157894736</v>
      </c>
    </row>
    <row r="15" spans="1:2" x14ac:dyDescent="0.3">
      <c r="A15" s="20" t="s">
        <v>18</v>
      </c>
      <c r="B15">
        <v>30.105263157894736</v>
      </c>
    </row>
    <row r="16" spans="1:2" x14ac:dyDescent="0.3">
      <c r="A16" s="20" t="s">
        <v>19</v>
      </c>
      <c r="B16">
        <v>30.105263157894736</v>
      </c>
    </row>
    <row r="17" spans="1:2" x14ac:dyDescent="0.3">
      <c r="A17" s="20" t="s">
        <v>20</v>
      </c>
      <c r="B17">
        <v>30.105263157894736</v>
      </c>
    </row>
    <row r="18" spans="1:2" x14ac:dyDescent="0.3">
      <c r="A18" s="20" t="s">
        <v>21</v>
      </c>
      <c r="B18">
        <v>30.105263157894736</v>
      </c>
    </row>
    <row r="19" spans="1:2" x14ac:dyDescent="0.3">
      <c r="A19" s="20" t="s">
        <v>22</v>
      </c>
      <c r="B19">
        <v>30.105263157894736</v>
      </c>
    </row>
    <row r="20" spans="1:2" x14ac:dyDescent="0.3">
      <c r="A20" s="13" t="s">
        <v>18</v>
      </c>
      <c r="B20">
        <v>28.02</v>
      </c>
    </row>
    <row r="21" spans="1:2" x14ac:dyDescent="0.3">
      <c r="A21" s="20" t="s">
        <v>17</v>
      </c>
      <c r="B21">
        <v>28.02</v>
      </c>
    </row>
    <row r="22" spans="1:2" x14ac:dyDescent="0.3">
      <c r="A22" s="20" t="s">
        <v>23</v>
      </c>
      <c r="B22">
        <v>28.02</v>
      </c>
    </row>
    <row r="23" spans="1:2" x14ac:dyDescent="0.3">
      <c r="A23" s="20" t="s">
        <v>18</v>
      </c>
      <c r="B23">
        <v>28.02</v>
      </c>
    </row>
    <row r="24" spans="1:2" x14ac:dyDescent="0.3">
      <c r="A24" s="20" t="s">
        <v>19</v>
      </c>
      <c r="B24">
        <v>28.02</v>
      </c>
    </row>
    <row r="25" spans="1:2" x14ac:dyDescent="0.3">
      <c r="A25" s="20" t="s">
        <v>20</v>
      </c>
      <c r="B25">
        <v>28.02</v>
      </c>
    </row>
    <row r="26" spans="1:2" x14ac:dyDescent="0.3">
      <c r="A26" s="20" t="s">
        <v>21</v>
      </c>
      <c r="B26">
        <v>28.02</v>
      </c>
    </row>
    <row r="27" spans="1:2" x14ac:dyDescent="0.3">
      <c r="A27" s="20" t="s">
        <v>22</v>
      </c>
      <c r="B27">
        <v>28.02</v>
      </c>
    </row>
    <row r="28" spans="1:2" x14ac:dyDescent="0.3">
      <c r="A28" s="13" t="s">
        <v>19</v>
      </c>
      <c r="B28">
        <v>30.14388489208633</v>
      </c>
    </row>
    <row r="29" spans="1:2" x14ac:dyDescent="0.3">
      <c r="A29" s="20" t="s">
        <v>17</v>
      </c>
      <c r="B29">
        <v>30.14388489208633</v>
      </c>
    </row>
    <row r="30" spans="1:2" x14ac:dyDescent="0.3">
      <c r="A30" s="20" t="s">
        <v>23</v>
      </c>
      <c r="B30">
        <v>30.14388489208633</v>
      </c>
    </row>
    <row r="31" spans="1:2" x14ac:dyDescent="0.3">
      <c r="A31" s="20" t="s">
        <v>18</v>
      </c>
      <c r="B31">
        <v>30.14388489208633</v>
      </c>
    </row>
    <row r="32" spans="1:2" x14ac:dyDescent="0.3">
      <c r="A32" s="20" t="s">
        <v>19</v>
      </c>
      <c r="B32">
        <v>30.14388489208633</v>
      </c>
    </row>
    <row r="33" spans="1:2" x14ac:dyDescent="0.3">
      <c r="A33" s="20" t="s">
        <v>20</v>
      </c>
      <c r="B33">
        <v>30.14388489208633</v>
      </c>
    </row>
    <row r="34" spans="1:2" x14ac:dyDescent="0.3">
      <c r="A34" s="20" t="s">
        <v>21</v>
      </c>
      <c r="B34">
        <v>30.14388489208633</v>
      </c>
    </row>
    <row r="35" spans="1:2" x14ac:dyDescent="0.3">
      <c r="A35" s="20" t="s">
        <v>22</v>
      </c>
      <c r="B35">
        <v>30.14388489208633</v>
      </c>
    </row>
    <row r="36" spans="1:2" x14ac:dyDescent="0.3">
      <c r="A36" s="13" t="s">
        <v>20</v>
      </c>
      <c r="B36">
        <v>31.103092783505154</v>
      </c>
    </row>
    <row r="37" spans="1:2" x14ac:dyDescent="0.3">
      <c r="A37" s="20" t="s">
        <v>17</v>
      </c>
      <c r="B37">
        <v>31.103092783505154</v>
      </c>
    </row>
    <row r="38" spans="1:2" x14ac:dyDescent="0.3">
      <c r="A38" s="20" t="s">
        <v>23</v>
      </c>
      <c r="B38">
        <v>31.103092783505154</v>
      </c>
    </row>
    <row r="39" spans="1:2" x14ac:dyDescent="0.3">
      <c r="A39" s="20" t="s">
        <v>18</v>
      </c>
      <c r="B39">
        <v>31.103092783505154</v>
      </c>
    </row>
    <row r="40" spans="1:2" x14ac:dyDescent="0.3">
      <c r="A40" s="20" t="s">
        <v>19</v>
      </c>
      <c r="B40">
        <v>31.103092783505154</v>
      </c>
    </row>
    <row r="41" spans="1:2" x14ac:dyDescent="0.3">
      <c r="A41" s="20" t="s">
        <v>20</v>
      </c>
      <c r="B41">
        <v>31.103092783505154</v>
      </c>
    </row>
    <row r="42" spans="1:2" x14ac:dyDescent="0.3">
      <c r="A42" s="20" t="s">
        <v>21</v>
      </c>
      <c r="B42">
        <v>31.103092783505154</v>
      </c>
    </row>
    <row r="43" spans="1:2" x14ac:dyDescent="0.3">
      <c r="A43" s="20" t="s">
        <v>22</v>
      </c>
      <c r="B43">
        <v>31.103092783505154</v>
      </c>
    </row>
    <row r="44" spans="1:2" x14ac:dyDescent="0.3">
      <c r="A44" s="13" t="s">
        <v>21</v>
      </c>
      <c r="B44">
        <v>29.75</v>
      </c>
    </row>
    <row r="45" spans="1:2" x14ac:dyDescent="0.3">
      <c r="A45" s="20" t="s">
        <v>17</v>
      </c>
      <c r="B45">
        <v>29.75</v>
      </c>
    </row>
    <row r="46" spans="1:2" x14ac:dyDescent="0.3">
      <c r="A46" s="20" t="s">
        <v>23</v>
      </c>
      <c r="B46">
        <v>29.75</v>
      </c>
    </row>
    <row r="47" spans="1:2" x14ac:dyDescent="0.3">
      <c r="A47" s="20" t="s">
        <v>18</v>
      </c>
      <c r="B47">
        <v>29.75</v>
      </c>
    </row>
    <row r="48" spans="1:2" x14ac:dyDescent="0.3">
      <c r="A48" s="20" t="s">
        <v>19</v>
      </c>
      <c r="B48">
        <v>29.75</v>
      </c>
    </row>
    <row r="49" spans="1:2" x14ac:dyDescent="0.3">
      <c r="A49" s="20" t="s">
        <v>20</v>
      </c>
      <c r="B49">
        <v>29.75</v>
      </c>
    </row>
    <row r="50" spans="1:2" x14ac:dyDescent="0.3">
      <c r="A50" s="20" t="s">
        <v>21</v>
      </c>
      <c r="B50">
        <v>29.75</v>
      </c>
    </row>
    <row r="51" spans="1:2" x14ac:dyDescent="0.3">
      <c r="A51" s="20" t="s">
        <v>22</v>
      </c>
      <c r="B51">
        <v>29.75</v>
      </c>
    </row>
    <row r="52" spans="1:2" x14ac:dyDescent="0.3">
      <c r="A52" s="13" t="s">
        <v>22</v>
      </c>
      <c r="B52">
        <v>33.016666666666666</v>
      </c>
    </row>
    <row r="53" spans="1:2" x14ac:dyDescent="0.3">
      <c r="A53" s="20" t="s">
        <v>17</v>
      </c>
      <c r="B53">
        <v>33.016666666666666</v>
      </c>
    </row>
    <row r="54" spans="1:2" x14ac:dyDescent="0.3">
      <c r="A54" s="20" t="s">
        <v>23</v>
      </c>
      <c r="B54">
        <v>33.016666666666666</v>
      </c>
    </row>
    <row r="55" spans="1:2" x14ac:dyDescent="0.3">
      <c r="A55" s="20" t="s">
        <v>18</v>
      </c>
      <c r="B55">
        <v>33.016666666666666</v>
      </c>
    </row>
    <row r="56" spans="1:2" x14ac:dyDescent="0.3">
      <c r="A56" s="20" t="s">
        <v>19</v>
      </c>
      <c r="B56">
        <v>33.016666666666666</v>
      </c>
    </row>
    <row r="57" spans="1:2" x14ac:dyDescent="0.3">
      <c r="A57" s="20" t="s">
        <v>20</v>
      </c>
      <c r="B57">
        <v>33.016666666666666</v>
      </c>
    </row>
    <row r="58" spans="1:2" x14ac:dyDescent="0.3">
      <c r="A58" s="20" t="s">
        <v>21</v>
      </c>
      <c r="B58">
        <v>33.016666666666666</v>
      </c>
    </row>
    <row r="59" spans="1:2" x14ac:dyDescent="0.3">
      <c r="A59" s="20" t="s">
        <v>22</v>
      </c>
      <c r="B59">
        <v>33.016666666666666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9862-4CC5-438E-9E4C-38BF71F7A91A}">
  <dimension ref="A1:S99"/>
  <sheetViews>
    <sheetView workbookViewId="0">
      <selection activeCell="I15" sqref="I15"/>
    </sheetView>
  </sheetViews>
  <sheetFormatPr defaultRowHeight="14.4" x14ac:dyDescent="0.3"/>
  <cols>
    <col min="1" max="1" width="12.5546875" bestFit="1" customWidth="1"/>
    <col min="2" max="2" width="31.33203125" bestFit="1" customWidth="1"/>
    <col min="3" max="3" width="41.5546875" bestFit="1" customWidth="1"/>
    <col min="4" max="4" width="6" bestFit="1" customWidth="1"/>
    <col min="5" max="5" width="7" bestFit="1" customWidth="1"/>
    <col min="6" max="6" width="20.44140625" customWidth="1"/>
    <col min="7" max="9" width="22" customWidth="1"/>
    <col min="10" max="10" width="17.109375" customWidth="1"/>
    <col min="11" max="11" width="9.33203125" customWidth="1"/>
    <col min="12" max="12" width="11.33203125" customWidth="1"/>
    <col min="13" max="13" width="14.21875" customWidth="1"/>
    <col min="14" max="14" width="7.88671875" customWidth="1"/>
    <col min="15" max="15" width="12.5546875" bestFit="1" customWidth="1"/>
    <col min="16" max="16" width="18.21875" bestFit="1" customWidth="1"/>
    <col min="17" max="17" width="6" bestFit="1" customWidth="1"/>
    <col min="18" max="18" width="16.109375" customWidth="1"/>
    <col min="19" max="19" width="17.6640625" customWidth="1"/>
    <col min="20" max="21" width="6" bestFit="1" customWidth="1"/>
    <col min="22" max="23" width="7" bestFit="1" customWidth="1"/>
    <col min="24" max="24" width="6" bestFit="1" customWidth="1"/>
    <col min="25" max="25" width="7" bestFit="1" customWidth="1"/>
    <col min="26" max="27" width="6" bestFit="1" customWidth="1"/>
    <col min="28" max="30" width="7" bestFit="1" customWidth="1"/>
    <col min="31" max="33" width="6" bestFit="1" customWidth="1"/>
    <col min="34" max="34" width="7" bestFit="1" customWidth="1"/>
    <col min="35" max="41" width="6" bestFit="1" customWidth="1"/>
    <col min="42" max="44" width="7" bestFit="1" customWidth="1"/>
    <col min="45" max="46" width="6" bestFit="1" customWidth="1"/>
    <col min="47" max="47" width="7" bestFit="1" customWidth="1"/>
    <col min="48" max="49" width="6" bestFit="1" customWidth="1"/>
    <col min="50" max="50" width="7" bestFit="1" customWidth="1"/>
    <col min="51" max="51" width="6" bestFit="1" customWidth="1"/>
    <col min="52" max="52" width="7" bestFit="1" customWidth="1"/>
    <col min="53" max="56" width="6" bestFit="1" customWidth="1"/>
    <col min="57" max="57" width="7" bestFit="1" customWidth="1"/>
    <col min="58" max="66" width="6" bestFit="1" customWidth="1"/>
    <col min="67" max="67" width="7" bestFit="1" customWidth="1"/>
    <col min="68" max="68" width="6" bestFit="1" customWidth="1"/>
    <col min="69" max="69" width="7" bestFit="1" customWidth="1"/>
    <col min="70" max="88" width="6" bestFit="1" customWidth="1"/>
    <col min="89" max="89" width="7" bestFit="1" customWidth="1"/>
    <col min="90" max="93" width="6" bestFit="1" customWidth="1"/>
    <col min="94" max="94" width="7" bestFit="1" customWidth="1"/>
    <col min="95" max="95" width="6" bestFit="1" customWidth="1"/>
    <col min="96" max="96" width="7" bestFit="1" customWidth="1"/>
    <col min="97" max="112" width="6" bestFit="1" customWidth="1"/>
    <col min="113" max="113" width="7" bestFit="1" customWidth="1"/>
    <col min="114" max="114" width="6" bestFit="1" customWidth="1"/>
    <col min="115" max="115" width="7" bestFit="1" customWidth="1"/>
    <col min="116" max="117" width="6" bestFit="1" customWidth="1"/>
    <col min="118" max="118" width="7" bestFit="1" customWidth="1"/>
    <col min="119" max="121" width="6" bestFit="1" customWidth="1"/>
    <col min="122" max="122" width="7" bestFit="1" customWidth="1"/>
    <col min="123" max="125" width="6" bestFit="1" customWidth="1"/>
    <col min="126" max="126" width="7" bestFit="1" customWidth="1"/>
    <col min="127" max="133" width="6" bestFit="1" customWidth="1"/>
    <col min="134" max="134" width="7" bestFit="1" customWidth="1"/>
    <col min="135" max="138" width="6" bestFit="1" customWidth="1"/>
    <col min="139" max="139" width="7" bestFit="1" customWidth="1"/>
    <col min="140" max="141" width="6" bestFit="1" customWidth="1"/>
    <col min="142" max="142" width="7" bestFit="1" customWidth="1"/>
    <col min="143" max="144" width="6" bestFit="1" customWidth="1"/>
    <col min="145" max="145" width="7" bestFit="1" customWidth="1"/>
    <col min="146" max="152" width="6" bestFit="1" customWidth="1"/>
    <col min="153" max="154" width="7" bestFit="1" customWidth="1"/>
    <col min="155" max="155" width="6" bestFit="1" customWidth="1"/>
    <col min="156" max="156" width="7" bestFit="1" customWidth="1"/>
    <col min="157" max="157" width="6" bestFit="1" customWidth="1"/>
    <col min="158" max="158" width="7" bestFit="1" customWidth="1"/>
    <col min="159" max="163" width="6" bestFit="1" customWidth="1"/>
    <col min="164" max="164" width="7" bestFit="1" customWidth="1"/>
    <col min="165" max="167" width="6" bestFit="1" customWidth="1"/>
    <col min="168" max="168" width="7" bestFit="1" customWidth="1"/>
    <col min="169" max="170" width="6" bestFit="1" customWidth="1"/>
    <col min="171" max="171" width="7" bestFit="1" customWidth="1"/>
    <col min="172" max="172" width="6" bestFit="1" customWidth="1"/>
    <col min="173" max="174" width="7" bestFit="1" customWidth="1"/>
    <col min="175" max="179" width="6" bestFit="1" customWidth="1"/>
    <col min="180" max="180" width="7" bestFit="1" customWidth="1"/>
    <col min="181" max="184" width="6" bestFit="1" customWidth="1"/>
    <col min="185" max="185" width="7" bestFit="1" customWidth="1"/>
    <col min="186" max="186" width="6" bestFit="1" customWidth="1"/>
    <col min="187" max="187" width="7" bestFit="1" customWidth="1"/>
    <col min="188" max="197" width="6" bestFit="1" customWidth="1"/>
    <col min="198" max="198" width="7" bestFit="1" customWidth="1"/>
    <col min="199" max="204" width="6" bestFit="1" customWidth="1"/>
    <col min="205" max="206" width="7" bestFit="1" customWidth="1"/>
    <col min="207" max="210" width="6" bestFit="1" customWidth="1"/>
    <col min="211" max="211" width="7" bestFit="1" customWidth="1"/>
    <col min="212" max="218" width="6" bestFit="1" customWidth="1"/>
    <col min="219" max="219" width="7" bestFit="1" customWidth="1"/>
    <col min="220" max="231" width="6" bestFit="1" customWidth="1"/>
    <col min="232" max="232" width="7" bestFit="1" customWidth="1"/>
    <col min="233" max="245" width="6" bestFit="1" customWidth="1"/>
    <col min="246" max="247" width="7" bestFit="1" customWidth="1"/>
    <col min="248" max="248" width="6" bestFit="1" customWidth="1"/>
    <col min="249" max="249" width="7" bestFit="1" customWidth="1"/>
    <col min="250" max="254" width="6" bestFit="1" customWidth="1"/>
    <col min="255" max="255" width="7" bestFit="1" customWidth="1"/>
    <col min="256" max="257" width="6" bestFit="1" customWidth="1"/>
    <col min="258" max="258" width="7" bestFit="1" customWidth="1"/>
    <col min="259" max="260" width="6" bestFit="1" customWidth="1"/>
    <col min="261" max="261" width="7" bestFit="1" customWidth="1"/>
    <col min="262" max="263" width="6" bestFit="1" customWidth="1"/>
    <col min="264" max="264" width="7" bestFit="1" customWidth="1"/>
    <col min="265" max="269" width="6" bestFit="1" customWidth="1"/>
    <col min="270" max="270" width="7" bestFit="1" customWidth="1"/>
    <col min="271" max="271" width="6" bestFit="1" customWidth="1"/>
    <col min="272" max="272" width="7" bestFit="1" customWidth="1"/>
    <col min="273" max="274" width="6" bestFit="1" customWidth="1"/>
    <col min="275" max="275" width="7" bestFit="1" customWidth="1"/>
    <col min="276" max="281" width="6" bestFit="1" customWidth="1"/>
    <col min="282" max="282" width="7" bestFit="1" customWidth="1"/>
    <col min="283" max="287" width="6" bestFit="1" customWidth="1"/>
    <col min="288" max="288" width="7" bestFit="1" customWidth="1"/>
    <col min="289" max="292" width="6" bestFit="1" customWidth="1"/>
    <col min="293" max="293" width="7" bestFit="1" customWidth="1"/>
    <col min="294" max="294" width="6" bestFit="1" customWidth="1"/>
    <col min="295" max="295" width="7" bestFit="1" customWidth="1"/>
    <col min="296" max="300" width="6" bestFit="1" customWidth="1"/>
    <col min="301" max="302" width="7" bestFit="1" customWidth="1"/>
    <col min="303" max="303" width="6" bestFit="1" customWidth="1"/>
    <col min="304" max="305" width="7" bestFit="1" customWidth="1"/>
    <col min="306" max="306" width="6" bestFit="1" customWidth="1"/>
    <col min="307" max="307" width="7" bestFit="1" customWidth="1"/>
    <col min="308" max="314" width="6" bestFit="1" customWidth="1"/>
    <col min="315" max="315" width="7" bestFit="1" customWidth="1"/>
    <col min="316" max="319" width="6" bestFit="1" customWidth="1"/>
    <col min="320" max="320" width="7" bestFit="1" customWidth="1"/>
    <col min="321" max="329" width="6" bestFit="1" customWidth="1"/>
    <col min="330" max="331" width="7" bestFit="1" customWidth="1"/>
    <col min="332" max="340" width="6" bestFit="1" customWidth="1"/>
    <col min="341" max="341" width="7" bestFit="1" customWidth="1"/>
    <col min="342" max="343" width="6" bestFit="1" customWidth="1"/>
    <col min="344" max="344" width="7" bestFit="1" customWidth="1"/>
    <col min="345" max="345" width="6" bestFit="1" customWidth="1"/>
    <col min="346" max="346" width="7" bestFit="1" customWidth="1"/>
    <col min="347" max="348" width="6" bestFit="1" customWidth="1"/>
    <col min="349" max="350" width="7" bestFit="1" customWidth="1"/>
    <col min="351" max="358" width="6" bestFit="1" customWidth="1"/>
    <col min="359" max="359" width="7" bestFit="1" customWidth="1"/>
    <col min="360" max="360" width="6" bestFit="1" customWidth="1"/>
    <col min="361" max="361" width="7" bestFit="1" customWidth="1"/>
    <col min="362" max="364" width="6" bestFit="1" customWidth="1"/>
    <col min="365" max="365" width="7" bestFit="1" customWidth="1"/>
    <col min="366" max="368" width="6" bestFit="1" customWidth="1"/>
    <col min="369" max="369" width="7" bestFit="1" customWidth="1"/>
    <col min="370" max="374" width="6" bestFit="1" customWidth="1"/>
    <col min="375" max="375" width="7" bestFit="1" customWidth="1"/>
    <col min="376" max="385" width="6" bestFit="1" customWidth="1"/>
    <col min="386" max="386" width="7" bestFit="1" customWidth="1"/>
    <col min="387" max="398" width="6" bestFit="1" customWidth="1"/>
    <col min="399" max="399" width="7" bestFit="1" customWidth="1"/>
    <col min="400" max="405" width="6" bestFit="1" customWidth="1"/>
    <col min="406" max="406" width="7" bestFit="1" customWidth="1"/>
    <col min="407" max="409" width="6" bestFit="1" customWidth="1"/>
    <col min="410" max="410" width="7" bestFit="1" customWidth="1"/>
    <col min="411" max="419" width="6" bestFit="1" customWidth="1"/>
    <col min="420" max="420" width="7" bestFit="1" customWidth="1"/>
    <col min="421" max="426" width="6" bestFit="1" customWidth="1"/>
    <col min="427" max="427" width="7" bestFit="1" customWidth="1"/>
    <col min="428" max="435" width="6" bestFit="1" customWidth="1"/>
    <col min="436" max="437" width="7" bestFit="1" customWidth="1"/>
    <col min="438" max="438" width="6" bestFit="1" customWidth="1"/>
    <col min="439" max="439" width="7" bestFit="1" customWidth="1"/>
    <col min="440" max="440" width="6" bestFit="1" customWidth="1"/>
    <col min="441" max="441" width="7" bestFit="1" customWidth="1"/>
    <col min="442" max="442" width="6" bestFit="1" customWidth="1"/>
    <col min="443" max="443" width="7" bestFit="1" customWidth="1"/>
    <col min="444" max="447" width="6" bestFit="1" customWidth="1"/>
    <col min="448" max="449" width="7" bestFit="1" customWidth="1"/>
    <col min="450" max="452" width="6" bestFit="1" customWidth="1"/>
    <col min="453" max="453" width="7" bestFit="1" customWidth="1"/>
    <col min="454" max="454" width="6" bestFit="1" customWidth="1"/>
    <col min="455" max="455" width="7" bestFit="1" customWidth="1"/>
    <col min="456" max="459" width="6" bestFit="1" customWidth="1"/>
    <col min="460" max="460" width="7" bestFit="1" customWidth="1"/>
    <col min="461" max="465" width="6" bestFit="1" customWidth="1"/>
    <col min="466" max="466" width="7" bestFit="1" customWidth="1"/>
    <col min="467" max="472" width="6" bestFit="1" customWidth="1"/>
    <col min="473" max="473" width="10.77734375" bestFit="1" customWidth="1"/>
  </cols>
  <sheetData>
    <row r="1" spans="1:19" ht="42" customHeight="1" x14ac:dyDescent="0.3">
      <c r="A1" s="12" t="s">
        <v>31</v>
      </c>
      <c r="B1" s="12" t="s">
        <v>30</v>
      </c>
      <c r="C1" t="s">
        <v>32</v>
      </c>
      <c r="F1" s="12" t="s">
        <v>28</v>
      </c>
      <c r="G1" t="s">
        <v>33</v>
      </c>
      <c r="I1" t="s">
        <v>64</v>
      </c>
      <c r="J1" t="s">
        <v>65</v>
      </c>
      <c r="L1" t="s">
        <v>82</v>
      </c>
      <c r="M1" t="s">
        <v>65</v>
      </c>
      <c r="O1" s="12" t="s">
        <v>28</v>
      </c>
      <c r="P1" t="s">
        <v>70</v>
      </c>
      <c r="R1" t="s">
        <v>64</v>
      </c>
      <c r="S1" t="s">
        <v>70</v>
      </c>
    </row>
    <row r="2" spans="1:19" x14ac:dyDescent="0.3">
      <c r="A2" s="13">
        <v>1</v>
      </c>
      <c r="B2">
        <v>130166.66666666667</v>
      </c>
      <c r="C2">
        <v>1.8061333333333334</v>
      </c>
      <c r="F2" s="13">
        <v>1</v>
      </c>
      <c r="G2">
        <v>3.2466666666666675</v>
      </c>
      <c r="I2" t="s">
        <v>71</v>
      </c>
      <c r="J2" s="18">
        <f>AVERAGEIFS(C53:C99,A53:A99,"&gt;0",A53:A99,"&lt;=5")</f>
        <v>79329.91071428571</v>
      </c>
      <c r="L2" t="s">
        <v>53</v>
      </c>
      <c r="M2" s="15">
        <v>81610.454545454544</v>
      </c>
      <c r="O2" s="13">
        <v>1</v>
      </c>
      <c r="P2">
        <v>79.303333333333327</v>
      </c>
      <c r="R2" t="s">
        <v>71</v>
      </c>
      <c r="S2" s="15">
        <f>AVERAGEIFS(P2:P48,O2:O48,"&gt;0",O2:O48,"&lt;=5")</f>
        <v>75.292395833333345</v>
      </c>
    </row>
    <row r="3" spans="1:19" x14ac:dyDescent="0.3">
      <c r="A3" s="13">
        <v>2</v>
      </c>
      <c r="B3">
        <v>66000</v>
      </c>
      <c r="C3">
        <v>0.70889999999999997</v>
      </c>
      <c r="F3" s="13">
        <v>2</v>
      </c>
      <c r="G3">
        <v>3.5</v>
      </c>
      <c r="I3" t="s">
        <v>72</v>
      </c>
      <c r="J3" s="18">
        <f>AVERAGEIFS(C53:C99,A53:A99,"&gt;5",A53:A99,"&lt;=10")</f>
        <v>94983.497023809527</v>
      </c>
      <c r="L3" t="s">
        <v>54</v>
      </c>
      <c r="M3" s="15">
        <v>84499.322493224943</v>
      </c>
      <c r="O3" s="13">
        <v>2</v>
      </c>
      <c r="P3">
        <v>76.19</v>
      </c>
      <c r="R3" t="s">
        <v>72</v>
      </c>
      <c r="S3" s="15">
        <f>AVERAGEIFS(P2:P48,O2:O48,"&gt;5",O2:O48,"&lt;=10")</f>
        <v>72.415322916666668</v>
      </c>
    </row>
    <row r="4" spans="1:19" x14ac:dyDescent="0.3">
      <c r="A4" s="13">
        <v>4</v>
      </c>
      <c r="B4">
        <v>98937.5</v>
      </c>
      <c r="C4">
        <v>1.28879375</v>
      </c>
      <c r="F4" s="13">
        <v>4</v>
      </c>
      <c r="G4">
        <v>3.2306250000000003</v>
      </c>
      <c r="I4" t="s">
        <v>73</v>
      </c>
      <c r="J4" s="18">
        <f>AVERAGEIFS(C53:C99,A53:A99,"&gt;10",A53:A99,"&lt;=15")</f>
        <v>79539.764492753617</v>
      </c>
      <c r="L4" t="s">
        <v>55</v>
      </c>
      <c r="M4" s="15">
        <v>84897.65625</v>
      </c>
      <c r="O4" s="13">
        <v>4</v>
      </c>
      <c r="P4">
        <v>66.326250000000002</v>
      </c>
      <c r="R4" t="s">
        <v>73</v>
      </c>
      <c r="S4" s="15">
        <f>AVERAGEIFS(P2:P48,O2:O48,"&gt;10",O2:O48,"&lt;=15")</f>
        <v>76.167228260869564</v>
      </c>
    </row>
    <row r="5" spans="1:19" x14ac:dyDescent="0.3">
      <c r="A5" s="13">
        <v>5</v>
      </c>
      <c r="B5">
        <v>127428.57142857143</v>
      </c>
      <c r="C5">
        <v>1.780642857142857</v>
      </c>
      <c r="F5" s="13">
        <v>5</v>
      </c>
      <c r="G5">
        <v>3.6214285714285714</v>
      </c>
      <c r="I5" t="s">
        <v>74</v>
      </c>
      <c r="J5" s="18">
        <f>AVERAGEIFS(C53:C99,A53:A99,"&gt;15",A53:A99,"&lt;=20")</f>
        <v>81862.222222222219</v>
      </c>
      <c r="L5" t="s">
        <v>56</v>
      </c>
      <c r="M5" s="15">
        <v>89403.846153846156</v>
      </c>
      <c r="O5" s="13">
        <v>5</v>
      </c>
      <c r="P5">
        <v>79.350000000000009</v>
      </c>
      <c r="R5" t="s">
        <v>74</v>
      </c>
      <c r="S5" s="15">
        <f>AVERAGEIFS(P2:P48,O2:O48,"&gt;15",O2:O48,"&lt;=20")</f>
        <v>72.476373015873023</v>
      </c>
    </row>
    <row r="6" spans="1:19" x14ac:dyDescent="0.3">
      <c r="A6" s="13">
        <v>6</v>
      </c>
      <c r="B6">
        <v>152437.5</v>
      </c>
      <c r="C6">
        <v>1.7768312500000001</v>
      </c>
      <c r="F6" s="13">
        <v>6</v>
      </c>
      <c r="G6">
        <v>3.1461250000000023</v>
      </c>
      <c r="I6" t="s">
        <v>75</v>
      </c>
      <c r="J6" s="18">
        <f>AVERAGEIFS(C53:C99,A53:A99,"&gt;20",A53:A99,"&lt;=25")</f>
        <v>88339.076923076922</v>
      </c>
      <c r="L6" t="s">
        <v>57</v>
      </c>
      <c r="M6" s="15">
        <v>84779.729729729734</v>
      </c>
      <c r="O6" s="13">
        <v>6</v>
      </c>
      <c r="P6">
        <v>63.35262500000001</v>
      </c>
      <c r="R6" t="s">
        <v>75</v>
      </c>
      <c r="S6" s="15">
        <f>AVERAGEIFS(P2:P48,O2:O48,"&gt;20",O2:O48,"&lt;=25")</f>
        <v>74.968400000000003</v>
      </c>
    </row>
    <row r="7" spans="1:19" x14ac:dyDescent="0.3">
      <c r="A7" s="13">
        <v>8</v>
      </c>
      <c r="B7">
        <v>151476.19047619047</v>
      </c>
      <c r="C7">
        <v>1.6056428571428571</v>
      </c>
      <c r="F7" s="13">
        <v>8</v>
      </c>
      <c r="G7">
        <v>3.3242857142857138</v>
      </c>
      <c r="I7" t="s">
        <v>76</v>
      </c>
      <c r="J7" s="18">
        <f>AVERAGEIFS(C53:C99,A53:A99,"&gt;25",A53:A99,"&lt;=30")</f>
        <v>78249.588235294126</v>
      </c>
      <c r="L7" t="s">
        <v>58</v>
      </c>
      <c r="M7" s="15">
        <v>83744.444444444438</v>
      </c>
      <c r="O7" s="13">
        <v>8</v>
      </c>
      <c r="P7">
        <v>74.096666666666664</v>
      </c>
      <c r="R7" t="s">
        <v>76</v>
      </c>
      <c r="S7" s="15">
        <f>AVERAGEIFS(P2:P48,O2:O48,"&gt;25",O2:O48,"&lt;=30")</f>
        <v>71.815393137254901</v>
      </c>
    </row>
    <row r="8" spans="1:19" x14ac:dyDescent="0.3">
      <c r="A8" s="13">
        <v>9</v>
      </c>
      <c r="B8">
        <v>125800</v>
      </c>
      <c r="C8">
        <v>1.29264</v>
      </c>
      <c r="F8" s="13">
        <v>9</v>
      </c>
      <c r="G8">
        <v>3.4940000000000007</v>
      </c>
      <c r="I8" t="s">
        <v>77</v>
      </c>
      <c r="J8" s="18">
        <f>AVERAGEIFS(C53:C99,A53:A99,"&gt;30",A53:A99,"&lt;=35")</f>
        <v>79394.642857142855</v>
      </c>
      <c r="L8" t="s">
        <v>59</v>
      </c>
      <c r="M8" s="15">
        <v>84038.461538461532</v>
      </c>
      <c r="O8" s="13">
        <v>9</v>
      </c>
      <c r="P8">
        <v>76.551999999999992</v>
      </c>
      <c r="R8" t="s">
        <v>77</v>
      </c>
      <c r="S8" s="15">
        <f>AVERAGEIFS(P2:P48,O2:O48,"&gt;30",O2:O48,"&lt;=35")</f>
        <v>76.188946428571427</v>
      </c>
    </row>
    <row r="9" spans="1:19" x14ac:dyDescent="0.3">
      <c r="A9" s="13">
        <v>10</v>
      </c>
      <c r="B9">
        <v>117000</v>
      </c>
      <c r="C9">
        <v>1.2112000000000001</v>
      </c>
      <c r="F9" s="13">
        <v>10</v>
      </c>
      <c r="G9">
        <v>3.456666666666667</v>
      </c>
      <c r="I9" t="s">
        <v>78</v>
      </c>
      <c r="J9" s="18">
        <f>AVERAGEIFS(C53:C99,A53:A99,"&gt;35",A53:A99,"&lt;=40")</f>
        <v>82877.236842105252</v>
      </c>
      <c r="L9" t="s">
        <v>60</v>
      </c>
      <c r="M9" s="15">
        <v>92537.5</v>
      </c>
      <c r="O9" s="13">
        <v>10</v>
      </c>
      <c r="P9">
        <v>75.66</v>
      </c>
      <c r="R9" t="s">
        <v>78</v>
      </c>
      <c r="S9" s="15">
        <f>AVERAGEIFS(P2:P48,O2:O48,"&gt;35",O2:O48,"&lt;=40")</f>
        <v>70.889555727554182</v>
      </c>
    </row>
    <row r="10" spans="1:19" x14ac:dyDescent="0.3">
      <c r="A10" s="13">
        <v>12</v>
      </c>
      <c r="B10">
        <v>112739.13043478261</v>
      </c>
      <c r="C10">
        <v>1.6421434782608693</v>
      </c>
      <c r="F10" s="13">
        <v>12</v>
      </c>
      <c r="G10">
        <v>3.223913043478261</v>
      </c>
      <c r="I10" t="s">
        <v>79</v>
      </c>
      <c r="J10" s="18">
        <f>AVERAGEIFS(C53:C99,A53:A99,"&gt;40",A53:A99,"&lt;=45")</f>
        <v>82454.292929292933</v>
      </c>
      <c r="L10" t="s">
        <v>61</v>
      </c>
      <c r="M10" s="15">
        <v>91642.307692307688</v>
      </c>
      <c r="O10" s="13">
        <v>12</v>
      </c>
      <c r="P10">
        <v>73.05043478260869</v>
      </c>
      <c r="R10" t="s">
        <v>79</v>
      </c>
      <c r="S10" s="15">
        <f>AVERAGEIFS(P2:P48,O2:O48,"&gt;40",O2:O48,"&lt;=45")</f>
        <v>70.206874999999997</v>
      </c>
    </row>
    <row r="11" spans="1:19" x14ac:dyDescent="0.3">
      <c r="A11" s="13">
        <v>13</v>
      </c>
      <c r="B11">
        <v>95500</v>
      </c>
      <c r="C11">
        <v>1.3476875000000001</v>
      </c>
      <c r="F11" s="13">
        <v>13</v>
      </c>
      <c r="G11">
        <v>3.3556250000000003</v>
      </c>
      <c r="I11" t="s">
        <v>80</v>
      </c>
      <c r="J11" s="18">
        <f>AVERAGEIFS(C53:C99,A53:A99,"&gt;45",A53:A99,"&lt;=50")</f>
        <v>79678.563049853372</v>
      </c>
      <c r="L11" t="s">
        <v>62</v>
      </c>
      <c r="M11" s="15">
        <v>91178.571428571435</v>
      </c>
      <c r="O11" s="13">
        <v>13</v>
      </c>
      <c r="P11">
        <v>72.541250000000005</v>
      </c>
      <c r="R11" t="s">
        <v>80</v>
      </c>
      <c r="S11" s="15">
        <f>AVERAGEIFS(P2:P48,O2:O48,"&gt;45",O2:O48,"&lt;=50")</f>
        <v>74.855613880742922</v>
      </c>
    </row>
    <row r="12" spans="1:19" x14ac:dyDescent="0.3">
      <c r="A12" s="13">
        <v>15</v>
      </c>
      <c r="B12">
        <v>170000</v>
      </c>
      <c r="C12">
        <v>1.7436</v>
      </c>
      <c r="F12" s="13">
        <v>15</v>
      </c>
      <c r="G12">
        <v>3.75</v>
      </c>
      <c r="I12" t="s">
        <v>81</v>
      </c>
      <c r="J12" s="18">
        <f>AVERAGEIFS(C53:C99,A53:A99,"&gt;50",A53:A99,"&lt;=55")</f>
        <v>93950.158730158742</v>
      </c>
      <c r="O12" s="13">
        <v>15</v>
      </c>
      <c r="P12">
        <v>82.91</v>
      </c>
      <c r="R12" t="s">
        <v>81</v>
      </c>
      <c r="S12" s="15">
        <f>AVERAGEIFS(P2:P48,O2:O48,"&gt;50",O2:O48,"&lt;=55")</f>
        <v>69.122984126984136</v>
      </c>
    </row>
    <row r="13" spans="1:19" x14ac:dyDescent="0.3">
      <c r="A13" s="13">
        <v>16</v>
      </c>
      <c r="B13">
        <v>106000</v>
      </c>
      <c r="C13">
        <v>1.4528000000000001</v>
      </c>
      <c r="F13" s="13">
        <v>16</v>
      </c>
      <c r="G13">
        <v>3.17</v>
      </c>
      <c r="O13" s="13">
        <v>16</v>
      </c>
      <c r="P13">
        <v>76.040000000000006</v>
      </c>
    </row>
    <row r="14" spans="1:19" x14ac:dyDescent="0.3">
      <c r="A14" s="13">
        <v>17</v>
      </c>
      <c r="B14">
        <v>126777.77777777778</v>
      </c>
      <c r="C14">
        <v>1.4885222222222225</v>
      </c>
      <c r="F14" s="13">
        <v>17</v>
      </c>
      <c r="G14">
        <v>3.1338888888888885</v>
      </c>
      <c r="O14" s="13">
        <v>17</v>
      </c>
      <c r="P14">
        <v>67.14222222222223</v>
      </c>
    </row>
    <row r="15" spans="1:19" x14ac:dyDescent="0.3">
      <c r="A15" s="13">
        <v>18</v>
      </c>
      <c r="B15">
        <v>81785.71428571429</v>
      </c>
      <c r="C15">
        <v>1.0765071428571429</v>
      </c>
      <c r="F15" s="13">
        <v>18</v>
      </c>
      <c r="G15">
        <v>3.2935714285714286</v>
      </c>
      <c r="O15" s="13">
        <v>18</v>
      </c>
      <c r="P15">
        <v>77.70714285714287</v>
      </c>
    </row>
    <row r="16" spans="1:19" x14ac:dyDescent="0.3">
      <c r="A16" s="13">
        <v>19</v>
      </c>
      <c r="B16">
        <v>121500</v>
      </c>
      <c r="C16">
        <v>1.2921999999999998</v>
      </c>
      <c r="F16" s="13">
        <v>19</v>
      </c>
      <c r="G16">
        <v>2.7450000000000001</v>
      </c>
      <c r="O16" s="13">
        <v>19</v>
      </c>
      <c r="P16">
        <v>75.997500000000002</v>
      </c>
    </row>
    <row r="17" spans="1:16" x14ac:dyDescent="0.3">
      <c r="A17" s="13">
        <v>20</v>
      </c>
      <c r="B17">
        <v>146750</v>
      </c>
      <c r="C17">
        <v>1.8578750000000002</v>
      </c>
      <c r="F17" s="13">
        <v>20</v>
      </c>
      <c r="G17">
        <v>2.9675000000000002</v>
      </c>
      <c r="O17" s="13">
        <v>20</v>
      </c>
      <c r="P17">
        <v>65.495000000000005</v>
      </c>
    </row>
    <row r="18" spans="1:16" x14ac:dyDescent="0.3">
      <c r="A18" s="13">
        <v>21</v>
      </c>
      <c r="B18">
        <v>196600</v>
      </c>
      <c r="C18">
        <v>2.4745200000000001</v>
      </c>
      <c r="F18" s="13">
        <v>21</v>
      </c>
      <c r="G18">
        <v>3.5219999999999998</v>
      </c>
      <c r="O18" s="13">
        <v>21</v>
      </c>
      <c r="P18">
        <v>70.488</v>
      </c>
    </row>
    <row r="19" spans="1:16" x14ac:dyDescent="0.3">
      <c r="A19" s="13">
        <v>22</v>
      </c>
      <c r="B19">
        <v>82600</v>
      </c>
      <c r="C19">
        <v>1.4405600000000001</v>
      </c>
      <c r="F19" s="13">
        <v>22</v>
      </c>
      <c r="G19">
        <v>3.198</v>
      </c>
      <c r="O19" s="13">
        <v>22</v>
      </c>
      <c r="P19">
        <v>82.344000000000008</v>
      </c>
    </row>
    <row r="20" spans="1:16" x14ac:dyDescent="0.3">
      <c r="A20" s="13">
        <v>23</v>
      </c>
      <c r="B20">
        <v>50500</v>
      </c>
      <c r="C20">
        <v>0.58374999999999999</v>
      </c>
      <c r="F20" s="13">
        <v>23</v>
      </c>
      <c r="G20">
        <v>3.31</v>
      </c>
      <c r="O20" s="13">
        <v>23</v>
      </c>
      <c r="P20">
        <v>87.5</v>
      </c>
    </row>
    <row r="21" spans="1:16" x14ac:dyDescent="0.3">
      <c r="A21" s="13">
        <v>24</v>
      </c>
      <c r="B21">
        <v>132461.53846153847</v>
      </c>
      <c r="C21">
        <v>1.2063000000000001</v>
      </c>
      <c r="F21" s="13">
        <v>24</v>
      </c>
      <c r="G21">
        <v>3.2069230769230774</v>
      </c>
      <c r="O21" s="13">
        <v>24</v>
      </c>
      <c r="P21">
        <v>68.148461538461532</v>
      </c>
    </row>
    <row r="22" spans="1:16" x14ac:dyDescent="0.3">
      <c r="A22" s="13">
        <v>25</v>
      </c>
      <c r="B22">
        <v>95615.38461538461</v>
      </c>
      <c r="C22">
        <v>0.87536153846153841</v>
      </c>
      <c r="F22" s="13">
        <v>25</v>
      </c>
      <c r="G22">
        <v>3.3053846153846154</v>
      </c>
      <c r="O22" s="13">
        <v>25</v>
      </c>
      <c r="P22">
        <v>66.361538461538458</v>
      </c>
    </row>
    <row r="23" spans="1:16" x14ac:dyDescent="0.3">
      <c r="A23" s="13">
        <v>26</v>
      </c>
      <c r="B23">
        <v>114294.11764705883</v>
      </c>
      <c r="C23">
        <v>1.4369823529411767</v>
      </c>
      <c r="F23" s="13">
        <v>26</v>
      </c>
      <c r="G23">
        <v>3.4088235294117641</v>
      </c>
      <c r="O23" s="13">
        <v>26</v>
      </c>
      <c r="P23">
        <v>71.525882352941181</v>
      </c>
    </row>
    <row r="24" spans="1:16" x14ac:dyDescent="0.3">
      <c r="A24" s="13">
        <v>27</v>
      </c>
      <c r="B24">
        <v>146400</v>
      </c>
      <c r="C24">
        <v>1.4540133333333334</v>
      </c>
      <c r="F24" s="13">
        <v>27</v>
      </c>
      <c r="G24">
        <v>3.2473333333333327</v>
      </c>
      <c r="O24" s="13">
        <v>27</v>
      </c>
      <c r="P24">
        <v>63.297333333333341</v>
      </c>
    </row>
    <row r="25" spans="1:16" x14ac:dyDescent="0.3">
      <c r="A25" s="13">
        <v>28</v>
      </c>
      <c r="B25">
        <v>133000</v>
      </c>
      <c r="C25">
        <v>2.5236999999999998</v>
      </c>
      <c r="F25" s="13">
        <v>28</v>
      </c>
      <c r="G25">
        <v>3.4350000000000001</v>
      </c>
      <c r="O25" s="13">
        <v>28</v>
      </c>
      <c r="P25">
        <v>88.259999999999991</v>
      </c>
    </row>
    <row r="26" spans="1:16" x14ac:dyDescent="0.3">
      <c r="A26" s="13">
        <v>29</v>
      </c>
      <c r="B26">
        <v>114375</v>
      </c>
      <c r="C26">
        <v>1.4329999999999998</v>
      </c>
      <c r="F26" s="13">
        <v>29</v>
      </c>
      <c r="G26">
        <v>3.4175000000000004</v>
      </c>
      <c r="O26" s="13">
        <v>29</v>
      </c>
      <c r="P26">
        <v>77.668749999999989</v>
      </c>
    </row>
    <row r="27" spans="1:16" x14ac:dyDescent="0.3">
      <c r="A27" s="13">
        <v>30</v>
      </c>
      <c r="B27">
        <v>83000</v>
      </c>
      <c r="C27">
        <v>1.0486499999999999</v>
      </c>
      <c r="F27" s="13">
        <v>30</v>
      </c>
      <c r="G27">
        <v>3.43</v>
      </c>
      <c r="O27" s="13">
        <v>30</v>
      </c>
      <c r="P27">
        <v>58.325000000000003</v>
      </c>
    </row>
    <row r="28" spans="1:16" x14ac:dyDescent="0.3">
      <c r="A28" s="13">
        <v>31</v>
      </c>
      <c r="B28">
        <v>144000</v>
      </c>
      <c r="C28">
        <v>1.6786749999999999</v>
      </c>
      <c r="F28" s="13">
        <v>31</v>
      </c>
      <c r="G28">
        <v>3.1524999999999999</v>
      </c>
      <c r="O28" s="13">
        <v>31</v>
      </c>
      <c r="P28">
        <v>73.867499999999993</v>
      </c>
    </row>
    <row r="29" spans="1:16" x14ac:dyDescent="0.3">
      <c r="A29" s="13">
        <v>32</v>
      </c>
      <c r="B29">
        <v>82600</v>
      </c>
      <c r="C29">
        <v>1.16666</v>
      </c>
      <c r="F29" s="13">
        <v>32</v>
      </c>
      <c r="G29">
        <v>3.5980000000000003</v>
      </c>
      <c r="O29" s="13">
        <v>32</v>
      </c>
      <c r="P29">
        <v>79.714000000000013</v>
      </c>
    </row>
    <row r="30" spans="1:16" x14ac:dyDescent="0.3">
      <c r="A30" s="13">
        <v>34</v>
      </c>
      <c r="B30">
        <v>149214.28571428571</v>
      </c>
      <c r="C30">
        <v>1.5765214285714286</v>
      </c>
      <c r="F30" s="13">
        <v>34</v>
      </c>
      <c r="G30">
        <v>2.9350000000000001</v>
      </c>
      <c r="O30" s="13">
        <v>34</v>
      </c>
      <c r="P30">
        <v>70.464285714285708</v>
      </c>
    </row>
    <row r="31" spans="1:16" x14ac:dyDescent="0.3">
      <c r="A31" s="13">
        <v>35</v>
      </c>
      <c r="B31">
        <v>93000</v>
      </c>
      <c r="C31">
        <v>1.4296999999999997</v>
      </c>
      <c r="F31" s="13">
        <v>35</v>
      </c>
      <c r="G31">
        <v>3.4066666666666663</v>
      </c>
      <c r="O31" s="13">
        <v>35</v>
      </c>
      <c r="P31">
        <v>80.710000000000008</v>
      </c>
    </row>
    <row r="32" spans="1:16" x14ac:dyDescent="0.3">
      <c r="A32" s="13">
        <v>36</v>
      </c>
      <c r="B32">
        <v>153941.17647058822</v>
      </c>
      <c r="C32">
        <v>1.8340999999999996</v>
      </c>
      <c r="F32" s="13">
        <v>36</v>
      </c>
      <c r="G32">
        <v>3.2970588235294112</v>
      </c>
      <c r="O32" s="13">
        <v>36</v>
      </c>
      <c r="P32">
        <v>73.527647058823547</v>
      </c>
    </row>
    <row r="33" spans="1:16" x14ac:dyDescent="0.3">
      <c r="A33" s="13">
        <v>37</v>
      </c>
      <c r="B33">
        <v>158125</v>
      </c>
      <c r="C33">
        <v>1.9311125</v>
      </c>
      <c r="F33" s="13">
        <v>37</v>
      </c>
      <c r="G33">
        <v>2.9337500000000003</v>
      </c>
      <c r="O33" s="13">
        <v>37</v>
      </c>
      <c r="P33">
        <v>69.117499999999993</v>
      </c>
    </row>
    <row r="34" spans="1:16" x14ac:dyDescent="0.3">
      <c r="A34" s="13">
        <v>38</v>
      </c>
      <c r="B34">
        <v>183000</v>
      </c>
      <c r="C34">
        <v>2.0516000000000001</v>
      </c>
      <c r="F34" s="13">
        <v>38</v>
      </c>
      <c r="G34">
        <v>2.75</v>
      </c>
      <c r="O34" s="13">
        <v>38</v>
      </c>
      <c r="P34">
        <v>55.1</v>
      </c>
    </row>
    <row r="35" spans="1:16" x14ac:dyDescent="0.3">
      <c r="A35" s="13">
        <v>39</v>
      </c>
      <c r="B35">
        <v>101052.63157894737</v>
      </c>
      <c r="C35">
        <v>1.2842526315789473</v>
      </c>
      <c r="F35" s="13">
        <v>39</v>
      </c>
      <c r="G35">
        <v>3.1289473684210525</v>
      </c>
      <c r="O35" s="13">
        <v>39</v>
      </c>
      <c r="P35">
        <v>70.952631578947376</v>
      </c>
    </row>
    <row r="36" spans="1:16" x14ac:dyDescent="0.3">
      <c r="A36" s="13">
        <v>40</v>
      </c>
      <c r="B36">
        <v>118250</v>
      </c>
      <c r="C36">
        <v>1.5979749999999999</v>
      </c>
      <c r="F36" s="13">
        <v>40</v>
      </c>
      <c r="G36">
        <v>3.1825000000000001</v>
      </c>
      <c r="O36" s="13">
        <v>40</v>
      </c>
      <c r="P36">
        <v>85.75</v>
      </c>
    </row>
    <row r="37" spans="1:16" x14ac:dyDescent="0.3">
      <c r="A37" s="13">
        <v>41</v>
      </c>
      <c r="B37">
        <v>108090.90909090909</v>
      </c>
      <c r="C37">
        <v>1.3275636363636363</v>
      </c>
      <c r="F37" s="13">
        <v>41</v>
      </c>
      <c r="G37">
        <v>3.0872727272727274</v>
      </c>
      <c r="O37" s="13">
        <v>41</v>
      </c>
      <c r="P37">
        <v>72.39</v>
      </c>
    </row>
    <row r="38" spans="1:16" x14ac:dyDescent="0.3">
      <c r="A38" s="13">
        <v>42</v>
      </c>
      <c r="B38">
        <v>122222.22222222222</v>
      </c>
      <c r="C38">
        <v>1.5320666666666667</v>
      </c>
      <c r="F38" s="13">
        <v>42</v>
      </c>
      <c r="G38">
        <v>3.2811111111111115</v>
      </c>
      <c r="O38" s="13">
        <v>42</v>
      </c>
      <c r="P38">
        <v>66.199999999999989</v>
      </c>
    </row>
    <row r="39" spans="1:16" x14ac:dyDescent="0.3">
      <c r="A39" s="13">
        <v>44</v>
      </c>
      <c r="B39">
        <v>91500</v>
      </c>
      <c r="C39">
        <v>1.0280499999999999</v>
      </c>
      <c r="F39" s="13">
        <v>44</v>
      </c>
      <c r="G39">
        <v>3.375</v>
      </c>
      <c r="O39" s="13">
        <v>44</v>
      </c>
      <c r="P39">
        <v>69.84</v>
      </c>
    </row>
    <row r="40" spans="1:16" x14ac:dyDescent="0.3">
      <c r="A40" s="13">
        <v>45</v>
      </c>
      <c r="B40">
        <v>152000</v>
      </c>
      <c r="C40">
        <v>1.9616</v>
      </c>
      <c r="F40" s="13">
        <v>45</v>
      </c>
      <c r="G40">
        <v>3.06</v>
      </c>
      <c r="O40" s="13">
        <v>45</v>
      </c>
      <c r="P40">
        <v>72.397500000000008</v>
      </c>
    </row>
    <row r="41" spans="1:16" x14ac:dyDescent="0.3">
      <c r="A41" s="13">
        <v>46</v>
      </c>
      <c r="B41">
        <v>102666.66666666667</v>
      </c>
      <c r="C41">
        <v>1.2395333333333334</v>
      </c>
      <c r="F41" s="13">
        <v>46</v>
      </c>
      <c r="G41">
        <v>2.6666666666666665</v>
      </c>
      <c r="O41" s="13">
        <v>46</v>
      </c>
      <c r="P41">
        <v>68.489999999999995</v>
      </c>
    </row>
    <row r="42" spans="1:16" x14ac:dyDescent="0.3">
      <c r="A42" s="13">
        <v>47</v>
      </c>
      <c r="B42">
        <v>88909.090909090912</v>
      </c>
      <c r="C42">
        <v>1.1907727272727273</v>
      </c>
      <c r="F42" s="13">
        <v>47</v>
      </c>
      <c r="G42">
        <v>3.4518181818181817</v>
      </c>
      <c r="O42" s="13">
        <v>47</v>
      </c>
      <c r="P42">
        <v>72.379090909090905</v>
      </c>
    </row>
    <row r="43" spans="1:16" x14ac:dyDescent="0.3">
      <c r="A43" s="13">
        <v>48</v>
      </c>
      <c r="B43">
        <v>159806.45161290321</v>
      </c>
      <c r="C43">
        <v>1.998048387096774</v>
      </c>
      <c r="F43" s="13">
        <v>48</v>
      </c>
      <c r="G43">
        <v>3.2980645161290321</v>
      </c>
      <c r="O43" s="13">
        <v>48</v>
      </c>
      <c r="P43">
        <v>75.700645161290325</v>
      </c>
    </row>
    <row r="44" spans="1:16" x14ac:dyDescent="0.3">
      <c r="A44" s="13">
        <v>49</v>
      </c>
      <c r="B44">
        <v>75500</v>
      </c>
      <c r="C44">
        <v>0.92613333333333336</v>
      </c>
      <c r="F44" s="13">
        <v>49</v>
      </c>
      <c r="G44">
        <v>3.1633333333333336</v>
      </c>
      <c r="O44" s="13">
        <v>49</v>
      </c>
      <c r="P44">
        <v>73.861666666666665</v>
      </c>
    </row>
    <row r="45" spans="1:16" x14ac:dyDescent="0.3">
      <c r="A45" s="13">
        <v>50</v>
      </c>
      <c r="B45">
        <v>129333.33333333333</v>
      </c>
      <c r="C45">
        <v>1.6232333333333333</v>
      </c>
      <c r="F45" s="13">
        <v>50</v>
      </c>
      <c r="G45">
        <v>3.0366666666666666</v>
      </c>
      <c r="O45" s="13">
        <v>50</v>
      </c>
      <c r="P45">
        <v>83.846666666666678</v>
      </c>
    </row>
    <row r="46" spans="1:16" x14ac:dyDescent="0.3">
      <c r="A46" s="13">
        <v>51</v>
      </c>
      <c r="B46">
        <v>103266.66666666667</v>
      </c>
      <c r="C46">
        <v>1.08632</v>
      </c>
      <c r="F46" s="13">
        <v>51</v>
      </c>
      <c r="G46">
        <v>3.0800000000000005</v>
      </c>
      <c r="O46" s="13">
        <v>51</v>
      </c>
      <c r="P46">
        <v>72.323333333333338</v>
      </c>
    </row>
    <row r="47" spans="1:16" x14ac:dyDescent="0.3">
      <c r="A47" s="13">
        <v>53</v>
      </c>
      <c r="B47">
        <v>143095.23809523811</v>
      </c>
      <c r="C47">
        <v>1.5304142857142859</v>
      </c>
      <c r="F47" s="13">
        <v>53</v>
      </c>
      <c r="G47">
        <v>3.3714285714285714</v>
      </c>
      <c r="O47" s="13">
        <v>53</v>
      </c>
      <c r="P47">
        <v>66.657619047619065</v>
      </c>
    </row>
    <row r="48" spans="1:16" x14ac:dyDescent="0.3">
      <c r="A48" s="13">
        <v>55</v>
      </c>
      <c r="B48">
        <v>109600</v>
      </c>
      <c r="C48">
        <v>1.2885</v>
      </c>
      <c r="F48" s="13">
        <v>55</v>
      </c>
      <c r="G48">
        <v>3.3980000000000006</v>
      </c>
      <c r="O48" s="13">
        <v>55</v>
      </c>
      <c r="P48">
        <v>68.388000000000005</v>
      </c>
    </row>
    <row r="49" spans="1:7" x14ac:dyDescent="0.3">
      <c r="F49" s="13" t="s">
        <v>27</v>
      </c>
      <c r="G49">
        <v>3.2351399999999821</v>
      </c>
    </row>
    <row r="52" spans="1:7" x14ac:dyDescent="0.3">
      <c r="A52" s="12" t="s">
        <v>28</v>
      </c>
      <c r="B52" t="s">
        <v>29</v>
      </c>
      <c r="C52" t="s">
        <v>40</v>
      </c>
    </row>
    <row r="53" spans="1:7" x14ac:dyDescent="0.3">
      <c r="A53" s="13">
        <v>1</v>
      </c>
      <c r="B53">
        <v>10.043333333333335</v>
      </c>
      <c r="C53">
        <v>75350</v>
      </c>
    </row>
    <row r="54" spans="1:7" x14ac:dyDescent="0.3">
      <c r="A54" s="13">
        <v>2</v>
      </c>
      <c r="B54">
        <v>16.91</v>
      </c>
      <c r="C54">
        <v>93100</v>
      </c>
    </row>
    <row r="55" spans="1:7" x14ac:dyDescent="0.3">
      <c r="A55" s="13">
        <v>4</v>
      </c>
      <c r="B55">
        <v>22.770000000000003</v>
      </c>
      <c r="C55">
        <v>77212.5</v>
      </c>
    </row>
    <row r="56" spans="1:7" x14ac:dyDescent="0.3">
      <c r="A56" s="13">
        <v>5</v>
      </c>
      <c r="B56">
        <v>13.664285714285715</v>
      </c>
      <c r="C56">
        <v>71657.142857142855</v>
      </c>
    </row>
    <row r="57" spans="1:7" x14ac:dyDescent="0.3">
      <c r="A57" s="13">
        <v>6</v>
      </c>
      <c r="B57">
        <v>55.008625000000009</v>
      </c>
      <c r="C57">
        <v>88998.75</v>
      </c>
    </row>
    <row r="58" spans="1:7" x14ac:dyDescent="0.3">
      <c r="A58" s="13">
        <v>8</v>
      </c>
      <c r="B58">
        <v>25.148571428571429</v>
      </c>
      <c r="C58">
        <v>95795.238095238092</v>
      </c>
    </row>
    <row r="59" spans="1:7" x14ac:dyDescent="0.3">
      <c r="A59" s="13">
        <v>9</v>
      </c>
      <c r="B59">
        <v>11.040000000000001</v>
      </c>
      <c r="C59">
        <v>98540</v>
      </c>
    </row>
    <row r="60" spans="1:7" x14ac:dyDescent="0.3">
      <c r="A60" s="13">
        <v>10</v>
      </c>
      <c r="B60">
        <v>27.929999999999996</v>
      </c>
      <c r="C60">
        <v>96600</v>
      </c>
    </row>
    <row r="61" spans="1:7" x14ac:dyDescent="0.3">
      <c r="A61" s="13">
        <v>12</v>
      </c>
      <c r="B61">
        <v>34.166521739130431</v>
      </c>
      <c r="C61">
        <v>68913.043478260865</v>
      </c>
    </row>
    <row r="62" spans="1:7" x14ac:dyDescent="0.3">
      <c r="A62" s="13">
        <v>13</v>
      </c>
      <c r="B62">
        <v>30.476874999999996</v>
      </c>
      <c r="C62">
        <v>72206.25</v>
      </c>
    </row>
    <row r="63" spans="1:7" x14ac:dyDescent="0.3">
      <c r="A63" s="13">
        <v>15</v>
      </c>
      <c r="B63">
        <v>79.349999999999994</v>
      </c>
      <c r="C63">
        <v>97500</v>
      </c>
    </row>
    <row r="64" spans="1:7" x14ac:dyDescent="0.3">
      <c r="A64" s="13">
        <v>16</v>
      </c>
      <c r="B64">
        <v>10.946666666666665</v>
      </c>
      <c r="C64">
        <v>72066.666666666672</v>
      </c>
    </row>
    <row r="65" spans="1:3" x14ac:dyDescent="0.3">
      <c r="A65" s="13">
        <v>17</v>
      </c>
      <c r="B65">
        <v>20.608333333333334</v>
      </c>
      <c r="C65">
        <v>85944.444444444438</v>
      </c>
    </row>
    <row r="66" spans="1:3" x14ac:dyDescent="0.3">
      <c r="A66" s="13">
        <v>18</v>
      </c>
      <c r="B66">
        <v>12.580714285714288</v>
      </c>
      <c r="C66">
        <v>76700</v>
      </c>
    </row>
    <row r="67" spans="1:3" x14ac:dyDescent="0.3">
      <c r="A67" s="13">
        <v>19</v>
      </c>
      <c r="B67">
        <v>9.9074999999999989</v>
      </c>
      <c r="C67">
        <v>93300</v>
      </c>
    </row>
    <row r="68" spans="1:3" x14ac:dyDescent="0.3">
      <c r="A68" s="13">
        <v>20</v>
      </c>
      <c r="B68">
        <v>17.134999999999998</v>
      </c>
      <c r="C68">
        <v>81300</v>
      </c>
    </row>
    <row r="69" spans="1:3" x14ac:dyDescent="0.3">
      <c r="A69" s="13">
        <v>21</v>
      </c>
      <c r="B69">
        <v>27.65</v>
      </c>
      <c r="C69">
        <v>80720</v>
      </c>
    </row>
    <row r="70" spans="1:3" x14ac:dyDescent="0.3">
      <c r="A70" s="13">
        <v>22</v>
      </c>
      <c r="B70">
        <v>31.554000000000002</v>
      </c>
      <c r="C70">
        <v>57660</v>
      </c>
    </row>
    <row r="71" spans="1:3" x14ac:dyDescent="0.3">
      <c r="A71" s="13">
        <v>23</v>
      </c>
      <c r="B71">
        <v>9.8149999999999995</v>
      </c>
      <c r="C71">
        <v>85000</v>
      </c>
    </row>
    <row r="72" spans="1:3" x14ac:dyDescent="0.3">
      <c r="A72" s="13">
        <v>24</v>
      </c>
      <c r="B72">
        <v>45.569230769230771</v>
      </c>
      <c r="C72">
        <v>108369.23076923077</v>
      </c>
    </row>
    <row r="73" spans="1:3" x14ac:dyDescent="0.3">
      <c r="A73" s="13">
        <v>25</v>
      </c>
      <c r="B73">
        <v>17.876153846153848</v>
      </c>
      <c r="C73">
        <v>109946.15384615384</v>
      </c>
    </row>
    <row r="74" spans="1:3" x14ac:dyDescent="0.3">
      <c r="A74" s="13">
        <v>26</v>
      </c>
      <c r="B74">
        <v>13.583529411764706</v>
      </c>
      <c r="C74">
        <v>78952.941176470587</v>
      </c>
    </row>
    <row r="75" spans="1:3" x14ac:dyDescent="0.3">
      <c r="A75" s="13">
        <v>27</v>
      </c>
      <c r="B75">
        <v>14.322000000000003</v>
      </c>
      <c r="C75">
        <v>102320</v>
      </c>
    </row>
    <row r="76" spans="1:3" x14ac:dyDescent="0.3">
      <c r="A76" s="13">
        <v>28</v>
      </c>
      <c r="B76">
        <v>16.524999999999999</v>
      </c>
      <c r="C76">
        <v>52700</v>
      </c>
    </row>
    <row r="77" spans="1:3" x14ac:dyDescent="0.3">
      <c r="A77" s="13">
        <v>29</v>
      </c>
      <c r="B77">
        <v>10.40625</v>
      </c>
      <c r="C77">
        <v>76875</v>
      </c>
    </row>
    <row r="78" spans="1:3" x14ac:dyDescent="0.3">
      <c r="A78" s="13">
        <v>30</v>
      </c>
      <c r="B78">
        <v>7.14</v>
      </c>
      <c r="C78">
        <v>80400</v>
      </c>
    </row>
    <row r="79" spans="1:3" x14ac:dyDescent="0.3">
      <c r="A79" s="13">
        <v>31</v>
      </c>
      <c r="B79">
        <v>7.9874999999999998</v>
      </c>
      <c r="C79">
        <v>85850</v>
      </c>
    </row>
    <row r="80" spans="1:3" x14ac:dyDescent="0.3">
      <c r="A80" s="13">
        <v>32</v>
      </c>
      <c r="B80">
        <v>52.691999999999993</v>
      </c>
      <c r="C80">
        <v>70800</v>
      </c>
    </row>
    <row r="81" spans="1:3" x14ac:dyDescent="0.3">
      <c r="A81" s="13">
        <v>34</v>
      </c>
      <c r="B81">
        <v>35.159285714285716</v>
      </c>
      <c r="C81">
        <v>96628.571428571435</v>
      </c>
    </row>
    <row r="82" spans="1:3" x14ac:dyDescent="0.3">
      <c r="A82" s="13">
        <v>35</v>
      </c>
      <c r="B82">
        <v>47.813333333333333</v>
      </c>
      <c r="C82">
        <v>64300</v>
      </c>
    </row>
    <row r="83" spans="1:3" x14ac:dyDescent="0.3">
      <c r="A83" s="13">
        <v>36</v>
      </c>
      <c r="B83">
        <v>25.401764705882357</v>
      </c>
      <c r="C83">
        <v>87000</v>
      </c>
    </row>
    <row r="84" spans="1:3" x14ac:dyDescent="0.3">
      <c r="A84" s="13">
        <v>37</v>
      </c>
      <c r="B84">
        <v>23.998750000000001</v>
      </c>
      <c r="C84">
        <v>86212.5</v>
      </c>
    </row>
    <row r="85" spans="1:3" x14ac:dyDescent="0.3">
      <c r="A85" s="13">
        <v>38</v>
      </c>
      <c r="B85">
        <v>7.92</v>
      </c>
      <c r="C85">
        <v>89200</v>
      </c>
    </row>
    <row r="86" spans="1:3" x14ac:dyDescent="0.3">
      <c r="A86" s="13">
        <v>39</v>
      </c>
      <c r="B86">
        <v>13.186842105263157</v>
      </c>
      <c r="C86">
        <v>77973.68421052632</v>
      </c>
    </row>
    <row r="87" spans="1:3" x14ac:dyDescent="0.3">
      <c r="A87" s="13">
        <v>40</v>
      </c>
      <c r="B87">
        <v>16.555</v>
      </c>
      <c r="C87">
        <v>74000</v>
      </c>
    </row>
    <row r="88" spans="1:3" x14ac:dyDescent="0.3">
      <c r="A88" s="13">
        <v>41</v>
      </c>
      <c r="B88">
        <v>19.851818181818178</v>
      </c>
      <c r="C88">
        <v>84072.727272727279</v>
      </c>
    </row>
    <row r="89" spans="1:3" x14ac:dyDescent="0.3">
      <c r="A89" s="13">
        <v>42</v>
      </c>
      <c r="B89">
        <v>14.842222222222224</v>
      </c>
      <c r="C89">
        <v>80544.444444444438</v>
      </c>
    </row>
    <row r="90" spans="1:3" x14ac:dyDescent="0.3">
      <c r="A90" s="13">
        <v>44</v>
      </c>
      <c r="B90">
        <v>3.8200000000000003</v>
      </c>
      <c r="C90">
        <v>89000</v>
      </c>
    </row>
    <row r="91" spans="1:3" x14ac:dyDescent="0.3">
      <c r="A91" s="13">
        <v>45</v>
      </c>
      <c r="B91">
        <v>35.774999999999999</v>
      </c>
      <c r="C91">
        <v>76200</v>
      </c>
    </row>
    <row r="92" spans="1:3" x14ac:dyDescent="0.3">
      <c r="A92" s="13">
        <v>46</v>
      </c>
      <c r="B92">
        <v>6.4933333333333332</v>
      </c>
      <c r="C92">
        <v>81833.333333333328</v>
      </c>
    </row>
    <row r="93" spans="1:3" x14ac:dyDescent="0.3">
      <c r="A93" s="13">
        <v>47</v>
      </c>
      <c r="B93">
        <v>16.878181818181819</v>
      </c>
      <c r="C93">
        <v>73136.363636363632</v>
      </c>
    </row>
    <row r="94" spans="1:3" x14ac:dyDescent="0.3">
      <c r="A94" s="13">
        <v>48</v>
      </c>
      <c r="B94">
        <v>36.379032258064527</v>
      </c>
      <c r="C94">
        <v>81006.451612903227</v>
      </c>
    </row>
    <row r="95" spans="1:3" x14ac:dyDescent="0.3">
      <c r="A95" s="13">
        <v>49</v>
      </c>
      <c r="B95">
        <v>15.341666666666667</v>
      </c>
      <c r="C95">
        <v>81216.666666666672</v>
      </c>
    </row>
    <row r="96" spans="1:3" x14ac:dyDescent="0.3">
      <c r="A96" s="13">
        <v>50</v>
      </c>
      <c r="B96">
        <v>4</v>
      </c>
      <c r="C96">
        <v>81200</v>
      </c>
    </row>
    <row r="97" spans="1:3" x14ac:dyDescent="0.3">
      <c r="A97" s="13">
        <v>51</v>
      </c>
      <c r="B97">
        <v>29.445333333333334</v>
      </c>
      <c r="C97">
        <v>97046.666666666672</v>
      </c>
    </row>
    <row r="98" spans="1:3" x14ac:dyDescent="0.3">
      <c r="A98" s="13">
        <v>53</v>
      </c>
      <c r="B98">
        <v>24.132857142857144</v>
      </c>
      <c r="C98">
        <v>96223.809523809527</v>
      </c>
    </row>
    <row r="99" spans="1:3" x14ac:dyDescent="0.3">
      <c r="A99" s="13">
        <v>55</v>
      </c>
      <c r="B99">
        <v>5.7439999999999998</v>
      </c>
      <c r="C99">
        <v>88580</v>
      </c>
    </row>
  </sheetData>
  <phoneticPr fontId="20" type="noConversion"/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895D-58E5-49DC-9B68-759B4EB1B521}">
  <dimension ref="A1:N501"/>
  <sheetViews>
    <sheetView topLeftCell="A477" workbookViewId="0">
      <selection activeCell="P9" sqref="P9"/>
    </sheetView>
  </sheetViews>
  <sheetFormatPr defaultRowHeight="14.4" x14ac:dyDescent="0.3"/>
  <cols>
    <col min="1" max="14" width="13.6640625" customWidth="1"/>
  </cols>
  <sheetData>
    <row r="1" spans="1:14" ht="72" x14ac:dyDescent="0.3">
      <c r="A1" s="1" t="s">
        <v>24</v>
      </c>
      <c r="B1" s="1" t="s">
        <v>16</v>
      </c>
      <c r="C1" s="1" t="s">
        <v>2</v>
      </c>
      <c r="D1" s="1" t="s">
        <v>15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11</v>
      </c>
      <c r="J1" s="1" t="s">
        <v>10</v>
      </c>
      <c r="K1" s="1" t="s">
        <v>5</v>
      </c>
      <c r="L1" s="1" t="s">
        <v>0</v>
      </c>
      <c r="M1" s="1" t="s">
        <v>12</v>
      </c>
      <c r="N1" s="1" t="s">
        <v>13</v>
      </c>
    </row>
    <row r="2" spans="1:14" x14ac:dyDescent="0.3">
      <c r="A2">
        <v>1</v>
      </c>
      <c r="B2">
        <v>53</v>
      </c>
      <c r="C2">
        <v>29.57</v>
      </c>
      <c r="D2">
        <v>91700</v>
      </c>
      <c r="E2">
        <v>123000</v>
      </c>
      <c r="F2">
        <v>1.3412999999999999</v>
      </c>
      <c r="G2">
        <v>2</v>
      </c>
      <c r="H2" t="s">
        <v>17</v>
      </c>
      <c r="I2">
        <v>10</v>
      </c>
      <c r="J2">
        <v>385000</v>
      </c>
      <c r="K2">
        <v>195000</v>
      </c>
      <c r="L2">
        <v>50.65</v>
      </c>
      <c r="M2">
        <v>360</v>
      </c>
      <c r="N2">
        <v>2.75</v>
      </c>
    </row>
    <row r="3" spans="1:14" x14ac:dyDescent="0.3">
      <c r="A3">
        <v>2</v>
      </c>
      <c r="B3">
        <v>6</v>
      </c>
      <c r="C3">
        <v>90.76</v>
      </c>
      <c r="D3">
        <v>83300</v>
      </c>
      <c r="E3">
        <v>250000</v>
      </c>
      <c r="F3">
        <v>3.0011999999999999</v>
      </c>
      <c r="G3">
        <v>2</v>
      </c>
      <c r="H3" t="s">
        <v>17</v>
      </c>
      <c r="I3">
        <v>30</v>
      </c>
      <c r="J3">
        <v>535000</v>
      </c>
      <c r="K3">
        <v>505000</v>
      </c>
      <c r="L3">
        <v>95</v>
      </c>
      <c r="M3">
        <v>360</v>
      </c>
      <c r="N3">
        <v>3.5</v>
      </c>
    </row>
    <row r="4" spans="1:14" x14ac:dyDescent="0.3">
      <c r="A4">
        <v>3</v>
      </c>
      <c r="B4">
        <v>34</v>
      </c>
      <c r="C4">
        <v>64.19</v>
      </c>
      <c r="D4">
        <v>96500</v>
      </c>
      <c r="E4">
        <v>64000</v>
      </c>
      <c r="F4">
        <v>0.66320000000000001</v>
      </c>
      <c r="G4">
        <v>2</v>
      </c>
      <c r="H4" t="s">
        <v>17</v>
      </c>
      <c r="I4">
        <v>43</v>
      </c>
      <c r="J4">
        <v>375000</v>
      </c>
      <c r="K4">
        <v>105000</v>
      </c>
      <c r="L4">
        <v>28.55</v>
      </c>
      <c r="M4">
        <v>180</v>
      </c>
      <c r="N4">
        <v>2.5</v>
      </c>
    </row>
    <row r="5" spans="1:14" x14ac:dyDescent="0.3">
      <c r="A5">
        <v>4</v>
      </c>
      <c r="B5">
        <v>51</v>
      </c>
      <c r="C5">
        <v>34.58</v>
      </c>
      <c r="D5">
        <v>124900</v>
      </c>
      <c r="E5">
        <v>141000</v>
      </c>
      <c r="F5">
        <v>1.1289</v>
      </c>
      <c r="G5">
        <v>2</v>
      </c>
      <c r="H5" t="s">
        <v>17</v>
      </c>
      <c r="I5">
        <v>46</v>
      </c>
      <c r="J5">
        <v>665000</v>
      </c>
      <c r="K5">
        <v>345000</v>
      </c>
      <c r="L5">
        <v>51.51</v>
      </c>
      <c r="M5">
        <v>180</v>
      </c>
      <c r="N5">
        <v>2.25</v>
      </c>
    </row>
    <row r="6" spans="1:14" x14ac:dyDescent="0.3">
      <c r="A6">
        <v>5</v>
      </c>
      <c r="B6">
        <v>39</v>
      </c>
      <c r="C6">
        <v>17.93</v>
      </c>
      <c r="D6">
        <v>84600</v>
      </c>
      <c r="E6">
        <v>109000</v>
      </c>
      <c r="F6">
        <v>1.2884</v>
      </c>
      <c r="G6">
        <v>1</v>
      </c>
      <c r="H6" t="s">
        <v>17</v>
      </c>
      <c r="I6">
        <v>30</v>
      </c>
      <c r="J6">
        <v>405000</v>
      </c>
      <c r="K6">
        <v>325000</v>
      </c>
      <c r="L6">
        <v>80</v>
      </c>
      <c r="M6">
        <v>180</v>
      </c>
      <c r="N6">
        <v>2.87</v>
      </c>
    </row>
    <row r="7" spans="1:14" x14ac:dyDescent="0.3">
      <c r="A7">
        <v>6</v>
      </c>
      <c r="B7">
        <v>24</v>
      </c>
      <c r="C7">
        <v>29.18</v>
      </c>
      <c r="D7">
        <v>124900</v>
      </c>
      <c r="E7">
        <v>255000</v>
      </c>
      <c r="F7">
        <v>2.0415999999999999</v>
      </c>
      <c r="G7">
        <v>2</v>
      </c>
      <c r="H7" t="s">
        <v>17</v>
      </c>
      <c r="I7">
        <v>20</v>
      </c>
      <c r="J7">
        <v>905000</v>
      </c>
      <c r="K7">
        <v>645000</v>
      </c>
      <c r="L7">
        <v>71.44</v>
      </c>
      <c r="M7">
        <v>360</v>
      </c>
      <c r="N7">
        <v>2.86</v>
      </c>
    </row>
    <row r="8" spans="1:14" x14ac:dyDescent="0.3">
      <c r="A8">
        <v>7</v>
      </c>
      <c r="B8">
        <v>8</v>
      </c>
      <c r="C8">
        <v>81.63</v>
      </c>
      <c r="D8">
        <v>100000</v>
      </c>
      <c r="E8">
        <v>145000</v>
      </c>
      <c r="F8">
        <v>1.45</v>
      </c>
      <c r="G8">
        <v>1</v>
      </c>
      <c r="H8" t="s">
        <v>17</v>
      </c>
      <c r="I8">
        <v>30</v>
      </c>
      <c r="J8">
        <v>475000</v>
      </c>
      <c r="K8">
        <v>395000</v>
      </c>
      <c r="L8">
        <v>85</v>
      </c>
      <c r="M8">
        <v>180</v>
      </c>
      <c r="N8">
        <v>2.12</v>
      </c>
    </row>
    <row r="9" spans="1:14" x14ac:dyDescent="0.3">
      <c r="A9">
        <v>8</v>
      </c>
      <c r="B9">
        <v>53</v>
      </c>
      <c r="C9">
        <v>39.06</v>
      </c>
      <c r="D9">
        <v>74600</v>
      </c>
      <c r="E9">
        <v>392000</v>
      </c>
      <c r="F9">
        <v>5.2546999999999997</v>
      </c>
      <c r="G9">
        <v>2</v>
      </c>
      <c r="H9" t="s">
        <v>17</v>
      </c>
      <c r="I9">
        <v>20</v>
      </c>
      <c r="J9">
        <v>265000</v>
      </c>
      <c r="K9">
        <v>155000</v>
      </c>
      <c r="L9">
        <v>60</v>
      </c>
      <c r="M9">
        <v>360</v>
      </c>
      <c r="N9">
        <v>2.99</v>
      </c>
    </row>
    <row r="10" spans="1:14" x14ac:dyDescent="0.3">
      <c r="A10">
        <v>9</v>
      </c>
      <c r="B10">
        <v>36</v>
      </c>
      <c r="C10">
        <v>98.09</v>
      </c>
      <c r="D10">
        <v>96500</v>
      </c>
      <c r="E10">
        <v>58000</v>
      </c>
      <c r="F10">
        <v>0.60099999999999998</v>
      </c>
      <c r="G10">
        <v>2</v>
      </c>
      <c r="H10" t="s">
        <v>17</v>
      </c>
      <c r="I10">
        <v>41</v>
      </c>
      <c r="J10">
        <v>455000</v>
      </c>
      <c r="K10">
        <v>185000</v>
      </c>
      <c r="L10">
        <v>40.64</v>
      </c>
      <c r="M10">
        <v>180</v>
      </c>
      <c r="N10">
        <v>3.62</v>
      </c>
    </row>
    <row r="11" spans="1:14" x14ac:dyDescent="0.3">
      <c r="A11">
        <v>10</v>
      </c>
      <c r="B11">
        <v>48</v>
      </c>
      <c r="C11">
        <v>41.47</v>
      </c>
      <c r="D11">
        <v>80000</v>
      </c>
      <c r="E11">
        <v>170000</v>
      </c>
      <c r="F11">
        <v>2.125</v>
      </c>
      <c r="G11">
        <v>2</v>
      </c>
      <c r="H11" t="s">
        <v>17</v>
      </c>
      <c r="I11">
        <v>20</v>
      </c>
      <c r="J11">
        <v>535000</v>
      </c>
      <c r="K11">
        <v>355000</v>
      </c>
      <c r="L11">
        <v>65.599999999999994</v>
      </c>
      <c r="M11">
        <v>180</v>
      </c>
      <c r="N11">
        <v>2.37</v>
      </c>
    </row>
    <row r="12" spans="1:14" x14ac:dyDescent="0.3">
      <c r="A12">
        <v>11</v>
      </c>
      <c r="B12">
        <v>34</v>
      </c>
      <c r="C12">
        <v>40.18</v>
      </c>
      <c r="D12">
        <v>96500</v>
      </c>
      <c r="E12">
        <v>182000</v>
      </c>
      <c r="F12">
        <v>1.8859999999999999</v>
      </c>
      <c r="G12">
        <v>2</v>
      </c>
      <c r="H12" t="s">
        <v>17</v>
      </c>
      <c r="I12">
        <v>20</v>
      </c>
      <c r="J12">
        <v>395000</v>
      </c>
      <c r="K12">
        <v>305000</v>
      </c>
      <c r="L12">
        <v>79.44</v>
      </c>
      <c r="M12">
        <v>180</v>
      </c>
      <c r="N12">
        <v>2.5</v>
      </c>
    </row>
    <row r="13" spans="1:14" x14ac:dyDescent="0.3">
      <c r="A13">
        <v>12</v>
      </c>
      <c r="B13">
        <v>25</v>
      </c>
      <c r="C13">
        <v>41.27</v>
      </c>
      <c r="D13">
        <v>114000</v>
      </c>
      <c r="E13">
        <v>64000</v>
      </c>
      <c r="F13">
        <v>0.56140000000000001</v>
      </c>
      <c r="G13">
        <v>2</v>
      </c>
      <c r="H13" t="s">
        <v>17</v>
      </c>
      <c r="I13">
        <v>44</v>
      </c>
      <c r="J13">
        <v>465000</v>
      </c>
      <c r="K13">
        <v>365000</v>
      </c>
      <c r="L13">
        <v>80</v>
      </c>
      <c r="M13">
        <v>360</v>
      </c>
      <c r="N13">
        <v>4.62</v>
      </c>
    </row>
    <row r="14" spans="1:14" x14ac:dyDescent="0.3">
      <c r="A14">
        <v>13</v>
      </c>
      <c r="B14">
        <v>6</v>
      </c>
      <c r="C14">
        <v>84.75</v>
      </c>
      <c r="D14">
        <v>127900</v>
      </c>
      <c r="E14">
        <v>88000</v>
      </c>
      <c r="F14">
        <v>0.68799999999999994</v>
      </c>
      <c r="G14">
        <v>2</v>
      </c>
      <c r="H14" t="s">
        <v>17</v>
      </c>
      <c r="I14">
        <v>38</v>
      </c>
      <c r="J14">
        <v>755000</v>
      </c>
      <c r="K14">
        <v>385000</v>
      </c>
      <c r="L14">
        <v>50.33</v>
      </c>
      <c r="M14">
        <v>360</v>
      </c>
      <c r="N14">
        <v>2.87</v>
      </c>
    </row>
    <row r="15" spans="1:14" x14ac:dyDescent="0.3">
      <c r="A15">
        <v>14</v>
      </c>
      <c r="B15">
        <v>26</v>
      </c>
      <c r="C15">
        <v>33.01</v>
      </c>
      <c r="D15">
        <v>79700</v>
      </c>
      <c r="E15">
        <v>593000</v>
      </c>
      <c r="F15">
        <v>7.4404000000000003</v>
      </c>
      <c r="G15">
        <v>2</v>
      </c>
      <c r="H15" t="s">
        <v>17</v>
      </c>
      <c r="I15">
        <v>20</v>
      </c>
      <c r="J15">
        <v>545000</v>
      </c>
      <c r="K15">
        <v>415000</v>
      </c>
      <c r="L15">
        <v>75</v>
      </c>
      <c r="M15">
        <v>360</v>
      </c>
      <c r="N15">
        <v>4.75</v>
      </c>
    </row>
    <row r="16" spans="1:14" x14ac:dyDescent="0.3">
      <c r="A16">
        <v>15</v>
      </c>
      <c r="B16">
        <v>6</v>
      </c>
      <c r="C16">
        <v>34.799999999999997</v>
      </c>
      <c r="D16">
        <v>127900</v>
      </c>
      <c r="E16">
        <v>297000</v>
      </c>
      <c r="F16">
        <v>2.3220999999999998</v>
      </c>
      <c r="G16">
        <v>2</v>
      </c>
      <c r="H16" t="s">
        <v>17</v>
      </c>
      <c r="I16">
        <v>20</v>
      </c>
      <c r="J16">
        <v>955000</v>
      </c>
      <c r="K16">
        <v>765000</v>
      </c>
      <c r="L16">
        <v>80</v>
      </c>
      <c r="M16">
        <v>360</v>
      </c>
      <c r="N16">
        <v>3.5</v>
      </c>
    </row>
    <row r="17" spans="1:14" x14ac:dyDescent="0.3">
      <c r="A17">
        <v>16</v>
      </c>
      <c r="B17">
        <v>24</v>
      </c>
      <c r="C17">
        <v>67.430000000000007</v>
      </c>
      <c r="D17">
        <v>104000</v>
      </c>
      <c r="E17">
        <v>204000</v>
      </c>
      <c r="F17">
        <v>1.9615</v>
      </c>
      <c r="G17">
        <v>2</v>
      </c>
      <c r="H17" t="s">
        <v>17</v>
      </c>
      <c r="I17">
        <v>30</v>
      </c>
      <c r="J17">
        <v>385000</v>
      </c>
      <c r="K17">
        <v>175000</v>
      </c>
      <c r="L17">
        <v>65.11</v>
      </c>
      <c r="M17">
        <v>180</v>
      </c>
      <c r="N17">
        <v>2.87</v>
      </c>
    </row>
    <row r="18" spans="1:14" x14ac:dyDescent="0.3">
      <c r="A18">
        <v>17</v>
      </c>
      <c r="B18">
        <v>6</v>
      </c>
      <c r="C18">
        <v>33.31</v>
      </c>
      <c r="D18">
        <v>86700</v>
      </c>
      <c r="E18">
        <v>214000</v>
      </c>
      <c r="F18">
        <v>2.4683000000000002</v>
      </c>
      <c r="G18">
        <v>2</v>
      </c>
      <c r="H18" t="s">
        <v>17</v>
      </c>
      <c r="I18">
        <v>20</v>
      </c>
      <c r="J18">
        <v>625000</v>
      </c>
      <c r="K18">
        <v>415000</v>
      </c>
      <c r="L18">
        <v>66.87</v>
      </c>
      <c r="M18">
        <v>180</v>
      </c>
      <c r="N18">
        <v>2.5</v>
      </c>
    </row>
    <row r="19" spans="1:14" x14ac:dyDescent="0.3">
      <c r="A19">
        <v>18</v>
      </c>
      <c r="B19">
        <v>13</v>
      </c>
      <c r="C19">
        <v>53.46</v>
      </c>
      <c r="D19">
        <v>52400</v>
      </c>
      <c r="E19">
        <v>76000</v>
      </c>
      <c r="F19">
        <v>1.4503999999999999</v>
      </c>
      <c r="G19">
        <v>2</v>
      </c>
      <c r="H19" t="s">
        <v>17</v>
      </c>
      <c r="I19">
        <v>42</v>
      </c>
      <c r="J19">
        <v>255000</v>
      </c>
      <c r="K19">
        <v>145000</v>
      </c>
      <c r="L19">
        <v>58.39</v>
      </c>
      <c r="M19">
        <v>180</v>
      </c>
      <c r="N19">
        <v>3.5</v>
      </c>
    </row>
    <row r="20" spans="1:14" x14ac:dyDescent="0.3">
      <c r="A20">
        <v>19</v>
      </c>
      <c r="B20">
        <v>24</v>
      </c>
      <c r="C20">
        <v>90.4</v>
      </c>
      <c r="D20">
        <v>124900</v>
      </c>
      <c r="E20">
        <v>287000</v>
      </c>
      <c r="F20">
        <v>2.2978000000000001</v>
      </c>
      <c r="G20">
        <v>2</v>
      </c>
      <c r="H20" t="s">
        <v>17</v>
      </c>
      <c r="I20">
        <v>20</v>
      </c>
      <c r="J20">
        <v>595000</v>
      </c>
      <c r="K20">
        <v>475000</v>
      </c>
      <c r="L20">
        <v>80</v>
      </c>
      <c r="M20">
        <v>360</v>
      </c>
      <c r="N20">
        <v>3.37</v>
      </c>
    </row>
    <row r="21" spans="1:14" x14ac:dyDescent="0.3">
      <c r="A21">
        <v>20</v>
      </c>
      <c r="B21">
        <v>6</v>
      </c>
      <c r="C21">
        <v>65.52</v>
      </c>
      <c r="D21">
        <v>75000</v>
      </c>
      <c r="E21">
        <v>352000</v>
      </c>
      <c r="F21">
        <v>4.6932999999999998</v>
      </c>
      <c r="G21">
        <v>2</v>
      </c>
      <c r="H21" t="s">
        <v>17</v>
      </c>
      <c r="I21">
        <v>30</v>
      </c>
      <c r="J21">
        <v>755000</v>
      </c>
      <c r="K21">
        <v>505000</v>
      </c>
      <c r="L21">
        <v>68</v>
      </c>
      <c r="M21">
        <v>360</v>
      </c>
      <c r="N21">
        <v>4.12</v>
      </c>
    </row>
    <row r="22" spans="1:14" x14ac:dyDescent="0.3">
      <c r="A22">
        <v>21</v>
      </c>
      <c r="B22">
        <v>48</v>
      </c>
      <c r="C22">
        <v>30.74</v>
      </c>
      <c r="D22">
        <v>84800</v>
      </c>
      <c r="E22">
        <v>229000</v>
      </c>
      <c r="F22">
        <v>2.7004999999999999</v>
      </c>
      <c r="G22">
        <v>2</v>
      </c>
      <c r="H22" t="s">
        <v>17</v>
      </c>
      <c r="I22">
        <v>30</v>
      </c>
      <c r="J22">
        <v>215000</v>
      </c>
      <c r="K22">
        <v>155000</v>
      </c>
      <c r="L22">
        <v>74.95</v>
      </c>
      <c r="M22">
        <v>360</v>
      </c>
      <c r="N22">
        <v>3.62</v>
      </c>
    </row>
    <row r="23" spans="1:14" x14ac:dyDescent="0.3">
      <c r="A23">
        <v>22</v>
      </c>
      <c r="B23">
        <v>49</v>
      </c>
      <c r="C23">
        <v>20.03</v>
      </c>
      <c r="D23">
        <v>85300</v>
      </c>
      <c r="E23">
        <v>93000</v>
      </c>
      <c r="F23">
        <v>1.0903</v>
      </c>
      <c r="G23">
        <v>2</v>
      </c>
      <c r="H23" t="s">
        <v>17</v>
      </c>
      <c r="I23">
        <v>20</v>
      </c>
      <c r="J23">
        <v>305000</v>
      </c>
      <c r="K23">
        <v>235000</v>
      </c>
      <c r="L23">
        <v>78.83</v>
      </c>
      <c r="M23">
        <v>360</v>
      </c>
      <c r="N23">
        <v>3.37</v>
      </c>
    </row>
    <row r="24" spans="1:14" x14ac:dyDescent="0.3">
      <c r="A24">
        <v>23</v>
      </c>
      <c r="B24">
        <v>53</v>
      </c>
      <c r="C24">
        <v>33.07</v>
      </c>
      <c r="D24">
        <v>106900</v>
      </c>
      <c r="E24">
        <v>231000</v>
      </c>
      <c r="F24">
        <v>2.1608999999999998</v>
      </c>
      <c r="G24">
        <v>2</v>
      </c>
      <c r="H24" t="s">
        <v>17</v>
      </c>
      <c r="I24">
        <v>10</v>
      </c>
      <c r="J24">
        <v>565000</v>
      </c>
      <c r="K24">
        <v>445000</v>
      </c>
      <c r="L24">
        <v>80</v>
      </c>
      <c r="M24">
        <v>360</v>
      </c>
      <c r="N24">
        <v>3.75</v>
      </c>
    </row>
    <row r="25" spans="1:14" x14ac:dyDescent="0.3">
      <c r="A25">
        <v>24</v>
      </c>
      <c r="B25">
        <v>48</v>
      </c>
      <c r="C25">
        <v>21.69</v>
      </c>
      <c r="D25">
        <v>72200</v>
      </c>
      <c r="E25">
        <v>187000</v>
      </c>
      <c r="F25">
        <v>2.59</v>
      </c>
      <c r="G25">
        <v>2</v>
      </c>
      <c r="H25" t="s">
        <v>17</v>
      </c>
      <c r="I25">
        <v>42</v>
      </c>
      <c r="J25">
        <v>665000</v>
      </c>
      <c r="K25">
        <v>495000</v>
      </c>
      <c r="L25">
        <v>74.790000000000006</v>
      </c>
      <c r="M25">
        <v>360</v>
      </c>
      <c r="N25">
        <v>3.5</v>
      </c>
    </row>
    <row r="26" spans="1:14" x14ac:dyDescent="0.3">
      <c r="A26">
        <v>25</v>
      </c>
      <c r="B26">
        <v>8</v>
      </c>
      <c r="C26">
        <v>19.29</v>
      </c>
      <c r="D26">
        <v>99400</v>
      </c>
      <c r="E26">
        <v>108000</v>
      </c>
      <c r="F26">
        <v>1.0865</v>
      </c>
      <c r="G26">
        <v>2</v>
      </c>
      <c r="H26" t="s">
        <v>17</v>
      </c>
      <c r="I26">
        <v>30</v>
      </c>
      <c r="J26">
        <v>555000</v>
      </c>
      <c r="K26">
        <v>435000</v>
      </c>
      <c r="L26">
        <v>80</v>
      </c>
      <c r="M26">
        <v>360</v>
      </c>
      <c r="N26">
        <v>3.62</v>
      </c>
    </row>
    <row r="27" spans="1:14" x14ac:dyDescent="0.3">
      <c r="A27">
        <v>26</v>
      </c>
      <c r="B27">
        <v>26</v>
      </c>
      <c r="C27">
        <v>8.94</v>
      </c>
      <c r="D27">
        <v>79000</v>
      </c>
      <c r="E27">
        <v>54000</v>
      </c>
      <c r="F27">
        <v>0.6835</v>
      </c>
      <c r="G27">
        <v>2</v>
      </c>
      <c r="H27" t="s">
        <v>17</v>
      </c>
      <c r="I27">
        <v>43</v>
      </c>
      <c r="J27">
        <v>295000</v>
      </c>
      <c r="K27">
        <v>235000</v>
      </c>
      <c r="L27">
        <v>80</v>
      </c>
      <c r="M27">
        <v>360</v>
      </c>
      <c r="N27">
        <v>3.25</v>
      </c>
    </row>
    <row r="28" spans="1:14" x14ac:dyDescent="0.3">
      <c r="A28">
        <v>27</v>
      </c>
      <c r="B28">
        <v>26</v>
      </c>
      <c r="C28">
        <v>13.28</v>
      </c>
      <c r="D28">
        <v>79000</v>
      </c>
      <c r="E28">
        <v>26000</v>
      </c>
      <c r="F28">
        <v>0.3291</v>
      </c>
      <c r="G28">
        <v>2</v>
      </c>
      <c r="H28" t="s">
        <v>17</v>
      </c>
      <c r="I28">
        <v>39</v>
      </c>
      <c r="J28">
        <v>165000</v>
      </c>
      <c r="K28">
        <v>35000</v>
      </c>
      <c r="L28">
        <v>19.350000000000001</v>
      </c>
      <c r="M28">
        <v>360</v>
      </c>
      <c r="N28">
        <v>3.87</v>
      </c>
    </row>
    <row r="29" spans="1:14" x14ac:dyDescent="0.3">
      <c r="A29">
        <v>28</v>
      </c>
      <c r="B29">
        <v>27</v>
      </c>
      <c r="C29">
        <v>12.25</v>
      </c>
      <c r="D29">
        <v>102800</v>
      </c>
      <c r="E29">
        <v>192000</v>
      </c>
      <c r="F29">
        <v>1.8676999999999999</v>
      </c>
      <c r="G29">
        <v>1</v>
      </c>
      <c r="H29" t="s">
        <v>17</v>
      </c>
      <c r="I29">
        <v>20</v>
      </c>
      <c r="J29">
        <v>405000</v>
      </c>
      <c r="K29">
        <v>375000</v>
      </c>
      <c r="L29">
        <v>95</v>
      </c>
      <c r="M29">
        <v>360</v>
      </c>
      <c r="N29">
        <v>3.87</v>
      </c>
    </row>
    <row r="30" spans="1:14" x14ac:dyDescent="0.3">
      <c r="A30">
        <v>29</v>
      </c>
      <c r="B30">
        <v>5</v>
      </c>
      <c r="C30">
        <v>23.23</v>
      </c>
      <c r="D30">
        <v>71400</v>
      </c>
      <c r="E30">
        <v>103000</v>
      </c>
      <c r="F30">
        <v>1.4426000000000001</v>
      </c>
      <c r="G30">
        <v>2</v>
      </c>
      <c r="H30" t="s">
        <v>17</v>
      </c>
      <c r="I30">
        <v>20</v>
      </c>
      <c r="J30">
        <v>305000</v>
      </c>
      <c r="K30">
        <v>215000</v>
      </c>
      <c r="L30">
        <v>70</v>
      </c>
      <c r="M30">
        <v>240</v>
      </c>
      <c r="N30">
        <v>3</v>
      </c>
    </row>
    <row r="31" spans="1:14" x14ac:dyDescent="0.3">
      <c r="A31">
        <v>30</v>
      </c>
      <c r="B31">
        <v>41</v>
      </c>
      <c r="C31">
        <v>13.88</v>
      </c>
      <c r="D31">
        <v>72200</v>
      </c>
      <c r="E31">
        <v>171000</v>
      </c>
      <c r="F31">
        <v>2.3683999999999998</v>
      </c>
      <c r="G31">
        <v>2</v>
      </c>
      <c r="H31" t="s">
        <v>17</v>
      </c>
      <c r="I31">
        <v>48</v>
      </c>
      <c r="J31">
        <v>715000</v>
      </c>
      <c r="K31">
        <v>515000</v>
      </c>
      <c r="L31">
        <v>71.78</v>
      </c>
      <c r="M31">
        <v>360</v>
      </c>
      <c r="N31">
        <v>2.87</v>
      </c>
    </row>
    <row r="32" spans="1:14" x14ac:dyDescent="0.3">
      <c r="A32">
        <v>31</v>
      </c>
      <c r="B32">
        <v>44</v>
      </c>
      <c r="C32">
        <v>4.2300000000000004</v>
      </c>
      <c r="D32">
        <v>89000</v>
      </c>
      <c r="E32">
        <v>76000</v>
      </c>
      <c r="F32">
        <v>0.85389999999999999</v>
      </c>
      <c r="G32">
        <v>1</v>
      </c>
      <c r="H32" t="s">
        <v>17</v>
      </c>
      <c r="I32">
        <v>37</v>
      </c>
      <c r="J32">
        <v>315000</v>
      </c>
      <c r="K32">
        <v>285000</v>
      </c>
      <c r="L32">
        <v>95</v>
      </c>
      <c r="M32">
        <v>360</v>
      </c>
      <c r="N32">
        <v>3.75</v>
      </c>
    </row>
    <row r="33" spans="1:14" x14ac:dyDescent="0.3">
      <c r="A33">
        <v>32</v>
      </c>
      <c r="B33">
        <v>8</v>
      </c>
      <c r="C33">
        <v>12.14</v>
      </c>
      <c r="D33">
        <v>83600</v>
      </c>
      <c r="E33">
        <v>122000</v>
      </c>
      <c r="F33">
        <v>1.4593</v>
      </c>
      <c r="G33">
        <v>2</v>
      </c>
      <c r="H33" t="s">
        <v>17</v>
      </c>
      <c r="I33">
        <v>41</v>
      </c>
      <c r="J33">
        <v>375000</v>
      </c>
      <c r="K33">
        <v>345000</v>
      </c>
      <c r="L33">
        <v>91.4</v>
      </c>
      <c r="M33">
        <v>360</v>
      </c>
      <c r="N33">
        <v>3.87</v>
      </c>
    </row>
    <row r="34" spans="1:14" x14ac:dyDescent="0.3">
      <c r="A34">
        <v>33</v>
      </c>
      <c r="B34">
        <v>8</v>
      </c>
      <c r="C34">
        <v>35.729999999999997</v>
      </c>
      <c r="D34">
        <v>81700</v>
      </c>
      <c r="E34">
        <v>102000</v>
      </c>
      <c r="F34">
        <v>1.2484999999999999</v>
      </c>
      <c r="G34">
        <v>2</v>
      </c>
      <c r="H34" t="s">
        <v>17</v>
      </c>
      <c r="I34">
        <v>30</v>
      </c>
      <c r="J34">
        <v>305000</v>
      </c>
      <c r="K34">
        <v>245000</v>
      </c>
      <c r="L34">
        <v>80</v>
      </c>
      <c r="M34">
        <v>360</v>
      </c>
      <c r="N34">
        <v>3.49</v>
      </c>
    </row>
    <row r="35" spans="1:14" x14ac:dyDescent="0.3">
      <c r="A35">
        <v>34</v>
      </c>
      <c r="B35">
        <v>29</v>
      </c>
      <c r="C35">
        <v>4.96</v>
      </c>
      <c r="D35">
        <v>82600</v>
      </c>
      <c r="E35">
        <v>196000</v>
      </c>
      <c r="F35">
        <v>2.3729</v>
      </c>
      <c r="G35">
        <v>1</v>
      </c>
      <c r="H35" t="s">
        <v>17</v>
      </c>
      <c r="I35">
        <v>20</v>
      </c>
      <c r="J35">
        <v>405000</v>
      </c>
      <c r="K35">
        <v>245000</v>
      </c>
      <c r="L35">
        <v>60</v>
      </c>
      <c r="M35">
        <v>360</v>
      </c>
      <c r="N35">
        <v>2.75</v>
      </c>
    </row>
    <row r="36" spans="1:14" x14ac:dyDescent="0.3">
      <c r="A36">
        <v>35</v>
      </c>
      <c r="B36">
        <v>6</v>
      </c>
      <c r="C36">
        <v>76.77</v>
      </c>
      <c r="D36">
        <v>92700</v>
      </c>
      <c r="E36">
        <v>91000</v>
      </c>
      <c r="F36">
        <v>0.98170000000000002</v>
      </c>
      <c r="G36">
        <v>2</v>
      </c>
      <c r="H36" t="s">
        <v>17</v>
      </c>
      <c r="I36">
        <v>41</v>
      </c>
      <c r="J36">
        <v>575000</v>
      </c>
      <c r="K36">
        <v>455000</v>
      </c>
      <c r="L36">
        <v>78.78</v>
      </c>
      <c r="M36">
        <v>360</v>
      </c>
      <c r="N36">
        <v>3.6</v>
      </c>
    </row>
    <row r="37" spans="1:14" x14ac:dyDescent="0.3">
      <c r="A37">
        <v>36</v>
      </c>
      <c r="B37">
        <v>4</v>
      </c>
      <c r="C37">
        <v>20.04</v>
      </c>
      <c r="D37">
        <v>77800</v>
      </c>
      <c r="E37">
        <v>72000</v>
      </c>
      <c r="F37">
        <v>0.9254</v>
      </c>
      <c r="G37">
        <v>2</v>
      </c>
      <c r="H37" t="s">
        <v>17</v>
      </c>
      <c r="I37">
        <v>30</v>
      </c>
      <c r="J37">
        <v>195000</v>
      </c>
      <c r="K37">
        <v>155000</v>
      </c>
      <c r="L37">
        <v>78.23</v>
      </c>
      <c r="M37">
        <v>360</v>
      </c>
      <c r="N37">
        <v>3.99</v>
      </c>
    </row>
    <row r="38" spans="1:14" x14ac:dyDescent="0.3">
      <c r="A38">
        <v>37</v>
      </c>
      <c r="B38">
        <v>48</v>
      </c>
      <c r="C38">
        <v>26.93</v>
      </c>
      <c r="D38">
        <v>80000</v>
      </c>
      <c r="E38">
        <v>232000</v>
      </c>
      <c r="F38">
        <v>2.9</v>
      </c>
      <c r="G38">
        <v>2</v>
      </c>
      <c r="H38" t="s">
        <v>17</v>
      </c>
      <c r="I38">
        <v>10</v>
      </c>
      <c r="J38">
        <v>445000</v>
      </c>
      <c r="K38">
        <v>345000</v>
      </c>
      <c r="L38">
        <v>77.63</v>
      </c>
      <c r="M38">
        <v>180</v>
      </c>
      <c r="N38">
        <v>2.75</v>
      </c>
    </row>
    <row r="39" spans="1:14" x14ac:dyDescent="0.3">
      <c r="A39">
        <v>38</v>
      </c>
      <c r="B39">
        <v>34</v>
      </c>
      <c r="C39">
        <v>25.02</v>
      </c>
      <c r="D39">
        <v>96600</v>
      </c>
      <c r="E39">
        <v>159000</v>
      </c>
      <c r="F39">
        <v>1.6459999999999999</v>
      </c>
      <c r="G39">
        <v>2</v>
      </c>
      <c r="H39" t="s">
        <v>17</v>
      </c>
      <c r="I39">
        <v>42</v>
      </c>
      <c r="J39">
        <v>285000</v>
      </c>
      <c r="K39">
        <v>255000</v>
      </c>
      <c r="L39">
        <v>94.44</v>
      </c>
      <c r="M39">
        <v>360</v>
      </c>
      <c r="N39">
        <v>3.62</v>
      </c>
    </row>
    <row r="40" spans="1:14" x14ac:dyDescent="0.3">
      <c r="A40">
        <v>39</v>
      </c>
      <c r="B40">
        <v>17</v>
      </c>
      <c r="C40">
        <v>14.53</v>
      </c>
      <c r="D40">
        <v>89100</v>
      </c>
      <c r="E40">
        <v>197000</v>
      </c>
      <c r="F40">
        <v>2.2109999999999999</v>
      </c>
      <c r="G40">
        <v>2</v>
      </c>
      <c r="H40" t="s">
        <v>17</v>
      </c>
      <c r="I40">
        <v>20</v>
      </c>
      <c r="J40">
        <v>405000</v>
      </c>
      <c r="K40">
        <v>245000</v>
      </c>
      <c r="L40">
        <v>60.6</v>
      </c>
      <c r="M40">
        <v>180</v>
      </c>
      <c r="N40">
        <v>2.75</v>
      </c>
    </row>
    <row r="41" spans="1:14" x14ac:dyDescent="0.3">
      <c r="A41">
        <v>40</v>
      </c>
      <c r="B41">
        <v>51</v>
      </c>
      <c r="C41">
        <v>23.51</v>
      </c>
      <c r="D41">
        <v>124900</v>
      </c>
      <c r="E41">
        <v>143000</v>
      </c>
      <c r="F41">
        <v>1.1449</v>
      </c>
      <c r="G41">
        <v>2</v>
      </c>
      <c r="H41" t="s">
        <v>17</v>
      </c>
      <c r="I41">
        <v>44</v>
      </c>
      <c r="J41">
        <v>675000</v>
      </c>
      <c r="K41">
        <v>475000</v>
      </c>
      <c r="L41">
        <v>69.7</v>
      </c>
      <c r="M41">
        <v>240</v>
      </c>
      <c r="N41">
        <v>2.37</v>
      </c>
    </row>
    <row r="42" spans="1:14" x14ac:dyDescent="0.3">
      <c r="A42">
        <v>41</v>
      </c>
      <c r="B42">
        <v>27</v>
      </c>
      <c r="C42">
        <v>5.0199999999999996</v>
      </c>
      <c r="D42">
        <v>102800</v>
      </c>
      <c r="E42">
        <v>158000</v>
      </c>
      <c r="F42">
        <v>1.5369999999999999</v>
      </c>
      <c r="G42">
        <v>2</v>
      </c>
      <c r="H42" t="s">
        <v>17</v>
      </c>
      <c r="I42">
        <v>20</v>
      </c>
      <c r="J42">
        <v>345000</v>
      </c>
      <c r="K42">
        <v>195000</v>
      </c>
      <c r="L42">
        <v>58.7</v>
      </c>
      <c r="M42">
        <v>180</v>
      </c>
      <c r="N42">
        <v>2.5</v>
      </c>
    </row>
    <row r="43" spans="1:14" x14ac:dyDescent="0.3">
      <c r="A43">
        <v>42</v>
      </c>
      <c r="B43">
        <v>8</v>
      </c>
      <c r="C43">
        <v>77.25</v>
      </c>
      <c r="D43">
        <v>100000</v>
      </c>
      <c r="E43">
        <v>232000</v>
      </c>
      <c r="F43">
        <v>2.3199999999999998</v>
      </c>
      <c r="G43">
        <v>2</v>
      </c>
      <c r="H43" t="s">
        <v>17</v>
      </c>
      <c r="I43">
        <v>20</v>
      </c>
      <c r="J43">
        <v>575000</v>
      </c>
      <c r="K43">
        <v>475000</v>
      </c>
      <c r="L43">
        <v>83.33</v>
      </c>
      <c r="M43">
        <v>360</v>
      </c>
      <c r="N43">
        <v>3.37</v>
      </c>
    </row>
    <row r="44" spans="1:14" x14ac:dyDescent="0.3">
      <c r="A44">
        <v>43</v>
      </c>
      <c r="B44">
        <v>8</v>
      </c>
      <c r="C44">
        <v>25.29</v>
      </c>
      <c r="D44">
        <v>115100</v>
      </c>
      <c r="E44">
        <v>162000</v>
      </c>
      <c r="F44">
        <v>1.4075</v>
      </c>
      <c r="G44">
        <v>2</v>
      </c>
      <c r="H44" t="s">
        <v>17</v>
      </c>
      <c r="I44">
        <v>20</v>
      </c>
      <c r="J44">
        <v>595000</v>
      </c>
      <c r="K44">
        <v>475000</v>
      </c>
      <c r="L44">
        <v>80</v>
      </c>
      <c r="M44">
        <v>360</v>
      </c>
      <c r="N44">
        <v>2.5</v>
      </c>
    </row>
    <row r="45" spans="1:14" x14ac:dyDescent="0.3">
      <c r="A45">
        <v>44</v>
      </c>
      <c r="B45">
        <v>41</v>
      </c>
      <c r="C45">
        <v>31.34</v>
      </c>
      <c r="D45">
        <v>92100</v>
      </c>
      <c r="E45">
        <v>36000</v>
      </c>
      <c r="F45">
        <v>0.39090000000000003</v>
      </c>
      <c r="G45">
        <v>2</v>
      </c>
      <c r="H45" t="s">
        <v>17</v>
      </c>
      <c r="I45">
        <v>48</v>
      </c>
      <c r="J45">
        <v>375000</v>
      </c>
      <c r="K45">
        <v>195000</v>
      </c>
      <c r="L45">
        <v>51.73</v>
      </c>
      <c r="M45">
        <v>360</v>
      </c>
      <c r="N45">
        <v>3.12</v>
      </c>
    </row>
    <row r="46" spans="1:14" x14ac:dyDescent="0.3">
      <c r="A46">
        <v>45</v>
      </c>
      <c r="B46">
        <v>9</v>
      </c>
      <c r="C46">
        <v>18.05</v>
      </c>
      <c r="D46">
        <v>97800</v>
      </c>
      <c r="E46">
        <v>60000</v>
      </c>
      <c r="F46">
        <v>0.61350000000000005</v>
      </c>
      <c r="G46">
        <v>1</v>
      </c>
      <c r="H46" t="s">
        <v>17</v>
      </c>
      <c r="I46">
        <v>20</v>
      </c>
      <c r="J46">
        <v>195000</v>
      </c>
      <c r="K46">
        <v>145000</v>
      </c>
      <c r="L46">
        <v>80</v>
      </c>
      <c r="M46">
        <v>360</v>
      </c>
      <c r="N46">
        <v>3.99</v>
      </c>
    </row>
    <row r="47" spans="1:14" x14ac:dyDescent="0.3">
      <c r="A47">
        <v>46</v>
      </c>
      <c r="B47">
        <v>31</v>
      </c>
      <c r="C47">
        <v>6.85</v>
      </c>
      <c r="D47">
        <v>86900</v>
      </c>
      <c r="E47">
        <v>138000</v>
      </c>
      <c r="F47">
        <v>1.5880000000000001</v>
      </c>
      <c r="G47">
        <v>2</v>
      </c>
      <c r="H47" t="s">
        <v>17</v>
      </c>
      <c r="I47">
        <v>20</v>
      </c>
      <c r="J47">
        <v>305000</v>
      </c>
      <c r="K47">
        <v>225000</v>
      </c>
      <c r="L47">
        <v>74.83</v>
      </c>
      <c r="M47">
        <v>360</v>
      </c>
      <c r="N47">
        <v>3</v>
      </c>
    </row>
    <row r="48" spans="1:14" x14ac:dyDescent="0.3">
      <c r="A48">
        <v>47</v>
      </c>
      <c r="B48">
        <v>36</v>
      </c>
      <c r="C48">
        <v>9.33</v>
      </c>
      <c r="D48">
        <v>96500</v>
      </c>
      <c r="E48">
        <v>229000</v>
      </c>
      <c r="F48">
        <v>2.3731</v>
      </c>
      <c r="G48">
        <v>2</v>
      </c>
      <c r="H48" t="s">
        <v>17</v>
      </c>
      <c r="I48">
        <v>30</v>
      </c>
      <c r="J48">
        <v>475000</v>
      </c>
      <c r="K48">
        <v>315000</v>
      </c>
      <c r="L48">
        <v>66.27</v>
      </c>
      <c r="M48">
        <v>360</v>
      </c>
      <c r="N48">
        <v>3.37</v>
      </c>
    </row>
    <row r="49" spans="1:14" x14ac:dyDescent="0.3">
      <c r="A49">
        <v>48</v>
      </c>
      <c r="B49">
        <v>48</v>
      </c>
      <c r="C49">
        <v>59.3</v>
      </c>
      <c r="D49">
        <v>52500</v>
      </c>
      <c r="E49">
        <v>173000</v>
      </c>
      <c r="F49">
        <v>3.2951999999999999</v>
      </c>
      <c r="G49">
        <v>2</v>
      </c>
      <c r="H49" t="s">
        <v>18</v>
      </c>
      <c r="I49">
        <v>20</v>
      </c>
      <c r="J49">
        <v>255000</v>
      </c>
      <c r="K49">
        <v>205000</v>
      </c>
      <c r="L49">
        <v>80</v>
      </c>
      <c r="M49">
        <v>360</v>
      </c>
      <c r="N49">
        <v>2.87</v>
      </c>
    </row>
    <row r="50" spans="1:14" x14ac:dyDescent="0.3">
      <c r="A50">
        <v>49</v>
      </c>
      <c r="B50">
        <v>55</v>
      </c>
      <c r="C50">
        <v>4.3499999999999996</v>
      </c>
      <c r="D50">
        <v>76800</v>
      </c>
      <c r="E50">
        <v>146000</v>
      </c>
      <c r="F50">
        <v>1.901</v>
      </c>
      <c r="G50">
        <v>2</v>
      </c>
      <c r="H50" t="s">
        <v>18</v>
      </c>
      <c r="I50">
        <v>10</v>
      </c>
      <c r="J50">
        <v>305000</v>
      </c>
      <c r="K50">
        <v>175000</v>
      </c>
      <c r="L50">
        <v>57.83</v>
      </c>
      <c r="M50">
        <v>180</v>
      </c>
      <c r="N50">
        <v>2.87</v>
      </c>
    </row>
    <row r="51" spans="1:14" x14ac:dyDescent="0.3">
      <c r="A51">
        <v>50</v>
      </c>
      <c r="B51">
        <v>47</v>
      </c>
      <c r="C51">
        <v>20.22</v>
      </c>
      <c r="D51">
        <v>80700</v>
      </c>
      <c r="E51">
        <v>57000</v>
      </c>
      <c r="F51">
        <v>0.70630000000000004</v>
      </c>
      <c r="G51">
        <v>1</v>
      </c>
      <c r="H51" t="s">
        <v>18</v>
      </c>
      <c r="I51">
        <v>39</v>
      </c>
      <c r="J51">
        <v>335000</v>
      </c>
      <c r="K51">
        <v>315000</v>
      </c>
      <c r="L51">
        <v>93.56</v>
      </c>
      <c r="M51">
        <v>360</v>
      </c>
      <c r="N51">
        <v>2.87</v>
      </c>
    </row>
    <row r="52" spans="1:14" x14ac:dyDescent="0.3">
      <c r="A52">
        <v>51</v>
      </c>
      <c r="B52">
        <v>53</v>
      </c>
      <c r="C52">
        <v>39.58</v>
      </c>
      <c r="D52">
        <v>106900</v>
      </c>
      <c r="E52">
        <v>91000</v>
      </c>
      <c r="F52">
        <v>0.85129999999999995</v>
      </c>
      <c r="G52">
        <v>2</v>
      </c>
      <c r="H52" t="s">
        <v>18</v>
      </c>
      <c r="I52">
        <v>30</v>
      </c>
      <c r="J52">
        <v>345000</v>
      </c>
      <c r="K52">
        <v>285000</v>
      </c>
      <c r="L52">
        <v>83.52</v>
      </c>
      <c r="M52">
        <v>360</v>
      </c>
      <c r="N52">
        <v>2.99</v>
      </c>
    </row>
    <row r="53" spans="1:14" x14ac:dyDescent="0.3">
      <c r="A53">
        <v>52</v>
      </c>
      <c r="B53">
        <v>5</v>
      </c>
      <c r="C53">
        <v>2.66</v>
      </c>
      <c r="D53">
        <v>72300</v>
      </c>
      <c r="E53">
        <v>123000</v>
      </c>
      <c r="F53">
        <v>1.7012</v>
      </c>
      <c r="G53">
        <v>1</v>
      </c>
      <c r="H53" t="s">
        <v>18</v>
      </c>
      <c r="I53">
        <v>20</v>
      </c>
      <c r="J53">
        <v>365000</v>
      </c>
      <c r="K53">
        <v>335000</v>
      </c>
      <c r="L53">
        <v>90</v>
      </c>
      <c r="M53">
        <v>360</v>
      </c>
      <c r="N53">
        <v>2.99</v>
      </c>
    </row>
    <row r="54" spans="1:14" x14ac:dyDescent="0.3">
      <c r="A54">
        <v>53</v>
      </c>
      <c r="B54">
        <v>36</v>
      </c>
      <c r="C54">
        <v>2.91</v>
      </c>
      <c r="D54">
        <v>77600</v>
      </c>
      <c r="E54">
        <v>146000</v>
      </c>
      <c r="F54">
        <v>1.8814</v>
      </c>
      <c r="G54">
        <v>2</v>
      </c>
      <c r="H54" t="s">
        <v>18</v>
      </c>
      <c r="I54">
        <v>20</v>
      </c>
      <c r="J54">
        <v>355000</v>
      </c>
      <c r="K54">
        <v>305000</v>
      </c>
      <c r="L54">
        <v>88.57</v>
      </c>
      <c r="M54">
        <v>360</v>
      </c>
      <c r="N54">
        <v>3.5</v>
      </c>
    </row>
    <row r="55" spans="1:14" x14ac:dyDescent="0.3">
      <c r="A55">
        <v>54</v>
      </c>
      <c r="B55">
        <v>13</v>
      </c>
      <c r="C55">
        <v>8.7100000000000009</v>
      </c>
      <c r="D55">
        <v>54700</v>
      </c>
      <c r="E55">
        <v>79000</v>
      </c>
      <c r="F55">
        <v>1.4441999999999999</v>
      </c>
      <c r="G55">
        <v>2</v>
      </c>
      <c r="H55" t="s">
        <v>18</v>
      </c>
      <c r="I55">
        <v>10</v>
      </c>
      <c r="J55">
        <v>145000</v>
      </c>
      <c r="K55">
        <v>105000</v>
      </c>
      <c r="L55">
        <v>71.72</v>
      </c>
      <c r="M55">
        <v>180</v>
      </c>
      <c r="N55">
        <v>3.75</v>
      </c>
    </row>
    <row r="56" spans="1:14" x14ac:dyDescent="0.3">
      <c r="A56">
        <v>55</v>
      </c>
      <c r="B56">
        <v>25</v>
      </c>
      <c r="C56">
        <v>12.34</v>
      </c>
      <c r="D56">
        <v>95300</v>
      </c>
      <c r="E56">
        <v>112000</v>
      </c>
      <c r="F56">
        <v>1.1752</v>
      </c>
      <c r="G56">
        <v>2</v>
      </c>
      <c r="H56" t="s">
        <v>18</v>
      </c>
      <c r="I56">
        <v>45</v>
      </c>
      <c r="J56">
        <v>515000</v>
      </c>
      <c r="K56">
        <v>285000</v>
      </c>
      <c r="L56">
        <v>56.55</v>
      </c>
      <c r="M56">
        <v>180</v>
      </c>
      <c r="N56">
        <v>3.25</v>
      </c>
    </row>
    <row r="57" spans="1:14" x14ac:dyDescent="0.3">
      <c r="A57">
        <v>56</v>
      </c>
      <c r="B57">
        <v>8</v>
      </c>
      <c r="C57">
        <v>23.98</v>
      </c>
      <c r="D57">
        <v>71000</v>
      </c>
      <c r="E57">
        <v>191000</v>
      </c>
      <c r="F57">
        <v>2.6901000000000002</v>
      </c>
      <c r="G57">
        <v>2</v>
      </c>
      <c r="H57" t="s">
        <v>18</v>
      </c>
      <c r="I57">
        <v>20</v>
      </c>
      <c r="J57">
        <v>455000</v>
      </c>
      <c r="K57">
        <v>365000</v>
      </c>
      <c r="L57">
        <v>80</v>
      </c>
      <c r="M57">
        <v>360</v>
      </c>
      <c r="N57">
        <v>2.87</v>
      </c>
    </row>
    <row r="58" spans="1:14" x14ac:dyDescent="0.3">
      <c r="A58">
        <v>57</v>
      </c>
      <c r="B58">
        <v>5</v>
      </c>
      <c r="C58">
        <v>6.5</v>
      </c>
      <c r="D58">
        <v>71400</v>
      </c>
      <c r="E58">
        <v>53000</v>
      </c>
      <c r="F58">
        <v>0.74229999999999996</v>
      </c>
      <c r="G58">
        <v>2</v>
      </c>
      <c r="H58" t="s">
        <v>18</v>
      </c>
      <c r="I58">
        <v>39</v>
      </c>
      <c r="J58">
        <v>305000</v>
      </c>
      <c r="K58">
        <v>265000</v>
      </c>
      <c r="L58">
        <v>91.31</v>
      </c>
      <c r="M58">
        <v>360</v>
      </c>
      <c r="N58">
        <v>3.37</v>
      </c>
    </row>
    <row r="59" spans="1:14" x14ac:dyDescent="0.3">
      <c r="A59">
        <v>58</v>
      </c>
      <c r="B59">
        <v>6</v>
      </c>
      <c r="C59">
        <v>90.45</v>
      </c>
      <c r="D59">
        <v>83300</v>
      </c>
      <c r="E59">
        <v>102000</v>
      </c>
      <c r="F59">
        <v>1.2244999999999999</v>
      </c>
      <c r="G59">
        <v>2</v>
      </c>
      <c r="H59" t="s">
        <v>18</v>
      </c>
      <c r="I59">
        <v>42</v>
      </c>
      <c r="J59">
        <v>535000</v>
      </c>
      <c r="K59">
        <v>285000</v>
      </c>
      <c r="L59">
        <v>54.66</v>
      </c>
      <c r="M59">
        <v>360</v>
      </c>
      <c r="N59">
        <v>2.87</v>
      </c>
    </row>
    <row r="60" spans="1:14" x14ac:dyDescent="0.3">
      <c r="A60">
        <v>59</v>
      </c>
      <c r="B60">
        <v>41</v>
      </c>
      <c r="C60">
        <v>31.34</v>
      </c>
      <c r="D60">
        <v>92100</v>
      </c>
      <c r="E60">
        <v>75000</v>
      </c>
      <c r="F60">
        <v>0.81430000000000002</v>
      </c>
      <c r="G60">
        <v>2</v>
      </c>
      <c r="H60" t="s">
        <v>18</v>
      </c>
      <c r="I60">
        <v>36</v>
      </c>
      <c r="J60">
        <v>375000</v>
      </c>
      <c r="K60">
        <v>185000</v>
      </c>
      <c r="L60">
        <v>49.33</v>
      </c>
      <c r="M60">
        <v>180</v>
      </c>
      <c r="N60">
        <v>3.25</v>
      </c>
    </row>
    <row r="61" spans="1:14" x14ac:dyDescent="0.3">
      <c r="A61">
        <v>60</v>
      </c>
      <c r="B61">
        <v>39</v>
      </c>
      <c r="C61">
        <v>9.7899999999999991</v>
      </c>
      <c r="D61">
        <v>76000</v>
      </c>
      <c r="E61">
        <v>65000</v>
      </c>
      <c r="F61">
        <v>0.85529999999999995</v>
      </c>
      <c r="G61">
        <v>2</v>
      </c>
      <c r="H61" t="s">
        <v>18</v>
      </c>
      <c r="I61">
        <v>20</v>
      </c>
      <c r="J61">
        <v>175000</v>
      </c>
      <c r="K61">
        <v>125000</v>
      </c>
      <c r="L61">
        <v>70</v>
      </c>
      <c r="M61">
        <v>360</v>
      </c>
      <c r="N61">
        <v>3.99</v>
      </c>
    </row>
    <row r="62" spans="1:14" x14ac:dyDescent="0.3">
      <c r="A62">
        <v>61</v>
      </c>
      <c r="B62">
        <v>13</v>
      </c>
      <c r="C62">
        <v>16.149999999999999</v>
      </c>
      <c r="D62">
        <v>55400</v>
      </c>
      <c r="E62">
        <v>62000</v>
      </c>
      <c r="F62">
        <v>1.1191</v>
      </c>
      <c r="G62">
        <v>2</v>
      </c>
      <c r="H62" t="s">
        <v>18</v>
      </c>
      <c r="I62">
        <v>39</v>
      </c>
      <c r="J62">
        <v>235000</v>
      </c>
      <c r="K62">
        <v>175000</v>
      </c>
      <c r="L62">
        <v>74.56</v>
      </c>
      <c r="M62">
        <v>180</v>
      </c>
      <c r="N62">
        <v>2.62</v>
      </c>
    </row>
    <row r="63" spans="1:14" x14ac:dyDescent="0.3">
      <c r="A63">
        <v>62</v>
      </c>
      <c r="B63">
        <v>45</v>
      </c>
      <c r="C63">
        <v>55.47</v>
      </c>
      <c r="D63">
        <v>71400</v>
      </c>
      <c r="E63">
        <v>130000</v>
      </c>
      <c r="F63">
        <v>1.8207</v>
      </c>
      <c r="G63">
        <v>2</v>
      </c>
      <c r="H63" t="s">
        <v>18</v>
      </c>
      <c r="I63">
        <v>46</v>
      </c>
      <c r="J63">
        <v>335000</v>
      </c>
      <c r="K63">
        <v>245000</v>
      </c>
      <c r="L63">
        <v>73.58</v>
      </c>
      <c r="M63">
        <v>360</v>
      </c>
      <c r="N63">
        <v>3.25</v>
      </c>
    </row>
    <row r="64" spans="1:14" x14ac:dyDescent="0.3">
      <c r="A64">
        <v>63</v>
      </c>
      <c r="B64">
        <v>6</v>
      </c>
      <c r="C64">
        <v>29.96</v>
      </c>
      <c r="D64">
        <v>83300</v>
      </c>
      <c r="E64">
        <v>192000</v>
      </c>
      <c r="F64">
        <v>2.3048999999999999</v>
      </c>
      <c r="G64">
        <v>2</v>
      </c>
      <c r="H64" t="s">
        <v>18</v>
      </c>
      <c r="I64">
        <v>20</v>
      </c>
      <c r="J64">
        <v>965000</v>
      </c>
      <c r="K64">
        <v>585000</v>
      </c>
      <c r="L64">
        <v>60.2</v>
      </c>
      <c r="M64">
        <v>360</v>
      </c>
      <c r="N64">
        <v>3.37</v>
      </c>
    </row>
    <row r="65" spans="1:14" x14ac:dyDescent="0.3">
      <c r="A65">
        <v>64</v>
      </c>
      <c r="B65">
        <v>8</v>
      </c>
      <c r="C65">
        <v>26.51</v>
      </c>
      <c r="D65">
        <v>100000</v>
      </c>
      <c r="E65">
        <v>121000</v>
      </c>
      <c r="F65">
        <v>1.21</v>
      </c>
      <c r="G65">
        <v>2</v>
      </c>
      <c r="H65" t="s">
        <v>18</v>
      </c>
      <c r="I65">
        <v>30</v>
      </c>
      <c r="J65">
        <v>595000</v>
      </c>
      <c r="K65">
        <v>385000</v>
      </c>
      <c r="L65">
        <v>65.33</v>
      </c>
      <c r="M65">
        <v>360</v>
      </c>
      <c r="N65">
        <v>3.25</v>
      </c>
    </row>
    <row r="66" spans="1:14" x14ac:dyDescent="0.3">
      <c r="A66">
        <v>65</v>
      </c>
      <c r="B66">
        <v>5</v>
      </c>
      <c r="C66">
        <v>24.01</v>
      </c>
      <c r="D66">
        <v>71400</v>
      </c>
      <c r="E66">
        <v>140000</v>
      </c>
      <c r="F66">
        <v>1.9608000000000001</v>
      </c>
      <c r="G66">
        <v>2</v>
      </c>
      <c r="H66" t="s">
        <v>18</v>
      </c>
      <c r="I66">
        <v>30</v>
      </c>
      <c r="J66">
        <v>225000</v>
      </c>
      <c r="K66">
        <v>195000</v>
      </c>
      <c r="L66">
        <v>86.81</v>
      </c>
      <c r="M66">
        <v>360</v>
      </c>
      <c r="N66">
        <v>3.25</v>
      </c>
    </row>
    <row r="67" spans="1:14" x14ac:dyDescent="0.3">
      <c r="A67">
        <v>66</v>
      </c>
      <c r="B67">
        <v>45</v>
      </c>
      <c r="C67">
        <v>37.47</v>
      </c>
      <c r="D67">
        <v>81000</v>
      </c>
      <c r="E67">
        <v>203000</v>
      </c>
      <c r="F67">
        <v>2.5062000000000002</v>
      </c>
      <c r="G67">
        <v>2</v>
      </c>
      <c r="H67" t="s">
        <v>18</v>
      </c>
      <c r="I67">
        <v>20</v>
      </c>
      <c r="J67">
        <v>395000</v>
      </c>
      <c r="K67">
        <v>295000</v>
      </c>
      <c r="L67">
        <v>74.989999999999995</v>
      </c>
      <c r="M67">
        <v>360</v>
      </c>
      <c r="N67">
        <v>2.75</v>
      </c>
    </row>
    <row r="68" spans="1:14" x14ac:dyDescent="0.3">
      <c r="A68">
        <v>67</v>
      </c>
      <c r="B68">
        <v>25</v>
      </c>
      <c r="C68">
        <v>8.3000000000000007</v>
      </c>
      <c r="D68">
        <v>80000</v>
      </c>
      <c r="E68">
        <v>76000</v>
      </c>
      <c r="F68">
        <v>0.95</v>
      </c>
      <c r="G68">
        <v>2</v>
      </c>
      <c r="H68" t="s">
        <v>18</v>
      </c>
      <c r="I68">
        <v>30</v>
      </c>
      <c r="J68">
        <v>345000</v>
      </c>
      <c r="K68">
        <v>245000</v>
      </c>
      <c r="L68">
        <v>71.64</v>
      </c>
      <c r="M68">
        <v>360</v>
      </c>
      <c r="N68">
        <v>3.12</v>
      </c>
    </row>
    <row r="69" spans="1:14" x14ac:dyDescent="0.3">
      <c r="A69">
        <v>68</v>
      </c>
      <c r="B69">
        <v>34</v>
      </c>
      <c r="C69">
        <v>3.31</v>
      </c>
      <c r="D69">
        <v>85800</v>
      </c>
      <c r="E69">
        <v>376000</v>
      </c>
      <c r="F69">
        <v>4.3822999999999999</v>
      </c>
      <c r="G69">
        <v>2</v>
      </c>
      <c r="H69" t="s">
        <v>18</v>
      </c>
      <c r="I69">
        <v>20</v>
      </c>
      <c r="J69">
        <v>635000</v>
      </c>
      <c r="K69">
        <v>475000</v>
      </c>
      <c r="L69">
        <v>74.92</v>
      </c>
      <c r="M69">
        <v>360</v>
      </c>
      <c r="N69">
        <v>3.12</v>
      </c>
    </row>
    <row r="70" spans="1:14" x14ac:dyDescent="0.3">
      <c r="A70">
        <v>69</v>
      </c>
      <c r="B70">
        <v>48</v>
      </c>
      <c r="C70">
        <v>10.17</v>
      </c>
      <c r="D70">
        <v>73700</v>
      </c>
      <c r="E70">
        <v>96000</v>
      </c>
      <c r="F70">
        <v>1.3026</v>
      </c>
      <c r="G70">
        <v>1</v>
      </c>
      <c r="H70" t="s">
        <v>18</v>
      </c>
      <c r="I70">
        <v>30</v>
      </c>
      <c r="J70">
        <v>365000</v>
      </c>
      <c r="K70">
        <v>285000</v>
      </c>
      <c r="L70">
        <v>80</v>
      </c>
      <c r="M70">
        <v>360</v>
      </c>
      <c r="N70">
        <v>3.12</v>
      </c>
    </row>
    <row r="71" spans="1:14" x14ac:dyDescent="0.3">
      <c r="A71">
        <v>70</v>
      </c>
      <c r="B71">
        <v>5</v>
      </c>
      <c r="C71">
        <v>10.08</v>
      </c>
      <c r="D71">
        <v>71400</v>
      </c>
      <c r="E71">
        <v>155000</v>
      </c>
      <c r="F71">
        <v>2.1709000000000001</v>
      </c>
      <c r="G71">
        <v>2</v>
      </c>
      <c r="H71" t="s">
        <v>18</v>
      </c>
      <c r="I71">
        <v>10</v>
      </c>
      <c r="J71">
        <v>385000</v>
      </c>
      <c r="K71">
        <v>245000</v>
      </c>
      <c r="L71">
        <v>62.33</v>
      </c>
      <c r="M71">
        <v>360</v>
      </c>
      <c r="N71">
        <v>3.75</v>
      </c>
    </row>
    <row r="72" spans="1:14" x14ac:dyDescent="0.3">
      <c r="A72">
        <v>71</v>
      </c>
      <c r="B72">
        <v>6</v>
      </c>
      <c r="C72">
        <v>35.67</v>
      </c>
      <c r="D72">
        <v>83300</v>
      </c>
      <c r="E72">
        <v>306000</v>
      </c>
      <c r="F72">
        <v>3.6735000000000002</v>
      </c>
      <c r="G72">
        <v>2</v>
      </c>
      <c r="H72" t="s">
        <v>18</v>
      </c>
      <c r="I72">
        <v>10</v>
      </c>
      <c r="J72">
        <v>835000</v>
      </c>
      <c r="K72">
        <v>535000</v>
      </c>
      <c r="L72">
        <v>64.81</v>
      </c>
      <c r="M72">
        <v>360</v>
      </c>
      <c r="N72">
        <v>3.25</v>
      </c>
    </row>
    <row r="73" spans="1:14" x14ac:dyDescent="0.3">
      <c r="A73">
        <v>72</v>
      </c>
      <c r="B73">
        <v>41</v>
      </c>
      <c r="C73">
        <v>9.81</v>
      </c>
      <c r="D73">
        <v>72200</v>
      </c>
      <c r="E73">
        <v>197000</v>
      </c>
      <c r="F73">
        <v>2.7284999999999999</v>
      </c>
      <c r="G73">
        <v>2</v>
      </c>
      <c r="H73" t="s">
        <v>18</v>
      </c>
      <c r="I73">
        <v>43</v>
      </c>
      <c r="J73">
        <v>275000</v>
      </c>
      <c r="K73">
        <v>195000</v>
      </c>
      <c r="L73">
        <v>75</v>
      </c>
      <c r="M73">
        <v>360</v>
      </c>
      <c r="N73">
        <v>3.5</v>
      </c>
    </row>
    <row r="74" spans="1:14" x14ac:dyDescent="0.3">
      <c r="A74">
        <v>73</v>
      </c>
      <c r="B74">
        <v>53</v>
      </c>
      <c r="C74">
        <v>24.46</v>
      </c>
      <c r="D74">
        <v>106900</v>
      </c>
      <c r="E74">
        <v>124000</v>
      </c>
      <c r="F74">
        <v>1.1599999999999999</v>
      </c>
      <c r="G74">
        <v>2</v>
      </c>
      <c r="H74" t="s">
        <v>18</v>
      </c>
      <c r="I74">
        <v>30</v>
      </c>
      <c r="J74">
        <v>865000</v>
      </c>
      <c r="K74">
        <v>495000</v>
      </c>
      <c r="L74">
        <v>57.66</v>
      </c>
      <c r="M74">
        <v>360</v>
      </c>
      <c r="N74">
        <v>3.5</v>
      </c>
    </row>
    <row r="75" spans="1:14" x14ac:dyDescent="0.3">
      <c r="A75">
        <v>74</v>
      </c>
      <c r="B75">
        <v>6</v>
      </c>
      <c r="C75">
        <v>41.16</v>
      </c>
      <c r="D75">
        <v>97800</v>
      </c>
      <c r="E75">
        <v>138000</v>
      </c>
      <c r="F75">
        <v>1.411</v>
      </c>
      <c r="G75">
        <v>2</v>
      </c>
      <c r="H75" t="s">
        <v>18</v>
      </c>
      <c r="I75">
        <v>20</v>
      </c>
      <c r="J75">
        <v>705000</v>
      </c>
      <c r="K75">
        <v>415000</v>
      </c>
      <c r="L75">
        <v>59.57</v>
      </c>
      <c r="M75">
        <v>360</v>
      </c>
      <c r="N75">
        <v>3.25</v>
      </c>
    </row>
    <row r="76" spans="1:14" x14ac:dyDescent="0.3">
      <c r="A76">
        <v>75</v>
      </c>
      <c r="B76">
        <v>17</v>
      </c>
      <c r="C76">
        <v>19.27</v>
      </c>
      <c r="D76">
        <v>89100</v>
      </c>
      <c r="E76">
        <v>259000</v>
      </c>
      <c r="F76">
        <v>2.9068000000000001</v>
      </c>
      <c r="G76">
        <v>2</v>
      </c>
      <c r="H76" t="s">
        <v>18</v>
      </c>
      <c r="I76">
        <v>20</v>
      </c>
      <c r="J76">
        <v>505000</v>
      </c>
      <c r="K76">
        <v>425000</v>
      </c>
      <c r="L76">
        <v>84</v>
      </c>
      <c r="M76">
        <v>360</v>
      </c>
      <c r="N76">
        <v>2.62</v>
      </c>
    </row>
    <row r="77" spans="1:14" x14ac:dyDescent="0.3">
      <c r="A77">
        <v>76</v>
      </c>
      <c r="B77">
        <v>30</v>
      </c>
      <c r="C77">
        <v>6.56</v>
      </c>
      <c r="D77">
        <v>76500</v>
      </c>
      <c r="E77">
        <v>106000</v>
      </c>
      <c r="F77">
        <v>1.3855999999999999</v>
      </c>
      <c r="G77">
        <v>2</v>
      </c>
      <c r="H77" t="s">
        <v>18</v>
      </c>
      <c r="I77">
        <v>40</v>
      </c>
      <c r="J77">
        <v>395000</v>
      </c>
      <c r="K77">
        <v>285000</v>
      </c>
      <c r="L77">
        <v>72.3</v>
      </c>
      <c r="M77">
        <v>360</v>
      </c>
      <c r="N77">
        <v>3.99</v>
      </c>
    </row>
    <row r="78" spans="1:14" x14ac:dyDescent="0.3">
      <c r="A78">
        <v>77</v>
      </c>
      <c r="B78">
        <v>6</v>
      </c>
      <c r="C78">
        <v>59.79</v>
      </c>
      <c r="D78">
        <v>83300</v>
      </c>
      <c r="E78">
        <v>212000</v>
      </c>
      <c r="F78">
        <v>2.5449999999999999</v>
      </c>
      <c r="G78">
        <v>2</v>
      </c>
      <c r="H78" t="s">
        <v>18</v>
      </c>
      <c r="I78">
        <v>20</v>
      </c>
      <c r="J78">
        <v>835000</v>
      </c>
      <c r="K78">
        <v>545000</v>
      </c>
      <c r="L78">
        <v>65.62</v>
      </c>
      <c r="M78">
        <v>360</v>
      </c>
      <c r="N78">
        <v>3.5</v>
      </c>
    </row>
    <row r="79" spans="1:14" x14ac:dyDescent="0.3">
      <c r="A79">
        <v>78</v>
      </c>
      <c r="B79">
        <v>13</v>
      </c>
      <c r="C79">
        <v>41.5</v>
      </c>
      <c r="D79">
        <v>82200</v>
      </c>
      <c r="E79">
        <v>46000</v>
      </c>
      <c r="F79">
        <v>0.55959999999999999</v>
      </c>
      <c r="G79">
        <v>2</v>
      </c>
      <c r="H79" t="s">
        <v>18</v>
      </c>
      <c r="I79">
        <v>44</v>
      </c>
      <c r="J79">
        <v>385000</v>
      </c>
      <c r="K79">
        <v>265000</v>
      </c>
      <c r="L79">
        <v>70</v>
      </c>
      <c r="M79">
        <v>360</v>
      </c>
      <c r="N79">
        <v>3.37</v>
      </c>
    </row>
    <row r="80" spans="1:14" x14ac:dyDescent="0.3">
      <c r="A80">
        <v>79</v>
      </c>
      <c r="B80">
        <v>53</v>
      </c>
      <c r="C80">
        <v>21.32</v>
      </c>
      <c r="D80">
        <v>106900</v>
      </c>
      <c r="E80">
        <v>115000</v>
      </c>
      <c r="F80">
        <v>1.0758000000000001</v>
      </c>
      <c r="G80">
        <v>2</v>
      </c>
      <c r="H80" t="s">
        <v>18</v>
      </c>
      <c r="I80">
        <v>42</v>
      </c>
      <c r="J80">
        <v>955000</v>
      </c>
      <c r="K80">
        <v>485000</v>
      </c>
      <c r="L80">
        <v>56.1</v>
      </c>
      <c r="M80">
        <v>360</v>
      </c>
      <c r="N80">
        <v>3.37</v>
      </c>
    </row>
    <row r="81" spans="1:14" x14ac:dyDescent="0.3">
      <c r="A81">
        <v>80</v>
      </c>
      <c r="B81">
        <v>6</v>
      </c>
      <c r="C81">
        <v>83.3</v>
      </c>
      <c r="D81">
        <v>75300</v>
      </c>
      <c r="E81">
        <v>120000</v>
      </c>
      <c r="F81">
        <v>1.5935999999999999</v>
      </c>
      <c r="G81">
        <v>2</v>
      </c>
      <c r="H81" t="s">
        <v>18</v>
      </c>
      <c r="I81">
        <v>10</v>
      </c>
      <c r="J81">
        <v>355000</v>
      </c>
      <c r="K81">
        <v>185000</v>
      </c>
      <c r="L81">
        <v>51.82</v>
      </c>
      <c r="M81">
        <v>180</v>
      </c>
      <c r="N81">
        <v>2.75</v>
      </c>
    </row>
    <row r="82" spans="1:14" x14ac:dyDescent="0.3">
      <c r="A82">
        <v>81</v>
      </c>
      <c r="B82">
        <v>47</v>
      </c>
      <c r="C82">
        <v>19.309999999999999</v>
      </c>
      <c r="D82">
        <v>80700</v>
      </c>
      <c r="E82">
        <v>77000</v>
      </c>
      <c r="F82">
        <v>0.95420000000000005</v>
      </c>
      <c r="G82">
        <v>2</v>
      </c>
      <c r="H82" t="s">
        <v>18</v>
      </c>
      <c r="I82">
        <v>42</v>
      </c>
      <c r="J82">
        <v>485000</v>
      </c>
      <c r="K82">
        <v>195000</v>
      </c>
      <c r="L82">
        <v>41.66</v>
      </c>
      <c r="M82">
        <v>360</v>
      </c>
      <c r="N82">
        <v>4.25</v>
      </c>
    </row>
    <row r="83" spans="1:14" x14ac:dyDescent="0.3">
      <c r="A83">
        <v>82</v>
      </c>
      <c r="B83">
        <v>12</v>
      </c>
      <c r="C83">
        <v>50.56</v>
      </c>
      <c r="D83">
        <v>68300</v>
      </c>
      <c r="E83">
        <v>74000</v>
      </c>
      <c r="F83">
        <v>1.0834999999999999</v>
      </c>
      <c r="G83">
        <v>2</v>
      </c>
      <c r="H83" t="s">
        <v>18</v>
      </c>
      <c r="I83">
        <v>41</v>
      </c>
      <c r="J83">
        <v>275000</v>
      </c>
      <c r="K83">
        <v>215000</v>
      </c>
      <c r="L83">
        <v>78.650000000000006</v>
      </c>
      <c r="M83">
        <v>360</v>
      </c>
      <c r="N83">
        <v>3.37</v>
      </c>
    </row>
    <row r="84" spans="1:14" x14ac:dyDescent="0.3">
      <c r="A84">
        <v>83</v>
      </c>
      <c r="B84">
        <v>42</v>
      </c>
      <c r="C84">
        <v>3.94</v>
      </c>
      <c r="D84">
        <v>69800</v>
      </c>
      <c r="E84">
        <v>113000</v>
      </c>
      <c r="F84">
        <v>1.6189</v>
      </c>
      <c r="G84">
        <v>2</v>
      </c>
      <c r="H84" t="s">
        <v>18</v>
      </c>
      <c r="I84">
        <v>30</v>
      </c>
      <c r="J84">
        <v>275000</v>
      </c>
      <c r="K84">
        <v>235000</v>
      </c>
      <c r="L84">
        <v>86.29</v>
      </c>
      <c r="M84">
        <v>360</v>
      </c>
      <c r="N84">
        <v>3.62</v>
      </c>
    </row>
    <row r="85" spans="1:14" x14ac:dyDescent="0.3">
      <c r="A85">
        <v>84</v>
      </c>
      <c r="B85">
        <v>49</v>
      </c>
      <c r="C85">
        <v>15.3</v>
      </c>
      <c r="D85">
        <v>85300</v>
      </c>
      <c r="E85">
        <v>74000</v>
      </c>
      <c r="F85">
        <v>0.86750000000000005</v>
      </c>
      <c r="G85">
        <v>2</v>
      </c>
      <c r="H85" t="s">
        <v>18</v>
      </c>
      <c r="I85">
        <v>30</v>
      </c>
      <c r="J85">
        <v>315000</v>
      </c>
      <c r="K85">
        <v>245000</v>
      </c>
      <c r="L85">
        <v>77.56</v>
      </c>
      <c r="M85">
        <v>360</v>
      </c>
      <c r="N85">
        <v>3.37</v>
      </c>
    </row>
    <row r="86" spans="1:14" x14ac:dyDescent="0.3">
      <c r="A86">
        <v>85</v>
      </c>
      <c r="B86">
        <v>6</v>
      </c>
      <c r="C86">
        <v>37.36</v>
      </c>
      <c r="D86">
        <v>83300</v>
      </c>
      <c r="E86">
        <v>184000</v>
      </c>
      <c r="F86">
        <v>2.2088999999999999</v>
      </c>
      <c r="G86">
        <v>2</v>
      </c>
      <c r="H86" t="s">
        <v>18</v>
      </c>
      <c r="I86">
        <v>48</v>
      </c>
      <c r="J86">
        <v>995000</v>
      </c>
      <c r="K86">
        <v>505000</v>
      </c>
      <c r="L86">
        <v>51.04</v>
      </c>
      <c r="M86">
        <v>240</v>
      </c>
      <c r="N86">
        <v>2.5</v>
      </c>
    </row>
    <row r="87" spans="1:14" x14ac:dyDescent="0.3">
      <c r="A87">
        <v>86</v>
      </c>
      <c r="B87">
        <v>49</v>
      </c>
      <c r="C87">
        <v>12.96</v>
      </c>
      <c r="D87">
        <v>71000</v>
      </c>
      <c r="E87">
        <v>61000</v>
      </c>
      <c r="F87">
        <v>0.85919999999999996</v>
      </c>
      <c r="G87">
        <v>2</v>
      </c>
      <c r="H87" t="s">
        <v>18</v>
      </c>
      <c r="I87">
        <v>44</v>
      </c>
      <c r="J87">
        <v>335000</v>
      </c>
      <c r="K87">
        <v>245000</v>
      </c>
      <c r="L87">
        <v>73.42</v>
      </c>
      <c r="M87">
        <v>360</v>
      </c>
      <c r="N87">
        <v>3.25</v>
      </c>
    </row>
    <row r="88" spans="1:14" x14ac:dyDescent="0.3">
      <c r="A88">
        <v>87</v>
      </c>
      <c r="B88">
        <v>47</v>
      </c>
      <c r="C88">
        <v>15.02</v>
      </c>
      <c r="D88">
        <v>70800</v>
      </c>
      <c r="E88">
        <v>130000</v>
      </c>
      <c r="F88">
        <v>1.8362000000000001</v>
      </c>
      <c r="G88">
        <v>2</v>
      </c>
      <c r="H88" t="s">
        <v>18</v>
      </c>
      <c r="I88">
        <v>10</v>
      </c>
      <c r="J88">
        <v>295000</v>
      </c>
      <c r="K88">
        <v>185000</v>
      </c>
      <c r="L88">
        <v>64.650000000000006</v>
      </c>
      <c r="M88">
        <v>180</v>
      </c>
      <c r="N88">
        <v>3.25</v>
      </c>
    </row>
    <row r="89" spans="1:14" x14ac:dyDescent="0.3">
      <c r="A89">
        <v>88</v>
      </c>
      <c r="B89">
        <v>12</v>
      </c>
      <c r="C89">
        <v>31.07</v>
      </c>
      <c r="D89">
        <v>58800</v>
      </c>
      <c r="E89">
        <v>139000</v>
      </c>
      <c r="F89">
        <v>2.3639000000000001</v>
      </c>
      <c r="G89">
        <v>2</v>
      </c>
      <c r="H89" t="s">
        <v>18</v>
      </c>
      <c r="I89">
        <v>20</v>
      </c>
      <c r="J89">
        <v>375000</v>
      </c>
      <c r="K89">
        <v>305000</v>
      </c>
      <c r="L89">
        <v>80</v>
      </c>
      <c r="M89">
        <v>240</v>
      </c>
      <c r="N89">
        <v>3.75</v>
      </c>
    </row>
    <row r="90" spans="1:14" x14ac:dyDescent="0.3">
      <c r="A90">
        <v>89</v>
      </c>
      <c r="B90">
        <v>6</v>
      </c>
      <c r="C90">
        <v>57.69</v>
      </c>
      <c r="D90">
        <v>86700</v>
      </c>
      <c r="E90">
        <v>82000</v>
      </c>
      <c r="F90">
        <v>0.94579999999999997</v>
      </c>
      <c r="G90">
        <v>2</v>
      </c>
      <c r="H90" t="s">
        <v>18</v>
      </c>
      <c r="I90">
        <v>48</v>
      </c>
      <c r="J90">
        <v>475000</v>
      </c>
      <c r="K90">
        <v>325000</v>
      </c>
      <c r="L90">
        <v>69.459999999999994</v>
      </c>
      <c r="M90">
        <v>360</v>
      </c>
      <c r="N90">
        <v>2.84</v>
      </c>
    </row>
    <row r="91" spans="1:14" x14ac:dyDescent="0.3">
      <c r="A91">
        <v>90</v>
      </c>
      <c r="B91">
        <v>6</v>
      </c>
      <c r="C91">
        <v>39.57</v>
      </c>
      <c r="D91">
        <v>83300</v>
      </c>
      <c r="E91">
        <v>148000</v>
      </c>
      <c r="F91">
        <v>1.7766999999999999</v>
      </c>
      <c r="G91">
        <v>2</v>
      </c>
      <c r="H91" t="s">
        <v>18</v>
      </c>
      <c r="I91">
        <v>10</v>
      </c>
      <c r="J91">
        <v>755000</v>
      </c>
      <c r="K91">
        <v>405000</v>
      </c>
      <c r="L91">
        <v>53.6</v>
      </c>
      <c r="M91">
        <v>360</v>
      </c>
      <c r="N91">
        <v>3</v>
      </c>
    </row>
    <row r="92" spans="1:14" x14ac:dyDescent="0.3">
      <c r="A92">
        <v>91</v>
      </c>
      <c r="B92">
        <v>37</v>
      </c>
      <c r="C92">
        <v>10.96</v>
      </c>
      <c r="D92">
        <v>94100</v>
      </c>
      <c r="E92">
        <v>103000</v>
      </c>
      <c r="F92">
        <v>1.0946</v>
      </c>
      <c r="G92">
        <v>2</v>
      </c>
      <c r="H92" t="s">
        <v>18</v>
      </c>
      <c r="I92">
        <v>47</v>
      </c>
      <c r="J92">
        <v>445000</v>
      </c>
      <c r="K92">
        <v>395000</v>
      </c>
      <c r="L92">
        <v>90</v>
      </c>
      <c r="M92">
        <v>360</v>
      </c>
      <c r="N92">
        <v>3.25</v>
      </c>
    </row>
    <row r="93" spans="1:14" x14ac:dyDescent="0.3">
      <c r="A93">
        <v>92</v>
      </c>
      <c r="B93">
        <v>51</v>
      </c>
      <c r="C93">
        <v>11.61</v>
      </c>
      <c r="D93">
        <v>89400</v>
      </c>
      <c r="E93">
        <v>218000</v>
      </c>
      <c r="F93">
        <v>2.4384999999999999</v>
      </c>
      <c r="G93">
        <v>2</v>
      </c>
      <c r="H93" t="s">
        <v>18</v>
      </c>
      <c r="I93">
        <v>10</v>
      </c>
      <c r="J93">
        <v>435000</v>
      </c>
      <c r="K93">
        <v>305000</v>
      </c>
      <c r="L93">
        <v>71.86</v>
      </c>
      <c r="M93">
        <v>180</v>
      </c>
      <c r="N93">
        <v>3.12</v>
      </c>
    </row>
    <row r="94" spans="1:14" x14ac:dyDescent="0.3">
      <c r="A94">
        <v>93</v>
      </c>
      <c r="B94">
        <v>20</v>
      </c>
      <c r="C94">
        <v>28.67</v>
      </c>
      <c r="D94">
        <v>64600</v>
      </c>
      <c r="E94">
        <v>164000</v>
      </c>
      <c r="F94">
        <v>2.5387</v>
      </c>
      <c r="G94">
        <v>2</v>
      </c>
      <c r="H94" t="s">
        <v>18</v>
      </c>
      <c r="I94">
        <v>36</v>
      </c>
      <c r="J94">
        <v>425000</v>
      </c>
      <c r="K94">
        <v>285000</v>
      </c>
      <c r="L94">
        <v>67.38</v>
      </c>
      <c r="M94">
        <v>180</v>
      </c>
      <c r="N94">
        <v>1.87</v>
      </c>
    </row>
    <row r="95" spans="1:14" x14ac:dyDescent="0.3">
      <c r="A95">
        <v>94</v>
      </c>
      <c r="B95">
        <v>34</v>
      </c>
      <c r="C95">
        <v>14.01</v>
      </c>
      <c r="D95">
        <v>96500</v>
      </c>
      <c r="E95">
        <v>244000</v>
      </c>
      <c r="F95">
        <v>2.5285000000000002</v>
      </c>
      <c r="G95">
        <v>2</v>
      </c>
      <c r="H95" t="s">
        <v>18</v>
      </c>
      <c r="I95">
        <v>10</v>
      </c>
      <c r="J95">
        <v>445000</v>
      </c>
      <c r="K95">
        <v>395000</v>
      </c>
      <c r="L95">
        <v>89.31</v>
      </c>
      <c r="M95">
        <v>360</v>
      </c>
      <c r="N95">
        <v>3</v>
      </c>
    </row>
    <row r="96" spans="1:14" x14ac:dyDescent="0.3">
      <c r="A96">
        <v>95</v>
      </c>
      <c r="B96">
        <v>4</v>
      </c>
      <c r="C96">
        <v>22.68</v>
      </c>
      <c r="D96">
        <v>77800</v>
      </c>
      <c r="E96">
        <v>51000</v>
      </c>
      <c r="F96">
        <v>0.65549999999999997</v>
      </c>
      <c r="G96">
        <v>2</v>
      </c>
      <c r="H96" t="s">
        <v>18</v>
      </c>
      <c r="I96">
        <v>10</v>
      </c>
      <c r="J96">
        <v>355000</v>
      </c>
      <c r="K96">
        <v>95000</v>
      </c>
      <c r="L96">
        <v>27.42</v>
      </c>
      <c r="M96">
        <v>360</v>
      </c>
      <c r="N96">
        <v>3.62</v>
      </c>
    </row>
    <row r="97" spans="1:14" x14ac:dyDescent="0.3">
      <c r="A97">
        <v>96</v>
      </c>
      <c r="B97">
        <v>48</v>
      </c>
      <c r="C97">
        <v>15.97</v>
      </c>
      <c r="D97">
        <v>97600</v>
      </c>
      <c r="E97">
        <v>475000</v>
      </c>
      <c r="F97">
        <v>4.8667999999999996</v>
      </c>
      <c r="G97">
        <v>2</v>
      </c>
      <c r="H97" t="s">
        <v>18</v>
      </c>
      <c r="I97">
        <v>30</v>
      </c>
      <c r="J97">
        <v>505000</v>
      </c>
      <c r="K97">
        <v>375000</v>
      </c>
      <c r="L97">
        <v>74.319999999999993</v>
      </c>
      <c r="M97">
        <v>360</v>
      </c>
      <c r="N97">
        <v>2.99</v>
      </c>
    </row>
    <row r="98" spans="1:14" x14ac:dyDescent="0.3">
      <c r="A98">
        <v>97</v>
      </c>
      <c r="B98">
        <v>36</v>
      </c>
      <c r="C98">
        <v>21.42</v>
      </c>
      <c r="D98">
        <v>76200</v>
      </c>
      <c r="E98">
        <v>80000</v>
      </c>
      <c r="F98">
        <v>1.0499000000000001</v>
      </c>
      <c r="G98">
        <v>2</v>
      </c>
      <c r="H98" t="s">
        <v>18</v>
      </c>
      <c r="I98">
        <v>30</v>
      </c>
      <c r="J98">
        <v>135000</v>
      </c>
      <c r="K98">
        <v>125000</v>
      </c>
      <c r="L98">
        <v>94.96</v>
      </c>
      <c r="M98">
        <v>360</v>
      </c>
      <c r="N98">
        <v>2.62</v>
      </c>
    </row>
    <row r="99" spans="1:14" x14ac:dyDescent="0.3">
      <c r="A99">
        <v>98</v>
      </c>
      <c r="B99">
        <v>55</v>
      </c>
      <c r="C99">
        <v>2.5499999999999998</v>
      </c>
      <c r="D99">
        <v>102800</v>
      </c>
      <c r="E99">
        <v>63000</v>
      </c>
      <c r="F99">
        <v>0.61280000000000001</v>
      </c>
      <c r="G99">
        <v>2</v>
      </c>
      <c r="H99" t="s">
        <v>19</v>
      </c>
      <c r="I99">
        <v>20</v>
      </c>
      <c r="J99">
        <v>295000</v>
      </c>
      <c r="K99">
        <v>185000</v>
      </c>
      <c r="L99">
        <v>63.13</v>
      </c>
      <c r="M99">
        <v>240</v>
      </c>
      <c r="N99">
        <v>2.75</v>
      </c>
    </row>
    <row r="100" spans="1:14" x14ac:dyDescent="0.3">
      <c r="A100">
        <v>99</v>
      </c>
      <c r="B100">
        <v>50</v>
      </c>
      <c r="C100">
        <v>4.17</v>
      </c>
      <c r="D100">
        <v>79300</v>
      </c>
      <c r="E100">
        <v>116000</v>
      </c>
      <c r="F100">
        <v>1.4628000000000001</v>
      </c>
      <c r="G100">
        <v>1</v>
      </c>
      <c r="H100" t="s">
        <v>19</v>
      </c>
      <c r="I100">
        <v>38</v>
      </c>
      <c r="J100">
        <v>255000</v>
      </c>
      <c r="K100">
        <v>245000</v>
      </c>
      <c r="L100">
        <v>97</v>
      </c>
      <c r="M100">
        <v>360</v>
      </c>
      <c r="N100">
        <v>3</v>
      </c>
    </row>
    <row r="101" spans="1:14" x14ac:dyDescent="0.3">
      <c r="A101">
        <v>100</v>
      </c>
      <c r="B101">
        <v>42</v>
      </c>
      <c r="C101">
        <v>3.14</v>
      </c>
      <c r="D101">
        <v>82300</v>
      </c>
      <c r="E101">
        <v>88000</v>
      </c>
      <c r="F101">
        <v>1.0692999999999999</v>
      </c>
      <c r="G101">
        <v>1</v>
      </c>
      <c r="H101" t="s">
        <v>19</v>
      </c>
      <c r="I101">
        <v>10</v>
      </c>
      <c r="J101">
        <v>155000</v>
      </c>
      <c r="K101">
        <v>95000</v>
      </c>
      <c r="L101">
        <v>60</v>
      </c>
      <c r="M101">
        <v>180</v>
      </c>
      <c r="N101">
        <v>3.12</v>
      </c>
    </row>
    <row r="102" spans="1:14" x14ac:dyDescent="0.3">
      <c r="A102">
        <v>101</v>
      </c>
      <c r="B102">
        <v>34</v>
      </c>
      <c r="C102">
        <v>48.53</v>
      </c>
      <c r="D102">
        <v>96500</v>
      </c>
      <c r="E102">
        <v>69000</v>
      </c>
      <c r="F102">
        <v>0.71499999999999997</v>
      </c>
      <c r="G102">
        <v>2</v>
      </c>
      <c r="H102" t="s">
        <v>19</v>
      </c>
      <c r="I102">
        <v>30</v>
      </c>
      <c r="J102">
        <v>305000</v>
      </c>
      <c r="K102">
        <v>105000</v>
      </c>
      <c r="L102">
        <v>35</v>
      </c>
      <c r="M102">
        <v>360</v>
      </c>
      <c r="N102">
        <v>2.5</v>
      </c>
    </row>
    <row r="103" spans="1:14" x14ac:dyDescent="0.3">
      <c r="A103">
        <v>102</v>
      </c>
      <c r="B103">
        <v>1</v>
      </c>
      <c r="C103">
        <v>7.49</v>
      </c>
      <c r="D103">
        <v>81000</v>
      </c>
      <c r="E103">
        <v>110000</v>
      </c>
      <c r="F103">
        <v>1.3580000000000001</v>
      </c>
      <c r="G103">
        <v>2</v>
      </c>
      <c r="H103" t="s">
        <v>19</v>
      </c>
      <c r="I103">
        <v>30</v>
      </c>
      <c r="J103">
        <v>285000</v>
      </c>
      <c r="K103">
        <v>255000</v>
      </c>
      <c r="L103">
        <v>90</v>
      </c>
      <c r="M103">
        <v>360</v>
      </c>
      <c r="N103">
        <v>2.75</v>
      </c>
    </row>
    <row r="104" spans="1:14" x14ac:dyDescent="0.3">
      <c r="A104">
        <v>103</v>
      </c>
      <c r="B104">
        <v>6</v>
      </c>
      <c r="C104">
        <v>51.32</v>
      </c>
      <c r="D104">
        <v>92700</v>
      </c>
      <c r="E104">
        <v>82000</v>
      </c>
      <c r="F104">
        <v>0.88460000000000005</v>
      </c>
      <c r="G104">
        <v>2</v>
      </c>
      <c r="H104" t="s">
        <v>19</v>
      </c>
      <c r="I104">
        <v>47</v>
      </c>
      <c r="J104">
        <v>995000</v>
      </c>
      <c r="K104">
        <v>445000</v>
      </c>
      <c r="L104">
        <v>44.72</v>
      </c>
      <c r="M104">
        <v>360</v>
      </c>
      <c r="N104">
        <v>2.37</v>
      </c>
    </row>
    <row r="105" spans="1:14" x14ac:dyDescent="0.3">
      <c r="A105">
        <v>104</v>
      </c>
      <c r="B105">
        <v>47</v>
      </c>
      <c r="C105">
        <v>6.91</v>
      </c>
      <c r="D105">
        <v>72600</v>
      </c>
      <c r="E105">
        <v>88000</v>
      </c>
      <c r="F105">
        <v>1.2121</v>
      </c>
      <c r="G105">
        <v>2</v>
      </c>
      <c r="H105" t="s">
        <v>19</v>
      </c>
      <c r="I105">
        <v>43</v>
      </c>
      <c r="J105">
        <v>505000</v>
      </c>
      <c r="K105">
        <v>365000</v>
      </c>
      <c r="L105">
        <v>73.400000000000006</v>
      </c>
      <c r="M105">
        <v>360</v>
      </c>
      <c r="N105">
        <v>3.75</v>
      </c>
    </row>
    <row r="106" spans="1:14" x14ac:dyDescent="0.3">
      <c r="A106">
        <v>105</v>
      </c>
      <c r="B106">
        <v>13</v>
      </c>
      <c r="C106">
        <v>11.47</v>
      </c>
      <c r="D106">
        <v>58700</v>
      </c>
      <c r="E106">
        <v>30000</v>
      </c>
      <c r="F106">
        <v>0.5111</v>
      </c>
      <c r="G106">
        <v>2</v>
      </c>
      <c r="H106" t="s">
        <v>19</v>
      </c>
      <c r="I106">
        <v>30</v>
      </c>
      <c r="J106">
        <v>95000</v>
      </c>
      <c r="K106">
        <v>75000</v>
      </c>
      <c r="L106">
        <v>83.36</v>
      </c>
      <c r="M106">
        <v>360</v>
      </c>
      <c r="N106">
        <v>3.75</v>
      </c>
    </row>
    <row r="107" spans="1:14" x14ac:dyDescent="0.3">
      <c r="A107">
        <v>106</v>
      </c>
      <c r="B107">
        <v>19</v>
      </c>
      <c r="C107">
        <v>5.74</v>
      </c>
      <c r="D107">
        <v>89200</v>
      </c>
      <c r="E107">
        <v>131000</v>
      </c>
      <c r="F107">
        <v>1.4685999999999999</v>
      </c>
      <c r="G107">
        <v>2</v>
      </c>
      <c r="H107" t="s">
        <v>19</v>
      </c>
      <c r="I107">
        <v>20</v>
      </c>
      <c r="J107">
        <v>235000</v>
      </c>
      <c r="K107">
        <v>185000</v>
      </c>
      <c r="L107">
        <v>80</v>
      </c>
      <c r="M107">
        <v>180</v>
      </c>
      <c r="N107">
        <v>2.62</v>
      </c>
    </row>
    <row r="108" spans="1:14" x14ac:dyDescent="0.3">
      <c r="A108">
        <v>107</v>
      </c>
      <c r="B108">
        <v>19</v>
      </c>
      <c r="C108">
        <v>9.65</v>
      </c>
      <c r="D108">
        <v>80600</v>
      </c>
      <c r="E108">
        <v>82000</v>
      </c>
      <c r="F108">
        <v>1.0174000000000001</v>
      </c>
      <c r="G108">
        <v>2</v>
      </c>
      <c r="H108" t="s">
        <v>19</v>
      </c>
      <c r="I108">
        <v>46</v>
      </c>
      <c r="J108">
        <v>295000</v>
      </c>
      <c r="K108">
        <v>235000</v>
      </c>
      <c r="L108">
        <v>80.989999999999995</v>
      </c>
      <c r="M108">
        <v>360</v>
      </c>
      <c r="N108">
        <v>2.87</v>
      </c>
    </row>
    <row r="109" spans="1:14" x14ac:dyDescent="0.3">
      <c r="A109">
        <v>108</v>
      </c>
      <c r="B109">
        <v>41</v>
      </c>
      <c r="C109">
        <v>14.27</v>
      </c>
      <c r="D109">
        <v>92100</v>
      </c>
      <c r="E109">
        <v>162000</v>
      </c>
      <c r="F109">
        <v>1.7589999999999999</v>
      </c>
      <c r="G109">
        <v>2</v>
      </c>
      <c r="H109" t="s">
        <v>19</v>
      </c>
      <c r="I109">
        <v>20</v>
      </c>
      <c r="J109">
        <v>505000</v>
      </c>
      <c r="K109">
        <v>365000</v>
      </c>
      <c r="L109">
        <v>73.599999999999994</v>
      </c>
      <c r="M109">
        <v>180</v>
      </c>
      <c r="N109">
        <v>3.25</v>
      </c>
    </row>
    <row r="110" spans="1:14" x14ac:dyDescent="0.3">
      <c r="A110">
        <v>109</v>
      </c>
      <c r="B110">
        <v>29</v>
      </c>
      <c r="C110">
        <v>9</v>
      </c>
      <c r="D110">
        <v>82600</v>
      </c>
      <c r="E110">
        <v>118000</v>
      </c>
      <c r="F110">
        <v>1.4286000000000001</v>
      </c>
      <c r="G110">
        <v>2</v>
      </c>
      <c r="H110" t="s">
        <v>19</v>
      </c>
      <c r="I110">
        <v>30</v>
      </c>
      <c r="J110">
        <v>405000</v>
      </c>
      <c r="K110">
        <v>325000</v>
      </c>
      <c r="L110">
        <v>80</v>
      </c>
      <c r="M110">
        <v>360</v>
      </c>
      <c r="N110">
        <v>2.62</v>
      </c>
    </row>
    <row r="111" spans="1:14" x14ac:dyDescent="0.3">
      <c r="A111">
        <v>110</v>
      </c>
      <c r="B111">
        <v>6</v>
      </c>
      <c r="C111">
        <v>59.52</v>
      </c>
      <c r="D111">
        <v>75300</v>
      </c>
      <c r="E111">
        <v>37000</v>
      </c>
      <c r="F111">
        <v>0.4914</v>
      </c>
      <c r="G111">
        <v>2</v>
      </c>
      <c r="H111" t="s">
        <v>19</v>
      </c>
      <c r="I111">
        <v>47</v>
      </c>
      <c r="J111">
        <v>415000</v>
      </c>
      <c r="K111">
        <v>295000</v>
      </c>
      <c r="L111">
        <v>70.94</v>
      </c>
      <c r="M111">
        <v>360</v>
      </c>
      <c r="N111">
        <v>3</v>
      </c>
    </row>
    <row r="112" spans="1:14" x14ac:dyDescent="0.3">
      <c r="A112">
        <v>111</v>
      </c>
      <c r="B112">
        <v>12</v>
      </c>
      <c r="C112">
        <v>51.06</v>
      </c>
      <c r="D112">
        <v>68100</v>
      </c>
      <c r="E112">
        <v>117000</v>
      </c>
      <c r="F112">
        <v>1.7181</v>
      </c>
      <c r="G112">
        <v>2</v>
      </c>
      <c r="H112" t="s">
        <v>19</v>
      </c>
      <c r="I112">
        <v>20</v>
      </c>
      <c r="J112">
        <v>285000</v>
      </c>
      <c r="K112">
        <v>235000</v>
      </c>
      <c r="L112">
        <v>84.09</v>
      </c>
      <c r="M112">
        <v>360</v>
      </c>
      <c r="N112">
        <v>2.87</v>
      </c>
    </row>
    <row r="113" spans="1:14" x14ac:dyDescent="0.3">
      <c r="A113">
        <v>112</v>
      </c>
      <c r="B113">
        <v>13</v>
      </c>
      <c r="C113">
        <v>40.93</v>
      </c>
      <c r="D113">
        <v>82200</v>
      </c>
      <c r="E113">
        <v>108000</v>
      </c>
      <c r="F113">
        <v>1.3139000000000001</v>
      </c>
      <c r="G113">
        <v>2</v>
      </c>
      <c r="H113" t="s">
        <v>19</v>
      </c>
      <c r="I113">
        <v>10</v>
      </c>
      <c r="J113">
        <v>335000</v>
      </c>
      <c r="K113">
        <v>275000</v>
      </c>
      <c r="L113">
        <v>84.6</v>
      </c>
      <c r="M113">
        <v>360</v>
      </c>
      <c r="N113">
        <v>2.87</v>
      </c>
    </row>
    <row r="114" spans="1:14" x14ac:dyDescent="0.3">
      <c r="A114">
        <v>113</v>
      </c>
      <c r="B114">
        <v>6</v>
      </c>
      <c r="C114">
        <v>57.94</v>
      </c>
      <c r="D114">
        <v>75300</v>
      </c>
      <c r="E114">
        <v>37000</v>
      </c>
      <c r="F114">
        <v>0.4914</v>
      </c>
      <c r="G114">
        <v>2</v>
      </c>
      <c r="H114" t="s">
        <v>19</v>
      </c>
      <c r="I114">
        <v>41</v>
      </c>
      <c r="J114">
        <v>305000</v>
      </c>
      <c r="K114">
        <v>195000</v>
      </c>
      <c r="L114">
        <v>63.33</v>
      </c>
      <c r="M114">
        <v>360</v>
      </c>
      <c r="N114">
        <v>2.87</v>
      </c>
    </row>
    <row r="115" spans="1:14" x14ac:dyDescent="0.3">
      <c r="A115">
        <v>114</v>
      </c>
      <c r="B115">
        <v>36</v>
      </c>
      <c r="C115">
        <v>40.15</v>
      </c>
      <c r="D115">
        <v>96500</v>
      </c>
      <c r="E115">
        <v>160000</v>
      </c>
      <c r="F115">
        <v>1.6579999999999999</v>
      </c>
      <c r="G115">
        <v>2</v>
      </c>
      <c r="H115" t="s">
        <v>19</v>
      </c>
      <c r="I115">
        <v>30</v>
      </c>
      <c r="J115">
        <v>635000</v>
      </c>
      <c r="K115">
        <v>495000</v>
      </c>
      <c r="L115">
        <v>79.040000000000006</v>
      </c>
      <c r="M115">
        <v>360</v>
      </c>
      <c r="N115">
        <v>3.12</v>
      </c>
    </row>
    <row r="116" spans="1:14" x14ac:dyDescent="0.3">
      <c r="A116">
        <v>115</v>
      </c>
      <c r="B116">
        <v>17</v>
      </c>
      <c r="C116">
        <v>12.95</v>
      </c>
      <c r="D116">
        <v>89100</v>
      </c>
      <c r="E116">
        <v>231000</v>
      </c>
      <c r="F116">
        <v>2.5926</v>
      </c>
      <c r="G116">
        <v>2</v>
      </c>
      <c r="H116" t="s">
        <v>19</v>
      </c>
      <c r="I116">
        <v>20</v>
      </c>
      <c r="J116">
        <v>1465000</v>
      </c>
      <c r="K116">
        <v>505000</v>
      </c>
      <c r="L116">
        <v>34.950000000000003</v>
      </c>
      <c r="M116">
        <v>360</v>
      </c>
      <c r="N116">
        <v>2.99</v>
      </c>
    </row>
    <row r="117" spans="1:14" x14ac:dyDescent="0.3">
      <c r="A117">
        <v>116</v>
      </c>
      <c r="B117">
        <v>19</v>
      </c>
      <c r="C117">
        <v>20.13</v>
      </c>
      <c r="D117">
        <v>99100</v>
      </c>
      <c r="E117">
        <v>130000</v>
      </c>
      <c r="F117">
        <v>1.3118000000000001</v>
      </c>
      <c r="G117">
        <v>2</v>
      </c>
      <c r="H117" t="s">
        <v>19</v>
      </c>
      <c r="I117">
        <v>20</v>
      </c>
      <c r="J117">
        <v>395000</v>
      </c>
      <c r="K117">
        <v>305000</v>
      </c>
      <c r="L117">
        <v>84.52</v>
      </c>
      <c r="M117">
        <v>360</v>
      </c>
      <c r="N117">
        <v>2.99</v>
      </c>
    </row>
    <row r="118" spans="1:14" x14ac:dyDescent="0.3">
      <c r="A118">
        <v>117</v>
      </c>
      <c r="B118">
        <v>48</v>
      </c>
      <c r="C118">
        <v>25.37</v>
      </c>
      <c r="D118">
        <v>84800</v>
      </c>
      <c r="E118">
        <v>281000</v>
      </c>
      <c r="F118">
        <v>3.3136999999999999</v>
      </c>
      <c r="G118">
        <v>2</v>
      </c>
      <c r="H118" t="s">
        <v>19</v>
      </c>
      <c r="I118">
        <v>10</v>
      </c>
      <c r="J118">
        <v>525000</v>
      </c>
      <c r="K118">
        <v>425000</v>
      </c>
      <c r="L118">
        <v>80</v>
      </c>
      <c r="M118">
        <v>360</v>
      </c>
      <c r="N118">
        <v>2.75</v>
      </c>
    </row>
    <row r="119" spans="1:14" x14ac:dyDescent="0.3">
      <c r="A119">
        <v>118</v>
      </c>
      <c r="B119">
        <v>8</v>
      </c>
      <c r="C119">
        <v>16.329999999999998</v>
      </c>
      <c r="D119">
        <v>81700</v>
      </c>
      <c r="E119">
        <v>218000</v>
      </c>
      <c r="F119">
        <v>2.6682999999999999</v>
      </c>
      <c r="G119">
        <v>2</v>
      </c>
      <c r="H119" t="s">
        <v>19</v>
      </c>
      <c r="I119">
        <v>20</v>
      </c>
      <c r="J119">
        <v>655000</v>
      </c>
      <c r="K119">
        <v>465000</v>
      </c>
      <c r="L119">
        <v>71.900000000000006</v>
      </c>
      <c r="M119">
        <v>240</v>
      </c>
      <c r="N119">
        <v>3.25</v>
      </c>
    </row>
    <row r="120" spans="1:14" x14ac:dyDescent="0.3">
      <c r="A120">
        <v>119</v>
      </c>
      <c r="B120">
        <v>29</v>
      </c>
      <c r="C120">
        <v>12.84</v>
      </c>
      <c r="D120">
        <v>82600</v>
      </c>
      <c r="E120">
        <v>85000</v>
      </c>
      <c r="F120">
        <v>1.0290999999999999</v>
      </c>
      <c r="G120">
        <v>2</v>
      </c>
      <c r="H120" t="s">
        <v>19</v>
      </c>
      <c r="I120">
        <v>20</v>
      </c>
      <c r="J120">
        <v>225000</v>
      </c>
      <c r="K120">
        <v>145000</v>
      </c>
      <c r="L120">
        <v>66.66</v>
      </c>
      <c r="M120">
        <v>360</v>
      </c>
      <c r="N120">
        <v>3.37</v>
      </c>
    </row>
    <row r="121" spans="1:14" x14ac:dyDescent="0.3">
      <c r="A121">
        <v>120</v>
      </c>
      <c r="B121">
        <v>12</v>
      </c>
      <c r="C121">
        <v>15.21</v>
      </c>
      <c r="D121">
        <v>65000</v>
      </c>
      <c r="E121">
        <v>67000</v>
      </c>
      <c r="F121">
        <v>1.0307999999999999</v>
      </c>
      <c r="G121">
        <v>2</v>
      </c>
      <c r="H121" t="s">
        <v>19</v>
      </c>
      <c r="I121">
        <v>42</v>
      </c>
      <c r="J121">
        <v>265000</v>
      </c>
      <c r="K121">
        <v>215000</v>
      </c>
      <c r="L121">
        <v>78.94</v>
      </c>
      <c r="M121">
        <v>360</v>
      </c>
      <c r="N121">
        <v>3.99</v>
      </c>
    </row>
    <row r="122" spans="1:14" x14ac:dyDescent="0.3">
      <c r="A122">
        <v>121</v>
      </c>
      <c r="B122">
        <v>12</v>
      </c>
      <c r="C122">
        <v>83.41</v>
      </c>
      <c r="D122">
        <v>68300</v>
      </c>
      <c r="E122">
        <v>112000</v>
      </c>
      <c r="F122">
        <v>1.6397999999999999</v>
      </c>
      <c r="G122">
        <v>1</v>
      </c>
      <c r="H122" t="s">
        <v>19</v>
      </c>
      <c r="I122">
        <v>39</v>
      </c>
      <c r="J122">
        <v>575000</v>
      </c>
      <c r="K122">
        <v>445000</v>
      </c>
      <c r="L122">
        <v>77.64</v>
      </c>
      <c r="M122">
        <v>360</v>
      </c>
      <c r="N122">
        <v>2.37</v>
      </c>
    </row>
    <row r="123" spans="1:14" x14ac:dyDescent="0.3">
      <c r="A123">
        <v>122</v>
      </c>
      <c r="B123">
        <v>4</v>
      </c>
      <c r="C123">
        <v>24.87</v>
      </c>
      <c r="D123">
        <v>77800</v>
      </c>
      <c r="E123">
        <v>175000</v>
      </c>
      <c r="F123">
        <v>2.2494000000000001</v>
      </c>
      <c r="G123">
        <v>2</v>
      </c>
      <c r="H123" t="s">
        <v>19</v>
      </c>
      <c r="I123">
        <v>10</v>
      </c>
      <c r="J123">
        <v>415000</v>
      </c>
      <c r="K123">
        <v>285000</v>
      </c>
      <c r="L123">
        <v>68.53</v>
      </c>
      <c r="M123">
        <v>360</v>
      </c>
      <c r="N123">
        <v>2.87</v>
      </c>
    </row>
    <row r="124" spans="1:14" x14ac:dyDescent="0.3">
      <c r="A124">
        <v>123</v>
      </c>
      <c r="B124">
        <v>6</v>
      </c>
      <c r="C124">
        <v>80.94</v>
      </c>
      <c r="D124">
        <v>92700</v>
      </c>
      <c r="E124">
        <v>91000</v>
      </c>
      <c r="F124">
        <v>0.98170000000000002</v>
      </c>
      <c r="G124">
        <v>2</v>
      </c>
      <c r="H124" t="s">
        <v>19</v>
      </c>
      <c r="I124">
        <v>37</v>
      </c>
      <c r="J124">
        <v>715000</v>
      </c>
      <c r="K124">
        <v>225000</v>
      </c>
      <c r="L124">
        <v>31.35</v>
      </c>
      <c r="M124">
        <v>180</v>
      </c>
      <c r="N124">
        <v>2.75</v>
      </c>
    </row>
    <row r="125" spans="1:14" x14ac:dyDescent="0.3">
      <c r="A125">
        <v>124</v>
      </c>
      <c r="B125">
        <v>39</v>
      </c>
      <c r="C125">
        <v>19.3</v>
      </c>
      <c r="D125">
        <v>85200</v>
      </c>
      <c r="E125">
        <v>85000</v>
      </c>
      <c r="F125">
        <v>0.99770000000000003</v>
      </c>
      <c r="G125">
        <v>2</v>
      </c>
      <c r="H125" t="s">
        <v>19</v>
      </c>
      <c r="I125">
        <v>43</v>
      </c>
      <c r="J125">
        <v>255000</v>
      </c>
      <c r="K125">
        <v>235000</v>
      </c>
      <c r="L125">
        <v>90.19</v>
      </c>
      <c r="M125">
        <v>360</v>
      </c>
      <c r="N125">
        <v>3</v>
      </c>
    </row>
    <row r="126" spans="1:14" x14ac:dyDescent="0.3">
      <c r="A126">
        <v>125</v>
      </c>
      <c r="B126">
        <v>40</v>
      </c>
      <c r="C126">
        <v>15.38</v>
      </c>
      <c r="D126">
        <v>74000</v>
      </c>
      <c r="E126">
        <v>126000</v>
      </c>
      <c r="F126">
        <v>1.7027000000000001</v>
      </c>
      <c r="G126">
        <v>2</v>
      </c>
      <c r="H126" t="s">
        <v>19</v>
      </c>
      <c r="I126">
        <v>30</v>
      </c>
      <c r="J126">
        <v>205000</v>
      </c>
      <c r="K126">
        <v>165000</v>
      </c>
      <c r="L126">
        <v>80</v>
      </c>
      <c r="M126">
        <v>240</v>
      </c>
      <c r="N126">
        <v>3.87</v>
      </c>
    </row>
    <row r="127" spans="1:14" x14ac:dyDescent="0.3">
      <c r="A127">
        <v>126</v>
      </c>
      <c r="B127">
        <v>49</v>
      </c>
      <c r="C127">
        <v>16.8</v>
      </c>
      <c r="D127">
        <v>70700</v>
      </c>
      <c r="E127">
        <v>62000</v>
      </c>
      <c r="F127">
        <v>0.87690000000000001</v>
      </c>
      <c r="G127">
        <v>1</v>
      </c>
      <c r="H127" t="s">
        <v>19</v>
      </c>
      <c r="I127">
        <v>20</v>
      </c>
      <c r="J127">
        <v>305000</v>
      </c>
      <c r="K127">
        <v>275000</v>
      </c>
      <c r="L127">
        <v>95</v>
      </c>
      <c r="M127">
        <v>360</v>
      </c>
      <c r="N127">
        <v>2.75</v>
      </c>
    </row>
    <row r="128" spans="1:14" x14ac:dyDescent="0.3">
      <c r="A128">
        <v>127</v>
      </c>
      <c r="B128">
        <v>26</v>
      </c>
      <c r="C128">
        <v>6.53</v>
      </c>
      <c r="D128">
        <v>79700</v>
      </c>
      <c r="E128">
        <v>56000</v>
      </c>
      <c r="F128">
        <v>0.7026</v>
      </c>
      <c r="G128">
        <v>2</v>
      </c>
      <c r="H128" t="s">
        <v>19</v>
      </c>
      <c r="I128">
        <v>39</v>
      </c>
      <c r="J128">
        <v>325000</v>
      </c>
      <c r="K128">
        <v>235000</v>
      </c>
      <c r="L128">
        <v>73.53</v>
      </c>
      <c r="M128">
        <v>360</v>
      </c>
      <c r="N128">
        <v>2.99</v>
      </c>
    </row>
    <row r="129" spans="1:14" x14ac:dyDescent="0.3">
      <c r="A129">
        <v>128</v>
      </c>
      <c r="B129">
        <v>53</v>
      </c>
      <c r="C129">
        <v>11.83</v>
      </c>
      <c r="D129">
        <v>86300</v>
      </c>
      <c r="E129">
        <v>67000</v>
      </c>
      <c r="F129">
        <v>0.77639999999999998</v>
      </c>
      <c r="G129">
        <v>2</v>
      </c>
      <c r="H129" t="s">
        <v>19</v>
      </c>
      <c r="I129">
        <v>44</v>
      </c>
      <c r="J129">
        <v>425000</v>
      </c>
      <c r="K129">
        <v>335000</v>
      </c>
      <c r="L129">
        <v>79</v>
      </c>
      <c r="M129">
        <v>360</v>
      </c>
      <c r="N129">
        <v>4.37</v>
      </c>
    </row>
    <row r="130" spans="1:14" x14ac:dyDescent="0.3">
      <c r="A130">
        <v>129</v>
      </c>
      <c r="B130">
        <v>53</v>
      </c>
      <c r="C130">
        <v>37.630000000000003</v>
      </c>
      <c r="D130">
        <v>106900</v>
      </c>
      <c r="E130">
        <v>69000</v>
      </c>
      <c r="F130">
        <v>0.64549999999999996</v>
      </c>
      <c r="G130">
        <v>2</v>
      </c>
      <c r="H130" t="s">
        <v>19</v>
      </c>
      <c r="I130">
        <v>45</v>
      </c>
      <c r="J130">
        <v>445000</v>
      </c>
      <c r="K130">
        <v>325000</v>
      </c>
      <c r="L130">
        <v>73.53</v>
      </c>
      <c r="M130">
        <v>360</v>
      </c>
      <c r="N130">
        <v>3.37</v>
      </c>
    </row>
    <row r="131" spans="1:14" x14ac:dyDescent="0.3">
      <c r="A131">
        <v>130</v>
      </c>
      <c r="B131">
        <v>21</v>
      </c>
      <c r="C131">
        <v>90.31</v>
      </c>
      <c r="D131">
        <v>79400</v>
      </c>
      <c r="E131">
        <v>374000</v>
      </c>
      <c r="F131">
        <v>4.7103000000000002</v>
      </c>
      <c r="G131">
        <v>1</v>
      </c>
      <c r="H131" t="s">
        <v>19</v>
      </c>
      <c r="I131">
        <v>30</v>
      </c>
      <c r="J131">
        <v>115000</v>
      </c>
      <c r="K131">
        <v>95000</v>
      </c>
      <c r="L131">
        <v>80</v>
      </c>
      <c r="M131">
        <v>360</v>
      </c>
      <c r="N131">
        <v>4.25</v>
      </c>
    </row>
    <row r="132" spans="1:14" x14ac:dyDescent="0.3">
      <c r="A132">
        <v>131</v>
      </c>
      <c r="B132">
        <v>6</v>
      </c>
      <c r="C132">
        <v>78.83</v>
      </c>
      <c r="D132">
        <v>83300</v>
      </c>
      <c r="E132">
        <v>302000</v>
      </c>
      <c r="F132">
        <v>3.6255000000000002</v>
      </c>
      <c r="G132">
        <v>2</v>
      </c>
      <c r="H132" t="s">
        <v>19</v>
      </c>
      <c r="I132">
        <v>10</v>
      </c>
      <c r="J132">
        <v>635000</v>
      </c>
      <c r="K132">
        <v>355000</v>
      </c>
      <c r="L132">
        <v>55.79</v>
      </c>
      <c r="M132">
        <v>360</v>
      </c>
      <c r="N132">
        <v>3.5</v>
      </c>
    </row>
    <row r="133" spans="1:14" x14ac:dyDescent="0.3">
      <c r="A133">
        <v>132</v>
      </c>
      <c r="B133">
        <v>6</v>
      </c>
      <c r="C133">
        <v>24.95</v>
      </c>
      <c r="D133">
        <v>97800</v>
      </c>
      <c r="E133">
        <v>222000</v>
      </c>
      <c r="F133">
        <v>2.2698999999999998</v>
      </c>
      <c r="G133">
        <v>1</v>
      </c>
      <c r="H133" t="s">
        <v>19</v>
      </c>
      <c r="I133">
        <v>20</v>
      </c>
      <c r="J133">
        <v>1105000</v>
      </c>
      <c r="K133">
        <v>715000</v>
      </c>
      <c r="L133">
        <v>64.81</v>
      </c>
      <c r="M133">
        <v>360</v>
      </c>
      <c r="N133">
        <v>3</v>
      </c>
    </row>
    <row r="134" spans="1:14" x14ac:dyDescent="0.3">
      <c r="A134">
        <v>133</v>
      </c>
      <c r="B134">
        <v>40</v>
      </c>
      <c r="C134">
        <v>15.38</v>
      </c>
      <c r="D134">
        <v>74000</v>
      </c>
      <c r="E134">
        <v>162000</v>
      </c>
      <c r="F134">
        <v>2.1892</v>
      </c>
      <c r="G134">
        <v>2</v>
      </c>
      <c r="H134" t="s">
        <v>19</v>
      </c>
      <c r="I134">
        <v>20</v>
      </c>
      <c r="J134">
        <v>495000</v>
      </c>
      <c r="K134">
        <v>395000</v>
      </c>
      <c r="L134">
        <v>79.989999999999995</v>
      </c>
      <c r="M134">
        <v>360</v>
      </c>
      <c r="N134">
        <v>3.37</v>
      </c>
    </row>
    <row r="135" spans="1:14" x14ac:dyDescent="0.3">
      <c r="A135">
        <v>134</v>
      </c>
      <c r="B135">
        <v>27</v>
      </c>
      <c r="C135">
        <v>17.350000000000001</v>
      </c>
      <c r="D135">
        <v>102800</v>
      </c>
      <c r="E135">
        <v>27000</v>
      </c>
      <c r="F135">
        <v>0.2626</v>
      </c>
      <c r="G135">
        <v>2</v>
      </c>
      <c r="H135" t="s">
        <v>19</v>
      </c>
      <c r="I135">
        <v>43</v>
      </c>
      <c r="J135">
        <v>325000</v>
      </c>
      <c r="K135">
        <v>125000</v>
      </c>
      <c r="L135">
        <v>38.81</v>
      </c>
      <c r="M135">
        <v>360</v>
      </c>
      <c r="N135">
        <v>3.62</v>
      </c>
    </row>
    <row r="136" spans="1:14" x14ac:dyDescent="0.3">
      <c r="A136">
        <v>135</v>
      </c>
      <c r="B136">
        <v>5</v>
      </c>
      <c r="C136">
        <v>18.28</v>
      </c>
      <c r="D136">
        <v>71400</v>
      </c>
      <c r="E136">
        <v>277000</v>
      </c>
      <c r="F136">
        <v>3.8795999999999999</v>
      </c>
      <c r="G136">
        <v>2</v>
      </c>
      <c r="H136" t="s">
        <v>19</v>
      </c>
      <c r="I136">
        <v>10</v>
      </c>
      <c r="J136">
        <v>145000</v>
      </c>
      <c r="K136">
        <v>115000</v>
      </c>
      <c r="L136">
        <v>80</v>
      </c>
      <c r="M136">
        <v>360</v>
      </c>
      <c r="N136">
        <v>5.12</v>
      </c>
    </row>
    <row r="137" spans="1:14" x14ac:dyDescent="0.3">
      <c r="A137">
        <v>136</v>
      </c>
      <c r="B137">
        <v>51</v>
      </c>
      <c r="C137">
        <v>9.9700000000000006</v>
      </c>
      <c r="D137">
        <v>124900</v>
      </c>
      <c r="E137">
        <v>94000</v>
      </c>
      <c r="F137">
        <v>0.75260000000000005</v>
      </c>
      <c r="G137">
        <v>2</v>
      </c>
      <c r="H137" t="s">
        <v>19</v>
      </c>
      <c r="I137">
        <v>39</v>
      </c>
      <c r="J137">
        <v>545000</v>
      </c>
      <c r="K137">
        <v>385000</v>
      </c>
      <c r="L137">
        <v>70.45</v>
      </c>
      <c r="M137">
        <v>360</v>
      </c>
      <c r="N137">
        <v>3.37</v>
      </c>
    </row>
    <row r="138" spans="1:14" x14ac:dyDescent="0.3">
      <c r="A138">
        <v>137</v>
      </c>
      <c r="B138">
        <v>18</v>
      </c>
      <c r="C138">
        <v>8.75</v>
      </c>
      <c r="D138">
        <v>79600</v>
      </c>
      <c r="E138">
        <v>55000</v>
      </c>
      <c r="F138">
        <v>0.69099999999999995</v>
      </c>
      <c r="G138">
        <v>2</v>
      </c>
      <c r="H138" t="s">
        <v>19</v>
      </c>
      <c r="I138">
        <v>20</v>
      </c>
      <c r="J138">
        <v>275000</v>
      </c>
      <c r="K138">
        <v>125000</v>
      </c>
      <c r="L138">
        <v>44.64</v>
      </c>
      <c r="M138">
        <v>360</v>
      </c>
      <c r="N138">
        <v>3.75</v>
      </c>
    </row>
    <row r="139" spans="1:14" x14ac:dyDescent="0.3">
      <c r="A139">
        <v>138</v>
      </c>
      <c r="B139">
        <v>51</v>
      </c>
      <c r="C139">
        <v>16.96</v>
      </c>
      <c r="D139">
        <v>83400</v>
      </c>
      <c r="E139">
        <v>143000</v>
      </c>
      <c r="F139">
        <v>1.7145999999999999</v>
      </c>
      <c r="G139">
        <v>2</v>
      </c>
      <c r="H139" t="s">
        <v>19</v>
      </c>
      <c r="I139">
        <v>37</v>
      </c>
      <c r="J139">
        <v>405000</v>
      </c>
      <c r="K139">
        <v>355000</v>
      </c>
      <c r="L139">
        <v>89.38</v>
      </c>
      <c r="M139">
        <v>360</v>
      </c>
      <c r="N139">
        <v>2.87</v>
      </c>
    </row>
    <row r="140" spans="1:14" x14ac:dyDescent="0.3">
      <c r="A140">
        <v>139</v>
      </c>
      <c r="B140">
        <v>36</v>
      </c>
      <c r="C140">
        <v>8.77</v>
      </c>
      <c r="D140">
        <v>83700</v>
      </c>
      <c r="E140">
        <v>83000</v>
      </c>
      <c r="F140">
        <v>0.99160000000000004</v>
      </c>
      <c r="G140">
        <v>2</v>
      </c>
      <c r="H140" t="s">
        <v>19</v>
      </c>
      <c r="I140">
        <v>39</v>
      </c>
      <c r="J140">
        <v>185000</v>
      </c>
      <c r="K140">
        <v>85000</v>
      </c>
      <c r="L140">
        <v>48.07</v>
      </c>
      <c r="M140">
        <v>360</v>
      </c>
      <c r="N140">
        <v>3.62</v>
      </c>
    </row>
    <row r="141" spans="1:14" x14ac:dyDescent="0.3">
      <c r="A141">
        <v>140</v>
      </c>
      <c r="B141">
        <v>27</v>
      </c>
      <c r="C141">
        <v>76.5</v>
      </c>
      <c r="D141">
        <v>102800</v>
      </c>
      <c r="E141">
        <v>115000</v>
      </c>
      <c r="F141">
        <v>1.1187</v>
      </c>
      <c r="G141">
        <v>2</v>
      </c>
      <c r="H141" t="s">
        <v>19</v>
      </c>
      <c r="I141">
        <v>30</v>
      </c>
      <c r="J141">
        <v>505000</v>
      </c>
      <c r="K141">
        <v>275000</v>
      </c>
      <c r="L141">
        <v>55</v>
      </c>
      <c r="M141">
        <v>360</v>
      </c>
      <c r="N141">
        <v>4.5</v>
      </c>
    </row>
    <row r="142" spans="1:14" x14ac:dyDescent="0.3">
      <c r="A142">
        <v>141</v>
      </c>
      <c r="B142">
        <v>36</v>
      </c>
      <c r="C142">
        <v>97.18</v>
      </c>
      <c r="D142">
        <v>96500</v>
      </c>
      <c r="E142">
        <v>111000</v>
      </c>
      <c r="F142">
        <v>1.1503000000000001</v>
      </c>
      <c r="G142">
        <v>2</v>
      </c>
      <c r="H142" t="s">
        <v>19</v>
      </c>
      <c r="I142">
        <v>41</v>
      </c>
      <c r="J142">
        <v>715000</v>
      </c>
      <c r="K142">
        <v>485000</v>
      </c>
      <c r="L142">
        <v>68.87</v>
      </c>
      <c r="M142">
        <v>360</v>
      </c>
      <c r="N142">
        <v>3.87</v>
      </c>
    </row>
    <row r="143" spans="1:14" x14ac:dyDescent="0.3">
      <c r="A143">
        <v>142</v>
      </c>
      <c r="B143">
        <v>6</v>
      </c>
      <c r="C143">
        <v>31.13</v>
      </c>
      <c r="D143">
        <v>127900</v>
      </c>
      <c r="E143">
        <v>199000</v>
      </c>
      <c r="F143">
        <v>1.5559000000000001</v>
      </c>
      <c r="G143">
        <v>2</v>
      </c>
      <c r="H143" t="s">
        <v>19</v>
      </c>
      <c r="I143">
        <v>30</v>
      </c>
      <c r="J143">
        <v>705000</v>
      </c>
      <c r="K143">
        <v>555000</v>
      </c>
      <c r="L143">
        <v>79.42</v>
      </c>
      <c r="M143">
        <v>360</v>
      </c>
      <c r="N143">
        <v>3.62</v>
      </c>
    </row>
    <row r="144" spans="1:14" x14ac:dyDescent="0.3">
      <c r="A144">
        <v>143</v>
      </c>
      <c r="B144">
        <v>25</v>
      </c>
      <c r="C144">
        <v>16.149999999999999</v>
      </c>
      <c r="D144">
        <v>114000</v>
      </c>
      <c r="E144">
        <v>123000</v>
      </c>
      <c r="F144">
        <v>1.0789</v>
      </c>
      <c r="G144">
        <v>2</v>
      </c>
      <c r="H144" t="s">
        <v>19</v>
      </c>
      <c r="I144">
        <v>37</v>
      </c>
      <c r="J144">
        <v>605000</v>
      </c>
      <c r="K144">
        <v>335000</v>
      </c>
      <c r="L144">
        <v>71.27</v>
      </c>
      <c r="M144">
        <v>360</v>
      </c>
      <c r="N144">
        <v>3</v>
      </c>
    </row>
    <row r="145" spans="1:14" x14ac:dyDescent="0.3">
      <c r="A145">
        <v>144</v>
      </c>
      <c r="B145">
        <v>49</v>
      </c>
      <c r="C145">
        <v>14.24</v>
      </c>
      <c r="D145">
        <v>87500</v>
      </c>
      <c r="E145">
        <v>87000</v>
      </c>
      <c r="F145">
        <v>0.99429999999999996</v>
      </c>
      <c r="G145">
        <v>2</v>
      </c>
      <c r="H145" t="s">
        <v>19</v>
      </c>
      <c r="I145">
        <v>30</v>
      </c>
      <c r="J145">
        <v>485000</v>
      </c>
      <c r="K145">
        <v>285000</v>
      </c>
      <c r="L145">
        <v>58.36</v>
      </c>
      <c r="M145">
        <v>360</v>
      </c>
      <c r="N145">
        <v>2.87</v>
      </c>
    </row>
    <row r="146" spans="1:14" x14ac:dyDescent="0.3">
      <c r="A146">
        <v>145</v>
      </c>
      <c r="B146">
        <v>18</v>
      </c>
      <c r="C146">
        <v>11.74</v>
      </c>
      <c r="D146">
        <v>81300</v>
      </c>
      <c r="E146">
        <v>95000</v>
      </c>
      <c r="F146">
        <v>1.1685000000000001</v>
      </c>
      <c r="G146">
        <v>2</v>
      </c>
      <c r="H146" t="s">
        <v>19</v>
      </c>
      <c r="I146">
        <v>10</v>
      </c>
      <c r="J146">
        <v>145000</v>
      </c>
      <c r="K146">
        <v>75000</v>
      </c>
      <c r="L146">
        <v>50</v>
      </c>
      <c r="M146">
        <v>180</v>
      </c>
      <c r="N146">
        <v>2.5</v>
      </c>
    </row>
    <row r="147" spans="1:14" x14ac:dyDescent="0.3">
      <c r="A147">
        <v>146</v>
      </c>
      <c r="B147">
        <v>6</v>
      </c>
      <c r="C147">
        <v>70.38</v>
      </c>
      <c r="D147">
        <v>83300</v>
      </c>
      <c r="E147">
        <v>127000</v>
      </c>
      <c r="F147">
        <v>1.5246</v>
      </c>
      <c r="G147">
        <v>2</v>
      </c>
      <c r="H147" t="s">
        <v>19</v>
      </c>
      <c r="I147">
        <v>20</v>
      </c>
      <c r="J147">
        <v>805000</v>
      </c>
      <c r="K147">
        <v>155000</v>
      </c>
      <c r="L147">
        <v>19.75</v>
      </c>
      <c r="M147">
        <v>360</v>
      </c>
      <c r="N147">
        <v>3.12</v>
      </c>
    </row>
    <row r="148" spans="1:14" x14ac:dyDescent="0.3">
      <c r="A148">
        <v>147</v>
      </c>
      <c r="B148">
        <v>12</v>
      </c>
      <c r="C148">
        <v>40.75</v>
      </c>
      <c r="D148">
        <v>68300</v>
      </c>
      <c r="E148">
        <v>101000</v>
      </c>
      <c r="F148">
        <v>1.4787999999999999</v>
      </c>
      <c r="G148">
        <v>2</v>
      </c>
      <c r="H148" t="s">
        <v>19</v>
      </c>
      <c r="I148">
        <v>44</v>
      </c>
      <c r="J148">
        <v>515000</v>
      </c>
      <c r="K148">
        <v>375000</v>
      </c>
      <c r="L148">
        <v>73.78</v>
      </c>
      <c r="M148">
        <v>360</v>
      </c>
      <c r="N148">
        <v>3.12</v>
      </c>
    </row>
    <row r="149" spans="1:14" x14ac:dyDescent="0.3">
      <c r="A149">
        <v>148</v>
      </c>
      <c r="B149">
        <v>6</v>
      </c>
      <c r="C149">
        <v>36.35</v>
      </c>
      <c r="D149">
        <v>86700</v>
      </c>
      <c r="E149">
        <v>179000</v>
      </c>
      <c r="F149">
        <v>2.0646</v>
      </c>
      <c r="G149">
        <v>2</v>
      </c>
      <c r="H149" t="s">
        <v>19</v>
      </c>
      <c r="I149">
        <v>10</v>
      </c>
      <c r="J149">
        <v>775000</v>
      </c>
      <c r="K149">
        <v>385000</v>
      </c>
      <c r="L149">
        <v>49.41</v>
      </c>
      <c r="M149">
        <v>360</v>
      </c>
      <c r="N149">
        <v>2.87</v>
      </c>
    </row>
    <row r="150" spans="1:14" x14ac:dyDescent="0.3">
      <c r="A150">
        <v>149</v>
      </c>
      <c r="B150">
        <v>8</v>
      </c>
      <c r="C150">
        <v>10.17</v>
      </c>
      <c r="D150">
        <v>100000</v>
      </c>
      <c r="E150">
        <v>180000</v>
      </c>
      <c r="F150">
        <v>1.8</v>
      </c>
      <c r="G150">
        <v>2</v>
      </c>
      <c r="H150" t="s">
        <v>19</v>
      </c>
      <c r="I150">
        <v>30</v>
      </c>
      <c r="J150">
        <v>705000</v>
      </c>
      <c r="K150">
        <v>495000</v>
      </c>
      <c r="L150">
        <v>70</v>
      </c>
      <c r="M150">
        <v>360</v>
      </c>
      <c r="N150">
        <v>3.87</v>
      </c>
    </row>
    <row r="151" spans="1:14" x14ac:dyDescent="0.3">
      <c r="A151">
        <v>150</v>
      </c>
      <c r="B151">
        <v>27</v>
      </c>
      <c r="C151">
        <v>8.26</v>
      </c>
      <c r="D151">
        <v>102800</v>
      </c>
      <c r="E151">
        <v>50000</v>
      </c>
      <c r="F151">
        <v>0.4864</v>
      </c>
      <c r="G151">
        <v>2</v>
      </c>
      <c r="H151" t="s">
        <v>19</v>
      </c>
      <c r="I151">
        <v>45</v>
      </c>
      <c r="J151">
        <v>215000</v>
      </c>
      <c r="K151">
        <v>155000</v>
      </c>
      <c r="L151">
        <v>73.84</v>
      </c>
      <c r="M151">
        <v>180</v>
      </c>
      <c r="N151">
        <v>2.37</v>
      </c>
    </row>
    <row r="152" spans="1:14" x14ac:dyDescent="0.3">
      <c r="A152">
        <v>151</v>
      </c>
      <c r="B152">
        <v>17</v>
      </c>
      <c r="C152">
        <v>7.45</v>
      </c>
      <c r="D152">
        <v>89100</v>
      </c>
      <c r="E152">
        <v>174000</v>
      </c>
      <c r="F152">
        <v>1.9529000000000001</v>
      </c>
      <c r="G152">
        <v>2</v>
      </c>
      <c r="H152" t="s">
        <v>19</v>
      </c>
      <c r="I152">
        <v>20</v>
      </c>
      <c r="J152">
        <v>275000</v>
      </c>
      <c r="K152">
        <v>145000</v>
      </c>
      <c r="L152">
        <v>51.63</v>
      </c>
      <c r="M152">
        <v>180</v>
      </c>
      <c r="N152">
        <v>3.25</v>
      </c>
    </row>
    <row r="153" spans="1:14" x14ac:dyDescent="0.3">
      <c r="A153">
        <v>152</v>
      </c>
      <c r="B153">
        <v>8</v>
      </c>
      <c r="C153">
        <v>8.81</v>
      </c>
      <c r="D153">
        <v>95900</v>
      </c>
      <c r="E153">
        <v>310000</v>
      </c>
      <c r="F153">
        <v>3.2324999999999999</v>
      </c>
      <c r="G153">
        <v>2</v>
      </c>
      <c r="H153" t="s">
        <v>19</v>
      </c>
      <c r="I153">
        <v>30</v>
      </c>
      <c r="J153">
        <v>675000</v>
      </c>
      <c r="K153">
        <v>525000</v>
      </c>
      <c r="L153">
        <v>77.709999999999994</v>
      </c>
      <c r="M153">
        <v>360</v>
      </c>
      <c r="N153">
        <v>4.25</v>
      </c>
    </row>
    <row r="154" spans="1:14" x14ac:dyDescent="0.3">
      <c r="A154">
        <v>153</v>
      </c>
      <c r="B154">
        <v>39</v>
      </c>
      <c r="C154">
        <v>5.26</v>
      </c>
      <c r="D154">
        <v>70300</v>
      </c>
      <c r="E154">
        <v>56000</v>
      </c>
      <c r="F154">
        <v>0.79659999999999997</v>
      </c>
      <c r="G154">
        <v>2</v>
      </c>
      <c r="H154" t="s">
        <v>19</v>
      </c>
      <c r="I154">
        <v>30</v>
      </c>
      <c r="J154">
        <v>175000</v>
      </c>
      <c r="K154">
        <v>125000</v>
      </c>
      <c r="L154">
        <v>75.88</v>
      </c>
      <c r="M154">
        <v>180</v>
      </c>
      <c r="N154">
        <v>2.37</v>
      </c>
    </row>
    <row r="155" spans="1:14" x14ac:dyDescent="0.3">
      <c r="A155">
        <v>154</v>
      </c>
      <c r="B155">
        <v>36</v>
      </c>
      <c r="C155">
        <v>4.96</v>
      </c>
      <c r="D155">
        <v>75800</v>
      </c>
      <c r="E155">
        <v>127000</v>
      </c>
      <c r="F155">
        <v>1.6755</v>
      </c>
      <c r="G155">
        <v>1</v>
      </c>
      <c r="H155" t="s">
        <v>19</v>
      </c>
      <c r="I155">
        <v>41</v>
      </c>
      <c r="J155">
        <v>285000</v>
      </c>
      <c r="K155">
        <v>235000</v>
      </c>
      <c r="L155">
        <v>80</v>
      </c>
      <c r="M155">
        <v>360</v>
      </c>
      <c r="N155">
        <v>2.87</v>
      </c>
    </row>
    <row r="156" spans="1:14" x14ac:dyDescent="0.3">
      <c r="A156">
        <v>155</v>
      </c>
      <c r="B156">
        <v>18</v>
      </c>
      <c r="C156">
        <v>3.34</v>
      </c>
      <c r="D156">
        <v>65300</v>
      </c>
      <c r="E156">
        <v>119000</v>
      </c>
      <c r="F156">
        <v>1.8224</v>
      </c>
      <c r="G156">
        <v>2</v>
      </c>
      <c r="H156" t="s">
        <v>19</v>
      </c>
      <c r="I156">
        <v>39</v>
      </c>
      <c r="J156">
        <v>195000</v>
      </c>
      <c r="K156">
        <v>185000</v>
      </c>
      <c r="L156">
        <v>94.73</v>
      </c>
      <c r="M156">
        <v>240</v>
      </c>
      <c r="N156">
        <v>2.75</v>
      </c>
    </row>
    <row r="157" spans="1:14" x14ac:dyDescent="0.3">
      <c r="A157">
        <v>156</v>
      </c>
      <c r="B157">
        <v>1</v>
      </c>
      <c r="C157">
        <v>3.98</v>
      </c>
      <c r="D157">
        <v>71700</v>
      </c>
      <c r="E157">
        <v>115000</v>
      </c>
      <c r="F157">
        <v>1.6039000000000001</v>
      </c>
      <c r="G157">
        <v>2</v>
      </c>
      <c r="H157" t="s">
        <v>19</v>
      </c>
      <c r="I157">
        <v>20</v>
      </c>
      <c r="J157">
        <v>285000</v>
      </c>
      <c r="K157">
        <v>235000</v>
      </c>
      <c r="L157">
        <v>80</v>
      </c>
      <c r="M157">
        <v>360</v>
      </c>
      <c r="N157">
        <v>3.5</v>
      </c>
    </row>
    <row r="158" spans="1:14" x14ac:dyDescent="0.3">
      <c r="A158">
        <v>157</v>
      </c>
      <c r="B158">
        <v>13</v>
      </c>
      <c r="C158">
        <v>46.31</v>
      </c>
      <c r="D158">
        <v>52300</v>
      </c>
      <c r="E158">
        <v>139000</v>
      </c>
      <c r="F158">
        <v>2.6577000000000002</v>
      </c>
      <c r="G158">
        <v>2</v>
      </c>
      <c r="H158" t="s">
        <v>19</v>
      </c>
      <c r="I158">
        <v>20</v>
      </c>
      <c r="J158">
        <v>265000</v>
      </c>
      <c r="K158">
        <v>165000</v>
      </c>
      <c r="L158">
        <v>62.18</v>
      </c>
      <c r="M158">
        <v>240</v>
      </c>
      <c r="N158">
        <v>3.87</v>
      </c>
    </row>
    <row r="159" spans="1:14" x14ac:dyDescent="0.3">
      <c r="A159">
        <v>158</v>
      </c>
      <c r="B159">
        <v>27</v>
      </c>
      <c r="C159">
        <v>6.86</v>
      </c>
      <c r="D159">
        <v>102800</v>
      </c>
      <c r="E159">
        <v>132000</v>
      </c>
      <c r="F159">
        <v>1.284</v>
      </c>
      <c r="G159">
        <v>2</v>
      </c>
      <c r="H159" t="s">
        <v>19</v>
      </c>
      <c r="I159">
        <v>47</v>
      </c>
      <c r="J159">
        <v>635000</v>
      </c>
      <c r="K159">
        <v>385000</v>
      </c>
      <c r="L159">
        <v>59.84</v>
      </c>
      <c r="M159">
        <v>360</v>
      </c>
      <c r="N159">
        <v>3.12</v>
      </c>
    </row>
    <row r="160" spans="1:14" x14ac:dyDescent="0.3">
      <c r="A160">
        <v>159</v>
      </c>
      <c r="B160">
        <v>6</v>
      </c>
      <c r="C160">
        <v>28.14</v>
      </c>
      <c r="D160">
        <v>52900</v>
      </c>
      <c r="E160">
        <v>48000</v>
      </c>
      <c r="F160">
        <v>0.90739999999999998</v>
      </c>
      <c r="G160">
        <v>2</v>
      </c>
      <c r="H160" t="s">
        <v>19</v>
      </c>
      <c r="I160">
        <v>50</v>
      </c>
      <c r="J160">
        <v>655000</v>
      </c>
      <c r="K160">
        <v>305000</v>
      </c>
      <c r="L160">
        <v>46.66</v>
      </c>
      <c r="M160">
        <v>360</v>
      </c>
      <c r="N160">
        <v>3.62</v>
      </c>
    </row>
    <row r="161" spans="1:14" x14ac:dyDescent="0.3">
      <c r="A161">
        <v>160</v>
      </c>
      <c r="B161">
        <v>8</v>
      </c>
      <c r="C161">
        <v>12.96</v>
      </c>
      <c r="D161">
        <v>99400</v>
      </c>
      <c r="E161">
        <v>190000</v>
      </c>
      <c r="F161">
        <v>1.9115</v>
      </c>
      <c r="G161">
        <v>2</v>
      </c>
      <c r="H161" t="s">
        <v>19</v>
      </c>
      <c r="I161">
        <v>10</v>
      </c>
      <c r="J161">
        <v>615000</v>
      </c>
      <c r="K161">
        <v>435000</v>
      </c>
      <c r="L161">
        <v>69.989999999999995</v>
      </c>
      <c r="M161">
        <v>360</v>
      </c>
      <c r="N161">
        <v>3.5</v>
      </c>
    </row>
    <row r="162" spans="1:14" x14ac:dyDescent="0.3">
      <c r="A162">
        <v>161</v>
      </c>
      <c r="B162">
        <v>39</v>
      </c>
      <c r="C162">
        <v>7.71</v>
      </c>
      <c r="D162">
        <v>85200</v>
      </c>
      <c r="E162">
        <v>78000</v>
      </c>
      <c r="F162">
        <v>0.91549999999999998</v>
      </c>
      <c r="G162">
        <v>2</v>
      </c>
      <c r="H162" t="s">
        <v>19</v>
      </c>
      <c r="I162">
        <v>20</v>
      </c>
      <c r="J162">
        <v>235000</v>
      </c>
      <c r="K162">
        <v>165000</v>
      </c>
      <c r="L162">
        <v>71.48</v>
      </c>
      <c r="M162">
        <v>120</v>
      </c>
      <c r="N162">
        <v>2.75</v>
      </c>
    </row>
    <row r="163" spans="1:14" x14ac:dyDescent="0.3">
      <c r="A163">
        <v>162</v>
      </c>
      <c r="B163">
        <v>17</v>
      </c>
      <c r="C163">
        <v>42.02</v>
      </c>
      <c r="D163">
        <v>89100</v>
      </c>
      <c r="E163">
        <v>96000</v>
      </c>
      <c r="F163">
        <v>1.0773999999999999</v>
      </c>
      <c r="G163">
        <v>2</v>
      </c>
      <c r="H163" t="s">
        <v>19</v>
      </c>
      <c r="I163">
        <v>30</v>
      </c>
      <c r="J163">
        <v>315000</v>
      </c>
      <c r="K163">
        <v>205000</v>
      </c>
      <c r="L163">
        <v>63.49</v>
      </c>
      <c r="M163">
        <v>360</v>
      </c>
      <c r="N163">
        <v>3.25</v>
      </c>
    </row>
    <row r="164" spans="1:14" x14ac:dyDescent="0.3">
      <c r="A164">
        <v>163</v>
      </c>
      <c r="B164">
        <v>6</v>
      </c>
      <c r="C164">
        <v>75.540000000000006</v>
      </c>
      <c r="D164">
        <v>127900</v>
      </c>
      <c r="E164">
        <v>82000</v>
      </c>
      <c r="F164">
        <v>0.6411</v>
      </c>
      <c r="G164">
        <v>2</v>
      </c>
      <c r="H164" t="s">
        <v>19</v>
      </c>
      <c r="I164">
        <v>20</v>
      </c>
      <c r="J164">
        <v>965000</v>
      </c>
      <c r="K164">
        <v>305000</v>
      </c>
      <c r="L164">
        <v>31.08</v>
      </c>
      <c r="M164">
        <v>360</v>
      </c>
      <c r="N164">
        <v>2.87</v>
      </c>
    </row>
    <row r="165" spans="1:14" x14ac:dyDescent="0.3">
      <c r="A165">
        <v>164</v>
      </c>
      <c r="B165">
        <v>6</v>
      </c>
      <c r="C165">
        <v>29.6</v>
      </c>
      <c r="D165">
        <v>83300</v>
      </c>
      <c r="E165">
        <v>112000</v>
      </c>
      <c r="F165">
        <v>1.3445</v>
      </c>
      <c r="G165">
        <v>2</v>
      </c>
      <c r="H165" t="s">
        <v>19</v>
      </c>
      <c r="I165">
        <v>30</v>
      </c>
      <c r="J165">
        <v>1005000</v>
      </c>
      <c r="K165">
        <v>575000</v>
      </c>
      <c r="L165">
        <v>57.52</v>
      </c>
      <c r="M165">
        <v>360</v>
      </c>
      <c r="N165">
        <v>2.5</v>
      </c>
    </row>
    <row r="166" spans="1:14" x14ac:dyDescent="0.3">
      <c r="A166">
        <v>165</v>
      </c>
      <c r="B166">
        <v>12</v>
      </c>
      <c r="C166">
        <v>65.92</v>
      </c>
      <c r="D166">
        <v>68100</v>
      </c>
      <c r="E166">
        <v>177000</v>
      </c>
      <c r="F166">
        <v>2.5991</v>
      </c>
      <c r="G166">
        <v>2</v>
      </c>
      <c r="H166" t="s">
        <v>19</v>
      </c>
      <c r="I166">
        <v>30</v>
      </c>
      <c r="J166">
        <v>385000</v>
      </c>
      <c r="K166">
        <v>225000</v>
      </c>
      <c r="L166">
        <v>57.89</v>
      </c>
      <c r="M166">
        <v>360</v>
      </c>
      <c r="N166">
        <v>2.87</v>
      </c>
    </row>
    <row r="167" spans="1:14" x14ac:dyDescent="0.3">
      <c r="A167">
        <v>166</v>
      </c>
      <c r="B167">
        <v>41</v>
      </c>
      <c r="C167">
        <v>16.649999999999999</v>
      </c>
      <c r="D167">
        <v>70600</v>
      </c>
      <c r="E167">
        <v>96000</v>
      </c>
      <c r="F167">
        <v>1.3597999999999999</v>
      </c>
      <c r="G167">
        <v>2</v>
      </c>
      <c r="H167" t="s">
        <v>19</v>
      </c>
      <c r="I167">
        <v>36</v>
      </c>
      <c r="J167">
        <v>345000</v>
      </c>
      <c r="K167">
        <v>275000</v>
      </c>
      <c r="L167">
        <v>78.55</v>
      </c>
      <c r="M167">
        <v>360</v>
      </c>
      <c r="N167">
        <v>3.87</v>
      </c>
    </row>
    <row r="168" spans="1:14" x14ac:dyDescent="0.3">
      <c r="A168">
        <v>167</v>
      </c>
      <c r="B168">
        <v>29</v>
      </c>
      <c r="C168">
        <v>8.58</v>
      </c>
      <c r="D168">
        <v>56100</v>
      </c>
      <c r="E168">
        <v>34000</v>
      </c>
      <c r="F168">
        <v>0.60609999999999997</v>
      </c>
      <c r="G168">
        <v>1</v>
      </c>
      <c r="H168" t="s">
        <v>19</v>
      </c>
      <c r="I168">
        <v>42</v>
      </c>
      <c r="J168">
        <v>145000</v>
      </c>
      <c r="K168">
        <v>115000</v>
      </c>
      <c r="L168">
        <v>80</v>
      </c>
      <c r="M168">
        <v>360</v>
      </c>
      <c r="N168">
        <v>4.12</v>
      </c>
    </row>
    <row r="169" spans="1:14" x14ac:dyDescent="0.3">
      <c r="A169">
        <v>168</v>
      </c>
      <c r="B169">
        <v>27</v>
      </c>
      <c r="C169">
        <v>12.11</v>
      </c>
      <c r="D169">
        <v>102800</v>
      </c>
      <c r="E169">
        <v>240000</v>
      </c>
      <c r="F169">
        <v>2.3346</v>
      </c>
      <c r="G169">
        <v>2</v>
      </c>
      <c r="H169" t="s">
        <v>19</v>
      </c>
      <c r="I169">
        <v>10</v>
      </c>
      <c r="J169">
        <v>905000</v>
      </c>
      <c r="K169">
        <v>375000</v>
      </c>
      <c r="L169">
        <v>41.55</v>
      </c>
      <c r="M169">
        <v>360</v>
      </c>
      <c r="N169">
        <v>3.25</v>
      </c>
    </row>
    <row r="170" spans="1:14" x14ac:dyDescent="0.3">
      <c r="A170">
        <v>169</v>
      </c>
      <c r="B170">
        <v>26</v>
      </c>
      <c r="C170">
        <v>5.68</v>
      </c>
      <c r="D170">
        <v>80600</v>
      </c>
      <c r="E170">
        <v>77000</v>
      </c>
      <c r="F170">
        <v>0.95530000000000004</v>
      </c>
      <c r="G170">
        <v>2</v>
      </c>
      <c r="H170" t="s">
        <v>19</v>
      </c>
      <c r="I170">
        <v>39</v>
      </c>
      <c r="J170">
        <v>235000</v>
      </c>
      <c r="K170">
        <v>135000</v>
      </c>
      <c r="L170">
        <v>55.48</v>
      </c>
      <c r="M170">
        <v>180</v>
      </c>
      <c r="N170">
        <v>2.75</v>
      </c>
    </row>
    <row r="171" spans="1:14" x14ac:dyDescent="0.3">
      <c r="A171">
        <v>170</v>
      </c>
      <c r="B171">
        <v>6</v>
      </c>
      <c r="C171">
        <v>60.7</v>
      </c>
      <c r="D171">
        <v>69300</v>
      </c>
      <c r="E171">
        <v>71000</v>
      </c>
      <c r="F171">
        <v>1.0245</v>
      </c>
      <c r="G171">
        <v>2</v>
      </c>
      <c r="H171" t="s">
        <v>19</v>
      </c>
      <c r="I171">
        <v>49</v>
      </c>
      <c r="J171">
        <v>255000</v>
      </c>
      <c r="K171">
        <v>145000</v>
      </c>
      <c r="L171">
        <v>58.84</v>
      </c>
      <c r="M171">
        <v>180</v>
      </c>
      <c r="N171">
        <v>3.37</v>
      </c>
    </row>
    <row r="172" spans="1:14" x14ac:dyDescent="0.3">
      <c r="A172">
        <v>171</v>
      </c>
      <c r="B172">
        <v>36</v>
      </c>
      <c r="C172">
        <v>45.13</v>
      </c>
      <c r="D172">
        <v>96500</v>
      </c>
      <c r="E172">
        <v>108000</v>
      </c>
      <c r="F172">
        <v>1.1192</v>
      </c>
      <c r="G172">
        <v>2</v>
      </c>
      <c r="H172" t="s">
        <v>19</v>
      </c>
      <c r="I172">
        <v>30</v>
      </c>
      <c r="J172">
        <v>415000</v>
      </c>
      <c r="K172">
        <v>395000</v>
      </c>
      <c r="L172">
        <v>95</v>
      </c>
      <c r="M172">
        <v>360</v>
      </c>
      <c r="N172">
        <v>3.5</v>
      </c>
    </row>
    <row r="173" spans="1:14" x14ac:dyDescent="0.3">
      <c r="A173">
        <v>172</v>
      </c>
      <c r="B173">
        <v>31</v>
      </c>
      <c r="C173">
        <v>11.31</v>
      </c>
      <c r="D173">
        <v>86900</v>
      </c>
      <c r="E173">
        <v>233000</v>
      </c>
      <c r="F173">
        <v>2.6812</v>
      </c>
      <c r="G173">
        <v>2</v>
      </c>
      <c r="H173" t="s">
        <v>19</v>
      </c>
      <c r="I173">
        <v>40</v>
      </c>
      <c r="J173">
        <v>335000</v>
      </c>
      <c r="K173">
        <v>265000</v>
      </c>
      <c r="L173">
        <v>80</v>
      </c>
      <c r="M173">
        <v>360</v>
      </c>
      <c r="N173">
        <v>3.25</v>
      </c>
    </row>
    <row r="174" spans="1:14" x14ac:dyDescent="0.3">
      <c r="A174">
        <v>173</v>
      </c>
      <c r="B174">
        <v>17</v>
      </c>
      <c r="C174">
        <v>19.309999999999999</v>
      </c>
      <c r="D174">
        <v>89100</v>
      </c>
      <c r="E174">
        <v>176000</v>
      </c>
      <c r="F174">
        <v>1.9753000000000001</v>
      </c>
      <c r="G174">
        <v>1</v>
      </c>
      <c r="H174" t="s">
        <v>19</v>
      </c>
      <c r="I174">
        <v>20</v>
      </c>
      <c r="J174">
        <v>375000</v>
      </c>
      <c r="K174">
        <v>355000</v>
      </c>
      <c r="L174">
        <v>95</v>
      </c>
      <c r="M174">
        <v>360</v>
      </c>
      <c r="N174">
        <v>2.87</v>
      </c>
    </row>
    <row r="175" spans="1:14" x14ac:dyDescent="0.3">
      <c r="A175">
        <v>174</v>
      </c>
      <c r="B175">
        <v>48</v>
      </c>
      <c r="C175">
        <v>77.16</v>
      </c>
      <c r="D175">
        <v>84800</v>
      </c>
      <c r="E175">
        <v>120000</v>
      </c>
      <c r="F175">
        <v>1.4151</v>
      </c>
      <c r="G175">
        <v>2</v>
      </c>
      <c r="H175" t="s">
        <v>19</v>
      </c>
      <c r="I175">
        <v>42</v>
      </c>
      <c r="J175">
        <v>225000</v>
      </c>
      <c r="K175">
        <v>165000</v>
      </c>
      <c r="L175">
        <v>71.42</v>
      </c>
      <c r="M175">
        <v>180</v>
      </c>
      <c r="N175">
        <v>3.12</v>
      </c>
    </row>
    <row r="176" spans="1:14" x14ac:dyDescent="0.3">
      <c r="A176">
        <v>175</v>
      </c>
      <c r="B176">
        <v>48</v>
      </c>
      <c r="C176">
        <v>15.97</v>
      </c>
      <c r="D176">
        <v>97600</v>
      </c>
      <c r="E176">
        <v>200000</v>
      </c>
      <c r="F176">
        <v>2.0491999999999999</v>
      </c>
      <c r="G176">
        <v>2</v>
      </c>
      <c r="H176" t="s">
        <v>19</v>
      </c>
      <c r="I176">
        <v>44</v>
      </c>
      <c r="J176">
        <v>565000</v>
      </c>
      <c r="K176">
        <v>445000</v>
      </c>
      <c r="L176">
        <v>79.37</v>
      </c>
      <c r="M176">
        <v>360</v>
      </c>
      <c r="N176">
        <v>3.12</v>
      </c>
    </row>
    <row r="177" spans="1:14" x14ac:dyDescent="0.3">
      <c r="A177">
        <v>176</v>
      </c>
      <c r="B177">
        <v>8</v>
      </c>
      <c r="C177">
        <v>9.74</v>
      </c>
      <c r="D177">
        <v>84300</v>
      </c>
      <c r="E177">
        <v>115000</v>
      </c>
      <c r="F177">
        <v>1.3642000000000001</v>
      </c>
      <c r="G177">
        <v>1</v>
      </c>
      <c r="H177" t="s">
        <v>19</v>
      </c>
      <c r="I177">
        <v>20</v>
      </c>
      <c r="J177">
        <v>485000</v>
      </c>
      <c r="K177">
        <v>335000</v>
      </c>
      <c r="L177">
        <v>68.83</v>
      </c>
      <c r="M177">
        <v>360</v>
      </c>
      <c r="N177">
        <v>2.5</v>
      </c>
    </row>
    <row r="178" spans="1:14" x14ac:dyDescent="0.3">
      <c r="A178">
        <v>177</v>
      </c>
      <c r="B178">
        <v>6</v>
      </c>
      <c r="C178">
        <v>12.91</v>
      </c>
      <c r="D178">
        <v>71600</v>
      </c>
      <c r="E178">
        <v>179000</v>
      </c>
      <c r="F178">
        <v>2.5</v>
      </c>
      <c r="G178">
        <v>2</v>
      </c>
      <c r="H178" t="s">
        <v>19</v>
      </c>
      <c r="I178">
        <v>49</v>
      </c>
      <c r="J178">
        <v>315000</v>
      </c>
      <c r="K178">
        <v>235000</v>
      </c>
      <c r="L178">
        <v>80</v>
      </c>
      <c r="M178">
        <v>360</v>
      </c>
      <c r="N178">
        <v>3.87</v>
      </c>
    </row>
    <row r="179" spans="1:14" x14ac:dyDescent="0.3">
      <c r="A179">
        <v>178</v>
      </c>
      <c r="B179">
        <v>46</v>
      </c>
      <c r="C179">
        <v>3.56</v>
      </c>
      <c r="D179">
        <v>86200</v>
      </c>
      <c r="E179">
        <v>132000</v>
      </c>
      <c r="F179">
        <v>1.5313000000000001</v>
      </c>
      <c r="G179">
        <v>2</v>
      </c>
      <c r="H179" t="s">
        <v>19</v>
      </c>
      <c r="I179">
        <v>44</v>
      </c>
      <c r="J179">
        <v>775000</v>
      </c>
      <c r="K179">
        <v>515000</v>
      </c>
      <c r="L179">
        <v>66.28</v>
      </c>
      <c r="M179">
        <v>360</v>
      </c>
      <c r="N179">
        <v>3.25</v>
      </c>
    </row>
    <row r="180" spans="1:14" x14ac:dyDescent="0.3">
      <c r="A180">
        <v>179</v>
      </c>
      <c r="B180">
        <v>9</v>
      </c>
      <c r="C180">
        <v>7.24</v>
      </c>
      <c r="D180">
        <v>91800</v>
      </c>
      <c r="E180">
        <v>320000</v>
      </c>
      <c r="F180">
        <v>3.4857999999999998</v>
      </c>
      <c r="G180">
        <v>2</v>
      </c>
      <c r="H180" t="s">
        <v>19</v>
      </c>
      <c r="I180">
        <v>20</v>
      </c>
      <c r="J180">
        <v>625000</v>
      </c>
      <c r="K180">
        <v>355000</v>
      </c>
      <c r="L180">
        <v>56.4</v>
      </c>
      <c r="M180">
        <v>360</v>
      </c>
      <c r="N180">
        <v>3.87</v>
      </c>
    </row>
    <row r="181" spans="1:14" x14ac:dyDescent="0.3">
      <c r="A181">
        <v>180</v>
      </c>
      <c r="B181">
        <v>36</v>
      </c>
      <c r="C181">
        <v>7.6</v>
      </c>
      <c r="D181">
        <v>76200</v>
      </c>
      <c r="E181">
        <v>143000</v>
      </c>
      <c r="F181">
        <v>1.8766</v>
      </c>
      <c r="G181">
        <v>2</v>
      </c>
      <c r="H181" t="s">
        <v>19</v>
      </c>
      <c r="I181">
        <v>39</v>
      </c>
      <c r="J181">
        <v>395000</v>
      </c>
      <c r="K181">
        <v>265000</v>
      </c>
      <c r="L181">
        <v>69.13</v>
      </c>
      <c r="M181">
        <v>360</v>
      </c>
      <c r="N181">
        <v>3.62</v>
      </c>
    </row>
    <row r="182" spans="1:14" x14ac:dyDescent="0.3">
      <c r="A182">
        <v>181</v>
      </c>
      <c r="B182">
        <v>4</v>
      </c>
      <c r="C182">
        <v>9.2200000000000006</v>
      </c>
      <c r="D182">
        <v>77800</v>
      </c>
      <c r="E182">
        <v>73000</v>
      </c>
      <c r="F182">
        <v>0.93830000000000002</v>
      </c>
      <c r="G182">
        <v>2</v>
      </c>
      <c r="H182" t="s">
        <v>19</v>
      </c>
      <c r="I182">
        <v>44</v>
      </c>
      <c r="J182">
        <v>705000</v>
      </c>
      <c r="K182">
        <v>345000</v>
      </c>
      <c r="L182">
        <v>49.71</v>
      </c>
      <c r="M182">
        <v>240</v>
      </c>
      <c r="N182">
        <v>3</v>
      </c>
    </row>
    <row r="183" spans="1:14" x14ac:dyDescent="0.3">
      <c r="A183">
        <v>182</v>
      </c>
      <c r="B183">
        <v>53</v>
      </c>
      <c r="C183">
        <v>33.07</v>
      </c>
      <c r="D183">
        <v>106900</v>
      </c>
      <c r="E183">
        <v>125000</v>
      </c>
      <c r="F183">
        <v>1.1693</v>
      </c>
      <c r="G183">
        <v>2</v>
      </c>
      <c r="H183" t="s">
        <v>19</v>
      </c>
      <c r="I183">
        <v>30</v>
      </c>
      <c r="J183">
        <v>765000</v>
      </c>
      <c r="K183">
        <v>265000</v>
      </c>
      <c r="L183">
        <v>35</v>
      </c>
      <c r="M183">
        <v>180</v>
      </c>
      <c r="N183">
        <v>2.5</v>
      </c>
    </row>
    <row r="184" spans="1:14" x14ac:dyDescent="0.3">
      <c r="A184">
        <v>183</v>
      </c>
      <c r="B184">
        <v>4</v>
      </c>
      <c r="C184">
        <v>14.27</v>
      </c>
      <c r="D184">
        <v>77800</v>
      </c>
      <c r="E184">
        <v>47000</v>
      </c>
      <c r="F184">
        <v>0.60409999999999997</v>
      </c>
      <c r="G184">
        <v>2</v>
      </c>
      <c r="H184" t="s">
        <v>19</v>
      </c>
      <c r="I184">
        <v>30</v>
      </c>
      <c r="J184">
        <v>285000</v>
      </c>
      <c r="K184">
        <v>155000</v>
      </c>
      <c r="L184">
        <v>54.28</v>
      </c>
      <c r="M184">
        <v>240</v>
      </c>
      <c r="N184">
        <v>3.12</v>
      </c>
    </row>
    <row r="185" spans="1:14" x14ac:dyDescent="0.3">
      <c r="A185">
        <v>184</v>
      </c>
      <c r="B185">
        <v>6</v>
      </c>
      <c r="C185">
        <v>13.02</v>
      </c>
      <c r="D185">
        <v>71600</v>
      </c>
      <c r="E185">
        <v>83000</v>
      </c>
      <c r="F185">
        <v>1.1592</v>
      </c>
      <c r="G185">
        <v>2</v>
      </c>
      <c r="H185" t="s">
        <v>19</v>
      </c>
      <c r="I185">
        <v>41</v>
      </c>
      <c r="J185">
        <v>265000</v>
      </c>
      <c r="K185">
        <v>185000</v>
      </c>
      <c r="L185">
        <v>70.44</v>
      </c>
      <c r="M185">
        <v>360</v>
      </c>
      <c r="N185">
        <v>4.37</v>
      </c>
    </row>
    <row r="186" spans="1:14" x14ac:dyDescent="0.3">
      <c r="A186">
        <v>185</v>
      </c>
      <c r="B186">
        <v>50</v>
      </c>
      <c r="C186">
        <v>3.38</v>
      </c>
      <c r="D186">
        <v>89700</v>
      </c>
      <c r="E186">
        <v>106000</v>
      </c>
      <c r="F186">
        <v>1.1817</v>
      </c>
      <c r="G186">
        <v>2</v>
      </c>
      <c r="H186" t="s">
        <v>19</v>
      </c>
      <c r="I186">
        <v>30</v>
      </c>
      <c r="J186">
        <v>325000</v>
      </c>
      <c r="K186">
        <v>245000</v>
      </c>
      <c r="L186">
        <v>74.540000000000006</v>
      </c>
      <c r="M186">
        <v>360</v>
      </c>
      <c r="N186">
        <v>2.99</v>
      </c>
    </row>
    <row r="187" spans="1:14" x14ac:dyDescent="0.3">
      <c r="A187">
        <v>186</v>
      </c>
      <c r="B187">
        <v>37</v>
      </c>
      <c r="C187">
        <v>6.32</v>
      </c>
      <c r="D187">
        <v>94100</v>
      </c>
      <c r="E187">
        <v>138000</v>
      </c>
      <c r="F187">
        <v>1.4664999999999999</v>
      </c>
      <c r="G187">
        <v>2</v>
      </c>
      <c r="H187" t="s">
        <v>19</v>
      </c>
      <c r="I187">
        <v>30</v>
      </c>
      <c r="J187">
        <v>605000</v>
      </c>
      <c r="K187">
        <v>285000</v>
      </c>
      <c r="L187">
        <v>47.1</v>
      </c>
      <c r="M187">
        <v>360</v>
      </c>
      <c r="N187">
        <v>2.99</v>
      </c>
    </row>
    <row r="188" spans="1:14" x14ac:dyDescent="0.3">
      <c r="A188">
        <v>187</v>
      </c>
      <c r="B188">
        <v>12</v>
      </c>
      <c r="C188">
        <v>8.48</v>
      </c>
      <c r="D188">
        <v>69200</v>
      </c>
      <c r="E188">
        <v>82000</v>
      </c>
      <c r="F188">
        <v>1.1850000000000001</v>
      </c>
      <c r="G188">
        <v>2</v>
      </c>
      <c r="H188" t="s">
        <v>19</v>
      </c>
      <c r="I188">
        <v>38</v>
      </c>
      <c r="J188">
        <v>265000</v>
      </c>
      <c r="K188">
        <v>145000</v>
      </c>
      <c r="L188">
        <v>54.75</v>
      </c>
      <c r="M188">
        <v>360</v>
      </c>
      <c r="N188">
        <v>3.99</v>
      </c>
    </row>
    <row r="189" spans="1:14" x14ac:dyDescent="0.3">
      <c r="A189">
        <v>188</v>
      </c>
      <c r="B189">
        <v>31</v>
      </c>
      <c r="C189">
        <v>10.23</v>
      </c>
      <c r="D189">
        <v>82700</v>
      </c>
      <c r="E189">
        <v>148000</v>
      </c>
      <c r="F189">
        <v>1.7896000000000001</v>
      </c>
      <c r="G189">
        <v>2</v>
      </c>
      <c r="H189" t="s">
        <v>19</v>
      </c>
      <c r="I189">
        <v>30</v>
      </c>
      <c r="J189">
        <v>305000</v>
      </c>
      <c r="K189">
        <v>285000</v>
      </c>
      <c r="L189">
        <v>93.77</v>
      </c>
      <c r="M189">
        <v>360</v>
      </c>
      <c r="N189">
        <v>2.99</v>
      </c>
    </row>
    <row r="190" spans="1:14" x14ac:dyDescent="0.3">
      <c r="A190">
        <v>189</v>
      </c>
      <c r="B190">
        <v>41</v>
      </c>
      <c r="C190">
        <v>13.56</v>
      </c>
      <c r="D190">
        <v>92100</v>
      </c>
      <c r="E190">
        <v>115000</v>
      </c>
      <c r="F190">
        <v>1.2485999999999999</v>
      </c>
      <c r="G190">
        <v>2</v>
      </c>
      <c r="H190" t="s">
        <v>19</v>
      </c>
      <c r="I190">
        <v>20</v>
      </c>
      <c r="J190">
        <v>555000</v>
      </c>
      <c r="K190">
        <v>295000</v>
      </c>
      <c r="L190">
        <v>54.36</v>
      </c>
      <c r="M190">
        <v>360</v>
      </c>
      <c r="N190">
        <v>2.5</v>
      </c>
    </row>
    <row r="191" spans="1:14" x14ac:dyDescent="0.3">
      <c r="A191">
        <v>190</v>
      </c>
      <c r="B191">
        <v>22</v>
      </c>
      <c r="C191">
        <v>18.88</v>
      </c>
      <c r="D191">
        <v>54100</v>
      </c>
      <c r="E191">
        <v>117000</v>
      </c>
      <c r="F191">
        <v>2.1627000000000001</v>
      </c>
      <c r="G191">
        <v>2</v>
      </c>
      <c r="H191" t="s">
        <v>19</v>
      </c>
      <c r="I191">
        <v>20</v>
      </c>
      <c r="J191">
        <v>265000</v>
      </c>
      <c r="K191">
        <v>215000</v>
      </c>
      <c r="L191">
        <v>84.61</v>
      </c>
      <c r="M191">
        <v>360</v>
      </c>
      <c r="N191">
        <v>3.12</v>
      </c>
    </row>
    <row r="192" spans="1:14" x14ac:dyDescent="0.3">
      <c r="A192">
        <v>191</v>
      </c>
      <c r="B192">
        <v>27</v>
      </c>
      <c r="C192">
        <v>4.12</v>
      </c>
      <c r="D192">
        <v>102800</v>
      </c>
      <c r="E192">
        <v>94000</v>
      </c>
      <c r="F192">
        <v>0.91439999999999999</v>
      </c>
      <c r="G192">
        <v>1</v>
      </c>
      <c r="H192" t="s">
        <v>19</v>
      </c>
      <c r="I192">
        <v>20</v>
      </c>
      <c r="J192">
        <v>335000</v>
      </c>
      <c r="K192">
        <v>265000</v>
      </c>
      <c r="L192">
        <v>80</v>
      </c>
      <c r="M192">
        <v>360</v>
      </c>
      <c r="N192">
        <v>3.37</v>
      </c>
    </row>
    <row r="193" spans="1:14" x14ac:dyDescent="0.3">
      <c r="A193">
        <v>192</v>
      </c>
      <c r="B193">
        <v>30</v>
      </c>
      <c r="C193">
        <v>7.72</v>
      </c>
      <c r="D193">
        <v>84300</v>
      </c>
      <c r="E193">
        <v>60000</v>
      </c>
      <c r="F193">
        <v>0.7117</v>
      </c>
      <c r="G193">
        <v>2</v>
      </c>
      <c r="H193" t="s">
        <v>19</v>
      </c>
      <c r="I193">
        <v>10</v>
      </c>
      <c r="J193">
        <v>275000</v>
      </c>
      <c r="K193">
        <v>125000</v>
      </c>
      <c r="L193">
        <v>44.35</v>
      </c>
      <c r="M193">
        <v>360</v>
      </c>
      <c r="N193">
        <v>2.87</v>
      </c>
    </row>
    <row r="194" spans="1:14" x14ac:dyDescent="0.3">
      <c r="A194">
        <v>193</v>
      </c>
      <c r="B194">
        <v>25</v>
      </c>
      <c r="C194">
        <v>6.93</v>
      </c>
      <c r="D194">
        <v>114000</v>
      </c>
      <c r="E194">
        <v>126000</v>
      </c>
      <c r="F194">
        <v>1.1052999999999999</v>
      </c>
      <c r="G194">
        <v>2</v>
      </c>
      <c r="H194" t="s">
        <v>19</v>
      </c>
      <c r="I194">
        <v>50</v>
      </c>
      <c r="J194">
        <v>585000</v>
      </c>
      <c r="K194">
        <v>435000</v>
      </c>
      <c r="L194">
        <v>74</v>
      </c>
      <c r="M194">
        <v>360</v>
      </c>
      <c r="N194">
        <v>3.75</v>
      </c>
    </row>
    <row r="195" spans="1:14" x14ac:dyDescent="0.3">
      <c r="A195">
        <v>194</v>
      </c>
      <c r="B195">
        <v>35</v>
      </c>
      <c r="C195">
        <v>35.97</v>
      </c>
      <c r="D195">
        <v>69100</v>
      </c>
      <c r="E195">
        <v>170000</v>
      </c>
      <c r="F195">
        <v>2.4601999999999999</v>
      </c>
      <c r="G195">
        <v>2</v>
      </c>
      <c r="H195" t="s">
        <v>19</v>
      </c>
      <c r="I195">
        <v>10</v>
      </c>
      <c r="J195">
        <v>325000</v>
      </c>
      <c r="K195">
        <v>255000</v>
      </c>
      <c r="L195">
        <v>76.92</v>
      </c>
      <c r="M195">
        <v>240</v>
      </c>
      <c r="N195">
        <v>3.48</v>
      </c>
    </row>
    <row r="196" spans="1:14" x14ac:dyDescent="0.3">
      <c r="A196">
        <v>195</v>
      </c>
      <c r="B196">
        <v>48</v>
      </c>
      <c r="C196">
        <v>16.34</v>
      </c>
      <c r="D196">
        <v>72200</v>
      </c>
      <c r="E196">
        <v>137000</v>
      </c>
      <c r="F196">
        <v>1.8975</v>
      </c>
      <c r="G196">
        <v>2</v>
      </c>
      <c r="H196" t="s">
        <v>19</v>
      </c>
      <c r="I196">
        <v>38</v>
      </c>
      <c r="J196">
        <v>465000</v>
      </c>
      <c r="K196">
        <v>285000</v>
      </c>
      <c r="L196">
        <v>60.32</v>
      </c>
      <c r="M196">
        <v>360</v>
      </c>
      <c r="N196">
        <v>2.62</v>
      </c>
    </row>
    <row r="197" spans="1:14" x14ac:dyDescent="0.3">
      <c r="A197">
        <v>196</v>
      </c>
      <c r="B197">
        <v>5</v>
      </c>
      <c r="C197">
        <v>10.89</v>
      </c>
      <c r="D197">
        <v>72300</v>
      </c>
      <c r="E197">
        <v>41000</v>
      </c>
      <c r="F197">
        <v>0.56710000000000005</v>
      </c>
      <c r="G197">
        <v>2</v>
      </c>
      <c r="H197" t="s">
        <v>19</v>
      </c>
      <c r="I197">
        <v>47</v>
      </c>
      <c r="J197">
        <v>155000</v>
      </c>
      <c r="K197">
        <v>115000</v>
      </c>
      <c r="L197">
        <v>75</v>
      </c>
      <c r="M197">
        <v>360</v>
      </c>
      <c r="N197">
        <v>3.87</v>
      </c>
    </row>
    <row r="198" spans="1:14" x14ac:dyDescent="0.3">
      <c r="A198">
        <v>197</v>
      </c>
      <c r="B198">
        <v>38</v>
      </c>
      <c r="C198">
        <v>7.92</v>
      </c>
      <c r="D198">
        <v>89200</v>
      </c>
      <c r="E198">
        <v>183000</v>
      </c>
      <c r="F198">
        <v>2.0516000000000001</v>
      </c>
      <c r="G198">
        <v>2</v>
      </c>
      <c r="H198" t="s">
        <v>19</v>
      </c>
      <c r="I198">
        <v>10</v>
      </c>
      <c r="J198">
        <v>505000</v>
      </c>
      <c r="K198">
        <v>275000</v>
      </c>
      <c r="L198">
        <v>55.1</v>
      </c>
      <c r="M198">
        <v>360</v>
      </c>
      <c r="N198">
        <v>2.75</v>
      </c>
    </row>
    <row r="199" spans="1:14" x14ac:dyDescent="0.3">
      <c r="A199">
        <v>198</v>
      </c>
      <c r="B199">
        <v>53</v>
      </c>
      <c r="C199">
        <v>29.38</v>
      </c>
      <c r="D199">
        <v>106900</v>
      </c>
      <c r="E199">
        <v>110000</v>
      </c>
      <c r="F199">
        <v>1.0289999999999999</v>
      </c>
      <c r="G199">
        <v>2</v>
      </c>
      <c r="H199" t="s">
        <v>19</v>
      </c>
      <c r="I199">
        <v>44</v>
      </c>
      <c r="J199">
        <v>445000</v>
      </c>
      <c r="K199">
        <v>345000</v>
      </c>
      <c r="L199">
        <v>76.510000000000005</v>
      </c>
      <c r="M199">
        <v>360</v>
      </c>
      <c r="N199">
        <v>3.62</v>
      </c>
    </row>
    <row r="200" spans="1:14" x14ac:dyDescent="0.3">
      <c r="A200">
        <v>199</v>
      </c>
      <c r="B200">
        <v>24</v>
      </c>
      <c r="C200">
        <v>59.59</v>
      </c>
      <c r="D200">
        <v>124900</v>
      </c>
      <c r="E200">
        <v>93000</v>
      </c>
      <c r="F200">
        <v>0.74460000000000004</v>
      </c>
      <c r="G200">
        <v>2</v>
      </c>
      <c r="H200" t="s">
        <v>19</v>
      </c>
      <c r="I200">
        <v>40</v>
      </c>
      <c r="J200">
        <v>855000</v>
      </c>
      <c r="K200">
        <v>365000</v>
      </c>
      <c r="L200">
        <v>43.41</v>
      </c>
      <c r="M200">
        <v>360</v>
      </c>
      <c r="N200">
        <v>3</v>
      </c>
    </row>
    <row r="201" spans="1:14" x14ac:dyDescent="0.3">
      <c r="A201">
        <v>200</v>
      </c>
      <c r="B201">
        <v>50</v>
      </c>
      <c r="C201">
        <v>4.45</v>
      </c>
      <c r="D201">
        <v>74600</v>
      </c>
      <c r="E201">
        <v>166000</v>
      </c>
      <c r="F201">
        <v>2.2252000000000001</v>
      </c>
      <c r="G201">
        <v>2</v>
      </c>
      <c r="H201" t="s">
        <v>19</v>
      </c>
      <c r="I201">
        <v>20</v>
      </c>
      <c r="J201">
        <v>185000</v>
      </c>
      <c r="K201">
        <v>145000</v>
      </c>
      <c r="L201">
        <v>80</v>
      </c>
      <c r="M201">
        <v>360</v>
      </c>
      <c r="N201">
        <v>3.12</v>
      </c>
    </row>
    <row r="202" spans="1:14" x14ac:dyDescent="0.3">
      <c r="A202">
        <v>201</v>
      </c>
      <c r="B202">
        <v>4</v>
      </c>
      <c r="C202">
        <v>18.16</v>
      </c>
      <c r="D202">
        <v>77800</v>
      </c>
      <c r="E202">
        <v>55000</v>
      </c>
      <c r="F202">
        <v>0.70689999999999997</v>
      </c>
      <c r="G202">
        <v>2</v>
      </c>
      <c r="H202" t="s">
        <v>19</v>
      </c>
      <c r="I202">
        <v>44</v>
      </c>
      <c r="J202">
        <v>615000</v>
      </c>
      <c r="K202">
        <v>345000</v>
      </c>
      <c r="L202">
        <v>55.6</v>
      </c>
      <c r="M202">
        <v>360</v>
      </c>
      <c r="N202">
        <v>2.99</v>
      </c>
    </row>
    <row r="203" spans="1:14" x14ac:dyDescent="0.3">
      <c r="A203">
        <v>202</v>
      </c>
      <c r="B203">
        <v>48</v>
      </c>
      <c r="C203">
        <v>29.58</v>
      </c>
      <c r="D203">
        <v>65000</v>
      </c>
      <c r="E203">
        <v>75000</v>
      </c>
      <c r="F203">
        <v>1.1537999999999999</v>
      </c>
      <c r="G203">
        <v>2</v>
      </c>
      <c r="H203" t="s">
        <v>19</v>
      </c>
      <c r="I203">
        <v>42</v>
      </c>
      <c r="J203">
        <v>195000</v>
      </c>
      <c r="K203">
        <v>145000</v>
      </c>
      <c r="L203">
        <v>79.09</v>
      </c>
      <c r="M203">
        <v>360</v>
      </c>
      <c r="N203">
        <v>5</v>
      </c>
    </row>
    <row r="204" spans="1:14" x14ac:dyDescent="0.3">
      <c r="A204">
        <v>203</v>
      </c>
      <c r="B204">
        <v>46</v>
      </c>
      <c r="C204">
        <v>11.13</v>
      </c>
      <c r="D204">
        <v>86200</v>
      </c>
      <c r="E204">
        <v>106000</v>
      </c>
      <c r="F204">
        <v>1.2297</v>
      </c>
      <c r="G204">
        <v>2</v>
      </c>
      <c r="H204" t="s">
        <v>19</v>
      </c>
      <c r="I204">
        <v>10</v>
      </c>
      <c r="J204">
        <v>195000</v>
      </c>
      <c r="K204">
        <v>145000</v>
      </c>
      <c r="L204">
        <v>73.069999999999993</v>
      </c>
      <c r="M204">
        <v>180</v>
      </c>
      <c r="N204">
        <v>2.5</v>
      </c>
    </row>
    <row r="205" spans="1:14" x14ac:dyDescent="0.3">
      <c r="A205">
        <v>204</v>
      </c>
      <c r="B205">
        <v>44</v>
      </c>
      <c r="C205">
        <v>3.41</v>
      </c>
      <c r="D205">
        <v>89000</v>
      </c>
      <c r="E205">
        <v>107000</v>
      </c>
      <c r="F205">
        <v>1.2021999999999999</v>
      </c>
      <c r="G205">
        <v>2</v>
      </c>
      <c r="H205" t="s">
        <v>19</v>
      </c>
      <c r="I205">
        <v>20</v>
      </c>
      <c r="J205">
        <v>455000</v>
      </c>
      <c r="K205">
        <v>185000</v>
      </c>
      <c r="L205">
        <v>44.68</v>
      </c>
      <c r="M205">
        <v>180</v>
      </c>
      <c r="N205">
        <v>3</v>
      </c>
    </row>
    <row r="206" spans="1:14" x14ac:dyDescent="0.3">
      <c r="A206">
        <v>205</v>
      </c>
      <c r="B206">
        <v>24</v>
      </c>
      <c r="C206">
        <v>40.79</v>
      </c>
      <c r="D206">
        <v>104000</v>
      </c>
      <c r="E206">
        <v>41000</v>
      </c>
      <c r="F206">
        <v>0.39419999999999999</v>
      </c>
      <c r="G206">
        <v>2</v>
      </c>
      <c r="H206" t="s">
        <v>19</v>
      </c>
      <c r="I206">
        <v>49</v>
      </c>
      <c r="J206">
        <v>195000</v>
      </c>
      <c r="K206">
        <v>135000</v>
      </c>
      <c r="L206">
        <v>69.88</v>
      </c>
      <c r="M206">
        <v>240</v>
      </c>
      <c r="N206">
        <v>2.75</v>
      </c>
    </row>
    <row r="207" spans="1:14" x14ac:dyDescent="0.3">
      <c r="A207">
        <v>206</v>
      </c>
      <c r="B207">
        <v>18</v>
      </c>
      <c r="C207">
        <v>4.7300000000000004</v>
      </c>
      <c r="D207">
        <v>65300</v>
      </c>
      <c r="E207">
        <v>105000</v>
      </c>
      <c r="F207">
        <v>1.6080000000000001</v>
      </c>
      <c r="G207">
        <v>2</v>
      </c>
      <c r="H207" t="s">
        <v>19</v>
      </c>
      <c r="I207">
        <v>20</v>
      </c>
      <c r="J207">
        <v>145000</v>
      </c>
      <c r="K207">
        <v>75000</v>
      </c>
      <c r="L207">
        <v>52.81</v>
      </c>
      <c r="M207">
        <v>180</v>
      </c>
      <c r="N207">
        <v>3</v>
      </c>
    </row>
    <row r="208" spans="1:14" x14ac:dyDescent="0.3">
      <c r="A208">
        <v>207</v>
      </c>
      <c r="B208">
        <v>12</v>
      </c>
      <c r="C208">
        <v>11.84</v>
      </c>
      <c r="D208">
        <v>68300</v>
      </c>
      <c r="E208">
        <v>152000</v>
      </c>
      <c r="F208">
        <v>2.2254999999999998</v>
      </c>
      <c r="G208">
        <v>1</v>
      </c>
      <c r="H208" t="s">
        <v>19</v>
      </c>
      <c r="I208">
        <v>37</v>
      </c>
      <c r="J208">
        <v>435000</v>
      </c>
      <c r="K208">
        <v>335000</v>
      </c>
      <c r="L208">
        <v>76.81</v>
      </c>
      <c r="M208">
        <v>360</v>
      </c>
      <c r="N208">
        <v>2.99</v>
      </c>
    </row>
    <row r="209" spans="1:14" x14ac:dyDescent="0.3">
      <c r="A209">
        <v>208</v>
      </c>
      <c r="B209">
        <v>8</v>
      </c>
      <c r="C209">
        <v>13.29</v>
      </c>
      <c r="D209">
        <v>100000</v>
      </c>
      <c r="E209">
        <v>165000</v>
      </c>
      <c r="F209">
        <v>1.65</v>
      </c>
      <c r="G209">
        <v>2</v>
      </c>
      <c r="H209" t="s">
        <v>19</v>
      </c>
      <c r="I209">
        <v>20</v>
      </c>
      <c r="J209">
        <v>845000</v>
      </c>
      <c r="K209">
        <v>365000</v>
      </c>
      <c r="L209">
        <v>42.85</v>
      </c>
      <c r="M209">
        <v>360</v>
      </c>
      <c r="N209">
        <v>3.12</v>
      </c>
    </row>
    <row r="210" spans="1:14" x14ac:dyDescent="0.3">
      <c r="A210">
        <v>209</v>
      </c>
      <c r="B210">
        <v>48</v>
      </c>
      <c r="C210">
        <v>25.3</v>
      </c>
      <c r="D210">
        <v>84800</v>
      </c>
      <c r="E210">
        <v>122000</v>
      </c>
      <c r="F210">
        <v>1.4387000000000001</v>
      </c>
      <c r="G210">
        <v>2</v>
      </c>
      <c r="H210" t="s">
        <v>19</v>
      </c>
      <c r="I210">
        <v>39</v>
      </c>
      <c r="J210">
        <v>265000</v>
      </c>
      <c r="K210">
        <v>195000</v>
      </c>
      <c r="L210">
        <v>73.5</v>
      </c>
      <c r="M210">
        <v>360</v>
      </c>
      <c r="N210">
        <v>2.87</v>
      </c>
    </row>
    <row r="211" spans="1:14" x14ac:dyDescent="0.3">
      <c r="A211">
        <v>210</v>
      </c>
      <c r="B211">
        <v>25</v>
      </c>
      <c r="C211">
        <v>11.53</v>
      </c>
      <c r="D211">
        <v>114000</v>
      </c>
      <c r="E211">
        <v>72000</v>
      </c>
      <c r="F211">
        <v>0.63160000000000005</v>
      </c>
      <c r="G211">
        <v>2</v>
      </c>
      <c r="H211" t="s">
        <v>19</v>
      </c>
      <c r="I211">
        <v>44</v>
      </c>
      <c r="J211">
        <v>475000</v>
      </c>
      <c r="K211">
        <v>315000</v>
      </c>
      <c r="L211">
        <v>67.239999999999995</v>
      </c>
      <c r="M211">
        <v>360</v>
      </c>
      <c r="N211">
        <v>2.87</v>
      </c>
    </row>
    <row r="212" spans="1:14" x14ac:dyDescent="0.3">
      <c r="A212">
        <v>211</v>
      </c>
      <c r="B212">
        <v>8</v>
      </c>
      <c r="C212">
        <v>25.29</v>
      </c>
      <c r="D212">
        <v>115100</v>
      </c>
      <c r="E212">
        <v>70000</v>
      </c>
      <c r="F212">
        <v>0.60819999999999996</v>
      </c>
      <c r="G212">
        <v>2</v>
      </c>
      <c r="H212" t="s">
        <v>19</v>
      </c>
      <c r="I212">
        <v>37</v>
      </c>
      <c r="J212">
        <v>375000</v>
      </c>
      <c r="K212">
        <v>255000</v>
      </c>
      <c r="L212">
        <v>67.77</v>
      </c>
      <c r="M212">
        <v>240</v>
      </c>
      <c r="N212">
        <v>3.12</v>
      </c>
    </row>
    <row r="213" spans="1:14" x14ac:dyDescent="0.3">
      <c r="A213">
        <v>212</v>
      </c>
      <c r="B213">
        <v>32</v>
      </c>
      <c r="C213">
        <v>65</v>
      </c>
      <c r="D213">
        <v>70800</v>
      </c>
      <c r="E213">
        <v>120000</v>
      </c>
      <c r="F213">
        <v>1.6949000000000001</v>
      </c>
      <c r="G213">
        <v>1</v>
      </c>
      <c r="H213" t="s">
        <v>19</v>
      </c>
      <c r="I213">
        <v>20</v>
      </c>
      <c r="J213">
        <v>505000</v>
      </c>
      <c r="K213">
        <v>475000</v>
      </c>
      <c r="L213">
        <v>95</v>
      </c>
      <c r="M213">
        <v>360</v>
      </c>
      <c r="N213">
        <v>2.75</v>
      </c>
    </row>
    <row r="214" spans="1:14" x14ac:dyDescent="0.3">
      <c r="A214">
        <v>213</v>
      </c>
      <c r="B214">
        <v>48</v>
      </c>
      <c r="C214">
        <v>39.86</v>
      </c>
      <c r="D214">
        <v>84800</v>
      </c>
      <c r="E214">
        <v>241000</v>
      </c>
      <c r="F214">
        <v>2.8420000000000001</v>
      </c>
      <c r="G214">
        <v>2</v>
      </c>
      <c r="H214" t="s">
        <v>19</v>
      </c>
      <c r="I214">
        <v>20</v>
      </c>
      <c r="J214">
        <v>435000</v>
      </c>
      <c r="K214">
        <v>285000</v>
      </c>
      <c r="L214">
        <v>64.67</v>
      </c>
      <c r="M214">
        <v>360</v>
      </c>
      <c r="N214">
        <v>3.12</v>
      </c>
    </row>
    <row r="215" spans="1:14" x14ac:dyDescent="0.3">
      <c r="A215">
        <v>214</v>
      </c>
      <c r="B215">
        <v>22</v>
      </c>
      <c r="C215">
        <v>18.329999999999998</v>
      </c>
      <c r="D215">
        <v>54200</v>
      </c>
      <c r="E215">
        <v>69000</v>
      </c>
      <c r="F215">
        <v>1.2730999999999999</v>
      </c>
      <c r="G215">
        <v>2</v>
      </c>
      <c r="H215" t="s">
        <v>19</v>
      </c>
      <c r="I215">
        <v>38</v>
      </c>
      <c r="J215">
        <v>445000</v>
      </c>
      <c r="K215">
        <v>325000</v>
      </c>
      <c r="L215">
        <v>73.48</v>
      </c>
      <c r="M215">
        <v>360</v>
      </c>
      <c r="N215">
        <v>3</v>
      </c>
    </row>
    <row r="216" spans="1:14" x14ac:dyDescent="0.3">
      <c r="A216">
        <v>215</v>
      </c>
      <c r="B216">
        <v>26</v>
      </c>
      <c r="C216">
        <v>4.8600000000000003</v>
      </c>
      <c r="D216">
        <v>79700</v>
      </c>
      <c r="E216">
        <v>192000</v>
      </c>
      <c r="F216">
        <v>2.4089999999999998</v>
      </c>
      <c r="G216">
        <v>2</v>
      </c>
      <c r="H216" t="s">
        <v>19</v>
      </c>
      <c r="I216">
        <v>20</v>
      </c>
      <c r="J216">
        <v>505000</v>
      </c>
      <c r="K216">
        <v>375000</v>
      </c>
      <c r="L216">
        <v>74.95</v>
      </c>
      <c r="M216">
        <v>180</v>
      </c>
      <c r="N216">
        <v>2.5</v>
      </c>
    </row>
    <row r="217" spans="1:14" x14ac:dyDescent="0.3">
      <c r="A217">
        <v>216</v>
      </c>
      <c r="B217">
        <v>48</v>
      </c>
      <c r="C217">
        <v>32.5</v>
      </c>
      <c r="D217">
        <v>80000</v>
      </c>
      <c r="E217">
        <v>187000</v>
      </c>
      <c r="F217">
        <v>2.3374999999999999</v>
      </c>
      <c r="G217">
        <v>2</v>
      </c>
      <c r="H217" t="s">
        <v>19</v>
      </c>
      <c r="I217">
        <v>20</v>
      </c>
      <c r="J217">
        <v>295000</v>
      </c>
      <c r="K217">
        <v>215000</v>
      </c>
      <c r="L217">
        <v>72.41</v>
      </c>
      <c r="M217">
        <v>180</v>
      </c>
      <c r="N217">
        <v>2.87</v>
      </c>
    </row>
    <row r="218" spans="1:14" x14ac:dyDescent="0.3">
      <c r="A218">
        <v>217</v>
      </c>
      <c r="B218">
        <v>6</v>
      </c>
      <c r="C218">
        <v>76.87</v>
      </c>
      <c r="D218">
        <v>127900</v>
      </c>
      <c r="E218">
        <v>251000</v>
      </c>
      <c r="F218">
        <v>1.9624999999999999</v>
      </c>
      <c r="G218">
        <v>2</v>
      </c>
      <c r="H218" t="s">
        <v>19</v>
      </c>
      <c r="I218">
        <v>36</v>
      </c>
      <c r="J218">
        <v>985000</v>
      </c>
      <c r="K218">
        <v>625000</v>
      </c>
      <c r="L218">
        <v>62.88</v>
      </c>
      <c r="M218">
        <v>360</v>
      </c>
      <c r="N218">
        <v>3.87</v>
      </c>
    </row>
    <row r="219" spans="1:14" x14ac:dyDescent="0.3">
      <c r="A219">
        <v>218</v>
      </c>
      <c r="B219">
        <v>6</v>
      </c>
      <c r="C219">
        <v>96.18</v>
      </c>
      <c r="D219">
        <v>83300</v>
      </c>
      <c r="E219">
        <v>76000</v>
      </c>
      <c r="F219">
        <v>0.91239999999999999</v>
      </c>
      <c r="G219">
        <v>2</v>
      </c>
      <c r="H219" t="s">
        <v>19</v>
      </c>
      <c r="I219">
        <v>37</v>
      </c>
      <c r="J219">
        <v>555000</v>
      </c>
      <c r="K219">
        <v>375000</v>
      </c>
      <c r="L219">
        <v>68.63</v>
      </c>
      <c r="M219">
        <v>360</v>
      </c>
      <c r="N219">
        <v>2.87</v>
      </c>
    </row>
    <row r="220" spans="1:14" x14ac:dyDescent="0.3">
      <c r="A220">
        <v>219</v>
      </c>
      <c r="B220">
        <v>24</v>
      </c>
      <c r="C220">
        <v>38.840000000000003</v>
      </c>
      <c r="D220">
        <v>104000</v>
      </c>
      <c r="E220">
        <v>201000</v>
      </c>
      <c r="F220">
        <v>1.9327000000000001</v>
      </c>
      <c r="G220">
        <v>2</v>
      </c>
      <c r="H220" t="s">
        <v>19</v>
      </c>
      <c r="I220">
        <v>40</v>
      </c>
      <c r="J220">
        <v>635000</v>
      </c>
      <c r="K220">
        <v>445000</v>
      </c>
      <c r="L220">
        <v>69.44</v>
      </c>
      <c r="M220">
        <v>360</v>
      </c>
      <c r="N220">
        <v>2.99</v>
      </c>
    </row>
    <row r="221" spans="1:14" x14ac:dyDescent="0.3">
      <c r="A221">
        <v>220</v>
      </c>
      <c r="B221">
        <v>18</v>
      </c>
      <c r="C221">
        <v>51.94</v>
      </c>
      <c r="D221">
        <v>79600</v>
      </c>
      <c r="E221">
        <v>231000</v>
      </c>
      <c r="F221">
        <v>2.9020000000000001</v>
      </c>
      <c r="G221">
        <v>2</v>
      </c>
      <c r="H221" t="s">
        <v>19</v>
      </c>
      <c r="I221">
        <v>20</v>
      </c>
      <c r="J221">
        <v>555000</v>
      </c>
      <c r="K221">
        <v>435000</v>
      </c>
      <c r="L221">
        <v>79.89</v>
      </c>
      <c r="M221">
        <v>360</v>
      </c>
      <c r="N221">
        <v>2.87</v>
      </c>
    </row>
    <row r="222" spans="1:14" x14ac:dyDescent="0.3">
      <c r="A222">
        <v>221</v>
      </c>
      <c r="B222">
        <v>34</v>
      </c>
      <c r="C222">
        <v>54.93</v>
      </c>
      <c r="D222">
        <v>108700</v>
      </c>
      <c r="E222">
        <v>51000</v>
      </c>
      <c r="F222">
        <v>0.46920000000000001</v>
      </c>
      <c r="G222">
        <v>2</v>
      </c>
      <c r="H222" t="s">
        <v>19</v>
      </c>
      <c r="I222">
        <v>50</v>
      </c>
      <c r="J222">
        <v>255000</v>
      </c>
      <c r="K222">
        <v>205000</v>
      </c>
      <c r="L222">
        <v>79.680000000000007</v>
      </c>
      <c r="M222">
        <v>240</v>
      </c>
      <c r="N222">
        <v>2.99</v>
      </c>
    </row>
    <row r="223" spans="1:14" x14ac:dyDescent="0.3">
      <c r="A223">
        <v>222</v>
      </c>
      <c r="B223">
        <v>47</v>
      </c>
      <c r="C223">
        <v>31.7</v>
      </c>
      <c r="D223">
        <v>68900</v>
      </c>
      <c r="E223">
        <v>86000</v>
      </c>
      <c r="F223">
        <v>1.2482</v>
      </c>
      <c r="G223">
        <v>2</v>
      </c>
      <c r="H223" t="s">
        <v>19</v>
      </c>
      <c r="I223">
        <v>41</v>
      </c>
      <c r="J223">
        <v>235000</v>
      </c>
      <c r="K223">
        <v>195000</v>
      </c>
      <c r="L223">
        <v>85.57</v>
      </c>
      <c r="M223">
        <v>180</v>
      </c>
      <c r="N223">
        <v>2.5</v>
      </c>
    </row>
    <row r="224" spans="1:14" x14ac:dyDescent="0.3">
      <c r="A224">
        <v>223</v>
      </c>
      <c r="B224">
        <v>9</v>
      </c>
      <c r="C224">
        <v>11.88</v>
      </c>
      <c r="D224">
        <v>119500</v>
      </c>
      <c r="E224">
        <v>138000</v>
      </c>
      <c r="F224">
        <v>1.1548</v>
      </c>
      <c r="G224">
        <v>2</v>
      </c>
      <c r="H224" t="s">
        <v>19</v>
      </c>
      <c r="I224">
        <v>20</v>
      </c>
      <c r="J224">
        <v>665000</v>
      </c>
      <c r="K224">
        <v>445000</v>
      </c>
      <c r="L224">
        <v>66.36</v>
      </c>
      <c r="M224">
        <v>360</v>
      </c>
      <c r="N224">
        <v>2.87</v>
      </c>
    </row>
    <row r="225" spans="1:14" x14ac:dyDescent="0.3">
      <c r="A225">
        <v>224</v>
      </c>
      <c r="B225">
        <v>17</v>
      </c>
      <c r="C225">
        <v>7.85</v>
      </c>
      <c r="D225">
        <v>65800</v>
      </c>
      <c r="E225">
        <v>90000</v>
      </c>
      <c r="F225">
        <v>1.3677999999999999</v>
      </c>
      <c r="G225">
        <v>2</v>
      </c>
      <c r="H225" t="s">
        <v>19</v>
      </c>
      <c r="I225">
        <v>20</v>
      </c>
      <c r="J225">
        <v>145000</v>
      </c>
      <c r="K225">
        <v>115000</v>
      </c>
      <c r="L225">
        <v>80.900000000000006</v>
      </c>
      <c r="M225">
        <v>240</v>
      </c>
      <c r="N225">
        <v>3.22</v>
      </c>
    </row>
    <row r="226" spans="1:14" x14ac:dyDescent="0.3">
      <c r="A226">
        <v>225</v>
      </c>
      <c r="B226">
        <v>6</v>
      </c>
      <c r="C226">
        <v>78.349999999999994</v>
      </c>
      <c r="D226">
        <v>86700</v>
      </c>
      <c r="E226">
        <v>56000</v>
      </c>
      <c r="F226">
        <v>0.64590000000000003</v>
      </c>
      <c r="G226">
        <v>1</v>
      </c>
      <c r="H226" t="s">
        <v>19</v>
      </c>
      <c r="I226">
        <v>42</v>
      </c>
      <c r="J226">
        <v>165000</v>
      </c>
      <c r="K226">
        <v>165000</v>
      </c>
      <c r="L226">
        <v>97</v>
      </c>
      <c r="M226">
        <v>360</v>
      </c>
      <c r="N226">
        <v>2.85</v>
      </c>
    </row>
    <row r="227" spans="1:14" x14ac:dyDescent="0.3">
      <c r="A227">
        <v>226</v>
      </c>
      <c r="B227">
        <v>6</v>
      </c>
      <c r="C227">
        <v>44.1</v>
      </c>
      <c r="D227">
        <v>83300</v>
      </c>
      <c r="E227">
        <v>113000</v>
      </c>
      <c r="F227">
        <v>1.3565</v>
      </c>
      <c r="G227">
        <v>2</v>
      </c>
      <c r="H227" t="s">
        <v>19</v>
      </c>
      <c r="I227">
        <v>42</v>
      </c>
      <c r="J227">
        <v>755000</v>
      </c>
      <c r="K227">
        <v>395000</v>
      </c>
      <c r="L227">
        <v>52.58</v>
      </c>
      <c r="M227">
        <v>240</v>
      </c>
      <c r="N227">
        <v>2.62</v>
      </c>
    </row>
    <row r="228" spans="1:14" x14ac:dyDescent="0.3">
      <c r="A228">
        <v>227</v>
      </c>
      <c r="B228">
        <v>36</v>
      </c>
      <c r="C228">
        <v>11.04</v>
      </c>
      <c r="D228">
        <v>96500</v>
      </c>
      <c r="E228">
        <v>278000</v>
      </c>
      <c r="F228">
        <v>2.8807999999999998</v>
      </c>
      <c r="G228">
        <v>2</v>
      </c>
      <c r="H228" t="s">
        <v>19</v>
      </c>
      <c r="I228">
        <v>20</v>
      </c>
      <c r="J228">
        <v>755000</v>
      </c>
      <c r="K228">
        <v>555000</v>
      </c>
      <c r="L228">
        <v>74.45</v>
      </c>
      <c r="M228">
        <v>360</v>
      </c>
      <c r="N228">
        <v>3.37</v>
      </c>
    </row>
    <row r="229" spans="1:14" x14ac:dyDescent="0.3">
      <c r="A229">
        <v>228</v>
      </c>
      <c r="B229">
        <v>48</v>
      </c>
      <c r="C229">
        <v>13.61</v>
      </c>
      <c r="D229">
        <v>84800</v>
      </c>
      <c r="E229">
        <v>138000</v>
      </c>
      <c r="F229">
        <v>1.6274</v>
      </c>
      <c r="G229">
        <v>2</v>
      </c>
      <c r="H229" t="s">
        <v>19</v>
      </c>
      <c r="I229">
        <v>30</v>
      </c>
      <c r="J229">
        <v>345000</v>
      </c>
      <c r="K229">
        <v>325000</v>
      </c>
      <c r="L229">
        <v>95</v>
      </c>
      <c r="M229">
        <v>360</v>
      </c>
      <c r="N229">
        <v>3.62</v>
      </c>
    </row>
    <row r="230" spans="1:14" x14ac:dyDescent="0.3">
      <c r="A230">
        <v>229</v>
      </c>
      <c r="B230">
        <v>32</v>
      </c>
      <c r="C230">
        <v>52.39</v>
      </c>
      <c r="D230">
        <v>70800</v>
      </c>
      <c r="E230">
        <v>144000</v>
      </c>
      <c r="F230">
        <v>2.0339</v>
      </c>
      <c r="G230">
        <v>2</v>
      </c>
      <c r="H230" t="s">
        <v>19</v>
      </c>
      <c r="I230">
        <v>20</v>
      </c>
      <c r="J230">
        <v>725000</v>
      </c>
      <c r="K230">
        <v>505000</v>
      </c>
      <c r="L230">
        <v>70.8</v>
      </c>
      <c r="M230">
        <v>360</v>
      </c>
      <c r="N230">
        <v>3.5</v>
      </c>
    </row>
    <row r="231" spans="1:14" x14ac:dyDescent="0.3">
      <c r="A231">
        <v>230</v>
      </c>
      <c r="B231">
        <v>6</v>
      </c>
      <c r="C231">
        <v>86.84</v>
      </c>
      <c r="D231">
        <v>127900</v>
      </c>
      <c r="E231">
        <v>92000</v>
      </c>
      <c r="F231">
        <v>0.71930000000000005</v>
      </c>
      <c r="G231">
        <v>2</v>
      </c>
      <c r="H231" t="s">
        <v>19</v>
      </c>
      <c r="I231">
        <v>30</v>
      </c>
      <c r="J231">
        <v>1005000</v>
      </c>
      <c r="K231">
        <v>515000</v>
      </c>
      <c r="L231">
        <v>51</v>
      </c>
      <c r="M231">
        <v>360</v>
      </c>
      <c r="N231">
        <v>3.62</v>
      </c>
    </row>
    <row r="232" spans="1:14" x14ac:dyDescent="0.3">
      <c r="A232">
        <v>231</v>
      </c>
      <c r="B232">
        <v>34</v>
      </c>
      <c r="C232">
        <v>59.46</v>
      </c>
      <c r="D232">
        <v>96500</v>
      </c>
      <c r="E232">
        <v>306000</v>
      </c>
      <c r="F232">
        <v>3.1709999999999998</v>
      </c>
      <c r="G232">
        <v>2</v>
      </c>
      <c r="H232" t="s">
        <v>19</v>
      </c>
      <c r="I232">
        <v>30</v>
      </c>
      <c r="J232">
        <v>605000</v>
      </c>
      <c r="K232">
        <v>395000</v>
      </c>
      <c r="L232">
        <v>66.33</v>
      </c>
      <c r="M232">
        <v>180</v>
      </c>
      <c r="N232">
        <v>2.75</v>
      </c>
    </row>
    <row r="233" spans="1:14" x14ac:dyDescent="0.3">
      <c r="A233">
        <v>232</v>
      </c>
      <c r="B233">
        <v>6</v>
      </c>
      <c r="C233">
        <v>32.619999999999997</v>
      </c>
      <c r="D233">
        <v>127900</v>
      </c>
      <c r="E233">
        <v>328000</v>
      </c>
      <c r="F233">
        <v>2.5644999999999998</v>
      </c>
      <c r="G233">
        <v>2</v>
      </c>
      <c r="H233" t="s">
        <v>19</v>
      </c>
      <c r="I233">
        <v>20</v>
      </c>
      <c r="J233">
        <v>1915000</v>
      </c>
      <c r="K233">
        <v>715000</v>
      </c>
      <c r="L233">
        <v>37.380000000000003</v>
      </c>
      <c r="M233">
        <v>240</v>
      </c>
      <c r="N233">
        <v>2.5</v>
      </c>
    </row>
    <row r="234" spans="1:14" x14ac:dyDescent="0.3">
      <c r="A234">
        <v>233</v>
      </c>
      <c r="B234">
        <v>19</v>
      </c>
      <c r="C234">
        <v>4.1100000000000003</v>
      </c>
      <c r="D234">
        <v>104300</v>
      </c>
      <c r="E234">
        <v>143000</v>
      </c>
      <c r="F234">
        <v>1.371</v>
      </c>
      <c r="G234">
        <v>2</v>
      </c>
      <c r="H234" t="s">
        <v>19</v>
      </c>
      <c r="I234">
        <v>20</v>
      </c>
      <c r="J234">
        <v>335000</v>
      </c>
      <c r="K234">
        <v>195000</v>
      </c>
      <c r="L234">
        <v>58.48</v>
      </c>
      <c r="M234">
        <v>180</v>
      </c>
      <c r="N234">
        <v>2.5</v>
      </c>
    </row>
    <row r="235" spans="1:14" x14ac:dyDescent="0.3">
      <c r="A235">
        <v>234</v>
      </c>
      <c r="B235">
        <v>55</v>
      </c>
      <c r="C235">
        <v>3.52</v>
      </c>
      <c r="D235">
        <v>76700</v>
      </c>
      <c r="E235">
        <v>94000</v>
      </c>
      <c r="F235">
        <v>1.2256</v>
      </c>
      <c r="G235">
        <v>2</v>
      </c>
      <c r="H235" t="s">
        <v>19</v>
      </c>
      <c r="I235">
        <v>30</v>
      </c>
      <c r="J235">
        <v>345000</v>
      </c>
      <c r="K235">
        <v>215000</v>
      </c>
      <c r="L235">
        <v>63</v>
      </c>
      <c r="M235">
        <v>180</v>
      </c>
      <c r="N235">
        <v>3.75</v>
      </c>
    </row>
    <row r="236" spans="1:14" x14ac:dyDescent="0.3">
      <c r="A236">
        <v>235</v>
      </c>
      <c r="B236">
        <v>48</v>
      </c>
      <c r="C236">
        <v>33.74</v>
      </c>
      <c r="D236">
        <v>97600</v>
      </c>
      <c r="E236">
        <v>86000</v>
      </c>
      <c r="F236">
        <v>0.88109999999999999</v>
      </c>
      <c r="G236">
        <v>2</v>
      </c>
      <c r="H236" t="s">
        <v>19</v>
      </c>
      <c r="I236">
        <v>43</v>
      </c>
      <c r="J236">
        <v>535000</v>
      </c>
      <c r="K236">
        <v>275000</v>
      </c>
      <c r="L236">
        <v>51.69</v>
      </c>
      <c r="M236">
        <v>180</v>
      </c>
      <c r="N236">
        <v>2.75</v>
      </c>
    </row>
    <row r="237" spans="1:14" x14ac:dyDescent="0.3">
      <c r="A237">
        <v>236</v>
      </c>
      <c r="B237">
        <v>47</v>
      </c>
      <c r="C237">
        <v>7.21</v>
      </c>
      <c r="D237">
        <v>80700</v>
      </c>
      <c r="E237">
        <v>251000</v>
      </c>
      <c r="F237">
        <v>3.1103000000000001</v>
      </c>
      <c r="G237">
        <v>2</v>
      </c>
      <c r="H237" t="s">
        <v>19</v>
      </c>
      <c r="I237">
        <v>10</v>
      </c>
      <c r="J237">
        <v>1425000</v>
      </c>
      <c r="K237">
        <v>405000</v>
      </c>
      <c r="L237">
        <v>28.34</v>
      </c>
      <c r="M237">
        <v>180</v>
      </c>
      <c r="N237">
        <v>2.62</v>
      </c>
    </row>
    <row r="238" spans="1:14" x14ac:dyDescent="0.3">
      <c r="A238">
        <v>237</v>
      </c>
      <c r="B238">
        <v>39</v>
      </c>
      <c r="C238">
        <v>2.97</v>
      </c>
      <c r="D238">
        <v>65500</v>
      </c>
      <c r="E238">
        <v>156000</v>
      </c>
      <c r="F238">
        <v>2.3816999999999999</v>
      </c>
      <c r="G238">
        <v>2</v>
      </c>
      <c r="H238" t="s">
        <v>20</v>
      </c>
      <c r="I238">
        <v>10</v>
      </c>
      <c r="J238">
        <v>455000</v>
      </c>
      <c r="K238">
        <v>315000</v>
      </c>
      <c r="L238">
        <v>68.58</v>
      </c>
      <c r="M238">
        <v>360</v>
      </c>
      <c r="N238">
        <v>2.87</v>
      </c>
    </row>
    <row r="239" spans="1:14" x14ac:dyDescent="0.3">
      <c r="A239">
        <v>238</v>
      </c>
      <c r="B239">
        <v>6</v>
      </c>
      <c r="C239">
        <v>66.11</v>
      </c>
      <c r="D239">
        <v>92700</v>
      </c>
      <c r="E239">
        <v>170000</v>
      </c>
      <c r="F239">
        <v>1.8339000000000001</v>
      </c>
      <c r="G239">
        <v>2</v>
      </c>
      <c r="H239" t="s">
        <v>20</v>
      </c>
      <c r="I239">
        <v>10</v>
      </c>
      <c r="J239">
        <v>805000</v>
      </c>
      <c r="K239">
        <v>315000</v>
      </c>
      <c r="L239">
        <v>39.75</v>
      </c>
      <c r="M239">
        <v>360</v>
      </c>
      <c r="N239">
        <v>2.62</v>
      </c>
    </row>
    <row r="240" spans="1:14" x14ac:dyDescent="0.3">
      <c r="A240">
        <v>239</v>
      </c>
      <c r="B240">
        <v>6</v>
      </c>
      <c r="C240">
        <v>68.739999999999995</v>
      </c>
      <c r="D240">
        <v>83300</v>
      </c>
      <c r="E240">
        <v>111000</v>
      </c>
      <c r="F240">
        <v>1.3325</v>
      </c>
      <c r="G240">
        <v>2</v>
      </c>
      <c r="H240" t="s">
        <v>20</v>
      </c>
      <c r="I240">
        <v>39</v>
      </c>
      <c r="J240">
        <v>655000</v>
      </c>
      <c r="K240">
        <v>595000</v>
      </c>
      <c r="L240">
        <v>91.74</v>
      </c>
      <c r="M240">
        <v>360</v>
      </c>
      <c r="N240">
        <v>2.99</v>
      </c>
    </row>
    <row r="241" spans="1:14" x14ac:dyDescent="0.3">
      <c r="A241">
        <v>240</v>
      </c>
      <c r="B241">
        <v>21</v>
      </c>
      <c r="C241">
        <v>7.74</v>
      </c>
      <c r="D241">
        <v>76900</v>
      </c>
      <c r="E241">
        <v>298000</v>
      </c>
      <c r="F241">
        <v>3.8752</v>
      </c>
      <c r="G241">
        <v>2</v>
      </c>
      <c r="H241" t="s">
        <v>20</v>
      </c>
      <c r="I241">
        <v>20</v>
      </c>
      <c r="J241">
        <v>585000</v>
      </c>
      <c r="K241">
        <v>495000</v>
      </c>
      <c r="L241">
        <v>84.88</v>
      </c>
      <c r="M241">
        <v>360</v>
      </c>
      <c r="N241">
        <v>3.99</v>
      </c>
    </row>
    <row r="242" spans="1:14" x14ac:dyDescent="0.3">
      <c r="A242">
        <v>241</v>
      </c>
      <c r="B242">
        <v>12</v>
      </c>
      <c r="C242">
        <v>21.96</v>
      </c>
      <c r="D242">
        <v>69200</v>
      </c>
      <c r="E242">
        <v>55000</v>
      </c>
      <c r="F242">
        <v>0.79479999999999995</v>
      </c>
      <c r="G242">
        <v>1</v>
      </c>
      <c r="H242" t="s">
        <v>20</v>
      </c>
      <c r="I242">
        <v>30</v>
      </c>
      <c r="J242">
        <v>205000</v>
      </c>
      <c r="K242">
        <v>195000</v>
      </c>
      <c r="L242">
        <v>95</v>
      </c>
      <c r="M242">
        <v>360</v>
      </c>
      <c r="N242">
        <v>3.62</v>
      </c>
    </row>
    <row r="243" spans="1:14" x14ac:dyDescent="0.3">
      <c r="A243">
        <v>242</v>
      </c>
      <c r="B243">
        <v>16</v>
      </c>
      <c r="C243">
        <v>18.02</v>
      </c>
      <c r="D243">
        <v>78400</v>
      </c>
      <c r="E243">
        <v>157000</v>
      </c>
      <c r="F243">
        <v>2.0026000000000002</v>
      </c>
      <c r="G243">
        <v>2</v>
      </c>
      <c r="H243" t="s">
        <v>20</v>
      </c>
      <c r="I243">
        <v>30</v>
      </c>
      <c r="J243">
        <v>625000</v>
      </c>
      <c r="K243">
        <v>525000</v>
      </c>
      <c r="L243">
        <v>84.12</v>
      </c>
      <c r="M243">
        <v>360</v>
      </c>
      <c r="N243">
        <v>2.99</v>
      </c>
    </row>
    <row r="244" spans="1:14" x14ac:dyDescent="0.3">
      <c r="A244">
        <v>243</v>
      </c>
      <c r="B244">
        <v>34</v>
      </c>
      <c r="C244">
        <v>16.77</v>
      </c>
      <c r="D244">
        <v>96500</v>
      </c>
      <c r="E244">
        <v>278000</v>
      </c>
      <c r="F244">
        <v>2.8807999999999998</v>
      </c>
      <c r="G244">
        <v>2</v>
      </c>
      <c r="H244" t="s">
        <v>20</v>
      </c>
      <c r="I244">
        <v>30</v>
      </c>
      <c r="J244">
        <v>885000</v>
      </c>
      <c r="K244">
        <v>605000</v>
      </c>
      <c r="L244">
        <v>67.56</v>
      </c>
      <c r="M244">
        <v>360</v>
      </c>
      <c r="N244">
        <v>2.62</v>
      </c>
    </row>
    <row r="245" spans="1:14" x14ac:dyDescent="0.3">
      <c r="A245">
        <v>244</v>
      </c>
      <c r="B245">
        <v>18</v>
      </c>
      <c r="C245">
        <v>6.18</v>
      </c>
      <c r="D245">
        <v>71800</v>
      </c>
      <c r="E245">
        <v>60000</v>
      </c>
      <c r="F245">
        <v>0.8357</v>
      </c>
      <c r="G245">
        <v>2</v>
      </c>
      <c r="H245" t="s">
        <v>20</v>
      </c>
      <c r="I245">
        <v>20</v>
      </c>
      <c r="J245">
        <v>305000</v>
      </c>
      <c r="K245">
        <v>215000</v>
      </c>
      <c r="L245">
        <v>70.12</v>
      </c>
      <c r="M245">
        <v>360</v>
      </c>
      <c r="N245">
        <v>3</v>
      </c>
    </row>
    <row r="246" spans="1:14" x14ac:dyDescent="0.3">
      <c r="A246">
        <v>245</v>
      </c>
      <c r="B246">
        <v>27</v>
      </c>
      <c r="C246">
        <v>6.42</v>
      </c>
      <c r="D246">
        <v>102800</v>
      </c>
      <c r="E246">
        <v>69000</v>
      </c>
      <c r="F246">
        <v>0.67120000000000002</v>
      </c>
      <c r="G246">
        <v>2</v>
      </c>
      <c r="H246" t="s">
        <v>20</v>
      </c>
      <c r="I246">
        <v>30</v>
      </c>
      <c r="J246">
        <v>335000</v>
      </c>
      <c r="K246">
        <v>245000</v>
      </c>
      <c r="L246">
        <v>73.33</v>
      </c>
      <c r="M246">
        <v>360</v>
      </c>
      <c r="N246">
        <v>2.87</v>
      </c>
    </row>
    <row r="247" spans="1:14" x14ac:dyDescent="0.3">
      <c r="A247">
        <v>246</v>
      </c>
      <c r="B247">
        <v>6</v>
      </c>
      <c r="C247">
        <v>59.82</v>
      </c>
      <c r="D247">
        <v>86700</v>
      </c>
      <c r="E247">
        <v>85000</v>
      </c>
      <c r="F247">
        <v>0.98040000000000005</v>
      </c>
      <c r="G247">
        <v>2</v>
      </c>
      <c r="H247" t="s">
        <v>20</v>
      </c>
      <c r="I247">
        <v>30</v>
      </c>
      <c r="J247">
        <v>445000</v>
      </c>
      <c r="K247">
        <v>385000</v>
      </c>
      <c r="L247">
        <v>86.36</v>
      </c>
      <c r="M247">
        <v>360</v>
      </c>
      <c r="N247">
        <v>2.99</v>
      </c>
    </row>
    <row r="248" spans="1:14" x14ac:dyDescent="0.3">
      <c r="A248">
        <v>247</v>
      </c>
      <c r="B248">
        <v>39</v>
      </c>
      <c r="C248">
        <v>7.84</v>
      </c>
      <c r="D248">
        <v>84600</v>
      </c>
      <c r="E248">
        <v>75000</v>
      </c>
      <c r="F248">
        <v>0.88649999999999995</v>
      </c>
      <c r="G248">
        <v>2</v>
      </c>
      <c r="H248" t="s">
        <v>20</v>
      </c>
      <c r="I248">
        <v>10</v>
      </c>
      <c r="J248">
        <v>265000</v>
      </c>
      <c r="K248">
        <v>175000</v>
      </c>
      <c r="L248">
        <v>67.099999999999994</v>
      </c>
      <c r="M248">
        <v>360</v>
      </c>
      <c r="N248">
        <v>3.12</v>
      </c>
    </row>
    <row r="249" spans="1:14" x14ac:dyDescent="0.3">
      <c r="A249">
        <v>248</v>
      </c>
      <c r="B249">
        <v>25</v>
      </c>
      <c r="C249">
        <v>18.61</v>
      </c>
      <c r="D249">
        <v>114000</v>
      </c>
      <c r="E249">
        <v>190000</v>
      </c>
      <c r="F249">
        <v>1.6667000000000001</v>
      </c>
      <c r="G249">
        <v>2</v>
      </c>
      <c r="H249" t="s">
        <v>20</v>
      </c>
      <c r="I249">
        <v>41</v>
      </c>
      <c r="J249">
        <v>435000</v>
      </c>
      <c r="K249">
        <v>345000</v>
      </c>
      <c r="L249">
        <v>80</v>
      </c>
      <c r="M249">
        <v>180</v>
      </c>
      <c r="N249">
        <v>2.62</v>
      </c>
    </row>
    <row r="250" spans="1:14" x14ac:dyDescent="0.3">
      <c r="A250">
        <v>249</v>
      </c>
      <c r="B250">
        <v>51</v>
      </c>
      <c r="C250">
        <v>39.590000000000003</v>
      </c>
      <c r="D250">
        <v>124900</v>
      </c>
      <c r="E250">
        <v>76000</v>
      </c>
      <c r="F250">
        <v>0.60850000000000004</v>
      </c>
      <c r="G250">
        <v>2</v>
      </c>
      <c r="H250" t="s">
        <v>20</v>
      </c>
      <c r="I250">
        <v>20</v>
      </c>
      <c r="J250">
        <v>265000</v>
      </c>
      <c r="K250">
        <v>245000</v>
      </c>
      <c r="L250">
        <v>95</v>
      </c>
      <c r="M250">
        <v>360</v>
      </c>
      <c r="N250">
        <v>2.62</v>
      </c>
    </row>
    <row r="251" spans="1:14" x14ac:dyDescent="0.3">
      <c r="A251">
        <v>250</v>
      </c>
      <c r="B251">
        <v>12</v>
      </c>
      <c r="C251">
        <v>25.71</v>
      </c>
      <c r="D251">
        <v>68300</v>
      </c>
      <c r="E251">
        <v>256000</v>
      </c>
      <c r="F251">
        <v>3.7482000000000002</v>
      </c>
      <c r="G251">
        <v>2</v>
      </c>
      <c r="H251" t="s">
        <v>20</v>
      </c>
      <c r="I251">
        <v>20</v>
      </c>
      <c r="J251">
        <v>785000</v>
      </c>
      <c r="K251">
        <v>195000</v>
      </c>
      <c r="L251">
        <v>25.29</v>
      </c>
      <c r="M251">
        <v>120</v>
      </c>
      <c r="N251">
        <v>2.75</v>
      </c>
    </row>
    <row r="252" spans="1:14" x14ac:dyDescent="0.3">
      <c r="A252">
        <v>251</v>
      </c>
      <c r="B252">
        <v>13</v>
      </c>
      <c r="C252">
        <v>40.43</v>
      </c>
      <c r="D252">
        <v>82200</v>
      </c>
      <c r="E252">
        <v>115000</v>
      </c>
      <c r="F252">
        <v>1.399</v>
      </c>
      <c r="G252">
        <v>2</v>
      </c>
      <c r="H252" t="s">
        <v>20</v>
      </c>
      <c r="I252">
        <v>10</v>
      </c>
      <c r="J252">
        <v>305000</v>
      </c>
      <c r="K252">
        <v>165000</v>
      </c>
      <c r="L252">
        <v>56.07</v>
      </c>
      <c r="M252">
        <v>180</v>
      </c>
      <c r="N252">
        <v>3.37</v>
      </c>
    </row>
    <row r="253" spans="1:14" x14ac:dyDescent="0.3">
      <c r="A253">
        <v>252</v>
      </c>
      <c r="B253">
        <v>42</v>
      </c>
      <c r="C253">
        <v>1.49</v>
      </c>
      <c r="D253">
        <v>69800</v>
      </c>
      <c r="E253">
        <v>68000</v>
      </c>
      <c r="F253">
        <v>0.97419999999999995</v>
      </c>
      <c r="G253">
        <v>2</v>
      </c>
      <c r="H253" t="s">
        <v>20</v>
      </c>
      <c r="I253">
        <v>30</v>
      </c>
      <c r="J253">
        <v>365000</v>
      </c>
      <c r="K253">
        <v>255000</v>
      </c>
      <c r="L253">
        <v>69.98</v>
      </c>
      <c r="M253">
        <v>360</v>
      </c>
      <c r="N253">
        <v>3.56</v>
      </c>
    </row>
    <row r="254" spans="1:14" x14ac:dyDescent="0.3">
      <c r="A254">
        <v>253</v>
      </c>
      <c r="B254">
        <v>29</v>
      </c>
      <c r="C254">
        <v>19.68</v>
      </c>
      <c r="D254">
        <v>82600</v>
      </c>
      <c r="E254">
        <v>201000</v>
      </c>
      <c r="F254">
        <v>2.4333999999999998</v>
      </c>
      <c r="G254">
        <v>2</v>
      </c>
      <c r="H254" t="s">
        <v>20</v>
      </c>
      <c r="I254">
        <v>20</v>
      </c>
      <c r="J254">
        <v>535000</v>
      </c>
      <c r="K254">
        <v>425000</v>
      </c>
      <c r="L254">
        <v>79.7</v>
      </c>
      <c r="M254">
        <v>360</v>
      </c>
      <c r="N254">
        <v>3.62</v>
      </c>
    </row>
    <row r="255" spans="1:14" x14ac:dyDescent="0.3">
      <c r="A255">
        <v>254</v>
      </c>
      <c r="B255">
        <v>41</v>
      </c>
      <c r="C255">
        <v>34.26</v>
      </c>
      <c r="D255">
        <v>92100</v>
      </c>
      <c r="E255">
        <v>88000</v>
      </c>
      <c r="F255">
        <v>0.95550000000000002</v>
      </c>
      <c r="G255">
        <v>2</v>
      </c>
      <c r="H255" t="s">
        <v>20</v>
      </c>
      <c r="I255">
        <v>40</v>
      </c>
      <c r="J255">
        <v>435000</v>
      </c>
      <c r="K255">
        <v>395000</v>
      </c>
      <c r="L255">
        <v>90</v>
      </c>
      <c r="M255">
        <v>360</v>
      </c>
      <c r="N255">
        <v>3.12</v>
      </c>
    </row>
    <row r="256" spans="1:14" x14ac:dyDescent="0.3">
      <c r="A256">
        <v>255</v>
      </c>
      <c r="B256">
        <v>17</v>
      </c>
      <c r="C256">
        <v>9.76</v>
      </c>
      <c r="D256">
        <v>75400</v>
      </c>
      <c r="E256">
        <v>110000</v>
      </c>
      <c r="F256">
        <v>1.4589000000000001</v>
      </c>
      <c r="G256">
        <v>2</v>
      </c>
      <c r="H256" t="s">
        <v>20</v>
      </c>
      <c r="I256">
        <v>40</v>
      </c>
      <c r="J256">
        <v>405000</v>
      </c>
      <c r="K256">
        <v>325000</v>
      </c>
      <c r="L256">
        <v>80</v>
      </c>
      <c r="M256">
        <v>360</v>
      </c>
      <c r="N256">
        <v>3</v>
      </c>
    </row>
    <row r="257" spans="1:14" x14ac:dyDescent="0.3">
      <c r="A257">
        <v>256</v>
      </c>
      <c r="B257">
        <v>13</v>
      </c>
      <c r="C257">
        <v>59.83</v>
      </c>
      <c r="D257">
        <v>82200</v>
      </c>
      <c r="E257">
        <v>87000</v>
      </c>
      <c r="F257">
        <v>1.0584</v>
      </c>
      <c r="G257">
        <v>2</v>
      </c>
      <c r="H257" t="s">
        <v>20</v>
      </c>
      <c r="I257">
        <v>49</v>
      </c>
      <c r="J257">
        <v>355000</v>
      </c>
      <c r="K257">
        <v>225000</v>
      </c>
      <c r="L257">
        <v>64.08</v>
      </c>
      <c r="M257">
        <v>180</v>
      </c>
      <c r="N257">
        <v>2.5</v>
      </c>
    </row>
    <row r="258" spans="1:14" x14ac:dyDescent="0.3">
      <c r="A258">
        <v>257</v>
      </c>
      <c r="B258">
        <v>1</v>
      </c>
      <c r="C258">
        <v>10.39</v>
      </c>
      <c r="D258">
        <v>81000</v>
      </c>
      <c r="E258">
        <v>88000</v>
      </c>
      <c r="F258">
        <v>1.0864</v>
      </c>
      <c r="G258">
        <v>2</v>
      </c>
      <c r="H258" t="s">
        <v>20</v>
      </c>
      <c r="I258">
        <v>40</v>
      </c>
      <c r="J258">
        <v>675000</v>
      </c>
      <c r="K258">
        <v>485000</v>
      </c>
      <c r="L258">
        <v>71.19</v>
      </c>
      <c r="M258">
        <v>360</v>
      </c>
      <c r="N258">
        <v>2.87</v>
      </c>
    </row>
    <row r="259" spans="1:14" x14ac:dyDescent="0.3">
      <c r="A259">
        <v>258</v>
      </c>
      <c r="B259">
        <v>29</v>
      </c>
      <c r="C259">
        <v>10.54</v>
      </c>
      <c r="D259">
        <v>63300</v>
      </c>
      <c r="E259">
        <v>52000</v>
      </c>
      <c r="F259">
        <v>0.82150000000000001</v>
      </c>
      <c r="G259">
        <v>2</v>
      </c>
      <c r="H259" t="s">
        <v>20</v>
      </c>
      <c r="I259">
        <v>30</v>
      </c>
      <c r="J259">
        <v>155000</v>
      </c>
      <c r="K259">
        <v>135000</v>
      </c>
      <c r="L259">
        <v>88.51</v>
      </c>
      <c r="M259">
        <v>360</v>
      </c>
      <c r="N259">
        <v>3.37</v>
      </c>
    </row>
    <row r="260" spans="1:14" x14ac:dyDescent="0.3">
      <c r="A260">
        <v>259</v>
      </c>
      <c r="B260">
        <v>39</v>
      </c>
      <c r="C260">
        <v>2.5499999999999998</v>
      </c>
      <c r="D260">
        <v>85200</v>
      </c>
      <c r="E260">
        <v>18000</v>
      </c>
      <c r="F260">
        <v>0.21129999999999999</v>
      </c>
      <c r="G260">
        <v>2</v>
      </c>
      <c r="H260" t="s">
        <v>20</v>
      </c>
      <c r="I260">
        <v>47</v>
      </c>
      <c r="J260">
        <v>405000</v>
      </c>
      <c r="K260">
        <v>45000</v>
      </c>
      <c r="L260">
        <v>12.5</v>
      </c>
      <c r="M260">
        <v>240</v>
      </c>
      <c r="N260">
        <v>3</v>
      </c>
    </row>
    <row r="261" spans="1:14" x14ac:dyDescent="0.3">
      <c r="A261">
        <v>260</v>
      </c>
      <c r="B261">
        <v>13</v>
      </c>
      <c r="C261">
        <v>18.63</v>
      </c>
      <c r="D261">
        <v>82200</v>
      </c>
      <c r="E261">
        <v>82000</v>
      </c>
      <c r="F261">
        <v>0.99760000000000004</v>
      </c>
      <c r="G261">
        <v>2</v>
      </c>
      <c r="H261" t="s">
        <v>20</v>
      </c>
      <c r="I261">
        <v>36</v>
      </c>
      <c r="J261">
        <v>255000</v>
      </c>
      <c r="K261">
        <v>205000</v>
      </c>
      <c r="L261">
        <v>81.599999999999994</v>
      </c>
      <c r="M261">
        <v>360</v>
      </c>
      <c r="N261">
        <v>3.37</v>
      </c>
    </row>
    <row r="262" spans="1:14" x14ac:dyDescent="0.3">
      <c r="A262">
        <v>261</v>
      </c>
      <c r="B262">
        <v>55</v>
      </c>
      <c r="C262">
        <v>5.65</v>
      </c>
      <c r="D262">
        <v>102800</v>
      </c>
      <c r="E262">
        <v>100000</v>
      </c>
      <c r="F262">
        <v>0.9728</v>
      </c>
      <c r="G262">
        <v>2</v>
      </c>
      <c r="H262" t="s">
        <v>20</v>
      </c>
      <c r="I262">
        <v>40</v>
      </c>
      <c r="J262">
        <v>285000</v>
      </c>
      <c r="K262">
        <v>225000</v>
      </c>
      <c r="L262">
        <v>80</v>
      </c>
      <c r="M262">
        <v>360</v>
      </c>
      <c r="N262">
        <v>4.87</v>
      </c>
    </row>
    <row r="263" spans="1:14" x14ac:dyDescent="0.3">
      <c r="A263">
        <v>262</v>
      </c>
      <c r="B263">
        <v>39</v>
      </c>
      <c r="C263">
        <v>17.14</v>
      </c>
      <c r="D263">
        <v>84600</v>
      </c>
      <c r="E263">
        <v>375000</v>
      </c>
      <c r="F263">
        <v>4.4325999999999999</v>
      </c>
      <c r="G263">
        <v>2</v>
      </c>
      <c r="H263" t="s">
        <v>20</v>
      </c>
      <c r="I263">
        <v>37</v>
      </c>
      <c r="J263">
        <v>1505000</v>
      </c>
      <c r="K263">
        <v>515000</v>
      </c>
      <c r="L263">
        <v>34.020000000000003</v>
      </c>
      <c r="M263">
        <v>360</v>
      </c>
      <c r="N263">
        <v>3</v>
      </c>
    </row>
    <row r="264" spans="1:14" x14ac:dyDescent="0.3">
      <c r="A264">
        <v>263</v>
      </c>
      <c r="B264">
        <v>1</v>
      </c>
      <c r="C264">
        <v>20.78</v>
      </c>
      <c r="D264">
        <v>71700</v>
      </c>
      <c r="E264">
        <v>62000</v>
      </c>
      <c r="F264">
        <v>0.86470000000000002</v>
      </c>
      <c r="G264">
        <v>2</v>
      </c>
      <c r="H264" t="s">
        <v>20</v>
      </c>
      <c r="I264">
        <v>30</v>
      </c>
      <c r="J264">
        <v>275000</v>
      </c>
      <c r="K264">
        <v>205000</v>
      </c>
      <c r="L264">
        <v>74.63</v>
      </c>
      <c r="M264">
        <v>360</v>
      </c>
      <c r="N264">
        <v>3.12</v>
      </c>
    </row>
    <row r="265" spans="1:14" x14ac:dyDescent="0.3">
      <c r="A265">
        <v>264</v>
      </c>
      <c r="B265">
        <v>18</v>
      </c>
      <c r="C265">
        <v>18.93</v>
      </c>
      <c r="D265">
        <v>70000</v>
      </c>
      <c r="E265">
        <v>72000</v>
      </c>
      <c r="F265">
        <v>1.0286</v>
      </c>
      <c r="G265">
        <v>2</v>
      </c>
      <c r="H265" t="s">
        <v>20</v>
      </c>
      <c r="I265">
        <v>43</v>
      </c>
      <c r="J265">
        <v>295000</v>
      </c>
      <c r="K265">
        <v>265000</v>
      </c>
      <c r="L265">
        <v>90</v>
      </c>
      <c r="M265">
        <v>360</v>
      </c>
      <c r="N265">
        <v>4.12</v>
      </c>
    </row>
    <row r="266" spans="1:14" x14ac:dyDescent="0.3">
      <c r="A266">
        <v>265</v>
      </c>
      <c r="B266">
        <v>25</v>
      </c>
      <c r="C266">
        <v>3.67</v>
      </c>
      <c r="D266">
        <v>114000</v>
      </c>
      <c r="E266">
        <v>83000</v>
      </c>
      <c r="F266">
        <v>0.72809999999999997</v>
      </c>
      <c r="G266">
        <v>2</v>
      </c>
      <c r="H266" t="s">
        <v>20</v>
      </c>
      <c r="I266">
        <v>50</v>
      </c>
      <c r="J266">
        <v>725000</v>
      </c>
      <c r="K266">
        <v>335000</v>
      </c>
      <c r="L266">
        <v>46.2</v>
      </c>
      <c r="M266">
        <v>360</v>
      </c>
      <c r="N266">
        <v>3</v>
      </c>
    </row>
    <row r="267" spans="1:14" x14ac:dyDescent="0.3">
      <c r="A267">
        <v>266</v>
      </c>
      <c r="B267">
        <v>6</v>
      </c>
      <c r="C267">
        <v>58.35</v>
      </c>
      <c r="D267">
        <v>81600</v>
      </c>
      <c r="E267">
        <v>147000</v>
      </c>
      <c r="F267">
        <v>1.8015000000000001</v>
      </c>
      <c r="G267">
        <v>2</v>
      </c>
      <c r="H267" t="s">
        <v>20</v>
      </c>
      <c r="I267">
        <v>49</v>
      </c>
      <c r="J267">
        <v>755000</v>
      </c>
      <c r="K267">
        <v>605000</v>
      </c>
      <c r="L267">
        <v>80</v>
      </c>
      <c r="M267">
        <v>360</v>
      </c>
      <c r="N267">
        <v>3.12</v>
      </c>
    </row>
    <row r="268" spans="1:14" x14ac:dyDescent="0.3">
      <c r="A268">
        <v>267</v>
      </c>
      <c r="B268">
        <v>48</v>
      </c>
      <c r="C268">
        <v>42.96</v>
      </c>
      <c r="D268">
        <v>72200</v>
      </c>
      <c r="E268">
        <v>88000</v>
      </c>
      <c r="F268">
        <v>1.2188000000000001</v>
      </c>
      <c r="G268">
        <v>2</v>
      </c>
      <c r="H268" t="s">
        <v>20</v>
      </c>
      <c r="I268">
        <v>49</v>
      </c>
      <c r="J268">
        <v>205000</v>
      </c>
      <c r="K268">
        <v>75000</v>
      </c>
      <c r="L268">
        <v>33.81</v>
      </c>
      <c r="M268">
        <v>360</v>
      </c>
      <c r="N268">
        <v>4.37</v>
      </c>
    </row>
    <row r="269" spans="1:14" x14ac:dyDescent="0.3">
      <c r="A269">
        <v>268</v>
      </c>
      <c r="B269">
        <v>17</v>
      </c>
      <c r="C269">
        <v>33.090000000000003</v>
      </c>
      <c r="D269">
        <v>89100</v>
      </c>
      <c r="E269">
        <v>123000</v>
      </c>
      <c r="F269">
        <v>1.3805000000000001</v>
      </c>
      <c r="G269">
        <v>2</v>
      </c>
      <c r="H269" t="s">
        <v>20</v>
      </c>
      <c r="I269">
        <v>20</v>
      </c>
      <c r="J269">
        <v>365000</v>
      </c>
      <c r="K269">
        <v>255000</v>
      </c>
      <c r="L269">
        <v>69.58</v>
      </c>
      <c r="M269">
        <v>240</v>
      </c>
      <c r="N269">
        <v>2.87</v>
      </c>
    </row>
    <row r="270" spans="1:14" x14ac:dyDescent="0.3">
      <c r="A270">
        <v>269</v>
      </c>
      <c r="B270">
        <v>24</v>
      </c>
      <c r="C270">
        <v>93.79</v>
      </c>
      <c r="D270">
        <v>124900</v>
      </c>
      <c r="E270">
        <v>39000</v>
      </c>
      <c r="F270">
        <v>0.31219999999999998</v>
      </c>
      <c r="G270">
        <v>2</v>
      </c>
      <c r="H270" t="s">
        <v>20</v>
      </c>
      <c r="I270">
        <v>47</v>
      </c>
      <c r="J270">
        <v>315000</v>
      </c>
      <c r="K270">
        <v>245000</v>
      </c>
      <c r="L270">
        <v>76.92</v>
      </c>
      <c r="M270">
        <v>360</v>
      </c>
      <c r="N270">
        <v>3.37</v>
      </c>
    </row>
    <row r="271" spans="1:14" x14ac:dyDescent="0.3">
      <c r="A271">
        <v>270</v>
      </c>
      <c r="B271">
        <v>10</v>
      </c>
      <c r="C271">
        <v>35.76</v>
      </c>
      <c r="D271">
        <v>96600</v>
      </c>
      <c r="E271">
        <v>148000</v>
      </c>
      <c r="F271">
        <v>1.5321</v>
      </c>
      <c r="G271">
        <v>2</v>
      </c>
      <c r="H271" t="s">
        <v>20</v>
      </c>
      <c r="I271">
        <v>10</v>
      </c>
      <c r="J271">
        <v>345000</v>
      </c>
      <c r="K271">
        <v>245000</v>
      </c>
      <c r="L271">
        <v>73.08</v>
      </c>
      <c r="M271">
        <v>360</v>
      </c>
      <c r="N271">
        <v>3.37</v>
      </c>
    </row>
    <row r="272" spans="1:14" x14ac:dyDescent="0.3">
      <c r="A272">
        <v>271</v>
      </c>
      <c r="B272">
        <v>41</v>
      </c>
      <c r="C272">
        <v>19.440000000000001</v>
      </c>
      <c r="D272">
        <v>92100</v>
      </c>
      <c r="E272">
        <v>120000</v>
      </c>
      <c r="F272">
        <v>1.3028999999999999</v>
      </c>
      <c r="G272">
        <v>2</v>
      </c>
      <c r="H272" t="s">
        <v>20</v>
      </c>
      <c r="I272">
        <v>30</v>
      </c>
      <c r="J272">
        <v>475000</v>
      </c>
      <c r="K272">
        <v>375000</v>
      </c>
      <c r="L272">
        <v>78.94</v>
      </c>
      <c r="M272">
        <v>180</v>
      </c>
      <c r="N272">
        <v>1.99</v>
      </c>
    </row>
    <row r="273" spans="1:14" x14ac:dyDescent="0.3">
      <c r="A273">
        <v>272</v>
      </c>
      <c r="B273">
        <v>8</v>
      </c>
      <c r="C273">
        <v>38.78</v>
      </c>
      <c r="D273">
        <v>84500</v>
      </c>
      <c r="E273">
        <v>61000</v>
      </c>
      <c r="F273">
        <v>0.72189999999999999</v>
      </c>
      <c r="G273">
        <v>2</v>
      </c>
      <c r="H273" t="s">
        <v>20</v>
      </c>
      <c r="I273">
        <v>44</v>
      </c>
      <c r="J273">
        <v>555000</v>
      </c>
      <c r="K273">
        <v>415000</v>
      </c>
      <c r="L273">
        <v>74.78</v>
      </c>
      <c r="M273">
        <v>360</v>
      </c>
      <c r="N273">
        <v>3.12</v>
      </c>
    </row>
    <row r="274" spans="1:14" x14ac:dyDescent="0.3">
      <c r="A274">
        <v>273</v>
      </c>
      <c r="B274">
        <v>9</v>
      </c>
      <c r="C274">
        <v>6.54</v>
      </c>
      <c r="D274">
        <v>91800</v>
      </c>
      <c r="E274">
        <v>58000</v>
      </c>
      <c r="F274">
        <v>0.63180000000000003</v>
      </c>
      <c r="G274">
        <v>2</v>
      </c>
      <c r="H274" t="s">
        <v>20</v>
      </c>
      <c r="I274">
        <v>39</v>
      </c>
      <c r="J274">
        <v>265000</v>
      </c>
      <c r="K274">
        <v>245000</v>
      </c>
      <c r="L274">
        <v>95</v>
      </c>
      <c r="M274">
        <v>360</v>
      </c>
      <c r="N274">
        <v>3.87</v>
      </c>
    </row>
    <row r="275" spans="1:14" x14ac:dyDescent="0.3">
      <c r="A275">
        <v>274</v>
      </c>
      <c r="B275">
        <v>34</v>
      </c>
      <c r="C275">
        <v>34.840000000000003</v>
      </c>
      <c r="D275">
        <v>96600</v>
      </c>
      <c r="E275">
        <v>56000</v>
      </c>
      <c r="F275">
        <v>0.57969999999999999</v>
      </c>
      <c r="G275">
        <v>2</v>
      </c>
      <c r="H275" t="s">
        <v>20</v>
      </c>
      <c r="I275">
        <v>40</v>
      </c>
      <c r="J275">
        <v>175000</v>
      </c>
      <c r="K275">
        <v>165000</v>
      </c>
      <c r="L275">
        <v>95</v>
      </c>
      <c r="M275">
        <v>360</v>
      </c>
      <c r="N275">
        <v>2.75</v>
      </c>
    </row>
    <row r="276" spans="1:14" x14ac:dyDescent="0.3">
      <c r="A276">
        <v>275</v>
      </c>
      <c r="B276">
        <v>6</v>
      </c>
      <c r="C276">
        <v>48.59</v>
      </c>
      <c r="D276">
        <v>95400</v>
      </c>
      <c r="E276">
        <v>133000</v>
      </c>
      <c r="F276">
        <v>1.3940999999999999</v>
      </c>
      <c r="G276">
        <v>2</v>
      </c>
      <c r="H276" t="s">
        <v>20</v>
      </c>
      <c r="I276">
        <v>45</v>
      </c>
      <c r="J276">
        <v>625000</v>
      </c>
      <c r="K276">
        <v>425000</v>
      </c>
      <c r="L276">
        <v>68.98</v>
      </c>
      <c r="M276">
        <v>240</v>
      </c>
      <c r="N276">
        <v>3.12</v>
      </c>
    </row>
    <row r="277" spans="1:14" x14ac:dyDescent="0.3">
      <c r="A277">
        <v>276</v>
      </c>
      <c r="B277">
        <v>17</v>
      </c>
      <c r="C277">
        <v>21.32</v>
      </c>
      <c r="D277">
        <v>89100</v>
      </c>
      <c r="E277">
        <v>58000</v>
      </c>
      <c r="F277">
        <v>0.65100000000000002</v>
      </c>
      <c r="G277">
        <v>1</v>
      </c>
      <c r="H277" t="s">
        <v>20</v>
      </c>
      <c r="I277">
        <v>43</v>
      </c>
      <c r="J277">
        <v>265000</v>
      </c>
      <c r="K277">
        <v>225000</v>
      </c>
      <c r="L277">
        <v>85</v>
      </c>
      <c r="M277">
        <v>360</v>
      </c>
      <c r="N277">
        <v>3.62</v>
      </c>
    </row>
    <row r="278" spans="1:14" x14ac:dyDescent="0.3">
      <c r="A278">
        <v>277</v>
      </c>
      <c r="B278">
        <v>27</v>
      </c>
      <c r="C278">
        <v>10.3</v>
      </c>
      <c r="D278">
        <v>102800</v>
      </c>
      <c r="E278">
        <v>213000</v>
      </c>
      <c r="F278">
        <v>2.0720000000000001</v>
      </c>
      <c r="G278">
        <v>2</v>
      </c>
      <c r="H278" t="s">
        <v>20</v>
      </c>
      <c r="I278">
        <v>39</v>
      </c>
      <c r="J278">
        <v>665000</v>
      </c>
      <c r="K278">
        <v>495000</v>
      </c>
      <c r="L278">
        <v>75</v>
      </c>
      <c r="M278">
        <v>360</v>
      </c>
      <c r="N278">
        <v>2.75</v>
      </c>
    </row>
    <row r="279" spans="1:14" x14ac:dyDescent="0.3">
      <c r="A279">
        <v>278</v>
      </c>
      <c r="B279">
        <v>53</v>
      </c>
      <c r="C279">
        <v>27.73</v>
      </c>
      <c r="D279">
        <v>106900</v>
      </c>
      <c r="E279">
        <v>110000</v>
      </c>
      <c r="F279">
        <v>1.0289999999999999</v>
      </c>
      <c r="G279">
        <v>2</v>
      </c>
      <c r="H279" t="s">
        <v>20</v>
      </c>
      <c r="I279">
        <v>30</v>
      </c>
      <c r="J279">
        <v>455000</v>
      </c>
      <c r="K279">
        <v>235000</v>
      </c>
      <c r="L279">
        <v>53.31</v>
      </c>
      <c r="M279">
        <v>180</v>
      </c>
      <c r="N279">
        <v>2.87</v>
      </c>
    </row>
    <row r="280" spans="1:14" x14ac:dyDescent="0.3">
      <c r="A280">
        <v>279</v>
      </c>
      <c r="B280">
        <v>53</v>
      </c>
      <c r="C280">
        <v>49.27</v>
      </c>
      <c r="D280">
        <v>106900</v>
      </c>
      <c r="E280">
        <v>358000</v>
      </c>
      <c r="F280">
        <v>3.3489</v>
      </c>
      <c r="G280">
        <v>2</v>
      </c>
      <c r="H280" t="s">
        <v>20</v>
      </c>
      <c r="I280">
        <v>10</v>
      </c>
      <c r="J280">
        <v>315000</v>
      </c>
      <c r="K280">
        <v>235000</v>
      </c>
      <c r="L280">
        <v>75</v>
      </c>
      <c r="M280">
        <v>360</v>
      </c>
      <c r="N280">
        <v>4.37</v>
      </c>
    </row>
    <row r="281" spans="1:14" x14ac:dyDescent="0.3">
      <c r="A281">
        <v>280</v>
      </c>
      <c r="B281">
        <v>48</v>
      </c>
      <c r="C281">
        <v>13.42</v>
      </c>
      <c r="D281">
        <v>80000</v>
      </c>
      <c r="E281">
        <v>127000</v>
      </c>
      <c r="F281">
        <v>1.5874999999999999</v>
      </c>
      <c r="G281">
        <v>1</v>
      </c>
      <c r="H281" t="s">
        <v>20</v>
      </c>
      <c r="I281">
        <v>10</v>
      </c>
      <c r="J281">
        <v>235000</v>
      </c>
      <c r="K281">
        <v>205000</v>
      </c>
      <c r="L281">
        <v>89.99</v>
      </c>
      <c r="M281">
        <v>360</v>
      </c>
      <c r="N281">
        <v>2.87</v>
      </c>
    </row>
    <row r="282" spans="1:14" x14ac:dyDescent="0.3">
      <c r="A282">
        <v>281</v>
      </c>
      <c r="B282">
        <v>47</v>
      </c>
      <c r="C282">
        <v>4.74</v>
      </c>
      <c r="D282">
        <v>59100</v>
      </c>
      <c r="E282">
        <v>26000</v>
      </c>
      <c r="F282">
        <v>0.43990000000000001</v>
      </c>
      <c r="G282">
        <v>2</v>
      </c>
      <c r="H282" t="s">
        <v>20</v>
      </c>
      <c r="I282">
        <v>42</v>
      </c>
      <c r="J282">
        <v>125000</v>
      </c>
      <c r="K282">
        <v>105000</v>
      </c>
      <c r="L282">
        <v>80</v>
      </c>
      <c r="M282">
        <v>360</v>
      </c>
      <c r="N282">
        <v>3.87</v>
      </c>
    </row>
    <row r="283" spans="1:14" x14ac:dyDescent="0.3">
      <c r="A283">
        <v>282</v>
      </c>
      <c r="B283">
        <v>24</v>
      </c>
      <c r="C283">
        <v>17.37</v>
      </c>
      <c r="D283">
        <v>104000</v>
      </c>
      <c r="E283">
        <v>117000</v>
      </c>
      <c r="F283">
        <v>1.125</v>
      </c>
      <c r="G283">
        <v>2</v>
      </c>
      <c r="H283" t="s">
        <v>20</v>
      </c>
      <c r="I283">
        <v>36</v>
      </c>
      <c r="J283">
        <v>235000</v>
      </c>
      <c r="K283">
        <v>155000</v>
      </c>
      <c r="L283">
        <v>65.56</v>
      </c>
      <c r="M283">
        <v>360</v>
      </c>
      <c r="N283">
        <v>3.37</v>
      </c>
    </row>
    <row r="284" spans="1:14" x14ac:dyDescent="0.3">
      <c r="A284">
        <v>283</v>
      </c>
      <c r="B284">
        <v>21</v>
      </c>
      <c r="C284">
        <v>13.98</v>
      </c>
      <c r="D284">
        <v>85200</v>
      </c>
      <c r="E284">
        <v>96000</v>
      </c>
      <c r="F284">
        <v>1.1268</v>
      </c>
      <c r="G284">
        <v>2</v>
      </c>
      <c r="H284" t="s">
        <v>20</v>
      </c>
      <c r="I284">
        <v>46</v>
      </c>
      <c r="J284">
        <v>305000</v>
      </c>
      <c r="K284">
        <v>185000</v>
      </c>
      <c r="L284">
        <v>59.86</v>
      </c>
      <c r="M284">
        <v>180</v>
      </c>
      <c r="N284">
        <v>3.62</v>
      </c>
    </row>
    <row r="285" spans="1:14" x14ac:dyDescent="0.3">
      <c r="A285">
        <v>284</v>
      </c>
      <c r="B285">
        <v>17</v>
      </c>
      <c r="C285">
        <v>30.82</v>
      </c>
      <c r="D285">
        <v>89100</v>
      </c>
      <c r="E285">
        <v>104000</v>
      </c>
      <c r="F285">
        <v>1.1672</v>
      </c>
      <c r="G285">
        <v>2</v>
      </c>
      <c r="H285" t="s">
        <v>20</v>
      </c>
      <c r="I285">
        <v>20</v>
      </c>
      <c r="J285">
        <v>255000</v>
      </c>
      <c r="K285">
        <v>225000</v>
      </c>
      <c r="L285">
        <v>88.14</v>
      </c>
      <c r="M285">
        <v>360</v>
      </c>
      <c r="N285">
        <v>3.12</v>
      </c>
    </row>
    <row r="286" spans="1:14" x14ac:dyDescent="0.3">
      <c r="A286">
        <v>285</v>
      </c>
      <c r="B286">
        <v>22</v>
      </c>
      <c r="C286">
        <v>74.400000000000006</v>
      </c>
      <c r="D286">
        <v>62800</v>
      </c>
      <c r="E286">
        <v>40000</v>
      </c>
      <c r="F286">
        <v>0.63690000000000002</v>
      </c>
      <c r="G286">
        <v>1</v>
      </c>
      <c r="H286" t="s">
        <v>20</v>
      </c>
      <c r="I286">
        <v>20</v>
      </c>
      <c r="J286">
        <v>155000</v>
      </c>
      <c r="K286">
        <v>145000</v>
      </c>
      <c r="L286">
        <v>95</v>
      </c>
      <c r="M286">
        <v>360</v>
      </c>
      <c r="N286">
        <v>3.87</v>
      </c>
    </row>
    <row r="287" spans="1:14" x14ac:dyDescent="0.3">
      <c r="A287">
        <v>286</v>
      </c>
      <c r="B287">
        <v>35</v>
      </c>
      <c r="C287">
        <v>81.03</v>
      </c>
      <c r="D287">
        <v>69100</v>
      </c>
      <c r="E287">
        <v>43000</v>
      </c>
      <c r="F287">
        <v>0.62229999999999996</v>
      </c>
      <c r="G287">
        <v>2</v>
      </c>
      <c r="H287" t="s">
        <v>20</v>
      </c>
      <c r="I287">
        <v>44</v>
      </c>
      <c r="J287">
        <v>275000</v>
      </c>
      <c r="K287">
        <v>205000</v>
      </c>
      <c r="L287">
        <v>74.31</v>
      </c>
      <c r="M287">
        <v>360</v>
      </c>
      <c r="N287">
        <v>2.87</v>
      </c>
    </row>
    <row r="288" spans="1:14" x14ac:dyDescent="0.3">
      <c r="A288">
        <v>287</v>
      </c>
      <c r="B288">
        <v>18</v>
      </c>
      <c r="C288">
        <v>7.34</v>
      </c>
      <c r="D288">
        <v>89100</v>
      </c>
      <c r="E288">
        <v>95000</v>
      </c>
      <c r="F288">
        <v>1.0662</v>
      </c>
      <c r="G288">
        <v>2</v>
      </c>
      <c r="H288" t="s">
        <v>20</v>
      </c>
      <c r="I288">
        <v>45</v>
      </c>
      <c r="J288">
        <v>455000</v>
      </c>
      <c r="K288">
        <v>395000</v>
      </c>
      <c r="L288">
        <v>88.88</v>
      </c>
      <c r="M288">
        <v>360</v>
      </c>
      <c r="N288">
        <v>2.87</v>
      </c>
    </row>
    <row r="289" spans="1:14" x14ac:dyDescent="0.3">
      <c r="A289">
        <v>288</v>
      </c>
      <c r="B289">
        <v>49</v>
      </c>
      <c r="C289">
        <v>12.72</v>
      </c>
      <c r="D289">
        <v>87500</v>
      </c>
      <c r="E289">
        <v>76000</v>
      </c>
      <c r="F289">
        <v>0.86860000000000004</v>
      </c>
      <c r="G289">
        <v>2</v>
      </c>
      <c r="H289" t="s">
        <v>20</v>
      </c>
      <c r="I289">
        <v>30</v>
      </c>
      <c r="J289">
        <v>245000</v>
      </c>
      <c r="K289">
        <v>145000</v>
      </c>
      <c r="L289">
        <v>60</v>
      </c>
      <c r="M289">
        <v>360</v>
      </c>
      <c r="N289">
        <v>3.37</v>
      </c>
    </row>
    <row r="290" spans="1:14" x14ac:dyDescent="0.3">
      <c r="A290">
        <v>289</v>
      </c>
      <c r="B290">
        <v>12</v>
      </c>
      <c r="C290">
        <v>32.46</v>
      </c>
      <c r="D290">
        <v>68100</v>
      </c>
      <c r="E290">
        <v>266000</v>
      </c>
      <c r="F290">
        <v>3.9060000000000001</v>
      </c>
      <c r="G290">
        <v>2</v>
      </c>
      <c r="H290" t="s">
        <v>20</v>
      </c>
      <c r="I290">
        <v>30</v>
      </c>
      <c r="J290">
        <v>285000</v>
      </c>
      <c r="K290">
        <v>225000</v>
      </c>
      <c r="L290">
        <v>80</v>
      </c>
      <c r="M290">
        <v>360</v>
      </c>
      <c r="N290">
        <v>3.62</v>
      </c>
    </row>
    <row r="291" spans="1:14" x14ac:dyDescent="0.3">
      <c r="A291">
        <v>290</v>
      </c>
      <c r="B291">
        <v>53</v>
      </c>
      <c r="C291">
        <v>18.829999999999998</v>
      </c>
      <c r="D291">
        <v>92100</v>
      </c>
      <c r="E291">
        <v>78000</v>
      </c>
      <c r="F291">
        <v>0.84689999999999999</v>
      </c>
      <c r="G291">
        <v>2</v>
      </c>
      <c r="H291" t="s">
        <v>20</v>
      </c>
      <c r="I291">
        <v>20</v>
      </c>
      <c r="J291">
        <v>415000</v>
      </c>
      <c r="K291">
        <v>295000</v>
      </c>
      <c r="L291">
        <v>71.08</v>
      </c>
      <c r="M291">
        <v>360</v>
      </c>
      <c r="N291">
        <v>3.25</v>
      </c>
    </row>
    <row r="292" spans="1:14" x14ac:dyDescent="0.3">
      <c r="A292">
        <v>291</v>
      </c>
      <c r="B292">
        <v>6</v>
      </c>
      <c r="C292">
        <v>75.34</v>
      </c>
      <c r="D292">
        <v>75300</v>
      </c>
      <c r="E292">
        <v>120000</v>
      </c>
      <c r="F292">
        <v>1.5935999999999999</v>
      </c>
      <c r="G292">
        <v>2</v>
      </c>
      <c r="H292" t="s">
        <v>20</v>
      </c>
      <c r="I292">
        <v>20</v>
      </c>
      <c r="J292">
        <v>805000</v>
      </c>
      <c r="K292">
        <v>385000</v>
      </c>
      <c r="L292">
        <v>48.25</v>
      </c>
      <c r="M292">
        <v>360</v>
      </c>
      <c r="N292">
        <v>2.75</v>
      </c>
    </row>
    <row r="293" spans="1:14" x14ac:dyDescent="0.3">
      <c r="A293">
        <v>292</v>
      </c>
      <c r="B293">
        <v>18</v>
      </c>
      <c r="C293">
        <v>16.54</v>
      </c>
      <c r="D293">
        <v>71100</v>
      </c>
      <c r="E293">
        <v>41000</v>
      </c>
      <c r="F293">
        <v>0.57669999999999999</v>
      </c>
      <c r="G293">
        <v>1</v>
      </c>
      <c r="H293" t="s">
        <v>20</v>
      </c>
      <c r="I293">
        <v>30</v>
      </c>
      <c r="J293">
        <v>145000</v>
      </c>
      <c r="K293">
        <v>135000</v>
      </c>
      <c r="L293">
        <v>92.85</v>
      </c>
      <c r="M293">
        <v>360</v>
      </c>
      <c r="N293">
        <v>3.25</v>
      </c>
    </row>
    <row r="294" spans="1:14" x14ac:dyDescent="0.3">
      <c r="A294">
        <v>293</v>
      </c>
      <c r="B294">
        <v>4</v>
      </c>
      <c r="C294">
        <v>31.07</v>
      </c>
      <c r="D294">
        <v>68400</v>
      </c>
      <c r="E294">
        <v>155000</v>
      </c>
      <c r="F294">
        <v>2.2660999999999998</v>
      </c>
      <c r="G294">
        <v>2</v>
      </c>
      <c r="H294" t="s">
        <v>20</v>
      </c>
      <c r="I294">
        <v>10</v>
      </c>
      <c r="J294">
        <v>355000</v>
      </c>
      <c r="K294">
        <v>245000</v>
      </c>
      <c r="L294">
        <v>69.209999999999994</v>
      </c>
      <c r="M294">
        <v>360</v>
      </c>
      <c r="N294">
        <v>3.25</v>
      </c>
    </row>
    <row r="295" spans="1:14" x14ac:dyDescent="0.3">
      <c r="A295">
        <v>294</v>
      </c>
      <c r="B295">
        <v>51</v>
      </c>
      <c r="C295">
        <v>73.400000000000006</v>
      </c>
      <c r="D295">
        <v>89400</v>
      </c>
      <c r="E295">
        <v>52000</v>
      </c>
      <c r="F295">
        <v>0.58169999999999999</v>
      </c>
      <c r="G295">
        <v>2</v>
      </c>
      <c r="H295" t="s">
        <v>20</v>
      </c>
      <c r="I295">
        <v>30</v>
      </c>
      <c r="J295">
        <v>175000</v>
      </c>
      <c r="K295">
        <v>135000</v>
      </c>
      <c r="L295">
        <v>78.34</v>
      </c>
      <c r="M295">
        <v>360</v>
      </c>
      <c r="N295">
        <v>4.62</v>
      </c>
    </row>
    <row r="296" spans="1:14" x14ac:dyDescent="0.3">
      <c r="A296">
        <v>295</v>
      </c>
      <c r="B296">
        <v>36</v>
      </c>
      <c r="C296">
        <v>41.07</v>
      </c>
      <c r="D296">
        <v>96500</v>
      </c>
      <c r="E296">
        <v>72000</v>
      </c>
      <c r="F296">
        <v>0.74609999999999999</v>
      </c>
      <c r="G296">
        <v>2</v>
      </c>
      <c r="H296" t="s">
        <v>20</v>
      </c>
      <c r="I296">
        <v>43</v>
      </c>
      <c r="J296">
        <v>645000</v>
      </c>
      <c r="K296">
        <v>475000</v>
      </c>
      <c r="L296">
        <v>74.209999999999994</v>
      </c>
      <c r="M296">
        <v>360</v>
      </c>
      <c r="N296">
        <v>2.99</v>
      </c>
    </row>
    <row r="297" spans="1:14" x14ac:dyDescent="0.3">
      <c r="A297">
        <v>296</v>
      </c>
      <c r="B297">
        <v>28</v>
      </c>
      <c r="C297">
        <v>7.37</v>
      </c>
      <c r="D297">
        <v>52700</v>
      </c>
      <c r="E297">
        <v>134000</v>
      </c>
      <c r="F297">
        <v>2.5427</v>
      </c>
      <c r="G297">
        <v>2</v>
      </c>
      <c r="H297" t="s">
        <v>20</v>
      </c>
      <c r="I297">
        <v>37</v>
      </c>
      <c r="J297">
        <v>295000</v>
      </c>
      <c r="K297">
        <v>245000</v>
      </c>
      <c r="L297">
        <v>81.52</v>
      </c>
      <c r="M297">
        <v>360</v>
      </c>
      <c r="N297">
        <v>3.5</v>
      </c>
    </row>
    <row r="298" spans="1:14" x14ac:dyDescent="0.3">
      <c r="A298">
        <v>297</v>
      </c>
      <c r="B298">
        <v>10</v>
      </c>
      <c r="C298">
        <v>35.01</v>
      </c>
      <c r="D298">
        <v>96600</v>
      </c>
      <c r="E298">
        <v>80000</v>
      </c>
      <c r="F298">
        <v>0.82820000000000005</v>
      </c>
      <c r="G298">
        <v>1</v>
      </c>
      <c r="H298" t="s">
        <v>20</v>
      </c>
      <c r="I298">
        <v>40</v>
      </c>
      <c r="J298">
        <v>555000</v>
      </c>
      <c r="K298">
        <v>435000</v>
      </c>
      <c r="L298">
        <v>79.959999999999994</v>
      </c>
      <c r="M298">
        <v>360</v>
      </c>
      <c r="N298">
        <v>3.75</v>
      </c>
    </row>
    <row r="299" spans="1:14" x14ac:dyDescent="0.3">
      <c r="A299">
        <v>298</v>
      </c>
      <c r="B299">
        <v>28</v>
      </c>
      <c r="C299">
        <v>25.68</v>
      </c>
      <c r="D299">
        <v>52700</v>
      </c>
      <c r="E299">
        <v>132000</v>
      </c>
      <c r="F299">
        <v>2.5047000000000001</v>
      </c>
      <c r="G299">
        <v>2</v>
      </c>
      <c r="H299" t="s">
        <v>20</v>
      </c>
      <c r="I299">
        <v>10</v>
      </c>
      <c r="J299">
        <v>185000</v>
      </c>
      <c r="K299">
        <v>165000</v>
      </c>
      <c r="L299">
        <v>95</v>
      </c>
      <c r="M299">
        <v>360</v>
      </c>
      <c r="N299">
        <v>3.37</v>
      </c>
    </row>
    <row r="300" spans="1:14" x14ac:dyDescent="0.3">
      <c r="A300">
        <v>299</v>
      </c>
      <c r="B300">
        <v>6</v>
      </c>
      <c r="C300">
        <v>87.6</v>
      </c>
      <c r="D300">
        <v>83300</v>
      </c>
      <c r="E300">
        <v>82000</v>
      </c>
      <c r="F300">
        <v>0.98440000000000005</v>
      </c>
      <c r="G300">
        <v>2</v>
      </c>
      <c r="H300" t="s">
        <v>20</v>
      </c>
      <c r="I300">
        <v>38</v>
      </c>
      <c r="J300">
        <v>415000</v>
      </c>
      <c r="K300">
        <v>325000</v>
      </c>
      <c r="L300">
        <v>79.27</v>
      </c>
      <c r="M300">
        <v>240</v>
      </c>
      <c r="N300">
        <v>2.62</v>
      </c>
    </row>
    <row r="301" spans="1:14" x14ac:dyDescent="0.3">
      <c r="A301">
        <v>300</v>
      </c>
      <c r="B301">
        <v>40</v>
      </c>
      <c r="C301">
        <v>20.05</v>
      </c>
      <c r="D301">
        <v>74000</v>
      </c>
      <c r="E301">
        <v>76000</v>
      </c>
      <c r="F301">
        <v>1.0269999999999999</v>
      </c>
      <c r="G301">
        <v>1</v>
      </c>
      <c r="H301" t="s">
        <v>20</v>
      </c>
      <c r="I301">
        <v>20</v>
      </c>
      <c r="J301">
        <v>235000</v>
      </c>
      <c r="K301">
        <v>225000</v>
      </c>
      <c r="L301">
        <v>96.99</v>
      </c>
      <c r="M301">
        <v>360</v>
      </c>
      <c r="N301">
        <v>2.87</v>
      </c>
    </row>
    <row r="302" spans="1:14" x14ac:dyDescent="0.3">
      <c r="A302">
        <v>301</v>
      </c>
      <c r="B302">
        <v>12</v>
      </c>
      <c r="C302">
        <v>13.79</v>
      </c>
      <c r="D302">
        <v>69200</v>
      </c>
      <c r="E302">
        <v>94000</v>
      </c>
      <c r="F302">
        <v>1.3584000000000001</v>
      </c>
      <c r="G302">
        <v>2</v>
      </c>
      <c r="H302" t="s">
        <v>20</v>
      </c>
      <c r="I302">
        <v>45</v>
      </c>
      <c r="J302">
        <v>355000</v>
      </c>
      <c r="K302">
        <v>275000</v>
      </c>
      <c r="L302">
        <v>79.88</v>
      </c>
      <c r="M302">
        <v>240</v>
      </c>
      <c r="N302">
        <v>3.25</v>
      </c>
    </row>
    <row r="303" spans="1:14" x14ac:dyDescent="0.3">
      <c r="A303">
        <v>302</v>
      </c>
      <c r="B303">
        <v>53</v>
      </c>
      <c r="C303">
        <v>18.100000000000001</v>
      </c>
      <c r="D303">
        <v>92100</v>
      </c>
      <c r="E303">
        <v>83000</v>
      </c>
      <c r="F303">
        <v>0.9012</v>
      </c>
      <c r="G303">
        <v>2</v>
      </c>
      <c r="H303" t="s">
        <v>20</v>
      </c>
      <c r="I303">
        <v>20</v>
      </c>
      <c r="J303">
        <v>265000</v>
      </c>
      <c r="K303">
        <v>225000</v>
      </c>
      <c r="L303">
        <v>84.97</v>
      </c>
      <c r="M303">
        <v>360</v>
      </c>
      <c r="N303">
        <v>3.5</v>
      </c>
    </row>
    <row r="304" spans="1:14" x14ac:dyDescent="0.3">
      <c r="A304">
        <v>303</v>
      </c>
      <c r="B304">
        <v>37</v>
      </c>
      <c r="C304">
        <v>25.87</v>
      </c>
      <c r="D304">
        <v>64200</v>
      </c>
      <c r="E304">
        <v>226000</v>
      </c>
      <c r="F304">
        <v>3.5202</v>
      </c>
      <c r="G304">
        <v>2</v>
      </c>
      <c r="H304" t="s">
        <v>20</v>
      </c>
      <c r="I304">
        <v>10</v>
      </c>
      <c r="J304">
        <v>565000</v>
      </c>
      <c r="K304">
        <v>275000</v>
      </c>
      <c r="L304">
        <v>48.21</v>
      </c>
      <c r="M304">
        <v>180</v>
      </c>
      <c r="N304">
        <v>2.75</v>
      </c>
    </row>
    <row r="305" spans="1:14" x14ac:dyDescent="0.3">
      <c r="A305">
        <v>304</v>
      </c>
      <c r="B305">
        <v>13</v>
      </c>
      <c r="C305">
        <v>33.17</v>
      </c>
      <c r="D305">
        <v>82200</v>
      </c>
      <c r="E305">
        <v>152000</v>
      </c>
      <c r="F305">
        <v>1.8491</v>
      </c>
      <c r="G305">
        <v>2</v>
      </c>
      <c r="H305" t="s">
        <v>20</v>
      </c>
      <c r="I305">
        <v>10</v>
      </c>
      <c r="J305">
        <v>325000</v>
      </c>
      <c r="K305">
        <v>155000</v>
      </c>
      <c r="L305">
        <v>50</v>
      </c>
      <c r="M305">
        <v>180</v>
      </c>
      <c r="N305">
        <v>2.75</v>
      </c>
    </row>
    <row r="306" spans="1:14" x14ac:dyDescent="0.3">
      <c r="A306">
        <v>305</v>
      </c>
      <c r="B306">
        <v>40</v>
      </c>
      <c r="C306">
        <v>15.41</v>
      </c>
      <c r="D306">
        <v>74000</v>
      </c>
      <c r="E306">
        <v>109000</v>
      </c>
      <c r="F306">
        <v>1.4730000000000001</v>
      </c>
      <c r="G306">
        <v>2</v>
      </c>
      <c r="H306" t="s">
        <v>20</v>
      </c>
      <c r="I306">
        <v>42</v>
      </c>
      <c r="J306">
        <v>345000</v>
      </c>
      <c r="K306">
        <v>295000</v>
      </c>
      <c r="L306">
        <v>86.02</v>
      </c>
      <c r="M306">
        <v>360</v>
      </c>
      <c r="N306">
        <v>2.62</v>
      </c>
    </row>
    <row r="307" spans="1:14" x14ac:dyDescent="0.3">
      <c r="A307">
        <v>306</v>
      </c>
      <c r="B307">
        <v>48</v>
      </c>
      <c r="C307">
        <v>33.94</v>
      </c>
      <c r="D307">
        <v>80000</v>
      </c>
      <c r="E307">
        <v>68000</v>
      </c>
      <c r="F307">
        <v>0.85</v>
      </c>
      <c r="G307">
        <v>1</v>
      </c>
      <c r="H307" t="s">
        <v>20</v>
      </c>
      <c r="I307">
        <v>49</v>
      </c>
      <c r="J307">
        <v>335000</v>
      </c>
      <c r="K307">
        <v>265000</v>
      </c>
      <c r="L307">
        <v>79.989999999999995</v>
      </c>
      <c r="M307">
        <v>360</v>
      </c>
      <c r="N307">
        <v>3.75</v>
      </c>
    </row>
    <row r="308" spans="1:14" x14ac:dyDescent="0.3">
      <c r="A308">
        <v>307</v>
      </c>
      <c r="B308">
        <v>6</v>
      </c>
      <c r="C308">
        <v>93.25</v>
      </c>
      <c r="D308">
        <v>83300</v>
      </c>
      <c r="E308">
        <v>35000</v>
      </c>
      <c r="F308">
        <v>0.42020000000000002</v>
      </c>
      <c r="G308">
        <v>2</v>
      </c>
      <c r="H308" t="s">
        <v>20</v>
      </c>
      <c r="I308">
        <v>49</v>
      </c>
      <c r="J308">
        <v>515000</v>
      </c>
      <c r="K308">
        <v>255000</v>
      </c>
      <c r="L308">
        <v>48.54</v>
      </c>
      <c r="M308">
        <v>360</v>
      </c>
      <c r="N308">
        <v>3</v>
      </c>
    </row>
    <row r="309" spans="1:14" x14ac:dyDescent="0.3">
      <c r="A309">
        <v>308</v>
      </c>
      <c r="B309">
        <v>13</v>
      </c>
      <c r="C309">
        <v>2.98</v>
      </c>
      <c r="D309">
        <v>59800</v>
      </c>
      <c r="E309">
        <v>107000</v>
      </c>
      <c r="F309">
        <v>1.7892999999999999</v>
      </c>
      <c r="G309">
        <v>2</v>
      </c>
      <c r="H309" t="s">
        <v>20</v>
      </c>
      <c r="I309">
        <v>39</v>
      </c>
      <c r="J309">
        <v>545000</v>
      </c>
      <c r="K309">
        <v>465000</v>
      </c>
      <c r="L309">
        <v>84.98</v>
      </c>
      <c r="M309">
        <v>360</v>
      </c>
      <c r="N309">
        <v>3.99</v>
      </c>
    </row>
    <row r="310" spans="1:14" x14ac:dyDescent="0.3">
      <c r="A310">
        <v>309</v>
      </c>
      <c r="B310">
        <v>20</v>
      </c>
      <c r="C310">
        <v>20.74</v>
      </c>
      <c r="D310">
        <v>85900</v>
      </c>
      <c r="E310">
        <v>108000</v>
      </c>
      <c r="F310">
        <v>1.2573000000000001</v>
      </c>
      <c r="G310">
        <v>2</v>
      </c>
      <c r="H310" t="s">
        <v>20</v>
      </c>
      <c r="I310">
        <v>20</v>
      </c>
      <c r="J310">
        <v>275000</v>
      </c>
      <c r="K310">
        <v>205000</v>
      </c>
      <c r="L310">
        <v>74.900000000000006</v>
      </c>
      <c r="M310">
        <v>360</v>
      </c>
      <c r="N310">
        <v>3.25</v>
      </c>
    </row>
    <row r="311" spans="1:14" x14ac:dyDescent="0.3">
      <c r="A311">
        <v>310</v>
      </c>
      <c r="B311">
        <v>42</v>
      </c>
      <c r="C311">
        <v>2.67</v>
      </c>
      <c r="D311">
        <v>82300</v>
      </c>
      <c r="E311">
        <v>27000</v>
      </c>
      <c r="F311">
        <v>0.3281</v>
      </c>
      <c r="G311">
        <v>2</v>
      </c>
      <c r="H311" t="s">
        <v>20</v>
      </c>
      <c r="I311">
        <v>37</v>
      </c>
      <c r="J311">
        <v>325000</v>
      </c>
      <c r="K311">
        <v>35000</v>
      </c>
      <c r="L311">
        <v>12.06</v>
      </c>
      <c r="M311">
        <v>360</v>
      </c>
      <c r="N311">
        <v>4.12</v>
      </c>
    </row>
    <row r="312" spans="1:14" x14ac:dyDescent="0.3">
      <c r="A312">
        <v>311</v>
      </c>
      <c r="B312">
        <v>26</v>
      </c>
      <c r="C312">
        <v>5.09</v>
      </c>
      <c r="D312">
        <v>79000</v>
      </c>
      <c r="E312">
        <v>82000</v>
      </c>
      <c r="F312">
        <v>1.038</v>
      </c>
      <c r="G312">
        <v>2</v>
      </c>
      <c r="H312" t="s">
        <v>20</v>
      </c>
      <c r="I312">
        <v>10</v>
      </c>
      <c r="J312">
        <v>205000</v>
      </c>
      <c r="K312">
        <v>135000</v>
      </c>
      <c r="L312">
        <v>65</v>
      </c>
      <c r="M312">
        <v>360</v>
      </c>
      <c r="N312">
        <v>3.87</v>
      </c>
    </row>
    <row r="313" spans="1:14" x14ac:dyDescent="0.3">
      <c r="A313">
        <v>312</v>
      </c>
      <c r="B313">
        <v>6</v>
      </c>
      <c r="C313">
        <v>98.95</v>
      </c>
      <c r="D313">
        <v>83300</v>
      </c>
      <c r="E313">
        <v>129000</v>
      </c>
      <c r="F313">
        <v>1.5486</v>
      </c>
      <c r="G313">
        <v>2</v>
      </c>
      <c r="H313" t="s">
        <v>20</v>
      </c>
      <c r="I313">
        <v>43</v>
      </c>
      <c r="J313">
        <v>1045000</v>
      </c>
      <c r="K313">
        <v>765000</v>
      </c>
      <c r="L313">
        <v>73.260000000000005</v>
      </c>
      <c r="M313">
        <v>360</v>
      </c>
      <c r="N313">
        <v>3.62</v>
      </c>
    </row>
    <row r="314" spans="1:14" x14ac:dyDescent="0.3">
      <c r="A314">
        <v>313</v>
      </c>
      <c r="B314">
        <v>48</v>
      </c>
      <c r="C314">
        <v>25.81</v>
      </c>
      <c r="D314">
        <v>97600</v>
      </c>
      <c r="E314">
        <v>122000</v>
      </c>
      <c r="F314">
        <v>1.25</v>
      </c>
      <c r="G314">
        <v>2</v>
      </c>
      <c r="H314" t="s">
        <v>20</v>
      </c>
      <c r="I314">
        <v>20</v>
      </c>
      <c r="J314">
        <v>395000</v>
      </c>
      <c r="K314">
        <v>355000</v>
      </c>
      <c r="L314">
        <v>89.99</v>
      </c>
      <c r="M314">
        <v>360</v>
      </c>
      <c r="N314">
        <v>2.87</v>
      </c>
    </row>
    <row r="315" spans="1:14" x14ac:dyDescent="0.3">
      <c r="A315">
        <v>314</v>
      </c>
      <c r="B315">
        <v>17</v>
      </c>
      <c r="C315">
        <v>8.44</v>
      </c>
      <c r="D315">
        <v>89100</v>
      </c>
      <c r="E315">
        <v>64000</v>
      </c>
      <c r="F315">
        <v>0.71830000000000005</v>
      </c>
      <c r="G315">
        <v>2</v>
      </c>
      <c r="H315" t="s">
        <v>20</v>
      </c>
      <c r="I315">
        <v>20</v>
      </c>
      <c r="J315">
        <v>275000</v>
      </c>
      <c r="K315">
        <v>105000</v>
      </c>
      <c r="L315">
        <v>36.92</v>
      </c>
      <c r="M315">
        <v>360</v>
      </c>
      <c r="N315">
        <v>4.25</v>
      </c>
    </row>
    <row r="316" spans="1:14" x14ac:dyDescent="0.3">
      <c r="A316">
        <v>315</v>
      </c>
      <c r="B316">
        <v>25</v>
      </c>
      <c r="C316">
        <v>13.25</v>
      </c>
      <c r="D316">
        <v>114000</v>
      </c>
      <c r="E316">
        <v>65000</v>
      </c>
      <c r="F316">
        <v>0.57020000000000004</v>
      </c>
      <c r="G316">
        <v>1</v>
      </c>
      <c r="H316" t="s">
        <v>20</v>
      </c>
      <c r="I316">
        <v>30</v>
      </c>
      <c r="J316">
        <v>315000</v>
      </c>
      <c r="K316">
        <v>275000</v>
      </c>
      <c r="L316">
        <v>87.29</v>
      </c>
      <c r="M316">
        <v>360</v>
      </c>
      <c r="N316">
        <v>2.75</v>
      </c>
    </row>
    <row r="317" spans="1:14" x14ac:dyDescent="0.3">
      <c r="A317">
        <v>316</v>
      </c>
      <c r="B317">
        <v>53</v>
      </c>
      <c r="C317">
        <v>14.29</v>
      </c>
      <c r="D317">
        <v>91700</v>
      </c>
      <c r="E317">
        <v>59000</v>
      </c>
      <c r="F317">
        <v>0.64339999999999997</v>
      </c>
      <c r="G317">
        <v>2</v>
      </c>
      <c r="H317" t="s">
        <v>20</v>
      </c>
      <c r="I317">
        <v>20</v>
      </c>
      <c r="J317">
        <v>325000</v>
      </c>
      <c r="K317">
        <v>165000</v>
      </c>
      <c r="L317">
        <v>51.84</v>
      </c>
      <c r="M317">
        <v>360</v>
      </c>
      <c r="N317">
        <v>2.99</v>
      </c>
    </row>
    <row r="318" spans="1:14" x14ac:dyDescent="0.3">
      <c r="A318">
        <v>317</v>
      </c>
      <c r="B318">
        <v>48</v>
      </c>
      <c r="C318">
        <v>12.2</v>
      </c>
      <c r="D318">
        <v>84800</v>
      </c>
      <c r="E318">
        <v>151000</v>
      </c>
      <c r="F318">
        <v>1.7806999999999999</v>
      </c>
      <c r="G318">
        <v>2</v>
      </c>
      <c r="H318" t="s">
        <v>20</v>
      </c>
      <c r="I318">
        <v>30</v>
      </c>
      <c r="J318">
        <v>255000</v>
      </c>
      <c r="K318">
        <v>205000</v>
      </c>
      <c r="L318">
        <v>79.36</v>
      </c>
      <c r="M318">
        <v>360</v>
      </c>
      <c r="N318">
        <v>6</v>
      </c>
    </row>
    <row r="319" spans="1:14" x14ac:dyDescent="0.3">
      <c r="A319">
        <v>318</v>
      </c>
      <c r="B319">
        <v>41</v>
      </c>
      <c r="C319">
        <v>20.25</v>
      </c>
      <c r="D319">
        <v>92100</v>
      </c>
      <c r="E319">
        <v>68000</v>
      </c>
      <c r="F319">
        <v>0.73829999999999996</v>
      </c>
      <c r="G319">
        <v>1</v>
      </c>
      <c r="H319" t="s">
        <v>20</v>
      </c>
      <c r="I319">
        <v>42</v>
      </c>
      <c r="J319">
        <v>335000</v>
      </c>
      <c r="K319">
        <v>315000</v>
      </c>
      <c r="L319">
        <v>95</v>
      </c>
      <c r="M319">
        <v>360</v>
      </c>
      <c r="N319">
        <v>3.5</v>
      </c>
    </row>
    <row r="320" spans="1:14" x14ac:dyDescent="0.3">
      <c r="A320">
        <v>319</v>
      </c>
      <c r="B320">
        <v>39</v>
      </c>
      <c r="C320">
        <v>22.44</v>
      </c>
      <c r="D320">
        <v>84600</v>
      </c>
      <c r="E320">
        <v>51000</v>
      </c>
      <c r="F320">
        <v>0.6028</v>
      </c>
      <c r="G320">
        <v>2</v>
      </c>
      <c r="H320" t="s">
        <v>20</v>
      </c>
      <c r="I320">
        <v>20</v>
      </c>
      <c r="J320">
        <v>185000</v>
      </c>
      <c r="K320">
        <v>145000</v>
      </c>
      <c r="L320">
        <v>80</v>
      </c>
      <c r="M320">
        <v>360</v>
      </c>
      <c r="N320">
        <v>2.87</v>
      </c>
    </row>
    <row r="321" spans="1:14" x14ac:dyDescent="0.3">
      <c r="A321">
        <v>320</v>
      </c>
      <c r="B321">
        <v>23</v>
      </c>
      <c r="C321">
        <v>17.5</v>
      </c>
      <c r="D321">
        <v>92300</v>
      </c>
      <c r="E321">
        <v>65000</v>
      </c>
      <c r="F321">
        <v>0.70420000000000005</v>
      </c>
      <c r="G321">
        <v>2</v>
      </c>
      <c r="H321" t="s">
        <v>20</v>
      </c>
      <c r="I321">
        <v>30</v>
      </c>
      <c r="J321">
        <v>275000</v>
      </c>
      <c r="K321">
        <v>215000</v>
      </c>
      <c r="L321">
        <v>80</v>
      </c>
      <c r="M321">
        <v>360</v>
      </c>
      <c r="N321">
        <v>3.75</v>
      </c>
    </row>
    <row r="322" spans="1:14" x14ac:dyDescent="0.3">
      <c r="A322">
        <v>321</v>
      </c>
      <c r="B322">
        <v>17</v>
      </c>
      <c r="C322">
        <v>12.86</v>
      </c>
      <c r="D322">
        <v>89100</v>
      </c>
      <c r="E322">
        <v>88000</v>
      </c>
      <c r="F322">
        <v>0.98770000000000002</v>
      </c>
      <c r="G322">
        <v>2</v>
      </c>
      <c r="H322" t="s">
        <v>20</v>
      </c>
      <c r="I322">
        <v>20</v>
      </c>
      <c r="J322">
        <v>245000</v>
      </c>
      <c r="K322">
        <v>115000</v>
      </c>
      <c r="L322">
        <v>46.93</v>
      </c>
      <c r="M322">
        <v>120</v>
      </c>
      <c r="N322">
        <v>2.37</v>
      </c>
    </row>
    <row r="323" spans="1:14" x14ac:dyDescent="0.3">
      <c r="A323">
        <v>322</v>
      </c>
      <c r="B323">
        <v>21</v>
      </c>
      <c r="C323">
        <v>7.27</v>
      </c>
      <c r="D323">
        <v>85200</v>
      </c>
      <c r="E323">
        <v>107000</v>
      </c>
      <c r="F323">
        <v>1.2559</v>
      </c>
      <c r="G323">
        <v>2</v>
      </c>
      <c r="H323" t="s">
        <v>20</v>
      </c>
      <c r="I323">
        <v>10</v>
      </c>
      <c r="J323">
        <v>185000</v>
      </c>
      <c r="K323">
        <v>105000</v>
      </c>
      <c r="L323">
        <v>58.88</v>
      </c>
      <c r="M323">
        <v>180</v>
      </c>
      <c r="N323">
        <v>2.75</v>
      </c>
    </row>
    <row r="324" spans="1:14" x14ac:dyDescent="0.3">
      <c r="A324">
        <v>323</v>
      </c>
      <c r="B324">
        <v>22</v>
      </c>
      <c r="C324">
        <v>14.2</v>
      </c>
      <c r="D324">
        <v>62800</v>
      </c>
      <c r="E324">
        <v>125000</v>
      </c>
      <c r="F324">
        <v>1.9903999999999999</v>
      </c>
      <c r="G324">
        <v>2</v>
      </c>
      <c r="H324" t="s">
        <v>20</v>
      </c>
      <c r="I324">
        <v>30</v>
      </c>
      <c r="J324">
        <v>365000</v>
      </c>
      <c r="K324">
        <v>285000</v>
      </c>
      <c r="L324">
        <v>79</v>
      </c>
      <c r="M324">
        <v>360</v>
      </c>
      <c r="N324">
        <v>3.25</v>
      </c>
    </row>
    <row r="325" spans="1:14" x14ac:dyDescent="0.3">
      <c r="A325">
        <v>324</v>
      </c>
      <c r="B325">
        <v>6</v>
      </c>
      <c r="C325">
        <v>13.79</v>
      </c>
      <c r="D325">
        <v>80400</v>
      </c>
      <c r="E325">
        <v>46000</v>
      </c>
      <c r="F325">
        <v>0.57210000000000005</v>
      </c>
      <c r="G325">
        <v>2</v>
      </c>
      <c r="H325" t="s">
        <v>20</v>
      </c>
      <c r="I325">
        <v>39</v>
      </c>
      <c r="J325">
        <v>245000</v>
      </c>
      <c r="K325">
        <v>85000</v>
      </c>
      <c r="L325">
        <v>32.93</v>
      </c>
      <c r="M325">
        <v>240</v>
      </c>
      <c r="N325">
        <v>2.62</v>
      </c>
    </row>
    <row r="326" spans="1:14" x14ac:dyDescent="0.3">
      <c r="A326">
        <v>325</v>
      </c>
      <c r="B326">
        <v>6</v>
      </c>
      <c r="C326">
        <v>31.74</v>
      </c>
      <c r="D326">
        <v>92700</v>
      </c>
      <c r="E326">
        <v>130000</v>
      </c>
      <c r="F326">
        <v>1.4024000000000001</v>
      </c>
      <c r="G326">
        <v>1</v>
      </c>
      <c r="H326" t="s">
        <v>20</v>
      </c>
      <c r="I326">
        <v>20</v>
      </c>
      <c r="J326">
        <v>335000</v>
      </c>
      <c r="K326">
        <v>275000</v>
      </c>
      <c r="L326">
        <v>89.96</v>
      </c>
      <c r="M326">
        <v>360</v>
      </c>
      <c r="N326">
        <v>3.5</v>
      </c>
    </row>
    <row r="327" spans="1:14" x14ac:dyDescent="0.3">
      <c r="A327">
        <v>326</v>
      </c>
      <c r="B327">
        <v>26</v>
      </c>
      <c r="C327">
        <v>5.74</v>
      </c>
      <c r="D327">
        <v>79000</v>
      </c>
      <c r="E327">
        <v>59000</v>
      </c>
      <c r="F327">
        <v>0.74680000000000002</v>
      </c>
      <c r="G327">
        <v>2</v>
      </c>
      <c r="H327" t="s">
        <v>20</v>
      </c>
      <c r="I327">
        <v>38</v>
      </c>
      <c r="J327">
        <v>235000</v>
      </c>
      <c r="K327">
        <v>165000</v>
      </c>
      <c r="L327">
        <v>71.12</v>
      </c>
      <c r="M327">
        <v>360</v>
      </c>
      <c r="N327">
        <v>3.5</v>
      </c>
    </row>
    <row r="328" spans="1:14" x14ac:dyDescent="0.3">
      <c r="A328">
        <v>327</v>
      </c>
      <c r="B328">
        <v>4</v>
      </c>
      <c r="C328">
        <v>18.23</v>
      </c>
      <c r="D328">
        <v>77800</v>
      </c>
      <c r="E328">
        <v>88000</v>
      </c>
      <c r="F328">
        <v>1.1311</v>
      </c>
      <c r="G328">
        <v>2</v>
      </c>
      <c r="H328" t="s">
        <v>20</v>
      </c>
      <c r="I328">
        <v>44</v>
      </c>
      <c r="J328">
        <v>355000</v>
      </c>
      <c r="K328">
        <v>335000</v>
      </c>
      <c r="L328">
        <v>95</v>
      </c>
      <c r="M328">
        <v>360</v>
      </c>
      <c r="N328">
        <v>2.87</v>
      </c>
    </row>
    <row r="329" spans="1:14" x14ac:dyDescent="0.3">
      <c r="A329">
        <v>328</v>
      </c>
      <c r="B329">
        <v>48</v>
      </c>
      <c r="C329">
        <v>22.84</v>
      </c>
      <c r="D329">
        <v>64700</v>
      </c>
      <c r="E329">
        <v>105000</v>
      </c>
      <c r="F329">
        <v>1.6229</v>
      </c>
      <c r="G329">
        <v>2</v>
      </c>
      <c r="H329" t="s">
        <v>20</v>
      </c>
      <c r="I329">
        <v>47</v>
      </c>
      <c r="J329">
        <v>455000</v>
      </c>
      <c r="K329">
        <v>275000</v>
      </c>
      <c r="L329">
        <v>60.66</v>
      </c>
      <c r="M329">
        <v>180</v>
      </c>
      <c r="N329">
        <v>2.62</v>
      </c>
    </row>
    <row r="330" spans="1:14" x14ac:dyDescent="0.3">
      <c r="A330">
        <v>329</v>
      </c>
      <c r="B330">
        <v>6</v>
      </c>
      <c r="C330">
        <v>62.31</v>
      </c>
      <c r="D330">
        <v>139800</v>
      </c>
      <c r="E330">
        <v>222000</v>
      </c>
      <c r="F330">
        <v>1.5880000000000001</v>
      </c>
      <c r="G330">
        <v>2</v>
      </c>
      <c r="H330" t="s">
        <v>20</v>
      </c>
      <c r="I330">
        <v>41</v>
      </c>
      <c r="J330">
        <v>715000</v>
      </c>
      <c r="K330">
        <v>575000</v>
      </c>
      <c r="L330">
        <v>80.150000000000006</v>
      </c>
      <c r="M330">
        <v>360</v>
      </c>
      <c r="N330">
        <v>3.87</v>
      </c>
    </row>
    <row r="331" spans="1:14" x14ac:dyDescent="0.3">
      <c r="A331">
        <v>330</v>
      </c>
      <c r="B331">
        <v>12</v>
      </c>
      <c r="C331">
        <v>17.93</v>
      </c>
      <c r="D331">
        <v>68100</v>
      </c>
      <c r="E331">
        <v>100000</v>
      </c>
      <c r="F331">
        <v>1.4683999999999999</v>
      </c>
      <c r="G331">
        <v>2</v>
      </c>
      <c r="H331" t="s">
        <v>20</v>
      </c>
      <c r="I331">
        <v>45</v>
      </c>
      <c r="J331">
        <v>255000</v>
      </c>
      <c r="K331">
        <v>205000</v>
      </c>
      <c r="L331">
        <v>80</v>
      </c>
      <c r="M331">
        <v>360</v>
      </c>
      <c r="N331">
        <v>3.12</v>
      </c>
    </row>
    <row r="332" spans="1:14" x14ac:dyDescent="0.3">
      <c r="A332">
        <v>331</v>
      </c>
      <c r="B332">
        <v>34</v>
      </c>
      <c r="C332">
        <v>29.38</v>
      </c>
      <c r="D332">
        <v>96500</v>
      </c>
      <c r="E332">
        <v>93000</v>
      </c>
      <c r="F332">
        <v>0.9637</v>
      </c>
      <c r="G332">
        <v>2</v>
      </c>
      <c r="H332" t="s">
        <v>20</v>
      </c>
      <c r="I332">
        <v>42</v>
      </c>
      <c r="J332">
        <v>655000</v>
      </c>
      <c r="K332">
        <v>245000</v>
      </c>
      <c r="L332">
        <v>38.090000000000003</v>
      </c>
      <c r="M332">
        <v>180</v>
      </c>
      <c r="N332">
        <v>2.62</v>
      </c>
    </row>
    <row r="333" spans="1:14" x14ac:dyDescent="0.3">
      <c r="A333">
        <v>332</v>
      </c>
      <c r="B333">
        <v>6</v>
      </c>
      <c r="C333">
        <v>33.04</v>
      </c>
      <c r="D333">
        <v>75000</v>
      </c>
      <c r="E333">
        <v>85000</v>
      </c>
      <c r="F333">
        <v>1.1333</v>
      </c>
      <c r="G333">
        <v>2</v>
      </c>
      <c r="H333" t="s">
        <v>20</v>
      </c>
      <c r="I333">
        <v>20</v>
      </c>
      <c r="J333">
        <v>475000</v>
      </c>
      <c r="K333">
        <v>275000</v>
      </c>
      <c r="L333">
        <v>59.46</v>
      </c>
      <c r="M333">
        <v>360</v>
      </c>
      <c r="N333">
        <v>3.37</v>
      </c>
    </row>
    <row r="334" spans="1:14" x14ac:dyDescent="0.3">
      <c r="A334">
        <v>333</v>
      </c>
      <c r="B334">
        <v>36</v>
      </c>
      <c r="C334">
        <v>2.7</v>
      </c>
      <c r="D334">
        <v>71700</v>
      </c>
      <c r="E334">
        <v>49000</v>
      </c>
      <c r="F334">
        <v>0.68340000000000001</v>
      </c>
      <c r="G334">
        <v>2</v>
      </c>
      <c r="H334" t="s">
        <v>20</v>
      </c>
      <c r="I334">
        <v>37</v>
      </c>
      <c r="J334">
        <v>155000</v>
      </c>
      <c r="K334">
        <v>135000</v>
      </c>
      <c r="L334">
        <v>95</v>
      </c>
      <c r="M334">
        <v>360</v>
      </c>
      <c r="N334">
        <v>3.5</v>
      </c>
    </row>
    <row r="335" spans="1:14" x14ac:dyDescent="0.3">
      <c r="A335">
        <v>334</v>
      </c>
      <c r="B335">
        <v>34</v>
      </c>
      <c r="C335">
        <v>49.71</v>
      </c>
      <c r="D335">
        <v>96500</v>
      </c>
      <c r="E335">
        <v>91000</v>
      </c>
      <c r="F335">
        <v>0.94299999999999995</v>
      </c>
      <c r="G335">
        <v>2</v>
      </c>
      <c r="H335" t="s">
        <v>21</v>
      </c>
      <c r="I335">
        <v>30</v>
      </c>
      <c r="J335">
        <v>335000</v>
      </c>
      <c r="K335">
        <v>255000</v>
      </c>
      <c r="L335">
        <v>78.180000000000007</v>
      </c>
      <c r="M335">
        <v>360</v>
      </c>
      <c r="N335">
        <v>3.25</v>
      </c>
    </row>
    <row r="336" spans="1:14" x14ac:dyDescent="0.3">
      <c r="A336">
        <v>335</v>
      </c>
      <c r="B336">
        <v>37</v>
      </c>
      <c r="C336">
        <v>8.0399999999999991</v>
      </c>
      <c r="D336">
        <v>80100</v>
      </c>
      <c r="E336">
        <v>124000</v>
      </c>
      <c r="F336">
        <v>1.5481</v>
      </c>
      <c r="G336">
        <v>2</v>
      </c>
      <c r="H336" t="s">
        <v>21</v>
      </c>
      <c r="I336">
        <v>38</v>
      </c>
      <c r="J336">
        <v>1605000</v>
      </c>
      <c r="K336">
        <v>515000</v>
      </c>
      <c r="L336">
        <v>31.9</v>
      </c>
      <c r="M336">
        <v>360</v>
      </c>
      <c r="N336">
        <v>2.5</v>
      </c>
    </row>
    <row r="337" spans="1:14" x14ac:dyDescent="0.3">
      <c r="A337">
        <v>336</v>
      </c>
      <c r="B337">
        <v>6</v>
      </c>
      <c r="C337">
        <v>69.959999999999994</v>
      </c>
      <c r="D337">
        <v>55600</v>
      </c>
      <c r="E337">
        <v>50000</v>
      </c>
      <c r="F337">
        <v>0.89929999999999999</v>
      </c>
      <c r="G337">
        <v>2</v>
      </c>
      <c r="H337" t="s">
        <v>21</v>
      </c>
      <c r="I337">
        <v>46</v>
      </c>
      <c r="J337">
        <v>305000</v>
      </c>
      <c r="K337">
        <v>245000</v>
      </c>
      <c r="L337">
        <v>80</v>
      </c>
      <c r="M337">
        <v>360</v>
      </c>
      <c r="N337">
        <v>2.75</v>
      </c>
    </row>
    <row r="338" spans="1:14" x14ac:dyDescent="0.3">
      <c r="A338">
        <v>337</v>
      </c>
      <c r="B338">
        <v>51</v>
      </c>
      <c r="C338">
        <v>36.61</v>
      </c>
      <c r="D338">
        <v>124900</v>
      </c>
      <c r="E338">
        <v>154000</v>
      </c>
      <c r="F338">
        <v>1.2330000000000001</v>
      </c>
      <c r="G338">
        <v>2</v>
      </c>
      <c r="H338" t="s">
        <v>21</v>
      </c>
      <c r="I338">
        <v>30</v>
      </c>
      <c r="J338">
        <v>625000</v>
      </c>
      <c r="K338">
        <v>495000</v>
      </c>
      <c r="L338">
        <v>79.2</v>
      </c>
      <c r="M338">
        <v>360</v>
      </c>
      <c r="N338">
        <v>2.87</v>
      </c>
    </row>
    <row r="339" spans="1:14" x14ac:dyDescent="0.3">
      <c r="A339">
        <v>338</v>
      </c>
      <c r="B339">
        <v>6</v>
      </c>
      <c r="C339">
        <v>42.81</v>
      </c>
      <c r="D339">
        <v>56600</v>
      </c>
      <c r="E339">
        <v>66000</v>
      </c>
      <c r="F339">
        <v>1.1660999999999999</v>
      </c>
      <c r="G339">
        <v>2</v>
      </c>
      <c r="H339" t="s">
        <v>21</v>
      </c>
      <c r="I339">
        <v>40</v>
      </c>
      <c r="J339">
        <v>255000</v>
      </c>
      <c r="K339">
        <v>235000</v>
      </c>
      <c r="L339">
        <v>94</v>
      </c>
      <c r="M339">
        <v>360</v>
      </c>
      <c r="N339">
        <v>3.25</v>
      </c>
    </row>
    <row r="340" spans="1:14" x14ac:dyDescent="0.3">
      <c r="A340">
        <v>339</v>
      </c>
      <c r="B340">
        <v>25</v>
      </c>
      <c r="C340">
        <v>22.5</v>
      </c>
      <c r="D340">
        <v>114000</v>
      </c>
      <c r="E340">
        <v>67000</v>
      </c>
      <c r="F340">
        <v>0.5877</v>
      </c>
      <c r="G340">
        <v>2</v>
      </c>
      <c r="H340" t="s">
        <v>21</v>
      </c>
      <c r="I340">
        <v>49</v>
      </c>
      <c r="J340">
        <v>545000</v>
      </c>
      <c r="K340">
        <v>315000</v>
      </c>
      <c r="L340">
        <v>56.77</v>
      </c>
      <c r="M340">
        <v>360</v>
      </c>
      <c r="N340">
        <v>3.25</v>
      </c>
    </row>
    <row r="341" spans="1:14" x14ac:dyDescent="0.3">
      <c r="A341">
        <v>340</v>
      </c>
      <c r="B341">
        <v>18</v>
      </c>
      <c r="C341">
        <v>12.09</v>
      </c>
      <c r="D341">
        <v>79600</v>
      </c>
      <c r="E341">
        <v>46000</v>
      </c>
      <c r="F341">
        <v>0.57789999999999997</v>
      </c>
      <c r="G341">
        <v>2</v>
      </c>
      <c r="H341" t="s">
        <v>21</v>
      </c>
      <c r="I341">
        <v>36</v>
      </c>
      <c r="J341">
        <v>135000</v>
      </c>
      <c r="K341">
        <v>115000</v>
      </c>
      <c r="L341">
        <v>95</v>
      </c>
      <c r="M341">
        <v>360</v>
      </c>
      <c r="N341">
        <v>3.25</v>
      </c>
    </row>
    <row r="342" spans="1:14" x14ac:dyDescent="0.3">
      <c r="A342">
        <v>341</v>
      </c>
      <c r="B342">
        <v>6</v>
      </c>
      <c r="C342">
        <v>87.71</v>
      </c>
      <c r="D342">
        <v>83300</v>
      </c>
      <c r="E342">
        <v>181000</v>
      </c>
      <c r="F342">
        <v>2.1728999999999998</v>
      </c>
      <c r="G342">
        <v>2</v>
      </c>
      <c r="H342" t="s">
        <v>21</v>
      </c>
      <c r="I342">
        <v>30</v>
      </c>
      <c r="J342">
        <v>895000</v>
      </c>
      <c r="K342">
        <v>505000</v>
      </c>
      <c r="L342">
        <v>56.71</v>
      </c>
      <c r="M342">
        <v>360</v>
      </c>
      <c r="N342">
        <v>3.37</v>
      </c>
    </row>
    <row r="343" spans="1:14" x14ac:dyDescent="0.3">
      <c r="A343">
        <v>342</v>
      </c>
      <c r="B343">
        <v>24</v>
      </c>
      <c r="C343">
        <v>81.58</v>
      </c>
      <c r="D343">
        <v>124900</v>
      </c>
      <c r="E343">
        <v>57000</v>
      </c>
      <c r="F343">
        <v>0.45639999999999997</v>
      </c>
      <c r="G343">
        <v>1</v>
      </c>
      <c r="H343" t="s">
        <v>21</v>
      </c>
      <c r="I343">
        <v>48</v>
      </c>
      <c r="J343">
        <v>235000</v>
      </c>
      <c r="K343">
        <v>215000</v>
      </c>
      <c r="L343">
        <v>95</v>
      </c>
      <c r="M343">
        <v>360</v>
      </c>
      <c r="N343">
        <v>3.25</v>
      </c>
    </row>
    <row r="344" spans="1:14" x14ac:dyDescent="0.3">
      <c r="A344">
        <v>343</v>
      </c>
      <c r="B344">
        <v>18</v>
      </c>
      <c r="C344">
        <v>17.25</v>
      </c>
      <c r="D344">
        <v>71100</v>
      </c>
      <c r="E344">
        <v>41000</v>
      </c>
      <c r="F344">
        <v>0.57669999999999999</v>
      </c>
      <c r="G344">
        <v>2</v>
      </c>
      <c r="H344" t="s">
        <v>21</v>
      </c>
      <c r="I344">
        <v>47</v>
      </c>
      <c r="J344">
        <v>245000</v>
      </c>
      <c r="K344">
        <v>195000</v>
      </c>
      <c r="L344">
        <v>80</v>
      </c>
      <c r="M344">
        <v>360</v>
      </c>
      <c r="N344">
        <v>3.25</v>
      </c>
    </row>
    <row r="345" spans="1:14" x14ac:dyDescent="0.3">
      <c r="A345">
        <v>344</v>
      </c>
      <c r="B345">
        <v>6</v>
      </c>
      <c r="C345">
        <v>85.78</v>
      </c>
      <c r="D345">
        <v>75300</v>
      </c>
      <c r="E345">
        <v>143000</v>
      </c>
      <c r="F345">
        <v>1.8991</v>
      </c>
      <c r="G345">
        <v>2</v>
      </c>
      <c r="H345" t="s">
        <v>21</v>
      </c>
      <c r="I345">
        <v>30</v>
      </c>
      <c r="J345">
        <v>505000</v>
      </c>
      <c r="K345">
        <v>405000</v>
      </c>
      <c r="L345">
        <v>80</v>
      </c>
      <c r="M345">
        <v>360</v>
      </c>
      <c r="N345">
        <v>3.37</v>
      </c>
    </row>
    <row r="346" spans="1:14" x14ac:dyDescent="0.3">
      <c r="A346">
        <v>345</v>
      </c>
      <c r="B346">
        <v>48</v>
      </c>
      <c r="C346">
        <v>48.23</v>
      </c>
      <c r="D346">
        <v>65500</v>
      </c>
      <c r="E346">
        <v>118000</v>
      </c>
      <c r="F346">
        <v>1.8015000000000001</v>
      </c>
      <c r="G346">
        <v>1</v>
      </c>
      <c r="H346" t="s">
        <v>21</v>
      </c>
      <c r="I346">
        <v>20</v>
      </c>
      <c r="J346">
        <v>265000</v>
      </c>
      <c r="K346">
        <v>225000</v>
      </c>
      <c r="L346">
        <v>95</v>
      </c>
      <c r="M346">
        <v>360</v>
      </c>
      <c r="N346">
        <v>3.99</v>
      </c>
    </row>
    <row r="347" spans="1:14" x14ac:dyDescent="0.3">
      <c r="A347">
        <v>346</v>
      </c>
      <c r="B347">
        <v>16</v>
      </c>
      <c r="C347">
        <v>6.45</v>
      </c>
      <c r="D347">
        <v>67400</v>
      </c>
      <c r="E347">
        <v>109000</v>
      </c>
      <c r="F347">
        <v>1.6172</v>
      </c>
      <c r="G347">
        <v>2</v>
      </c>
      <c r="H347" t="s">
        <v>21</v>
      </c>
      <c r="I347">
        <v>20</v>
      </c>
      <c r="J347">
        <v>235000</v>
      </c>
      <c r="K347">
        <v>215000</v>
      </c>
      <c r="L347">
        <v>90</v>
      </c>
      <c r="M347">
        <v>360</v>
      </c>
      <c r="N347">
        <v>3.27</v>
      </c>
    </row>
    <row r="348" spans="1:14" x14ac:dyDescent="0.3">
      <c r="A348">
        <v>347</v>
      </c>
      <c r="B348">
        <v>42</v>
      </c>
      <c r="C348">
        <v>47.52</v>
      </c>
      <c r="D348">
        <v>79100</v>
      </c>
      <c r="E348">
        <v>269000</v>
      </c>
      <c r="F348">
        <v>3.4007999999999998</v>
      </c>
      <c r="G348">
        <v>2</v>
      </c>
      <c r="H348" t="s">
        <v>21</v>
      </c>
      <c r="I348">
        <v>10</v>
      </c>
      <c r="J348">
        <v>285000</v>
      </c>
      <c r="K348">
        <v>135000</v>
      </c>
      <c r="L348">
        <v>47.36</v>
      </c>
      <c r="M348">
        <v>180</v>
      </c>
      <c r="N348">
        <v>2.87</v>
      </c>
    </row>
    <row r="349" spans="1:14" x14ac:dyDescent="0.3">
      <c r="A349">
        <v>348</v>
      </c>
      <c r="B349">
        <v>39</v>
      </c>
      <c r="C349">
        <v>2.17</v>
      </c>
      <c r="D349">
        <v>69500</v>
      </c>
      <c r="E349">
        <v>46000</v>
      </c>
      <c r="F349">
        <v>0.66190000000000004</v>
      </c>
      <c r="G349">
        <v>2</v>
      </c>
      <c r="H349" t="s">
        <v>21</v>
      </c>
      <c r="I349">
        <v>20</v>
      </c>
      <c r="J349">
        <v>125000</v>
      </c>
      <c r="K349">
        <v>95000</v>
      </c>
      <c r="L349">
        <v>79.739999999999995</v>
      </c>
      <c r="M349">
        <v>360</v>
      </c>
      <c r="N349">
        <v>3.37</v>
      </c>
    </row>
    <row r="350" spans="1:14" x14ac:dyDescent="0.3">
      <c r="A350">
        <v>349</v>
      </c>
      <c r="B350">
        <v>26</v>
      </c>
      <c r="C350">
        <v>10.69</v>
      </c>
      <c r="D350">
        <v>79700</v>
      </c>
      <c r="E350">
        <v>166000</v>
      </c>
      <c r="F350">
        <v>2.0828000000000002</v>
      </c>
      <c r="G350">
        <v>2</v>
      </c>
      <c r="H350" t="s">
        <v>21</v>
      </c>
      <c r="I350">
        <v>36</v>
      </c>
      <c r="J350">
        <v>445000</v>
      </c>
      <c r="K350">
        <v>335000</v>
      </c>
      <c r="L350">
        <v>74.599999999999994</v>
      </c>
      <c r="M350">
        <v>360</v>
      </c>
      <c r="N350">
        <v>4.87</v>
      </c>
    </row>
    <row r="351" spans="1:14" x14ac:dyDescent="0.3">
      <c r="A351">
        <v>350</v>
      </c>
      <c r="B351">
        <v>48</v>
      </c>
      <c r="C351">
        <v>59.65</v>
      </c>
      <c r="D351">
        <v>97600</v>
      </c>
      <c r="E351">
        <v>142000</v>
      </c>
      <c r="F351">
        <v>1.4549000000000001</v>
      </c>
      <c r="G351">
        <v>2</v>
      </c>
      <c r="H351" t="s">
        <v>21</v>
      </c>
      <c r="I351">
        <v>10</v>
      </c>
      <c r="J351">
        <v>265000</v>
      </c>
      <c r="K351">
        <v>195000</v>
      </c>
      <c r="L351">
        <v>74.28</v>
      </c>
      <c r="M351">
        <v>360</v>
      </c>
      <c r="N351">
        <v>2.87</v>
      </c>
    </row>
    <row r="352" spans="1:14" x14ac:dyDescent="0.3">
      <c r="A352">
        <v>351</v>
      </c>
      <c r="B352">
        <v>53</v>
      </c>
      <c r="C352">
        <v>19.93</v>
      </c>
      <c r="D352">
        <v>77500</v>
      </c>
      <c r="E352">
        <v>68000</v>
      </c>
      <c r="F352">
        <v>0.87739999999999996</v>
      </c>
      <c r="G352">
        <v>2</v>
      </c>
      <c r="H352" t="s">
        <v>21</v>
      </c>
      <c r="I352">
        <v>30</v>
      </c>
      <c r="J352">
        <v>295000</v>
      </c>
      <c r="K352">
        <v>185000</v>
      </c>
      <c r="L352">
        <v>63.72</v>
      </c>
      <c r="M352">
        <v>360</v>
      </c>
      <c r="N352">
        <v>3.25</v>
      </c>
    </row>
    <row r="353" spans="1:14" x14ac:dyDescent="0.3">
      <c r="A353">
        <v>352</v>
      </c>
      <c r="B353">
        <v>27</v>
      </c>
      <c r="C353">
        <v>3.99</v>
      </c>
      <c r="D353">
        <v>102800</v>
      </c>
      <c r="E353">
        <v>91000</v>
      </c>
      <c r="F353">
        <v>0.88519999999999999</v>
      </c>
      <c r="G353">
        <v>2</v>
      </c>
      <c r="H353" t="s">
        <v>21</v>
      </c>
      <c r="I353">
        <v>41</v>
      </c>
      <c r="J353">
        <v>495000</v>
      </c>
      <c r="K353">
        <v>395000</v>
      </c>
      <c r="L353">
        <v>80</v>
      </c>
      <c r="M353">
        <v>360</v>
      </c>
      <c r="N353">
        <v>3.37</v>
      </c>
    </row>
    <row r="354" spans="1:14" x14ac:dyDescent="0.3">
      <c r="A354">
        <v>353</v>
      </c>
      <c r="B354">
        <v>39</v>
      </c>
      <c r="C354">
        <v>5.48</v>
      </c>
      <c r="D354">
        <v>65100</v>
      </c>
      <c r="E354">
        <v>37000</v>
      </c>
      <c r="F354">
        <v>0.56840000000000002</v>
      </c>
      <c r="G354">
        <v>2</v>
      </c>
      <c r="H354" t="s">
        <v>21</v>
      </c>
      <c r="I354">
        <v>20</v>
      </c>
      <c r="J354">
        <v>155000</v>
      </c>
      <c r="K354">
        <v>125000</v>
      </c>
      <c r="L354">
        <v>80</v>
      </c>
      <c r="M354">
        <v>360</v>
      </c>
      <c r="N354">
        <v>3</v>
      </c>
    </row>
    <row r="355" spans="1:14" x14ac:dyDescent="0.3">
      <c r="A355">
        <v>354</v>
      </c>
      <c r="B355">
        <v>48</v>
      </c>
      <c r="C355">
        <v>74.62</v>
      </c>
      <c r="D355">
        <v>72200</v>
      </c>
      <c r="E355">
        <v>568000</v>
      </c>
      <c r="F355">
        <v>7.867</v>
      </c>
      <c r="G355">
        <v>2</v>
      </c>
      <c r="H355" t="s">
        <v>21</v>
      </c>
      <c r="I355">
        <v>20</v>
      </c>
      <c r="J355">
        <v>365000</v>
      </c>
      <c r="K355">
        <v>275000</v>
      </c>
      <c r="L355">
        <v>80</v>
      </c>
      <c r="M355">
        <v>180</v>
      </c>
      <c r="N355">
        <v>2.87</v>
      </c>
    </row>
    <row r="356" spans="1:14" x14ac:dyDescent="0.3">
      <c r="A356">
        <v>355</v>
      </c>
      <c r="B356">
        <v>6</v>
      </c>
      <c r="C356">
        <v>59.98</v>
      </c>
      <c r="D356">
        <v>61700</v>
      </c>
      <c r="E356">
        <v>150000</v>
      </c>
      <c r="F356">
        <v>2.4310999999999998</v>
      </c>
      <c r="G356">
        <v>2</v>
      </c>
      <c r="H356" t="s">
        <v>21</v>
      </c>
      <c r="I356">
        <v>20</v>
      </c>
      <c r="J356">
        <v>445000</v>
      </c>
      <c r="K356">
        <v>305000</v>
      </c>
      <c r="L356">
        <v>68.180000000000007</v>
      </c>
      <c r="M356">
        <v>360</v>
      </c>
      <c r="N356">
        <v>2.62</v>
      </c>
    </row>
    <row r="357" spans="1:14" x14ac:dyDescent="0.3">
      <c r="A357">
        <v>356</v>
      </c>
      <c r="B357">
        <v>6</v>
      </c>
      <c r="C357">
        <v>25.16</v>
      </c>
      <c r="D357">
        <v>83300</v>
      </c>
      <c r="E357">
        <v>96000</v>
      </c>
      <c r="F357">
        <v>1.1525000000000001</v>
      </c>
      <c r="G357">
        <v>2</v>
      </c>
      <c r="H357" t="s">
        <v>21</v>
      </c>
      <c r="I357">
        <v>41</v>
      </c>
      <c r="J357">
        <v>685000</v>
      </c>
      <c r="K357">
        <v>445000</v>
      </c>
      <c r="L357">
        <v>65.44</v>
      </c>
      <c r="M357">
        <v>360</v>
      </c>
      <c r="N357">
        <v>3.62</v>
      </c>
    </row>
    <row r="358" spans="1:14" x14ac:dyDescent="0.3">
      <c r="A358">
        <v>357</v>
      </c>
      <c r="B358">
        <v>13</v>
      </c>
      <c r="C358">
        <v>49.77</v>
      </c>
      <c r="D358">
        <v>82200</v>
      </c>
      <c r="E358">
        <v>31000</v>
      </c>
      <c r="F358">
        <v>0.37709999999999999</v>
      </c>
      <c r="G358">
        <v>2</v>
      </c>
      <c r="H358" t="s">
        <v>21</v>
      </c>
      <c r="I358">
        <v>45</v>
      </c>
      <c r="J358">
        <v>205000</v>
      </c>
      <c r="K358">
        <v>165000</v>
      </c>
      <c r="L358">
        <v>80</v>
      </c>
      <c r="M358">
        <v>360</v>
      </c>
      <c r="N358">
        <v>4.12</v>
      </c>
    </row>
    <row r="359" spans="1:14" x14ac:dyDescent="0.3">
      <c r="A359">
        <v>358</v>
      </c>
      <c r="B359">
        <v>4</v>
      </c>
      <c r="C359">
        <v>26.52</v>
      </c>
      <c r="D359">
        <v>77800</v>
      </c>
      <c r="E359">
        <v>114000</v>
      </c>
      <c r="F359">
        <v>1.4653</v>
      </c>
      <c r="G359">
        <v>2</v>
      </c>
      <c r="H359" t="s">
        <v>21</v>
      </c>
      <c r="I359">
        <v>10</v>
      </c>
      <c r="J359">
        <v>355000</v>
      </c>
      <c r="K359">
        <v>195000</v>
      </c>
      <c r="L359">
        <v>54.85</v>
      </c>
      <c r="M359">
        <v>360</v>
      </c>
      <c r="N359">
        <v>3.25</v>
      </c>
    </row>
    <row r="360" spans="1:14" x14ac:dyDescent="0.3">
      <c r="A360">
        <v>359</v>
      </c>
      <c r="B360">
        <v>6</v>
      </c>
      <c r="C360">
        <v>18.79</v>
      </c>
      <c r="D360">
        <v>92700</v>
      </c>
      <c r="E360">
        <v>371000</v>
      </c>
      <c r="F360">
        <v>4.0022000000000002</v>
      </c>
      <c r="G360">
        <v>2</v>
      </c>
      <c r="H360" t="s">
        <v>21</v>
      </c>
      <c r="I360">
        <v>42</v>
      </c>
      <c r="J360">
        <v>635000</v>
      </c>
      <c r="K360">
        <v>475000</v>
      </c>
      <c r="L360">
        <v>75</v>
      </c>
      <c r="M360">
        <v>360</v>
      </c>
      <c r="N360">
        <v>2.99</v>
      </c>
    </row>
    <row r="361" spans="1:14" x14ac:dyDescent="0.3">
      <c r="A361">
        <v>360</v>
      </c>
      <c r="B361">
        <v>27</v>
      </c>
      <c r="C361">
        <v>3.64</v>
      </c>
      <c r="D361">
        <v>102800</v>
      </c>
      <c r="E361">
        <v>52000</v>
      </c>
      <c r="F361">
        <v>0.50580000000000003</v>
      </c>
      <c r="G361">
        <v>1</v>
      </c>
      <c r="H361" t="s">
        <v>21</v>
      </c>
      <c r="I361">
        <v>40</v>
      </c>
      <c r="J361">
        <v>155000</v>
      </c>
      <c r="K361">
        <v>145000</v>
      </c>
      <c r="L361">
        <v>95</v>
      </c>
      <c r="M361">
        <v>360</v>
      </c>
      <c r="N361">
        <v>3.37</v>
      </c>
    </row>
    <row r="362" spans="1:14" x14ac:dyDescent="0.3">
      <c r="A362">
        <v>361</v>
      </c>
      <c r="B362">
        <v>31</v>
      </c>
      <c r="C362">
        <v>3.56</v>
      </c>
      <c r="D362">
        <v>86900</v>
      </c>
      <c r="E362">
        <v>57000</v>
      </c>
      <c r="F362">
        <v>0.65590000000000004</v>
      </c>
      <c r="G362">
        <v>2</v>
      </c>
      <c r="H362" t="s">
        <v>21</v>
      </c>
      <c r="I362">
        <v>30</v>
      </c>
      <c r="J362">
        <v>325000</v>
      </c>
      <c r="K362">
        <v>155000</v>
      </c>
      <c r="L362">
        <v>46.87</v>
      </c>
      <c r="M362">
        <v>360</v>
      </c>
      <c r="N362">
        <v>3.37</v>
      </c>
    </row>
    <row r="363" spans="1:14" x14ac:dyDescent="0.3">
      <c r="A363">
        <v>362</v>
      </c>
      <c r="B363">
        <v>37</v>
      </c>
      <c r="C363">
        <v>33.049999999999997</v>
      </c>
      <c r="D363">
        <v>94100</v>
      </c>
      <c r="E363">
        <v>69000</v>
      </c>
      <c r="F363">
        <v>0.73329999999999995</v>
      </c>
      <c r="G363">
        <v>2</v>
      </c>
      <c r="H363" t="s">
        <v>21</v>
      </c>
      <c r="I363">
        <v>43</v>
      </c>
      <c r="J363">
        <v>225000</v>
      </c>
      <c r="K363">
        <v>175000</v>
      </c>
      <c r="L363">
        <v>79.819999999999993</v>
      </c>
      <c r="M363">
        <v>360</v>
      </c>
      <c r="N363">
        <v>4.25</v>
      </c>
    </row>
    <row r="364" spans="1:14" x14ac:dyDescent="0.3">
      <c r="A364">
        <v>363</v>
      </c>
      <c r="B364">
        <v>26</v>
      </c>
      <c r="C364">
        <v>6.58</v>
      </c>
      <c r="D364">
        <v>62900</v>
      </c>
      <c r="E364">
        <v>48000</v>
      </c>
      <c r="F364">
        <v>0.7631</v>
      </c>
      <c r="G364">
        <v>2</v>
      </c>
      <c r="H364" t="s">
        <v>21</v>
      </c>
      <c r="I364">
        <v>30</v>
      </c>
      <c r="J364">
        <v>125000</v>
      </c>
      <c r="K364">
        <v>95000</v>
      </c>
      <c r="L364">
        <v>80</v>
      </c>
      <c r="M364">
        <v>360</v>
      </c>
      <c r="N364">
        <v>4.5</v>
      </c>
    </row>
    <row r="365" spans="1:14" x14ac:dyDescent="0.3">
      <c r="A365">
        <v>364</v>
      </c>
      <c r="B365">
        <v>6</v>
      </c>
      <c r="C365">
        <v>58.89</v>
      </c>
      <c r="D365">
        <v>139800</v>
      </c>
      <c r="E365">
        <v>119000</v>
      </c>
      <c r="F365">
        <v>0.85119999999999996</v>
      </c>
      <c r="G365">
        <v>2</v>
      </c>
      <c r="H365" t="s">
        <v>21</v>
      </c>
      <c r="I365">
        <v>48</v>
      </c>
      <c r="J365">
        <v>925000</v>
      </c>
      <c r="K365">
        <v>515000</v>
      </c>
      <c r="L365">
        <v>55.47</v>
      </c>
      <c r="M365">
        <v>360</v>
      </c>
      <c r="N365">
        <v>2.75</v>
      </c>
    </row>
    <row r="366" spans="1:14" x14ac:dyDescent="0.3">
      <c r="A366">
        <v>365</v>
      </c>
      <c r="B366">
        <v>32</v>
      </c>
      <c r="C366">
        <v>59.89</v>
      </c>
      <c r="D366">
        <v>70800</v>
      </c>
      <c r="E366">
        <v>41000</v>
      </c>
      <c r="F366">
        <v>0.57909999999999995</v>
      </c>
      <c r="G366">
        <v>2</v>
      </c>
      <c r="H366" t="s">
        <v>21</v>
      </c>
      <c r="I366">
        <v>30</v>
      </c>
      <c r="J366">
        <v>165000</v>
      </c>
      <c r="K366">
        <v>135000</v>
      </c>
      <c r="L366">
        <v>83.12</v>
      </c>
      <c r="M366">
        <v>360</v>
      </c>
      <c r="N366">
        <v>2.99</v>
      </c>
    </row>
    <row r="367" spans="1:14" x14ac:dyDescent="0.3">
      <c r="A367">
        <v>366</v>
      </c>
      <c r="B367">
        <v>24</v>
      </c>
      <c r="C367">
        <v>14.17</v>
      </c>
      <c r="D367">
        <v>104000</v>
      </c>
      <c r="E367">
        <v>219000</v>
      </c>
      <c r="F367">
        <v>2.1057999999999999</v>
      </c>
      <c r="G367">
        <v>2</v>
      </c>
      <c r="H367" t="s">
        <v>21</v>
      </c>
      <c r="I367">
        <v>10</v>
      </c>
      <c r="J367">
        <v>805000</v>
      </c>
      <c r="K367">
        <v>485000</v>
      </c>
      <c r="L367">
        <v>59.93</v>
      </c>
      <c r="M367">
        <v>360</v>
      </c>
      <c r="N367">
        <v>3.37</v>
      </c>
    </row>
    <row r="368" spans="1:14" x14ac:dyDescent="0.3">
      <c r="A368">
        <v>367</v>
      </c>
      <c r="B368">
        <v>36</v>
      </c>
      <c r="C368">
        <v>10.36</v>
      </c>
      <c r="D368">
        <v>96500</v>
      </c>
      <c r="E368">
        <v>133000</v>
      </c>
      <c r="F368">
        <v>1.3782000000000001</v>
      </c>
      <c r="G368">
        <v>2</v>
      </c>
      <c r="H368" t="s">
        <v>21</v>
      </c>
      <c r="I368">
        <v>41</v>
      </c>
      <c r="J368">
        <v>775000</v>
      </c>
      <c r="K368">
        <v>375000</v>
      </c>
      <c r="L368">
        <v>48.76</v>
      </c>
      <c r="M368">
        <v>360</v>
      </c>
      <c r="N368">
        <v>3.37</v>
      </c>
    </row>
    <row r="369" spans="1:14" x14ac:dyDescent="0.3">
      <c r="A369">
        <v>368</v>
      </c>
      <c r="B369">
        <v>16</v>
      </c>
      <c r="C369">
        <v>8.3699999999999992</v>
      </c>
      <c r="D369">
        <v>70400</v>
      </c>
      <c r="E369">
        <v>52000</v>
      </c>
      <c r="F369">
        <v>0.73860000000000003</v>
      </c>
      <c r="G369">
        <v>2</v>
      </c>
      <c r="H369" t="s">
        <v>21</v>
      </c>
      <c r="I369">
        <v>30</v>
      </c>
      <c r="J369">
        <v>255000</v>
      </c>
      <c r="K369">
        <v>135000</v>
      </c>
      <c r="L369">
        <v>54</v>
      </c>
      <c r="M369">
        <v>360</v>
      </c>
      <c r="N369">
        <v>3.25</v>
      </c>
    </row>
    <row r="370" spans="1:14" x14ac:dyDescent="0.3">
      <c r="A370">
        <v>369</v>
      </c>
      <c r="B370">
        <v>21</v>
      </c>
      <c r="C370">
        <v>18.95</v>
      </c>
      <c r="D370">
        <v>76900</v>
      </c>
      <c r="E370">
        <v>108000</v>
      </c>
      <c r="F370">
        <v>1.4044000000000001</v>
      </c>
      <c r="G370">
        <v>2</v>
      </c>
      <c r="H370" t="s">
        <v>21</v>
      </c>
      <c r="I370">
        <v>20</v>
      </c>
      <c r="J370">
        <v>255000</v>
      </c>
      <c r="K370">
        <v>175000</v>
      </c>
      <c r="L370">
        <v>68.819999999999993</v>
      </c>
      <c r="M370">
        <v>180</v>
      </c>
      <c r="N370">
        <v>3</v>
      </c>
    </row>
    <row r="371" spans="1:14" x14ac:dyDescent="0.3">
      <c r="A371">
        <v>370</v>
      </c>
      <c r="B371">
        <v>6</v>
      </c>
      <c r="C371">
        <v>25.17</v>
      </c>
      <c r="D371">
        <v>127900</v>
      </c>
      <c r="E371">
        <v>117000</v>
      </c>
      <c r="F371">
        <v>0.91479999999999995</v>
      </c>
      <c r="G371">
        <v>2</v>
      </c>
      <c r="H371" t="s">
        <v>21</v>
      </c>
      <c r="I371">
        <v>38</v>
      </c>
      <c r="J371">
        <v>1215000</v>
      </c>
      <c r="K371">
        <v>395000</v>
      </c>
      <c r="L371">
        <v>32.229999999999997</v>
      </c>
      <c r="M371">
        <v>240</v>
      </c>
      <c r="N371">
        <v>3</v>
      </c>
    </row>
    <row r="372" spans="1:14" x14ac:dyDescent="0.3">
      <c r="A372">
        <v>371</v>
      </c>
      <c r="B372">
        <v>51</v>
      </c>
      <c r="C372">
        <v>81.58</v>
      </c>
      <c r="D372">
        <v>89400</v>
      </c>
      <c r="E372">
        <v>54000</v>
      </c>
      <c r="F372">
        <v>0.60399999999999998</v>
      </c>
      <c r="G372">
        <v>2</v>
      </c>
      <c r="H372" t="s">
        <v>21</v>
      </c>
      <c r="I372">
        <v>46</v>
      </c>
      <c r="J372">
        <v>175000</v>
      </c>
      <c r="K372">
        <v>125000</v>
      </c>
      <c r="L372">
        <v>73.52</v>
      </c>
      <c r="M372">
        <v>360</v>
      </c>
      <c r="N372">
        <v>3</v>
      </c>
    </row>
    <row r="373" spans="1:14" x14ac:dyDescent="0.3">
      <c r="A373">
        <v>372</v>
      </c>
      <c r="B373">
        <v>45</v>
      </c>
      <c r="C373">
        <v>28.43</v>
      </c>
      <c r="D373">
        <v>81000</v>
      </c>
      <c r="E373">
        <v>200000</v>
      </c>
      <c r="F373">
        <v>2.4691000000000001</v>
      </c>
      <c r="G373">
        <v>2</v>
      </c>
      <c r="H373" t="s">
        <v>21</v>
      </c>
      <c r="I373">
        <v>20</v>
      </c>
      <c r="J373">
        <v>805000</v>
      </c>
      <c r="K373">
        <v>515000</v>
      </c>
      <c r="L373">
        <v>63.8</v>
      </c>
      <c r="M373">
        <v>240</v>
      </c>
      <c r="N373">
        <v>3.25</v>
      </c>
    </row>
    <row r="374" spans="1:14" x14ac:dyDescent="0.3">
      <c r="A374">
        <v>373</v>
      </c>
      <c r="B374">
        <v>6</v>
      </c>
      <c r="C374">
        <v>16.559999999999999</v>
      </c>
      <c r="D374">
        <v>70700</v>
      </c>
      <c r="E374">
        <v>1560000</v>
      </c>
      <c r="F374">
        <v>22.065100000000001</v>
      </c>
      <c r="G374">
        <v>2</v>
      </c>
      <c r="H374" t="s">
        <v>21</v>
      </c>
      <c r="I374">
        <v>10</v>
      </c>
      <c r="J374">
        <v>465000</v>
      </c>
      <c r="K374">
        <v>325000</v>
      </c>
      <c r="L374">
        <v>69.56</v>
      </c>
      <c r="M374">
        <v>360</v>
      </c>
      <c r="N374">
        <v>3.58</v>
      </c>
    </row>
    <row r="375" spans="1:14" x14ac:dyDescent="0.3">
      <c r="A375">
        <v>374</v>
      </c>
      <c r="B375">
        <v>6</v>
      </c>
      <c r="C375">
        <v>19.63</v>
      </c>
      <c r="D375">
        <v>83300</v>
      </c>
      <c r="E375">
        <v>210000</v>
      </c>
      <c r="F375">
        <v>2.5209999999999999</v>
      </c>
      <c r="G375">
        <v>2</v>
      </c>
      <c r="H375" t="s">
        <v>21</v>
      </c>
      <c r="I375">
        <v>20</v>
      </c>
      <c r="J375">
        <v>855000</v>
      </c>
      <c r="K375">
        <v>505000</v>
      </c>
      <c r="L375">
        <v>60</v>
      </c>
      <c r="M375">
        <v>180</v>
      </c>
      <c r="N375">
        <v>2.5</v>
      </c>
    </row>
    <row r="376" spans="1:14" x14ac:dyDescent="0.3">
      <c r="A376">
        <v>375</v>
      </c>
      <c r="B376">
        <v>32</v>
      </c>
      <c r="C376">
        <v>61.26</v>
      </c>
      <c r="D376">
        <v>70800</v>
      </c>
      <c r="E376">
        <v>59000</v>
      </c>
      <c r="F376">
        <v>0.83330000000000004</v>
      </c>
      <c r="G376">
        <v>2</v>
      </c>
      <c r="H376" t="s">
        <v>21</v>
      </c>
      <c r="I376">
        <v>45</v>
      </c>
      <c r="J376">
        <v>215000</v>
      </c>
      <c r="K376">
        <v>165000</v>
      </c>
      <c r="L376">
        <v>74.650000000000006</v>
      </c>
      <c r="M376">
        <v>360</v>
      </c>
      <c r="N376">
        <v>4.25</v>
      </c>
    </row>
    <row r="377" spans="1:14" x14ac:dyDescent="0.3">
      <c r="A377">
        <v>376</v>
      </c>
      <c r="B377">
        <v>53</v>
      </c>
      <c r="C377">
        <v>18.98</v>
      </c>
      <c r="D377">
        <v>86300</v>
      </c>
      <c r="E377">
        <v>211000</v>
      </c>
      <c r="F377">
        <v>2.4449999999999998</v>
      </c>
      <c r="G377">
        <v>2</v>
      </c>
      <c r="H377" t="s">
        <v>21</v>
      </c>
      <c r="I377">
        <v>10</v>
      </c>
      <c r="J377">
        <v>705000</v>
      </c>
      <c r="K377">
        <v>415000</v>
      </c>
      <c r="L377">
        <v>59.71</v>
      </c>
      <c r="M377">
        <v>360</v>
      </c>
      <c r="N377">
        <v>3.37</v>
      </c>
    </row>
    <row r="378" spans="1:14" x14ac:dyDescent="0.3">
      <c r="A378">
        <v>377</v>
      </c>
      <c r="B378">
        <v>51</v>
      </c>
      <c r="C378">
        <v>15.44</v>
      </c>
      <c r="D378">
        <v>83400</v>
      </c>
      <c r="E378">
        <v>44000</v>
      </c>
      <c r="F378">
        <v>0.52759999999999996</v>
      </c>
      <c r="G378">
        <v>2</v>
      </c>
      <c r="H378" t="s">
        <v>21</v>
      </c>
      <c r="I378">
        <v>30</v>
      </c>
      <c r="J378">
        <v>265000</v>
      </c>
      <c r="K378">
        <v>115000</v>
      </c>
      <c r="L378">
        <v>44.61</v>
      </c>
      <c r="M378">
        <v>360</v>
      </c>
      <c r="N378">
        <v>2.62</v>
      </c>
    </row>
    <row r="379" spans="1:14" x14ac:dyDescent="0.3">
      <c r="A379">
        <v>378</v>
      </c>
      <c r="B379">
        <v>18</v>
      </c>
      <c r="C379">
        <v>4.3499999999999996</v>
      </c>
      <c r="D379">
        <v>81300</v>
      </c>
      <c r="E379">
        <v>80000</v>
      </c>
      <c r="F379">
        <v>0.98399999999999999</v>
      </c>
      <c r="G379">
        <v>2</v>
      </c>
      <c r="H379" t="s">
        <v>21</v>
      </c>
      <c r="I379">
        <v>46</v>
      </c>
      <c r="J379">
        <v>255000</v>
      </c>
      <c r="K379">
        <v>245000</v>
      </c>
      <c r="L379">
        <v>95</v>
      </c>
      <c r="M379">
        <v>360</v>
      </c>
      <c r="N379">
        <v>3.25</v>
      </c>
    </row>
    <row r="380" spans="1:14" x14ac:dyDescent="0.3">
      <c r="A380">
        <v>379</v>
      </c>
      <c r="B380">
        <v>13</v>
      </c>
      <c r="C380">
        <v>40.08</v>
      </c>
      <c r="D380">
        <v>82200</v>
      </c>
      <c r="E380">
        <v>208000</v>
      </c>
      <c r="F380">
        <v>2.5304000000000002</v>
      </c>
      <c r="G380">
        <v>2</v>
      </c>
      <c r="H380" t="s">
        <v>21</v>
      </c>
      <c r="I380">
        <v>10</v>
      </c>
      <c r="J380">
        <v>625000</v>
      </c>
      <c r="K380">
        <v>455000</v>
      </c>
      <c r="L380">
        <v>74.12</v>
      </c>
      <c r="M380">
        <v>360</v>
      </c>
      <c r="N380">
        <v>2.99</v>
      </c>
    </row>
    <row r="381" spans="1:14" x14ac:dyDescent="0.3">
      <c r="A381">
        <v>380</v>
      </c>
      <c r="B381">
        <v>39</v>
      </c>
      <c r="C381">
        <v>7.3</v>
      </c>
      <c r="D381">
        <v>85200</v>
      </c>
      <c r="E381">
        <v>109000</v>
      </c>
      <c r="F381">
        <v>1.2793000000000001</v>
      </c>
      <c r="G381">
        <v>2</v>
      </c>
      <c r="H381" t="s">
        <v>21</v>
      </c>
      <c r="I381">
        <v>37</v>
      </c>
      <c r="J381">
        <v>325000</v>
      </c>
      <c r="K381">
        <v>275000</v>
      </c>
      <c r="L381">
        <v>86.94</v>
      </c>
      <c r="M381">
        <v>360</v>
      </c>
      <c r="N381">
        <v>2.5</v>
      </c>
    </row>
    <row r="382" spans="1:14" x14ac:dyDescent="0.3">
      <c r="A382">
        <v>381</v>
      </c>
      <c r="B382">
        <v>8</v>
      </c>
      <c r="C382">
        <v>22.75</v>
      </c>
      <c r="D382">
        <v>100000</v>
      </c>
      <c r="E382">
        <v>160000</v>
      </c>
      <c r="F382">
        <v>1.6</v>
      </c>
      <c r="G382">
        <v>2</v>
      </c>
      <c r="H382" t="s">
        <v>21</v>
      </c>
      <c r="I382">
        <v>10</v>
      </c>
      <c r="J382">
        <v>425000</v>
      </c>
      <c r="K382">
        <v>265000</v>
      </c>
      <c r="L382">
        <v>63.29</v>
      </c>
      <c r="M382">
        <v>360</v>
      </c>
      <c r="N382">
        <v>3.37</v>
      </c>
    </row>
    <row r="383" spans="1:14" x14ac:dyDescent="0.3">
      <c r="A383">
        <v>382</v>
      </c>
      <c r="B383">
        <v>20</v>
      </c>
      <c r="C383">
        <v>11.96</v>
      </c>
      <c r="D383">
        <v>85900</v>
      </c>
      <c r="E383">
        <v>232000</v>
      </c>
      <c r="F383">
        <v>2.7008000000000001</v>
      </c>
      <c r="G383">
        <v>2</v>
      </c>
      <c r="H383" t="s">
        <v>21</v>
      </c>
      <c r="I383">
        <v>36</v>
      </c>
      <c r="J383">
        <v>1155000</v>
      </c>
      <c r="K383">
        <v>515000</v>
      </c>
      <c r="L383">
        <v>44.38</v>
      </c>
      <c r="M383">
        <v>240</v>
      </c>
      <c r="N383">
        <v>3.5</v>
      </c>
    </row>
    <row r="384" spans="1:14" x14ac:dyDescent="0.3">
      <c r="A384">
        <v>383</v>
      </c>
      <c r="B384">
        <v>39</v>
      </c>
      <c r="C384">
        <v>3.66</v>
      </c>
      <c r="D384">
        <v>72800</v>
      </c>
      <c r="E384">
        <v>100000</v>
      </c>
      <c r="F384">
        <v>1.3735999999999999</v>
      </c>
      <c r="G384">
        <v>2</v>
      </c>
      <c r="H384" t="s">
        <v>21</v>
      </c>
      <c r="I384">
        <v>20</v>
      </c>
      <c r="J384">
        <v>265000</v>
      </c>
      <c r="K384">
        <v>165000</v>
      </c>
      <c r="L384">
        <v>64.12</v>
      </c>
      <c r="M384">
        <v>240</v>
      </c>
      <c r="N384">
        <v>3</v>
      </c>
    </row>
    <row r="385" spans="1:14" x14ac:dyDescent="0.3">
      <c r="A385">
        <v>384</v>
      </c>
      <c r="B385">
        <v>17</v>
      </c>
      <c r="C385">
        <v>19.190000000000001</v>
      </c>
      <c r="D385">
        <v>89100</v>
      </c>
      <c r="E385">
        <v>88000</v>
      </c>
      <c r="F385">
        <v>0.98770000000000002</v>
      </c>
      <c r="G385">
        <v>1</v>
      </c>
      <c r="H385" t="s">
        <v>21</v>
      </c>
      <c r="I385">
        <v>37</v>
      </c>
      <c r="J385">
        <v>285000</v>
      </c>
      <c r="K385">
        <v>255000</v>
      </c>
      <c r="L385">
        <v>90</v>
      </c>
      <c r="M385">
        <v>360</v>
      </c>
      <c r="N385">
        <v>3.12</v>
      </c>
    </row>
    <row r="386" spans="1:14" x14ac:dyDescent="0.3">
      <c r="A386">
        <v>385</v>
      </c>
      <c r="B386">
        <v>13</v>
      </c>
      <c r="C386">
        <v>17.190000000000001</v>
      </c>
      <c r="D386">
        <v>82200</v>
      </c>
      <c r="E386">
        <v>69000</v>
      </c>
      <c r="F386">
        <v>0.83940000000000003</v>
      </c>
      <c r="G386">
        <v>2</v>
      </c>
      <c r="H386" t="s">
        <v>21</v>
      </c>
      <c r="I386">
        <v>38</v>
      </c>
      <c r="J386">
        <v>305000</v>
      </c>
      <c r="K386">
        <v>275000</v>
      </c>
      <c r="L386">
        <v>90</v>
      </c>
      <c r="M386">
        <v>360</v>
      </c>
      <c r="N386">
        <v>3.62</v>
      </c>
    </row>
    <row r="387" spans="1:14" x14ac:dyDescent="0.3">
      <c r="A387">
        <v>386</v>
      </c>
      <c r="B387">
        <v>39</v>
      </c>
      <c r="C387">
        <v>3.04</v>
      </c>
      <c r="D387">
        <v>65100</v>
      </c>
      <c r="E387">
        <v>58000</v>
      </c>
      <c r="F387">
        <v>0.89090000000000003</v>
      </c>
      <c r="G387">
        <v>2</v>
      </c>
      <c r="H387" t="s">
        <v>21</v>
      </c>
      <c r="I387">
        <v>36</v>
      </c>
      <c r="J387">
        <v>145000</v>
      </c>
      <c r="K387">
        <v>135000</v>
      </c>
      <c r="L387">
        <v>95</v>
      </c>
      <c r="M387">
        <v>360</v>
      </c>
      <c r="N387">
        <v>2.87</v>
      </c>
    </row>
    <row r="388" spans="1:14" x14ac:dyDescent="0.3">
      <c r="A388">
        <v>387</v>
      </c>
      <c r="B388">
        <v>42</v>
      </c>
      <c r="C388">
        <v>5.53</v>
      </c>
      <c r="D388">
        <v>80400</v>
      </c>
      <c r="E388">
        <v>110000</v>
      </c>
      <c r="F388">
        <v>1.3682000000000001</v>
      </c>
      <c r="G388">
        <v>2</v>
      </c>
      <c r="H388" t="s">
        <v>21</v>
      </c>
      <c r="I388">
        <v>10</v>
      </c>
      <c r="J388">
        <v>325000</v>
      </c>
      <c r="K388">
        <v>255000</v>
      </c>
      <c r="L388">
        <v>77.540000000000006</v>
      </c>
      <c r="M388">
        <v>360</v>
      </c>
      <c r="N388">
        <v>3.25</v>
      </c>
    </row>
    <row r="389" spans="1:14" x14ac:dyDescent="0.3">
      <c r="A389">
        <v>388</v>
      </c>
      <c r="B389">
        <v>48</v>
      </c>
      <c r="C389">
        <v>91.46</v>
      </c>
      <c r="D389">
        <v>80000</v>
      </c>
      <c r="E389">
        <v>45000</v>
      </c>
      <c r="F389">
        <v>0.5625</v>
      </c>
      <c r="G389">
        <v>2</v>
      </c>
      <c r="H389" t="s">
        <v>21</v>
      </c>
      <c r="I389">
        <v>20</v>
      </c>
      <c r="J389">
        <v>185000</v>
      </c>
      <c r="K389">
        <v>125000</v>
      </c>
      <c r="L389">
        <v>69.14</v>
      </c>
      <c r="M389">
        <v>360</v>
      </c>
      <c r="N389">
        <v>3.5</v>
      </c>
    </row>
    <row r="390" spans="1:14" x14ac:dyDescent="0.3">
      <c r="A390">
        <v>389</v>
      </c>
      <c r="B390">
        <v>26</v>
      </c>
      <c r="C390">
        <v>5.37</v>
      </c>
      <c r="D390">
        <v>79700</v>
      </c>
      <c r="E390">
        <v>138000</v>
      </c>
      <c r="F390">
        <v>1.7315</v>
      </c>
      <c r="G390">
        <v>2</v>
      </c>
      <c r="H390" t="s">
        <v>21</v>
      </c>
      <c r="I390">
        <v>20</v>
      </c>
      <c r="J390">
        <v>325000</v>
      </c>
      <c r="K390">
        <v>245000</v>
      </c>
      <c r="L390">
        <v>75.38</v>
      </c>
      <c r="M390">
        <v>180</v>
      </c>
      <c r="N390">
        <v>2.62</v>
      </c>
    </row>
    <row r="391" spans="1:14" x14ac:dyDescent="0.3">
      <c r="A391">
        <v>390</v>
      </c>
      <c r="B391">
        <v>2</v>
      </c>
      <c r="C391">
        <v>16.91</v>
      </c>
      <c r="D391">
        <v>93100</v>
      </c>
      <c r="E391">
        <v>66000</v>
      </c>
      <c r="F391">
        <v>0.70889999999999997</v>
      </c>
      <c r="G391">
        <v>2</v>
      </c>
      <c r="H391" t="s">
        <v>21</v>
      </c>
      <c r="I391">
        <v>43</v>
      </c>
      <c r="J391">
        <v>315000</v>
      </c>
      <c r="K391">
        <v>245000</v>
      </c>
      <c r="L391">
        <v>76.19</v>
      </c>
      <c r="M391">
        <v>360</v>
      </c>
      <c r="N391">
        <v>3.5</v>
      </c>
    </row>
    <row r="392" spans="1:14" x14ac:dyDescent="0.3">
      <c r="A392">
        <v>391</v>
      </c>
      <c r="B392">
        <v>53</v>
      </c>
      <c r="C392">
        <v>14.44</v>
      </c>
      <c r="D392">
        <v>106900</v>
      </c>
      <c r="E392">
        <v>173000</v>
      </c>
      <c r="F392">
        <v>1.6183000000000001</v>
      </c>
      <c r="G392">
        <v>2</v>
      </c>
      <c r="H392" t="s">
        <v>21</v>
      </c>
      <c r="I392">
        <v>44</v>
      </c>
      <c r="J392">
        <v>785000</v>
      </c>
      <c r="K392">
        <v>565000</v>
      </c>
      <c r="L392">
        <v>72.37</v>
      </c>
      <c r="M392">
        <v>360</v>
      </c>
      <c r="N392">
        <v>3</v>
      </c>
    </row>
    <row r="393" spans="1:14" x14ac:dyDescent="0.3">
      <c r="A393">
        <v>392</v>
      </c>
      <c r="B393">
        <v>12</v>
      </c>
      <c r="C393">
        <v>31.33</v>
      </c>
      <c r="D393">
        <v>82300</v>
      </c>
      <c r="E393">
        <v>159000</v>
      </c>
      <c r="F393">
        <v>1.9319999999999999</v>
      </c>
      <c r="G393">
        <v>2</v>
      </c>
      <c r="H393" t="s">
        <v>21</v>
      </c>
      <c r="I393">
        <v>36</v>
      </c>
      <c r="J393">
        <v>165000</v>
      </c>
      <c r="K393">
        <v>115000</v>
      </c>
      <c r="L393">
        <v>70</v>
      </c>
      <c r="M393">
        <v>360</v>
      </c>
      <c r="N393">
        <v>3.37</v>
      </c>
    </row>
    <row r="394" spans="1:14" x14ac:dyDescent="0.3">
      <c r="A394">
        <v>393</v>
      </c>
      <c r="B394">
        <v>35</v>
      </c>
      <c r="C394">
        <v>26.44</v>
      </c>
      <c r="D394">
        <v>54700</v>
      </c>
      <c r="E394">
        <v>66000</v>
      </c>
      <c r="F394">
        <v>1.2065999999999999</v>
      </c>
      <c r="G394">
        <v>2</v>
      </c>
      <c r="H394" t="s">
        <v>21</v>
      </c>
      <c r="I394">
        <v>37</v>
      </c>
      <c r="J394">
        <v>165000</v>
      </c>
      <c r="K394">
        <v>155000</v>
      </c>
      <c r="L394">
        <v>90.9</v>
      </c>
      <c r="M394">
        <v>360</v>
      </c>
      <c r="N394">
        <v>3.87</v>
      </c>
    </row>
    <row r="395" spans="1:14" x14ac:dyDescent="0.3">
      <c r="A395">
        <v>394</v>
      </c>
      <c r="B395">
        <v>12</v>
      </c>
      <c r="C395">
        <v>45.18</v>
      </c>
      <c r="D395">
        <v>74800</v>
      </c>
      <c r="E395">
        <v>100000</v>
      </c>
      <c r="F395">
        <v>1.3369</v>
      </c>
      <c r="G395">
        <v>2</v>
      </c>
      <c r="H395" t="s">
        <v>21</v>
      </c>
      <c r="I395">
        <v>20</v>
      </c>
      <c r="J395">
        <v>295000</v>
      </c>
      <c r="K395">
        <v>185000</v>
      </c>
      <c r="L395">
        <v>62.93</v>
      </c>
      <c r="M395">
        <v>180</v>
      </c>
      <c r="N395">
        <v>3.12</v>
      </c>
    </row>
    <row r="396" spans="1:14" x14ac:dyDescent="0.3">
      <c r="A396">
        <v>395</v>
      </c>
      <c r="B396">
        <v>4</v>
      </c>
      <c r="C396">
        <v>5.89</v>
      </c>
      <c r="D396">
        <v>77800</v>
      </c>
      <c r="E396">
        <v>156000</v>
      </c>
      <c r="F396">
        <v>2.0051000000000001</v>
      </c>
      <c r="G396">
        <v>2</v>
      </c>
      <c r="H396" t="s">
        <v>21</v>
      </c>
      <c r="I396">
        <v>30</v>
      </c>
      <c r="J396">
        <v>435000</v>
      </c>
      <c r="K396">
        <v>285000</v>
      </c>
      <c r="L396">
        <v>65.290000000000006</v>
      </c>
      <c r="M396">
        <v>180</v>
      </c>
      <c r="N396">
        <v>2.75</v>
      </c>
    </row>
    <row r="397" spans="1:14" x14ac:dyDescent="0.3">
      <c r="A397">
        <v>396</v>
      </c>
      <c r="B397">
        <v>4</v>
      </c>
      <c r="C397">
        <v>45.81</v>
      </c>
      <c r="D397">
        <v>77800</v>
      </c>
      <c r="E397">
        <v>168000</v>
      </c>
      <c r="F397">
        <v>2.1594000000000002</v>
      </c>
      <c r="G397">
        <v>2</v>
      </c>
      <c r="H397" t="s">
        <v>21</v>
      </c>
      <c r="I397">
        <v>10</v>
      </c>
      <c r="J397">
        <v>355000</v>
      </c>
      <c r="K397">
        <v>295000</v>
      </c>
      <c r="L397">
        <v>83.19</v>
      </c>
      <c r="M397">
        <v>360</v>
      </c>
      <c r="N397">
        <v>3.5</v>
      </c>
    </row>
    <row r="398" spans="1:14" x14ac:dyDescent="0.3">
      <c r="A398">
        <v>397</v>
      </c>
      <c r="B398">
        <v>51</v>
      </c>
      <c r="C398">
        <v>33.18</v>
      </c>
      <c r="D398">
        <v>82400</v>
      </c>
      <c r="E398">
        <v>115000</v>
      </c>
      <c r="F398">
        <v>1.3956</v>
      </c>
      <c r="G398">
        <v>2</v>
      </c>
      <c r="H398" t="s">
        <v>21</v>
      </c>
      <c r="I398">
        <v>40</v>
      </c>
      <c r="J398">
        <v>385000</v>
      </c>
      <c r="K398">
        <v>305000</v>
      </c>
      <c r="L398">
        <v>80</v>
      </c>
      <c r="M398">
        <v>360</v>
      </c>
      <c r="N398">
        <v>3.25</v>
      </c>
    </row>
    <row r="399" spans="1:14" x14ac:dyDescent="0.3">
      <c r="A399">
        <v>398</v>
      </c>
      <c r="B399">
        <v>37</v>
      </c>
      <c r="C399">
        <v>42.23</v>
      </c>
      <c r="D399">
        <v>88900</v>
      </c>
      <c r="E399">
        <v>235000</v>
      </c>
      <c r="F399">
        <v>2.6434000000000002</v>
      </c>
      <c r="G399">
        <v>1</v>
      </c>
      <c r="H399" t="s">
        <v>21</v>
      </c>
      <c r="I399">
        <v>10</v>
      </c>
      <c r="J399">
        <v>595000</v>
      </c>
      <c r="K399">
        <v>475000</v>
      </c>
      <c r="L399">
        <v>80</v>
      </c>
      <c r="M399">
        <v>360</v>
      </c>
      <c r="N399">
        <v>2.4900000000000002</v>
      </c>
    </row>
    <row r="400" spans="1:14" x14ac:dyDescent="0.3">
      <c r="A400">
        <v>399</v>
      </c>
      <c r="B400">
        <v>6</v>
      </c>
      <c r="C400">
        <v>94.36</v>
      </c>
      <c r="D400">
        <v>87800</v>
      </c>
      <c r="E400">
        <v>170000</v>
      </c>
      <c r="F400">
        <v>1.9361999999999999</v>
      </c>
      <c r="G400">
        <v>2</v>
      </c>
      <c r="H400" t="s">
        <v>21</v>
      </c>
      <c r="I400">
        <v>10</v>
      </c>
      <c r="J400">
        <v>365000</v>
      </c>
      <c r="K400">
        <v>225000</v>
      </c>
      <c r="L400">
        <v>62.43</v>
      </c>
      <c r="M400">
        <v>360</v>
      </c>
      <c r="N400">
        <v>4</v>
      </c>
    </row>
    <row r="401" spans="1:14" x14ac:dyDescent="0.3">
      <c r="A401">
        <v>400</v>
      </c>
      <c r="B401">
        <v>47</v>
      </c>
      <c r="C401">
        <v>11.36</v>
      </c>
      <c r="D401">
        <v>70800</v>
      </c>
      <c r="E401">
        <v>78000</v>
      </c>
      <c r="F401">
        <v>1.1016999999999999</v>
      </c>
      <c r="G401">
        <v>2</v>
      </c>
      <c r="H401" t="s">
        <v>21</v>
      </c>
      <c r="I401">
        <v>40</v>
      </c>
      <c r="J401">
        <v>255000</v>
      </c>
      <c r="K401">
        <v>165000</v>
      </c>
      <c r="L401">
        <v>64</v>
      </c>
      <c r="M401">
        <v>240</v>
      </c>
      <c r="N401">
        <v>2.75</v>
      </c>
    </row>
    <row r="402" spans="1:14" x14ac:dyDescent="0.3">
      <c r="A402">
        <v>401</v>
      </c>
      <c r="B402">
        <v>45</v>
      </c>
      <c r="C402">
        <v>21.73</v>
      </c>
      <c r="D402">
        <v>71400</v>
      </c>
      <c r="E402">
        <v>75000</v>
      </c>
      <c r="F402">
        <v>1.0504</v>
      </c>
      <c r="G402">
        <v>2</v>
      </c>
      <c r="H402" t="s">
        <v>21</v>
      </c>
      <c r="I402">
        <v>47</v>
      </c>
      <c r="J402">
        <v>345000</v>
      </c>
      <c r="K402">
        <v>265000</v>
      </c>
      <c r="L402">
        <v>77.22</v>
      </c>
      <c r="M402">
        <v>240</v>
      </c>
      <c r="N402">
        <v>2.99</v>
      </c>
    </row>
    <row r="403" spans="1:14" x14ac:dyDescent="0.3">
      <c r="A403">
        <v>402</v>
      </c>
      <c r="B403">
        <v>39</v>
      </c>
      <c r="C403">
        <v>4.3600000000000003</v>
      </c>
      <c r="D403">
        <v>84600</v>
      </c>
      <c r="E403">
        <v>172000</v>
      </c>
      <c r="F403">
        <v>2.0331000000000001</v>
      </c>
      <c r="G403">
        <v>2</v>
      </c>
      <c r="H403" t="s">
        <v>21</v>
      </c>
      <c r="I403">
        <v>30</v>
      </c>
      <c r="J403">
        <v>945000</v>
      </c>
      <c r="K403">
        <v>405000</v>
      </c>
      <c r="L403">
        <v>42.55</v>
      </c>
      <c r="M403">
        <v>180</v>
      </c>
      <c r="N403">
        <v>2.75</v>
      </c>
    </row>
    <row r="404" spans="1:14" x14ac:dyDescent="0.3">
      <c r="A404">
        <v>403</v>
      </c>
      <c r="B404">
        <v>42</v>
      </c>
      <c r="C404">
        <v>9.2799999999999994</v>
      </c>
      <c r="D404">
        <v>82300</v>
      </c>
      <c r="E404">
        <v>190000</v>
      </c>
      <c r="F404">
        <v>2.3086000000000002</v>
      </c>
      <c r="G404">
        <v>1</v>
      </c>
      <c r="H404" t="s">
        <v>21</v>
      </c>
      <c r="I404">
        <v>10</v>
      </c>
      <c r="J404">
        <v>345000</v>
      </c>
      <c r="K404">
        <v>305000</v>
      </c>
      <c r="L404">
        <v>90</v>
      </c>
      <c r="M404">
        <v>360</v>
      </c>
      <c r="N404">
        <v>3.37</v>
      </c>
    </row>
    <row r="405" spans="1:14" x14ac:dyDescent="0.3">
      <c r="A405">
        <v>404</v>
      </c>
      <c r="B405">
        <v>25</v>
      </c>
      <c r="C405">
        <v>4.87</v>
      </c>
      <c r="D405">
        <v>114000</v>
      </c>
      <c r="E405">
        <v>90000</v>
      </c>
      <c r="F405">
        <v>0.78949999999999998</v>
      </c>
      <c r="G405">
        <v>2</v>
      </c>
      <c r="H405" t="s">
        <v>21</v>
      </c>
      <c r="I405">
        <v>42</v>
      </c>
      <c r="J405">
        <v>295000</v>
      </c>
      <c r="K405">
        <v>235000</v>
      </c>
      <c r="L405">
        <v>80</v>
      </c>
      <c r="M405">
        <v>240</v>
      </c>
      <c r="N405">
        <v>3.5</v>
      </c>
    </row>
    <row r="406" spans="1:14" x14ac:dyDescent="0.3">
      <c r="A406">
        <v>405</v>
      </c>
      <c r="B406">
        <v>24</v>
      </c>
      <c r="C406">
        <v>18.649999999999999</v>
      </c>
      <c r="D406">
        <v>85900</v>
      </c>
      <c r="E406">
        <v>86000</v>
      </c>
      <c r="F406">
        <v>1.0012000000000001</v>
      </c>
      <c r="G406">
        <v>2</v>
      </c>
      <c r="H406" t="s">
        <v>21</v>
      </c>
      <c r="I406">
        <v>20</v>
      </c>
      <c r="J406">
        <v>395000</v>
      </c>
      <c r="K406">
        <v>185000</v>
      </c>
      <c r="L406">
        <v>49.98</v>
      </c>
      <c r="M406">
        <v>360</v>
      </c>
      <c r="N406">
        <v>3.87</v>
      </c>
    </row>
    <row r="407" spans="1:14" x14ac:dyDescent="0.3">
      <c r="A407">
        <v>406</v>
      </c>
      <c r="B407">
        <v>10</v>
      </c>
      <c r="C407">
        <v>13.02</v>
      </c>
      <c r="D407">
        <v>96600</v>
      </c>
      <c r="E407">
        <v>123000</v>
      </c>
      <c r="F407">
        <v>1.2733000000000001</v>
      </c>
      <c r="G407">
        <v>2</v>
      </c>
      <c r="H407" t="s">
        <v>21</v>
      </c>
      <c r="I407">
        <v>20</v>
      </c>
      <c r="J407">
        <v>365000</v>
      </c>
      <c r="K407">
        <v>265000</v>
      </c>
      <c r="L407">
        <v>73.94</v>
      </c>
      <c r="M407">
        <v>240</v>
      </c>
      <c r="N407">
        <v>3.25</v>
      </c>
    </row>
    <row r="408" spans="1:14" x14ac:dyDescent="0.3">
      <c r="A408">
        <v>407</v>
      </c>
      <c r="B408">
        <v>4</v>
      </c>
      <c r="C408">
        <v>10.3</v>
      </c>
      <c r="D408">
        <v>77800</v>
      </c>
      <c r="E408">
        <v>107000</v>
      </c>
      <c r="F408">
        <v>1.3753</v>
      </c>
      <c r="G408">
        <v>2</v>
      </c>
      <c r="H408" t="s">
        <v>21</v>
      </c>
      <c r="I408">
        <v>20</v>
      </c>
      <c r="J408">
        <v>425000</v>
      </c>
      <c r="K408">
        <v>255000</v>
      </c>
      <c r="L408">
        <v>60.63</v>
      </c>
      <c r="M408">
        <v>360</v>
      </c>
      <c r="N408">
        <v>2.87</v>
      </c>
    </row>
    <row r="409" spans="1:14" x14ac:dyDescent="0.3">
      <c r="A409">
        <v>408</v>
      </c>
      <c r="B409">
        <v>34</v>
      </c>
      <c r="C409">
        <v>29.35</v>
      </c>
      <c r="D409">
        <v>96500</v>
      </c>
      <c r="E409">
        <v>60000</v>
      </c>
      <c r="F409">
        <v>0.62180000000000002</v>
      </c>
      <c r="G409">
        <v>2</v>
      </c>
      <c r="H409" t="s">
        <v>21</v>
      </c>
      <c r="I409">
        <v>39</v>
      </c>
      <c r="J409">
        <v>345000</v>
      </c>
      <c r="K409">
        <v>275000</v>
      </c>
      <c r="L409">
        <v>80</v>
      </c>
      <c r="M409">
        <v>360</v>
      </c>
      <c r="N409">
        <v>3.37</v>
      </c>
    </row>
    <row r="410" spans="1:14" x14ac:dyDescent="0.3">
      <c r="A410">
        <v>409</v>
      </c>
      <c r="B410">
        <v>6</v>
      </c>
      <c r="C410">
        <v>78.14</v>
      </c>
      <c r="D410">
        <v>86700</v>
      </c>
      <c r="E410">
        <v>62000</v>
      </c>
      <c r="F410">
        <v>0.71509999999999996</v>
      </c>
      <c r="G410">
        <v>2</v>
      </c>
      <c r="H410" t="s">
        <v>21</v>
      </c>
      <c r="I410">
        <v>39</v>
      </c>
      <c r="J410">
        <v>255000</v>
      </c>
      <c r="K410">
        <v>155000</v>
      </c>
      <c r="L410">
        <v>59.76</v>
      </c>
      <c r="M410">
        <v>360</v>
      </c>
      <c r="N410">
        <v>4.12</v>
      </c>
    </row>
    <row r="411" spans="1:14" x14ac:dyDescent="0.3">
      <c r="A411">
        <v>410</v>
      </c>
      <c r="B411">
        <v>6</v>
      </c>
      <c r="C411">
        <v>78.349999999999994</v>
      </c>
      <c r="D411">
        <v>127900</v>
      </c>
      <c r="E411">
        <v>149000</v>
      </c>
      <c r="F411">
        <v>1.165</v>
      </c>
      <c r="G411">
        <v>2</v>
      </c>
      <c r="H411" t="s">
        <v>21</v>
      </c>
      <c r="I411">
        <v>20</v>
      </c>
      <c r="J411">
        <v>685000</v>
      </c>
      <c r="K411">
        <v>435000</v>
      </c>
      <c r="L411">
        <v>63.64</v>
      </c>
      <c r="M411">
        <v>360</v>
      </c>
      <c r="N411">
        <v>3.25</v>
      </c>
    </row>
    <row r="412" spans="1:14" x14ac:dyDescent="0.3">
      <c r="A412">
        <v>411</v>
      </c>
      <c r="B412">
        <v>6</v>
      </c>
      <c r="C412">
        <v>63.85</v>
      </c>
      <c r="D412">
        <v>83300</v>
      </c>
      <c r="E412">
        <v>126000</v>
      </c>
      <c r="F412">
        <v>1.5125999999999999</v>
      </c>
      <c r="G412">
        <v>1</v>
      </c>
      <c r="H412" t="s">
        <v>21</v>
      </c>
      <c r="I412">
        <v>44</v>
      </c>
      <c r="J412">
        <v>1265000</v>
      </c>
      <c r="K412">
        <v>655000</v>
      </c>
      <c r="L412">
        <v>57.11</v>
      </c>
      <c r="M412">
        <v>360</v>
      </c>
      <c r="N412">
        <v>2.99</v>
      </c>
    </row>
    <row r="413" spans="1:14" x14ac:dyDescent="0.3">
      <c r="A413">
        <v>412</v>
      </c>
      <c r="B413">
        <v>24</v>
      </c>
      <c r="C413">
        <v>30.11</v>
      </c>
      <c r="D413">
        <v>104000</v>
      </c>
      <c r="E413">
        <v>90000</v>
      </c>
      <c r="F413">
        <v>0.86539999999999995</v>
      </c>
      <c r="G413">
        <v>2</v>
      </c>
      <c r="H413" t="s">
        <v>21</v>
      </c>
      <c r="I413">
        <v>41</v>
      </c>
      <c r="J413">
        <v>255000</v>
      </c>
      <c r="K413">
        <v>225000</v>
      </c>
      <c r="L413">
        <v>95</v>
      </c>
      <c r="M413">
        <v>360</v>
      </c>
      <c r="N413">
        <v>3.87</v>
      </c>
    </row>
    <row r="414" spans="1:14" x14ac:dyDescent="0.3">
      <c r="A414">
        <v>413</v>
      </c>
      <c r="B414">
        <v>12</v>
      </c>
      <c r="C414">
        <v>40.44</v>
      </c>
      <c r="D414">
        <v>68100</v>
      </c>
      <c r="E414">
        <v>96000</v>
      </c>
      <c r="F414">
        <v>1.4097</v>
      </c>
      <c r="G414">
        <v>2</v>
      </c>
      <c r="H414" t="s">
        <v>21</v>
      </c>
      <c r="I414">
        <v>20</v>
      </c>
      <c r="J414">
        <v>385000</v>
      </c>
      <c r="K414">
        <v>275000</v>
      </c>
      <c r="L414">
        <v>72.209999999999994</v>
      </c>
      <c r="M414">
        <v>360</v>
      </c>
      <c r="N414">
        <v>3</v>
      </c>
    </row>
    <row r="415" spans="1:14" x14ac:dyDescent="0.3">
      <c r="A415">
        <v>414</v>
      </c>
      <c r="B415">
        <v>17</v>
      </c>
      <c r="C415">
        <v>52.91</v>
      </c>
      <c r="D415">
        <v>89100</v>
      </c>
      <c r="E415">
        <v>134000</v>
      </c>
      <c r="F415">
        <v>1.5039</v>
      </c>
      <c r="G415">
        <v>2</v>
      </c>
      <c r="H415" t="s">
        <v>21</v>
      </c>
      <c r="I415">
        <v>10</v>
      </c>
      <c r="J415">
        <v>285000</v>
      </c>
      <c r="K415">
        <v>195000</v>
      </c>
      <c r="L415">
        <v>68.02</v>
      </c>
      <c r="M415">
        <v>360</v>
      </c>
      <c r="N415">
        <v>3.75</v>
      </c>
    </row>
    <row r="416" spans="1:14" x14ac:dyDescent="0.3">
      <c r="A416">
        <v>415</v>
      </c>
      <c r="B416">
        <v>18</v>
      </c>
      <c r="C416">
        <v>7.09</v>
      </c>
      <c r="D416">
        <v>89100</v>
      </c>
      <c r="E416">
        <v>64000</v>
      </c>
      <c r="F416">
        <v>0.71830000000000005</v>
      </c>
      <c r="G416">
        <v>1</v>
      </c>
      <c r="H416" t="s">
        <v>21</v>
      </c>
      <c r="I416">
        <v>30</v>
      </c>
      <c r="J416">
        <v>165000</v>
      </c>
      <c r="K416">
        <v>105000</v>
      </c>
      <c r="L416">
        <v>75.86</v>
      </c>
      <c r="M416">
        <v>360</v>
      </c>
      <c r="N416">
        <v>3.5</v>
      </c>
    </row>
    <row r="417" spans="1:14" x14ac:dyDescent="0.3">
      <c r="A417">
        <v>416</v>
      </c>
      <c r="B417">
        <v>8</v>
      </c>
      <c r="C417">
        <v>8.6999999999999993</v>
      </c>
      <c r="D417">
        <v>100000</v>
      </c>
      <c r="E417">
        <v>194000</v>
      </c>
      <c r="F417">
        <v>1.94</v>
      </c>
      <c r="G417">
        <v>2</v>
      </c>
      <c r="H417" t="s">
        <v>21</v>
      </c>
      <c r="I417">
        <v>36</v>
      </c>
      <c r="J417">
        <v>745000</v>
      </c>
      <c r="K417">
        <v>575000</v>
      </c>
      <c r="L417">
        <v>90</v>
      </c>
      <c r="M417">
        <v>360</v>
      </c>
      <c r="N417">
        <v>3.37</v>
      </c>
    </row>
    <row r="418" spans="1:14" x14ac:dyDescent="0.3">
      <c r="A418">
        <v>417</v>
      </c>
      <c r="B418">
        <v>13</v>
      </c>
      <c r="C418">
        <v>7.02</v>
      </c>
      <c r="D418">
        <v>82200</v>
      </c>
      <c r="E418">
        <v>137000</v>
      </c>
      <c r="F418">
        <v>1.6667000000000001</v>
      </c>
      <c r="G418">
        <v>2</v>
      </c>
      <c r="H418" t="s">
        <v>21</v>
      </c>
      <c r="I418">
        <v>30</v>
      </c>
      <c r="J418">
        <v>545000</v>
      </c>
      <c r="K418">
        <v>405000</v>
      </c>
      <c r="L418">
        <v>75</v>
      </c>
      <c r="M418">
        <v>360</v>
      </c>
      <c r="N418">
        <v>3.25</v>
      </c>
    </row>
    <row r="419" spans="1:14" x14ac:dyDescent="0.3">
      <c r="A419">
        <v>418</v>
      </c>
      <c r="B419">
        <v>47</v>
      </c>
      <c r="C419">
        <v>16.72</v>
      </c>
      <c r="D419">
        <v>72600</v>
      </c>
      <c r="E419">
        <v>52000</v>
      </c>
      <c r="F419">
        <v>0.71630000000000005</v>
      </c>
      <c r="G419">
        <v>2</v>
      </c>
      <c r="H419" t="s">
        <v>21</v>
      </c>
      <c r="I419">
        <v>30</v>
      </c>
      <c r="J419">
        <v>115000</v>
      </c>
      <c r="K419">
        <v>95000</v>
      </c>
      <c r="L419">
        <v>90</v>
      </c>
      <c r="M419">
        <v>360</v>
      </c>
      <c r="N419">
        <v>4.5</v>
      </c>
    </row>
    <row r="420" spans="1:14" x14ac:dyDescent="0.3">
      <c r="A420">
        <v>419</v>
      </c>
      <c r="B420">
        <v>25</v>
      </c>
      <c r="C420">
        <v>42.23</v>
      </c>
      <c r="D420">
        <v>114000</v>
      </c>
      <c r="E420">
        <v>57000</v>
      </c>
      <c r="F420">
        <v>0.5</v>
      </c>
      <c r="G420">
        <v>2</v>
      </c>
      <c r="H420" t="s">
        <v>21</v>
      </c>
      <c r="I420">
        <v>44</v>
      </c>
      <c r="J420">
        <v>445000</v>
      </c>
      <c r="K420">
        <v>335000</v>
      </c>
      <c r="L420">
        <v>76.739999999999995</v>
      </c>
      <c r="M420">
        <v>360</v>
      </c>
      <c r="N420">
        <v>3.87</v>
      </c>
    </row>
    <row r="421" spans="1:14" x14ac:dyDescent="0.3">
      <c r="A421">
        <v>420</v>
      </c>
      <c r="B421">
        <v>12</v>
      </c>
      <c r="C421">
        <v>34.49</v>
      </c>
      <c r="D421">
        <v>76700</v>
      </c>
      <c r="E421">
        <v>79000</v>
      </c>
      <c r="F421">
        <v>1.03</v>
      </c>
      <c r="G421">
        <v>1</v>
      </c>
      <c r="H421" t="s">
        <v>21</v>
      </c>
      <c r="I421">
        <v>10</v>
      </c>
      <c r="J421">
        <v>145000</v>
      </c>
      <c r="K421">
        <v>105000</v>
      </c>
      <c r="L421">
        <v>80</v>
      </c>
      <c r="M421">
        <v>360</v>
      </c>
      <c r="N421">
        <v>4</v>
      </c>
    </row>
    <row r="422" spans="1:14" x14ac:dyDescent="0.3">
      <c r="A422">
        <v>421</v>
      </c>
      <c r="B422">
        <v>6</v>
      </c>
      <c r="C422">
        <v>74.23</v>
      </c>
      <c r="D422">
        <v>86700</v>
      </c>
      <c r="E422">
        <v>64000</v>
      </c>
      <c r="F422">
        <v>0.73819999999999997</v>
      </c>
      <c r="G422">
        <v>2</v>
      </c>
      <c r="H422" t="s">
        <v>21</v>
      </c>
      <c r="I422">
        <v>46</v>
      </c>
      <c r="J422">
        <v>635000</v>
      </c>
      <c r="K422">
        <v>305000</v>
      </c>
      <c r="L422">
        <v>47.07</v>
      </c>
      <c r="M422">
        <v>360</v>
      </c>
      <c r="N422">
        <v>2.75</v>
      </c>
    </row>
    <row r="423" spans="1:14" x14ac:dyDescent="0.3">
      <c r="A423">
        <v>422</v>
      </c>
      <c r="B423">
        <v>51</v>
      </c>
      <c r="C423">
        <v>17.2</v>
      </c>
      <c r="D423">
        <v>82400</v>
      </c>
      <c r="E423">
        <v>65000</v>
      </c>
      <c r="F423">
        <v>0.78879999999999995</v>
      </c>
      <c r="G423">
        <v>2</v>
      </c>
      <c r="H423" t="s">
        <v>22</v>
      </c>
      <c r="I423">
        <v>20</v>
      </c>
      <c r="J423">
        <v>255000</v>
      </c>
      <c r="K423">
        <v>205000</v>
      </c>
      <c r="L423">
        <v>80</v>
      </c>
      <c r="M423">
        <v>360</v>
      </c>
      <c r="N423">
        <v>4</v>
      </c>
    </row>
    <row r="424" spans="1:14" x14ac:dyDescent="0.3">
      <c r="A424">
        <v>423</v>
      </c>
      <c r="B424">
        <v>6</v>
      </c>
      <c r="C424">
        <v>43.85</v>
      </c>
      <c r="D424">
        <v>61700</v>
      </c>
      <c r="E424">
        <v>91000</v>
      </c>
      <c r="F424">
        <v>1.4749000000000001</v>
      </c>
      <c r="G424">
        <v>2</v>
      </c>
      <c r="H424" t="s">
        <v>22</v>
      </c>
      <c r="I424">
        <v>20</v>
      </c>
      <c r="J424">
        <v>335000</v>
      </c>
      <c r="K424">
        <v>265000</v>
      </c>
      <c r="L424">
        <v>78.040000000000006</v>
      </c>
      <c r="M424">
        <v>360</v>
      </c>
      <c r="N424">
        <v>2.75</v>
      </c>
    </row>
    <row r="425" spans="1:14" x14ac:dyDescent="0.3">
      <c r="A425">
        <v>424</v>
      </c>
      <c r="B425">
        <v>29</v>
      </c>
      <c r="C425">
        <v>4.18</v>
      </c>
      <c r="D425">
        <v>82600</v>
      </c>
      <c r="E425">
        <v>43000</v>
      </c>
      <c r="F425">
        <v>0.52059999999999995</v>
      </c>
      <c r="G425">
        <v>2</v>
      </c>
      <c r="H425" t="s">
        <v>22</v>
      </c>
      <c r="I425">
        <v>38</v>
      </c>
      <c r="J425">
        <v>145000</v>
      </c>
      <c r="K425">
        <v>135000</v>
      </c>
      <c r="L425">
        <v>94.82</v>
      </c>
      <c r="M425">
        <v>360</v>
      </c>
      <c r="N425">
        <v>2.37</v>
      </c>
    </row>
    <row r="426" spans="1:14" x14ac:dyDescent="0.3">
      <c r="A426">
        <v>425</v>
      </c>
      <c r="B426">
        <v>27</v>
      </c>
      <c r="C426">
        <v>20.96</v>
      </c>
      <c r="D426">
        <v>102800</v>
      </c>
      <c r="E426">
        <v>69000</v>
      </c>
      <c r="F426">
        <v>0.67120000000000002</v>
      </c>
      <c r="G426">
        <v>2</v>
      </c>
      <c r="H426" t="s">
        <v>22</v>
      </c>
      <c r="I426">
        <v>10</v>
      </c>
      <c r="J426">
        <v>205000</v>
      </c>
      <c r="K426">
        <v>65000</v>
      </c>
      <c r="L426">
        <v>32.76</v>
      </c>
      <c r="M426">
        <v>180</v>
      </c>
      <c r="N426">
        <v>3.25</v>
      </c>
    </row>
    <row r="427" spans="1:14" x14ac:dyDescent="0.3">
      <c r="A427">
        <v>426</v>
      </c>
      <c r="B427">
        <v>36</v>
      </c>
      <c r="C427">
        <v>5.37</v>
      </c>
      <c r="D427">
        <v>73800</v>
      </c>
      <c r="E427">
        <v>700000</v>
      </c>
      <c r="F427">
        <v>9.4850999999999992</v>
      </c>
      <c r="G427">
        <v>2</v>
      </c>
      <c r="H427" t="s">
        <v>22</v>
      </c>
      <c r="I427">
        <v>20</v>
      </c>
      <c r="J427">
        <v>555000</v>
      </c>
      <c r="K427">
        <v>495000</v>
      </c>
      <c r="L427">
        <v>90</v>
      </c>
      <c r="M427">
        <v>360</v>
      </c>
      <c r="N427">
        <v>2.87</v>
      </c>
    </row>
    <row r="428" spans="1:14" x14ac:dyDescent="0.3">
      <c r="A428">
        <v>427</v>
      </c>
      <c r="B428">
        <v>6</v>
      </c>
      <c r="C428">
        <v>25.97</v>
      </c>
      <c r="D428">
        <v>75300</v>
      </c>
      <c r="E428">
        <v>84000</v>
      </c>
      <c r="F428">
        <v>1.1154999999999999</v>
      </c>
      <c r="G428">
        <v>2</v>
      </c>
      <c r="H428" t="s">
        <v>22</v>
      </c>
      <c r="I428">
        <v>30</v>
      </c>
      <c r="J428">
        <v>575000</v>
      </c>
      <c r="K428">
        <v>255000</v>
      </c>
      <c r="L428">
        <v>44.03</v>
      </c>
      <c r="M428">
        <v>180</v>
      </c>
      <c r="N428">
        <v>3.12</v>
      </c>
    </row>
    <row r="429" spans="1:14" x14ac:dyDescent="0.3">
      <c r="A429">
        <v>428</v>
      </c>
      <c r="B429">
        <v>48</v>
      </c>
      <c r="C429">
        <v>35.32</v>
      </c>
      <c r="D429">
        <v>89600</v>
      </c>
      <c r="E429">
        <v>74000</v>
      </c>
      <c r="F429">
        <v>0.82589999999999997</v>
      </c>
      <c r="G429">
        <v>2</v>
      </c>
      <c r="H429" t="s">
        <v>22</v>
      </c>
      <c r="I429">
        <v>44</v>
      </c>
      <c r="J429">
        <v>315000</v>
      </c>
      <c r="K429">
        <v>245000</v>
      </c>
      <c r="L429">
        <v>79.739999999999995</v>
      </c>
      <c r="M429">
        <v>240</v>
      </c>
      <c r="N429">
        <v>3.87</v>
      </c>
    </row>
    <row r="430" spans="1:14" x14ac:dyDescent="0.3">
      <c r="A430">
        <v>429</v>
      </c>
      <c r="B430">
        <v>36</v>
      </c>
      <c r="C430">
        <v>14.72</v>
      </c>
      <c r="D430">
        <v>75500</v>
      </c>
      <c r="E430">
        <v>62000</v>
      </c>
      <c r="F430">
        <v>0.82120000000000004</v>
      </c>
      <c r="G430">
        <v>2</v>
      </c>
      <c r="H430" t="s">
        <v>22</v>
      </c>
      <c r="I430">
        <v>30</v>
      </c>
      <c r="J430">
        <v>205000</v>
      </c>
      <c r="K430">
        <v>155000</v>
      </c>
      <c r="L430">
        <v>80</v>
      </c>
      <c r="M430">
        <v>360</v>
      </c>
      <c r="N430">
        <v>2.87</v>
      </c>
    </row>
    <row r="431" spans="1:14" x14ac:dyDescent="0.3">
      <c r="A431">
        <v>430</v>
      </c>
      <c r="B431">
        <v>53</v>
      </c>
      <c r="C431">
        <v>8.85</v>
      </c>
      <c r="D431">
        <v>77600</v>
      </c>
      <c r="E431">
        <v>105000</v>
      </c>
      <c r="F431">
        <v>1.3531</v>
      </c>
      <c r="G431">
        <v>2</v>
      </c>
      <c r="H431" t="s">
        <v>22</v>
      </c>
      <c r="I431">
        <v>41</v>
      </c>
      <c r="J431">
        <v>325000</v>
      </c>
      <c r="K431">
        <v>245000</v>
      </c>
      <c r="L431">
        <v>75</v>
      </c>
      <c r="M431">
        <v>360</v>
      </c>
      <c r="N431">
        <v>4.37</v>
      </c>
    </row>
    <row r="432" spans="1:14" x14ac:dyDescent="0.3">
      <c r="A432">
        <v>431</v>
      </c>
      <c r="B432">
        <v>51</v>
      </c>
      <c r="C432">
        <v>2.68</v>
      </c>
      <c r="D432">
        <v>60400</v>
      </c>
      <c r="E432">
        <v>95000</v>
      </c>
      <c r="F432">
        <v>1.5728</v>
      </c>
      <c r="G432">
        <v>2</v>
      </c>
      <c r="H432" t="s">
        <v>22</v>
      </c>
      <c r="I432">
        <v>47</v>
      </c>
      <c r="J432">
        <v>465000</v>
      </c>
      <c r="K432">
        <v>225000</v>
      </c>
      <c r="L432">
        <v>49.83</v>
      </c>
      <c r="M432">
        <v>180</v>
      </c>
      <c r="N432">
        <v>2.99</v>
      </c>
    </row>
    <row r="433" spans="1:14" x14ac:dyDescent="0.3">
      <c r="A433">
        <v>432</v>
      </c>
      <c r="B433">
        <v>55</v>
      </c>
      <c r="C433">
        <v>12.65</v>
      </c>
      <c r="D433">
        <v>83800</v>
      </c>
      <c r="E433">
        <v>145000</v>
      </c>
      <c r="F433">
        <v>1.7302999999999999</v>
      </c>
      <c r="G433">
        <v>2</v>
      </c>
      <c r="H433" t="s">
        <v>22</v>
      </c>
      <c r="I433">
        <v>50</v>
      </c>
      <c r="J433">
        <v>645000</v>
      </c>
      <c r="K433">
        <v>505000</v>
      </c>
      <c r="L433">
        <v>77.98</v>
      </c>
      <c r="M433">
        <v>360</v>
      </c>
      <c r="N433">
        <v>2.75</v>
      </c>
    </row>
    <row r="434" spans="1:14" x14ac:dyDescent="0.3">
      <c r="A434">
        <v>433</v>
      </c>
      <c r="B434">
        <v>6</v>
      </c>
      <c r="C434">
        <v>91.11</v>
      </c>
      <c r="D434">
        <v>86700</v>
      </c>
      <c r="E434">
        <v>58000</v>
      </c>
      <c r="F434">
        <v>0.66900000000000004</v>
      </c>
      <c r="G434">
        <v>1</v>
      </c>
      <c r="H434" t="s">
        <v>22</v>
      </c>
      <c r="I434">
        <v>39</v>
      </c>
      <c r="J434">
        <v>325000</v>
      </c>
      <c r="K434">
        <v>315000</v>
      </c>
      <c r="L434">
        <v>95</v>
      </c>
      <c r="M434">
        <v>360</v>
      </c>
      <c r="N434">
        <v>3.99</v>
      </c>
    </row>
    <row r="435" spans="1:14" x14ac:dyDescent="0.3">
      <c r="A435">
        <v>434</v>
      </c>
      <c r="B435">
        <v>47</v>
      </c>
      <c r="C435">
        <v>25.68</v>
      </c>
      <c r="D435">
        <v>80700</v>
      </c>
      <c r="E435">
        <v>84000</v>
      </c>
      <c r="F435">
        <v>1.0408999999999999</v>
      </c>
      <c r="G435">
        <v>2</v>
      </c>
      <c r="H435" t="s">
        <v>22</v>
      </c>
      <c r="I435">
        <v>10</v>
      </c>
      <c r="J435">
        <v>275000</v>
      </c>
      <c r="K435">
        <v>215000</v>
      </c>
      <c r="L435">
        <v>80</v>
      </c>
      <c r="M435">
        <v>360</v>
      </c>
      <c r="N435">
        <v>2.99</v>
      </c>
    </row>
    <row r="436" spans="1:14" x14ac:dyDescent="0.3">
      <c r="A436">
        <v>435</v>
      </c>
      <c r="B436">
        <v>39</v>
      </c>
      <c r="C436">
        <v>51.5</v>
      </c>
      <c r="D436">
        <v>85200</v>
      </c>
      <c r="E436">
        <v>101000</v>
      </c>
      <c r="F436">
        <v>1.1854</v>
      </c>
      <c r="G436">
        <v>2</v>
      </c>
      <c r="H436" t="s">
        <v>22</v>
      </c>
      <c r="I436">
        <v>44</v>
      </c>
      <c r="J436">
        <v>135000</v>
      </c>
      <c r="K436">
        <v>125000</v>
      </c>
      <c r="L436">
        <v>90</v>
      </c>
      <c r="M436">
        <v>360</v>
      </c>
      <c r="N436">
        <v>4.12</v>
      </c>
    </row>
    <row r="437" spans="1:14" x14ac:dyDescent="0.3">
      <c r="A437">
        <v>436</v>
      </c>
      <c r="B437">
        <v>27</v>
      </c>
      <c r="C437">
        <v>10.220000000000001</v>
      </c>
      <c r="D437">
        <v>95600</v>
      </c>
      <c r="E437">
        <v>612000</v>
      </c>
      <c r="F437">
        <v>6.4016999999999999</v>
      </c>
      <c r="G437">
        <v>2</v>
      </c>
      <c r="H437" t="s">
        <v>22</v>
      </c>
      <c r="I437">
        <v>10</v>
      </c>
      <c r="J437">
        <v>175000</v>
      </c>
      <c r="K437">
        <v>75000</v>
      </c>
      <c r="L437">
        <v>45.31</v>
      </c>
      <c r="M437">
        <v>180</v>
      </c>
      <c r="N437">
        <v>3.25</v>
      </c>
    </row>
    <row r="438" spans="1:14" x14ac:dyDescent="0.3">
      <c r="A438">
        <v>437</v>
      </c>
      <c r="B438">
        <v>12</v>
      </c>
      <c r="C438">
        <v>49.49</v>
      </c>
      <c r="D438">
        <v>68100</v>
      </c>
      <c r="E438">
        <v>111000</v>
      </c>
      <c r="F438">
        <v>1.63</v>
      </c>
      <c r="G438">
        <v>1</v>
      </c>
      <c r="H438" t="s">
        <v>22</v>
      </c>
      <c r="I438">
        <v>30</v>
      </c>
      <c r="J438">
        <v>335000</v>
      </c>
      <c r="K438">
        <v>315000</v>
      </c>
      <c r="L438">
        <v>95</v>
      </c>
      <c r="M438">
        <v>360</v>
      </c>
      <c r="N438">
        <v>3</v>
      </c>
    </row>
    <row r="439" spans="1:14" x14ac:dyDescent="0.3">
      <c r="A439">
        <v>438</v>
      </c>
      <c r="B439">
        <v>39</v>
      </c>
      <c r="C439">
        <v>15.73</v>
      </c>
      <c r="D439">
        <v>71900</v>
      </c>
      <c r="E439">
        <v>48000</v>
      </c>
      <c r="F439">
        <v>0.66759999999999997</v>
      </c>
      <c r="G439">
        <v>2</v>
      </c>
      <c r="H439" t="s">
        <v>22</v>
      </c>
      <c r="I439">
        <v>30</v>
      </c>
      <c r="J439">
        <v>155000</v>
      </c>
      <c r="K439">
        <v>125000</v>
      </c>
      <c r="L439">
        <v>80</v>
      </c>
      <c r="M439">
        <v>360</v>
      </c>
      <c r="N439">
        <v>3</v>
      </c>
    </row>
    <row r="440" spans="1:14" x14ac:dyDescent="0.3">
      <c r="A440">
        <v>439</v>
      </c>
      <c r="B440">
        <v>12</v>
      </c>
      <c r="C440">
        <v>26.3</v>
      </c>
      <c r="D440">
        <v>69600</v>
      </c>
      <c r="E440">
        <v>62000</v>
      </c>
      <c r="F440">
        <v>0.89080000000000004</v>
      </c>
      <c r="G440">
        <v>1</v>
      </c>
      <c r="H440" t="s">
        <v>22</v>
      </c>
      <c r="I440">
        <v>40</v>
      </c>
      <c r="J440">
        <v>215000</v>
      </c>
      <c r="K440">
        <v>195000</v>
      </c>
      <c r="L440">
        <v>95</v>
      </c>
      <c r="M440">
        <v>360</v>
      </c>
      <c r="N440">
        <v>2.62</v>
      </c>
    </row>
    <row r="441" spans="1:14" x14ac:dyDescent="0.3">
      <c r="A441">
        <v>440</v>
      </c>
      <c r="B441">
        <v>4</v>
      </c>
      <c r="C441">
        <v>32.25</v>
      </c>
      <c r="D441">
        <v>77800</v>
      </c>
      <c r="E441">
        <v>64000</v>
      </c>
      <c r="F441">
        <v>0.8226</v>
      </c>
      <c r="G441">
        <v>1</v>
      </c>
      <c r="H441" t="s">
        <v>22</v>
      </c>
      <c r="I441">
        <v>30</v>
      </c>
      <c r="J441">
        <v>295000</v>
      </c>
      <c r="K441">
        <v>225000</v>
      </c>
      <c r="L441">
        <v>80</v>
      </c>
      <c r="M441">
        <v>360</v>
      </c>
      <c r="N441">
        <v>3.62</v>
      </c>
    </row>
    <row r="442" spans="1:14" x14ac:dyDescent="0.3">
      <c r="A442">
        <v>441</v>
      </c>
      <c r="B442">
        <v>24</v>
      </c>
      <c r="C442">
        <v>10.5</v>
      </c>
      <c r="D442">
        <v>74400</v>
      </c>
      <c r="E442">
        <v>33000</v>
      </c>
      <c r="F442">
        <v>0.44350000000000001</v>
      </c>
      <c r="G442">
        <v>2</v>
      </c>
      <c r="H442" t="s">
        <v>22</v>
      </c>
      <c r="I442">
        <v>42</v>
      </c>
      <c r="J442">
        <v>245000</v>
      </c>
      <c r="K442">
        <v>105000</v>
      </c>
      <c r="L442">
        <v>44.26</v>
      </c>
      <c r="M442">
        <v>360</v>
      </c>
      <c r="N442">
        <v>2.75</v>
      </c>
    </row>
    <row r="443" spans="1:14" x14ac:dyDescent="0.3">
      <c r="A443">
        <v>442</v>
      </c>
      <c r="B443">
        <v>29</v>
      </c>
      <c r="C443">
        <v>13.47</v>
      </c>
      <c r="D443">
        <v>82600</v>
      </c>
      <c r="E443">
        <v>186000</v>
      </c>
      <c r="F443">
        <v>2.2517999999999998</v>
      </c>
      <c r="G443">
        <v>2</v>
      </c>
      <c r="H443" t="s">
        <v>22</v>
      </c>
      <c r="I443">
        <v>20</v>
      </c>
      <c r="J443">
        <v>425000</v>
      </c>
      <c r="K443">
        <v>305000</v>
      </c>
      <c r="L443">
        <v>71.66</v>
      </c>
      <c r="M443">
        <v>360</v>
      </c>
      <c r="N443">
        <v>5.12</v>
      </c>
    </row>
    <row r="444" spans="1:14" x14ac:dyDescent="0.3">
      <c r="A444">
        <v>443</v>
      </c>
      <c r="B444">
        <v>41</v>
      </c>
      <c r="C444">
        <v>13.57</v>
      </c>
      <c r="D444">
        <v>65100</v>
      </c>
      <c r="E444">
        <v>61000</v>
      </c>
      <c r="F444">
        <v>0.93700000000000006</v>
      </c>
      <c r="G444">
        <v>2</v>
      </c>
      <c r="H444" t="s">
        <v>22</v>
      </c>
      <c r="I444">
        <v>42</v>
      </c>
      <c r="J444">
        <v>305000</v>
      </c>
      <c r="K444">
        <v>235000</v>
      </c>
      <c r="L444">
        <v>78</v>
      </c>
      <c r="M444">
        <v>360</v>
      </c>
      <c r="N444">
        <v>2.99</v>
      </c>
    </row>
    <row r="445" spans="1:14" x14ac:dyDescent="0.3">
      <c r="A445">
        <v>444</v>
      </c>
      <c r="B445">
        <v>42</v>
      </c>
      <c r="C445">
        <v>53.19</v>
      </c>
      <c r="D445">
        <v>96600</v>
      </c>
      <c r="E445">
        <v>75000</v>
      </c>
      <c r="F445">
        <v>0.77639999999999998</v>
      </c>
      <c r="G445">
        <v>2</v>
      </c>
      <c r="H445" t="s">
        <v>22</v>
      </c>
      <c r="I445">
        <v>39</v>
      </c>
      <c r="J445">
        <v>265000</v>
      </c>
      <c r="K445">
        <v>215000</v>
      </c>
      <c r="L445">
        <v>85</v>
      </c>
      <c r="M445">
        <v>360</v>
      </c>
      <c r="N445">
        <v>3</v>
      </c>
    </row>
    <row r="446" spans="1:14" x14ac:dyDescent="0.3">
      <c r="A446">
        <v>445</v>
      </c>
      <c r="B446">
        <v>46</v>
      </c>
      <c r="C446">
        <v>4.79</v>
      </c>
      <c r="D446">
        <v>73100</v>
      </c>
      <c r="E446">
        <v>70000</v>
      </c>
      <c r="F446">
        <v>0.95760000000000001</v>
      </c>
      <c r="G446">
        <v>2</v>
      </c>
      <c r="H446" t="s">
        <v>22</v>
      </c>
      <c r="I446">
        <v>20</v>
      </c>
      <c r="J446">
        <v>125000</v>
      </c>
      <c r="K446">
        <v>85000</v>
      </c>
      <c r="L446">
        <v>66.12</v>
      </c>
      <c r="M446">
        <v>180</v>
      </c>
      <c r="N446">
        <v>2.25</v>
      </c>
    </row>
    <row r="447" spans="1:14" x14ac:dyDescent="0.3">
      <c r="A447">
        <v>446</v>
      </c>
      <c r="B447">
        <v>12</v>
      </c>
      <c r="C447">
        <v>39.6</v>
      </c>
      <c r="D447">
        <v>65000</v>
      </c>
      <c r="E447">
        <v>49000</v>
      </c>
      <c r="F447">
        <v>0.75380000000000003</v>
      </c>
      <c r="G447">
        <v>2</v>
      </c>
      <c r="H447" t="s">
        <v>22</v>
      </c>
      <c r="I447">
        <v>30</v>
      </c>
      <c r="J447">
        <v>235000</v>
      </c>
      <c r="K447">
        <v>115000</v>
      </c>
      <c r="L447">
        <v>51.52</v>
      </c>
      <c r="M447">
        <v>180</v>
      </c>
      <c r="N447">
        <v>3.37</v>
      </c>
    </row>
    <row r="448" spans="1:14" x14ac:dyDescent="0.3">
      <c r="A448">
        <v>447</v>
      </c>
      <c r="B448">
        <v>17</v>
      </c>
      <c r="C448">
        <v>20.69</v>
      </c>
      <c r="D448">
        <v>89100</v>
      </c>
      <c r="E448">
        <v>43000</v>
      </c>
      <c r="F448">
        <v>0.48259999999999997</v>
      </c>
      <c r="G448">
        <v>2</v>
      </c>
      <c r="H448" t="s">
        <v>22</v>
      </c>
      <c r="I448">
        <v>46</v>
      </c>
      <c r="J448">
        <v>275000</v>
      </c>
      <c r="K448">
        <v>145000</v>
      </c>
      <c r="L448">
        <v>52</v>
      </c>
      <c r="M448">
        <v>360</v>
      </c>
      <c r="N448">
        <v>3.12</v>
      </c>
    </row>
    <row r="449" spans="1:14" x14ac:dyDescent="0.3">
      <c r="A449">
        <v>448</v>
      </c>
      <c r="B449">
        <v>47</v>
      </c>
      <c r="C449">
        <v>26.79</v>
      </c>
      <c r="D449">
        <v>66900</v>
      </c>
      <c r="E449">
        <v>49000</v>
      </c>
      <c r="F449">
        <v>0.73240000000000005</v>
      </c>
      <c r="G449">
        <v>1</v>
      </c>
      <c r="H449" t="s">
        <v>22</v>
      </c>
      <c r="I449">
        <v>38</v>
      </c>
      <c r="J449">
        <v>95000</v>
      </c>
      <c r="K449">
        <v>55000</v>
      </c>
      <c r="L449">
        <v>94.99</v>
      </c>
      <c r="M449">
        <v>360</v>
      </c>
      <c r="N449">
        <v>4.62</v>
      </c>
    </row>
    <row r="450" spans="1:14" x14ac:dyDescent="0.3">
      <c r="A450">
        <v>449</v>
      </c>
      <c r="B450">
        <v>1</v>
      </c>
      <c r="C450">
        <v>10.96</v>
      </c>
      <c r="D450">
        <v>81000</v>
      </c>
      <c r="E450">
        <v>89000</v>
      </c>
      <c r="F450">
        <v>1.0988</v>
      </c>
      <c r="G450">
        <v>2</v>
      </c>
      <c r="H450" t="s">
        <v>22</v>
      </c>
      <c r="I450">
        <v>36</v>
      </c>
      <c r="J450">
        <v>385000</v>
      </c>
      <c r="K450">
        <v>315000</v>
      </c>
      <c r="L450">
        <v>85</v>
      </c>
      <c r="M450">
        <v>360</v>
      </c>
      <c r="N450">
        <v>3.87</v>
      </c>
    </row>
    <row r="451" spans="1:14" x14ac:dyDescent="0.3">
      <c r="A451">
        <v>450</v>
      </c>
      <c r="B451">
        <v>48</v>
      </c>
      <c r="C451">
        <v>48.45</v>
      </c>
      <c r="D451">
        <v>97600</v>
      </c>
      <c r="E451">
        <v>82000</v>
      </c>
      <c r="F451">
        <v>0.84019999999999995</v>
      </c>
      <c r="G451">
        <v>2</v>
      </c>
      <c r="H451" t="s">
        <v>22</v>
      </c>
      <c r="I451">
        <v>41</v>
      </c>
      <c r="J451">
        <v>345000</v>
      </c>
      <c r="K451">
        <v>295000</v>
      </c>
      <c r="L451">
        <v>85</v>
      </c>
      <c r="M451">
        <v>360</v>
      </c>
      <c r="N451">
        <v>3.12</v>
      </c>
    </row>
    <row r="452" spans="1:14" x14ac:dyDescent="0.3">
      <c r="A452">
        <v>451</v>
      </c>
      <c r="B452">
        <v>26</v>
      </c>
      <c r="C452">
        <v>4.4800000000000004</v>
      </c>
      <c r="D452">
        <v>63900</v>
      </c>
      <c r="E452">
        <v>25000</v>
      </c>
      <c r="F452">
        <v>0.39119999999999999</v>
      </c>
      <c r="G452">
        <v>1</v>
      </c>
      <c r="H452" t="s">
        <v>22</v>
      </c>
      <c r="I452">
        <v>37</v>
      </c>
      <c r="J452">
        <v>85000</v>
      </c>
      <c r="K452">
        <v>85000</v>
      </c>
      <c r="L452">
        <v>95</v>
      </c>
      <c r="M452">
        <v>360</v>
      </c>
      <c r="N452">
        <v>2.87</v>
      </c>
    </row>
    <row r="453" spans="1:14" x14ac:dyDescent="0.3">
      <c r="A453">
        <v>452</v>
      </c>
      <c r="B453">
        <v>51</v>
      </c>
      <c r="C453">
        <v>17.78</v>
      </c>
      <c r="D453">
        <v>81600</v>
      </c>
      <c r="E453">
        <v>65000</v>
      </c>
      <c r="F453">
        <v>0.79659999999999997</v>
      </c>
      <c r="G453">
        <v>2</v>
      </c>
      <c r="H453" t="s">
        <v>22</v>
      </c>
      <c r="I453">
        <v>39</v>
      </c>
      <c r="J453">
        <v>275000</v>
      </c>
      <c r="K453">
        <v>215000</v>
      </c>
      <c r="L453">
        <v>77.77</v>
      </c>
      <c r="M453">
        <v>360</v>
      </c>
      <c r="N453">
        <v>3.25</v>
      </c>
    </row>
    <row r="454" spans="1:14" x14ac:dyDescent="0.3">
      <c r="A454">
        <v>453</v>
      </c>
      <c r="B454">
        <v>6</v>
      </c>
      <c r="C454">
        <v>29.86</v>
      </c>
      <c r="D454">
        <v>83300</v>
      </c>
      <c r="E454">
        <v>144000</v>
      </c>
      <c r="F454">
        <v>1.7286999999999999</v>
      </c>
      <c r="G454">
        <v>2</v>
      </c>
      <c r="H454" t="s">
        <v>22</v>
      </c>
      <c r="I454">
        <v>46</v>
      </c>
      <c r="J454">
        <v>635000</v>
      </c>
      <c r="K454">
        <v>475000</v>
      </c>
      <c r="L454">
        <v>75</v>
      </c>
      <c r="M454">
        <v>360</v>
      </c>
      <c r="N454">
        <v>4.12</v>
      </c>
    </row>
    <row r="455" spans="1:14" x14ac:dyDescent="0.3">
      <c r="A455">
        <v>454</v>
      </c>
      <c r="B455">
        <v>6</v>
      </c>
      <c r="C455">
        <v>88.48</v>
      </c>
      <c r="D455">
        <v>97800</v>
      </c>
      <c r="E455">
        <v>78000</v>
      </c>
      <c r="F455">
        <v>0.79749999999999999</v>
      </c>
      <c r="G455">
        <v>2</v>
      </c>
      <c r="H455" t="s">
        <v>22</v>
      </c>
      <c r="I455">
        <v>48</v>
      </c>
      <c r="J455">
        <v>495000</v>
      </c>
      <c r="K455">
        <v>465000</v>
      </c>
      <c r="L455">
        <v>95</v>
      </c>
      <c r="M455">
        <v>360</v>
      </c>
      <c r="N455">
        <v>2.5</v>
      </c>
    </row>
    <row r="456" spans="1:14" x14ac:dyDescent="0.3">
      <c r="A456">
        <v>455</v>
      </c>
      <c r="B456">
        <v>39</v>
      </c>
      <c r="C456">
        <v>44.38</v>
      </c>
      <c r="D456">
        <v>76300</v>
      </c>
      <c r="E456">
        <v>181000</v>
      </c>
      <c r="F456">
        <v>2.3721999999999999</v>
      </c>
      <c r="G456">
        <v>2</v>
      </c>
      <c r="H456" t="s">
        <v>22</v>
      </c>
      <c r="I456">
        <v>38</v>
      </c>
      <c r="J456">
        <v>35000</v>
      </c>
      <c r="K456">
        <v>25000</v>
      </c>
      <c r="L456">
        <v>80</v>
      </c>
      <c r="M456">
        <v>360</v>
      </c>
      <c r="N456">
        <v>5</v>
      </c>
    </row>
    <row r="457" spans="1:14" x14ac:dyDescent="0.3">
      <c r="A457">
        <v>456</v>
      </c>
      <c r="B457">
        <v>53</v>
      </c>
      <c r="C457">
        <v>8.83</v>
      </c>
      <c r="D457">
        <v>74900</v>
      </c>
      <c r="E457">
        <v>171000</v>
      </c>
      <c r="F457">
        <v>2.2829999999999999</v>
      </c>
      <c r="G457">
        <v>2</v>
      </c>
      <c r="H457" t="s">
        <v>22</v>
      </c>
      <c r="I457">
        <v>20</v>
      </c>
      <c r="J457">
        <v>645000</v>
      </c>
      <c r="K457">
        <v>515000</v>
      </c>
      <c r="L457">
        <v>79.680000000000007</v>
      </c>
      <c r="M457">
        <v>360</v>
      </c>
      <c r="N457">
        <v>3.37</v>
      </c>
    </row>
    <row r="458" spans="1:14" x14ac:dyDescent="0.3">
      <c r="A458">
        <v>457</v>
      </c>
      <c r="B458">
        <v>23</v>
      </c>
      <c r="C458">
        <v>2.13</v>
      </c>
      <c r="D458">
        <v>77700</v>
      </c>
      <c r="E458">
        <v>36000</v>
      </c>
      <c r="F458">
        <v>0.46329999999999999</v>
      </c>
      <c r="G458">
        <v>1</v>
      </c>
      <c r="H458" t="s">
        <v>22</v>
      </c>
      <c r="I458">
        <v>30</v>
      </c>
      <c r="J458">
        <v>185000</v>
      </c>
      <c r="K458">
        <v>165000</v>
      </c>
      <c r="L458">
        <v>95</v>
      </c>
      <c r="M458">
        <v>360</v>
      </c>
      <c r="N458">
        <v>2.87</v>
      </c>
    </row>
    <row r="459" spans="1:14" x14ac:dyDescent="0.3">
      <c r="A459">
        <v>458</v>
      </c>
      <c r="B459">
        <v>6</v>
      </c>
      <c r="C459">
        <v>28.31</v>
      </c>
      <c r="D459">
        <v>83300</v>
      </c>
      <c r="E459">
        <v>174000</v>
      </c>
      <c r="F459">
        <v>2.0888</v>
      </c>
      <c r="G459">
        <v>2</v>
      </c>
      <c r="H459" t="s">
        <v>22</v>
      </c>
      <c r="I459">
        <v>44</v>
      </c>
      <c r="J459">
        <v>1445000</v>
      </c>
      <c r="K459">
        <v>725000</v>
      </c>
      <c r="L459">
        <v>50.45</v>
      </c>
      <c r="M459">
        <v>360</v>
      </c>
      <c r="N459">
        <v>3.87</v>
      </c>
    </row>
    <row r="460" spans="1:14" x14ac:dyDescent="0.3">
      <c r="A460">
        <v>459</v>
      </c>
      <c r="B460">
        <v>26</v>
      </c>
      <c r="C460">
        <v>13.08</v>
      </c>
      <c r="D460">
        <v>79700</v>
      </c>
      <c r="E460">
        <v>32000</v>
      </c>
      <c r="F460">
        <v>0.40150000000000002</v>
      </c>
      <c r="G460">
        <v>1</v>
      </c>
      <c r="H460" t="s">
        <v>22</v>
      </c>
      <c r="I460">
        <v>41</v>
      </c>
      <c r="J460">
        <v>155000</v>
      </c>
      <c r="K460">
        <v>135000</v>
      </c>
      <c r="L460">
        <v>90</v>
      </c>
      <c r="M460">
        <v>360</v>
      </c>
      <c r="N460">
        <v>2.75</v>
      </c>
    </row>
    <row r="461" spans="1:14" x14ac:dyDescent="0.3">
      <c r="A461">
        <v>460</v>
      </c>
      <c r="B461">
        <v>18</v>
      </c>
      <c r="C461">
        <v>5.86</v>
      </c>
      <c r="D461">
        <v>79600</v>
      </c>
      <c r="E461">
        <v>41000</v>
      </c>
      <c r="F461">
        <v>0.5151</v>
      </c>
      <c r="G461">
        <v>2</v>
      </c>
      <c r="H461" t="s">
        <v>22</v>
      </c>
      <c r="I461">
        <v>36</v>
      </c>
      <c r="J461">
        <v>125000</v>
      </c>
      <c r="K461">
        <v>95000</v>
      </c>
      <c r="L461">
        <v>78.12</v>
      </c>
      <c r="M461">
        <v>360</v>
      </c>
      <c r="N461">
        <v>4.75</v>
      </c>
    </row>
    <row r="462" spans="1:14" x14ac:dyDescent="0.3">
      <c r="A462">
        <v>461</v>
      </c>
      <c r="B462">
        <v>12</v>
      </c>
      <c r="C462">
        <v>32.83</v>
      </c>
      <c r="D462">
        <v>65900</v>
      </c>
      <c r="E462">
        <v>125000</v>
      </c>
      <c r="F462">
        <v>1.8968</v>
      </c>
      <c r="G462">
        <v>2</v>
      </c>
      <c r="H462" t="s">
        <v>22</v>
      </c>
      <c r="I462">
        <v>42</v>
      </c>
      <c r="J462">
        <v>395000</v>
      </c>
      <c r="K462">
        <v>315000</v>
      </c>
      <c r="L462">
        <v>80</v>
      </c>
      <c r="M462">
        <v>360</v>
      </c>
      <c r="N462">
        <v>2.87</v>
      </c>
    </row>
    <row r="463" spans="1:14" x14ac:dyDescent="0.3">
      <c r="A463">
        <v>462</v>
      </c>
      <c r="B463">
        <v>17</v>
      </c>
      <c r="C463">
        <v>27.53</v>
      </c>
      <c r="D463">
        <v>89100</v>
      </c>
      <c r="E463">
        <v>60000</v>
      </c>
      <c r="F463">
        <v>0.6734</v>
      </c>
      <c r="G463">
        <v>2</v>
      </c>
      <c r="H463" t="s">
        <v>22</v>
      </c>
      <c r="I463">
        <v>43</v>
      </c>
      <c r="J463">
        <v>205000</v>
      </c>
      <c r="K463">
        <v>155000</v>
      </c>
      <c r="L463">
        <v>77.650000000000006</v>
      </c>
      <c r="M463">
        <v>360</v>
      </c>
      <c r="N463">
        <v>3.37</v>
      </c>
    </row>
    <row r="464" spans="1:14" x14ac:dyDescent="0.3">
      <c r="A464">
        <v>463</v>
      </c>
      <c r="B464">
        <v>32</v>
      </c>
      <c r="C464">
        <v>24.92</v>
      </c>
      <c r="D464">
        <v>70800</v>
      </c>
      <c r="E464">
        <v>49000</v>
      </c>
      <c r="F464">
        <v>0.69210000000000005</v>
      </c>
      <c r="G464">
        <v>2</v>
      </c>
      <c r="H464" t="s">
        <v>22</v>
      </c>
      <c r="I464">
        <v>40</v>
      </c>
      <c r="J464">
        <v>225000</v>
      </c>
      <c r="K464">
        <v>165000</v>
      </c>
      <c r="L464">
        <v>75</v>
      </c>
      <c r="M464">
        <v>360</v>
      </c>
      <c r="N464">
        <v>4.5</v>
      </c>
    </row>
    <row r="465" spans="1:14" x14ac:dyDescent="0.3">
      <c r="A465">
        <v>464</v>
      </c>
      <c r="B465">
        <v>12</v>
      </c>
      <c r="C465">
        <v>16.02</v>
      </c>
      <c r="D465">
        <v>69200</v>
      </c>
      <c r="E465">
        <v>20000</v>
      </c>
      <c r="F465">
        <v>0.28899999999999998</v>
      </c>
      <c r="G465">
        <v>2</v>
      </c>
      <c r="H465" t="s">
        <v>22</v>
      </c>
      <c r="I465">
        <v>48</v>
      </c>
      <c r="J465">
        <v>125000</v>
      </c>
      <c r="K465">
        <v>65000</v>
      </c>
      <c r="L465">
        <v>50.78</v>
      </c>
      <c r="M465">
        <v>360</v>
      </c>
      <c r="N465">
        <v>3.12</v>
      </c>
    </row>
    <row r="466" spans="1:14" x14ac:dyDescent="0.3">
      <c r="A466">
        <v>465</v>
      </c>
      <c r="B466">
        <v>6</v>
      </c>
      <c r="C466">
        <v>61.56</v>
      </c>
      <c r="D466">
        <v>83300</v>
      </c>
      <c r="E466">
        <v>100000</v>
      </c>
      <c r="F466">
        <v>1.2004999999999999</v>
      </c>
      <c r="G466">
        <v>2</v>
      </c>
      <c r="H466" t="s">
        <v>22</v>
      </c>
      <c r="I466">
        <v>36</v>
      </c>
      <c r="J466">
        <v>445000</v>
      </c>
      <c r="K466">
        <v>395000</v>
      </c>
      <c r="L466">
        <v>89.97</v>
      </c>
      <c r="M466">
        <v>360</v>
      </c>
      <c r="N466">
        <v>2.62</v>
      </c>
    </row>
    <row r="467" spans="1:14" x14ac:dyDescent="0.3">
      <c r="A467">
        <v>466</v>
      </c>
      <c r="B467">
        <v>48</v>
      </c>
      <c r="C467">
        <v>47.77</v>
      </c>
      <c r="D467">
        <v>72200</v>
      </c>
      <c r="E467">
        <v>77000</v>
      </c>
      <c r="F467">
        <v>1.0665</v>
      </c>
      <c r="G467">
        <v>2</v>
      </c>
      <c r="H467" t="s">
        <v>22</v>
      </c>
      <c r="I467">
        <v>20</v>
      </c>
      <c r="J467">
        <v>335000</v>
      </c>
      <c r="K467">
        <v>265000</v>
      </c>
      <c r="L467">
        <v>80</v>
      </c>
      <c r="M467">
        <v>360</v>
      </c>
      <c r="N467">
        <v>2.4900000000000002</v>
      </c>
    </row>
    <row r="468" spans="1:14" x14ac:dyDescent="0.3">
      <c r="A468">
        <v>467</v>
      </c>
      <c r="B468">
        <v>15</v>
      </c>
      <c r="C468">
        <v>79.349999999999994</v>
      </c>
      <c r="D468">
        <v>97500</v>
      </c>
      <c r="E468">
        <v>170000</v>
      </c>
      <c r="F468">
        <v>1.7436</v>
      </c>
      <c r="G468">
        <v>2</v>
      </c>
      <c r="H468" t="s">
        <v>22</v>
      </c>
      <c r="I468">
        <v>20</v>
      </c>
      <c r="J468">
        <v>725000</v>
      </c>
      <c r="K468">
        <v>595000</v>
      </c>
      <c r="L468">
        <v>82.91</v>
      </c>
      <c r="M468">
        <v>360</v>
      </c>
      <c r="N468">
        <v>3.75</v>
      </c>
    </row>
    <row r="469" spans="1:14" x14ac:dyDescent="0.3">
      <c r="A469">
        <v>468</v>
      </c>
      <c r="B469">
        <v>1</v>
      </c>
      <c r="C469">
        <v>6.66</v>
      </c>
      <c r="D469">
        <v>65700</v>
      </c>
      <c r="E469">
        <v>317000</v>
      </c>
      <c r="F469">
        <v>4.8250000000000002</v>
      </c>
      <c r="G469">
        <v>2</v>
      </c>
      <c r="H469" t="s">
        <v>22</v>
      </c>
      <c r="I469">
        <v>37</v>
      </c>
      <c r="J469">
        <v>665000</v>
      </c>
      <c r="K469">
        <v>495000</v>
      </c>
      <c r="L469">
        <v>75</v>
      </c>
      <c r="M469">
        <v>360</v>
      </c>
      <c r="N469">
        <v>3.37</v>
      </c>
    </row>
    <row r="470" spans="1:14" x14ac:dyDescent="0.3">
      <c r="A470">
        <v>469</v>
      </c>
      <c r="B470">
        <v>26</v>
      </c>
      <c r="C470">
        <v>16.53</v>
      </c>
      <c r="D470">
        <v>79700</v>
      </c>
      <c r="E470">
        <v>103000</v>
      </c>
      <c r="F470">
        <v>1.2923</v>
      </c>
      <c r="G470">
        <v>2</v>
      </c>
      <c r="H470" t="s">
        <v>22</v>
      </c>
      <c r="I470">
        <v>10</v>
      </c>
      <c r="J470">
        <v>335000</v>
      </c>
      <c r="K470">
        <v>165000</v>
      </c>
      <c r="L470">
        <v>50.15</v>
      </c>
      <c r="M470">
        <v>360</v>
      </c>
      <c r="N470">
        <v>3.12</v>
      </c>
    </row>
    <row r="471" spans="1:14" x14ac:dyDescent="0.3">
      <c r="A471">
        <v>470</v>
      </c>
      <c r="B471">
        <v>4</v>
      </c>
      <c r="C471">
        <v>31.37</v>
      </c>
      <c r="D471">
        <v>77800</v>
      </c>
      <c r="E471">
        <v>54000</v>
      </c>
      <c r="F471">
        <v>0.69410000000000005</v>
      </c>
      <c r="G471">
        <v>1</v>
      </c>
      <c r="H471" t="s">
        <v>22</v>
      </c>
      <c r="I471">
        <v>20</v>
      </c>
      <c r="J471">
        <v>235000</v>
      </c>
      <c r="K471">
        <v>225000</v>
      </c>
      <c r="L471">
        <v>97</v>
      </c>
      <c r="M471">
        <v>360</v>
      </c>
      <c r="N471">
        <v>3.25</v>
      </c>
    </row>
    <row r="472" spans="1:14" x14ac:dyDescent="0.3">
      <c r="A472">
        <v>471</v>
      </c>
      <c r="B472">
        <v>6</v>
      </c>
      <c r="C472">
        <v>58.33</v>
      </c>
      <c r="D472">
        <v>83300</v>
      </c>
      <c r="E472">
        <v>95000</v>
      </c>
      <c r="F472">
        <v>1.1405000000000001</v>
      </c>
      <c r="G472">
        <v>2</v>
      </c>
      <c r="H472" t="s">
        <v>22</v>
      </c>
      <c r="I472">
        <v>20</v>
      </c>
      <c r="J472">
        <v>365000</v>
      </c>
      <c r="K472">
        <v>275000</v>
      </c>
      <c r="L472">
        <v>73.97</v>
      </c>
      <c r="M472">
        <v>360</v>
      </c>
      <c r="N472">
        <v>3.37</v>
      </c>
    </row>
    <row r="473" spans="1:14" x14ac:dyDescent="0.3">
      <c r="A473">
        <v>472</v>
      </c>
      <c r="B473">
        <v>9</v>
      </c>
      <c r="C473">
        <v>11.49</v>
      </c>
      <c r="D473">
        <v>91800</v>
      </c>
      <c r="E473">
        <v>53000</v>
      </c>
      <c r="F473">
        <v>0.57730000000000004</v>
      </c>
      <c r="G473">
        <v>1</v>
      </c>
      <c r="H473" t="s">
        <v>22</v>
      </c>
      <c r="I473">
        <v>36</v>
      </c>
      <c r="J473">
        <v>245000</v>
      </c>
      <c r="K473">
        <v>205000</v>
      </c>
      <c r="L473">
        <v>85</v>
      </c>
      <c r="M473">
        <v>360</v>
      </c>
      <c r="N473">
        <v>2.87</v>
      </c>
    </row>
    <row r="474" spans="1:14" x14ac:dyDescent="0.3">
      <c r="A474">
        <v>473</v>
      </c>
      <c r="B474">
        <v>4</v>
      </c>
      <c r="C474">
        <v>35.979999999999997</v>
      </c>
      <c r="D474">
        <v>77800</v>
      </c>
      <c r="E474">
        <v>100000</v>
      </c>
      <c r="F474">
        <v>1.2853000000000001</v>
      </c>
      <c r="G474">
        <v>2</v>
      </c>
      <c r="H474" t="s">
        <v>22</v>
      </c>
      <c r="I474">
        <v>30</v>
      </c>
      <c r="J474">
        <v>245000</v>
      </c>
      <c r="K474">
        <v>185000</v>
      </c>
      <c r="L474">
        <v>79</v>
      </c>
      <c r="M474">
        <v>360</v>
      </c>
      <c r="N474">
        <v>3.99</v>
      </c>
    </row>
    <row r="475" spans="1:14" x14ac:dyDescent="0.3">
      <c r="A475">
        <v>474</v>
      </c>
      <c r="B475">
        <v>25</v>
      </c>
      <c r="C475">
        <v>30.74</v>
      </c>
      <c r="D475">
        <v>114000</v>
      </c>
      <c r="E475">
        <v>118000</v>
      </c>
      <c r="F475">
        <v>1.0350999999999999</v>
      </c>
      <c r="G475">
        <v>2</v>
      </c>
      <c r="H475" t="s">
        <v>22</v>
      </c>
      <c r="I475">
        <v>20</v>
      </c>
      <c r="J475">
        <v>1105000</v>
      </c>
      <c r="K475">
        <v>155000</v>
      </c>
      <c r="L475">
        <v>15</v>
      </c>
      <c r="M475">
        <v>240</v>
      </c>
      <c r="N475">
        <v>3.37</v>
      </c>
    </row>
    <row r="476" spans="1:14" x14ac:dyDescent="0.3">
      <c r="A476">
        <v>475</v>
      </c>
      <c r="B476">
        <v>20</v>
      </c>
      <c r="C476">
        <v>7.17</v>
      </c>
      <c r="D476">
        <v>88800</v>
      </c>
      <c r="E476">
        <v>83000</v>
      </c>
      <c r="F476">
        <v>0.93469999999999998</v>
      </c>
      <c r="G476">
        <v>2</v>
      </c>
      <c r="H476" t="s">
        <v>22</v>
      </c>
      <c r="I476">
        <v>30</v>
      </c>
      <c r="J476">
        <v>235000</v>
      </c>
      <c r="K476">
        <v>175000</v>
      </c>
      <c r="L476">
        <v>75.319999999999993</v>
      </c>
      <c r="M476">
        <v>180</v>
      </c>
      <c r="N476">
        <v>3.25</v>
      </c>
    </row>
    <row r="477" spans="1:14" x14ac:dyDescent="0.3">
      <c r="A477">
        <v>476</v>
      </c>
      <c r="B477">
        <v>36</v>
      </c>
      <c r="C477">
        <v>11.03</v>
      </c>
      <c r="D477">
        <v>96500</v>
      </c>
      <c r="E477">
        <v>78000</v>
      </c>
      <c r="F477">
        <v>0.80830000000000002</v>
      </c>
      <c r="G477">
        <v>2</v>
      </c>
      <c r="H477" t="s">
        <v>22</v>
      </c>
      <c r="I477">
        <v>46</v>
      </c>
      <c r="J477">
        <v>655000</v>
      </c>
      <c r="K477">
        <v>365000</v>
      </c>
      <c r="L477">
        <v>57</v>
      </c>
      <c r="M477">
        <v>360</v>
      </c>
      <c r="N477">
        <v>3.37</v>
      </c>
    </row>
    <row r="478" spans="1:14" x14ac:dyDescent="0.3">
      <c r="A478">
        <v>477</v>
      </c>
      <c r="B478">
        <v>6</v>
      </c>
      <c r="C478">
        <v>15.81</v>
      </c>
      <c r="D478">
        <v>97300</v>
      </c>
      <c r="E478">
        <v>196000</v>
      </c>
      <c r="F478">
        <v>2.0144000000000002</v>
      </c>
      <c r="G478">
        <v>2</v>
      </c>
      <c r="H478" t="s">
        <v>22</v>
      </c>
      <c r="I478">
        <v>37</v>
      </c>
      <c r="J478">
        <v>745000</v>
      </c>
      <c r="K478">
        <v>315000</v>
      </c>
      <c r="L478">
        <v>42.05</v>
      </c>
      <c r="M478">
        <v>360</v>
      </c>
      <c r="N478">
        <v>2.62</v>
      </c>
    </row>
    <row r="479" spans="1:14" x14ac:dyDescent="0.3">
      <c r="A479">
        <v>478</v>
      </c>
      <c r="B479">
        <v>6</v>
      </c>
      <c r="C479">
        <v>10.53</v>
      </c>
      <c r="D479">
        <v>102700</v>
      </c>
      <c r="E479">
        <v>105000</v>
      </c>
      <c r="F479">
        <v>1.0224</v>
      </c>
      <c r="G479">
        <v>2</v>
      </c>
      <c r="H479" t="s">
        <v>22</v>
      </c>
      <c r="I479">
        <v>30</v>
      </c>
      <c r="J479">
        <v>805000</v>
      </c>
      <c r="K479">
        <v>555000</v>
      </c>
      <c r="L479">
        <v>69.37</v>
      </c>
      <c r="M479">
        <v>360</v>
      </c>
      <c r="N479">
        <v>2.75</v>
      </c>
    </row>
    <row r="480" spans="1:14" x14ac:dyDescent="0.3">
      <c r="A480">
        <v>479</v>
      </c>
      <c r="B480">
        <v>6</v>
      </c>
      <c r="C480">
        <v>94.85</v>
      </c>
      <c r="D480">
        <v>83300</v>
      </c>
      <c r="E480">
        <v>120000</v>
      </c>
      <c r="F480">
        <v>1.4406000000000001</v>
      </c>
      <c r="G480">
        <v>2</v>
      </c>
      <c r="H480" t="s">
        <v>22</v>
      </c>
      <c r="I480">
        <v>40</v>
      </c>
      <c r="J480">
        <v>1265000</v>
      </c>
      <c r="K480">
        <v>665000</v>
      </c>
      <c r="L480">
        <v>68.53</v>
      </c>
      <c r="M480">
        <v>360</v>
      </c>
      <c r="N480">
        <v>3</v>
      </c>
    </row>
    <row r="481" spans="1:14" x14ac:dyDescent="0.3">
      <c r="A481">
        <v>480</v>
      </c>
      <c r="B481">
        <v>48</v>
      </c>
      <c r="C481">
        <v>55.38</v>
      </c>
      <c r="D481">
        <v>80000</v>
      </c>
      <c r="E481">
        <v>38000</v>
      </c>
      <c r="F481">
        <v>0.47499999999999998</v>
      </c>
      <c r="G481">
        <v>1</v>
      </c>
      <c r="H481" t="s">
        <v>22</v>
      </c>
      <c r="I481">
        <v>30</v>
      </c>
      <c r="J481">
        <v>135000</v>
      </c>
      <c r="K481">
        <v>115000</v>
      </c>
      <c r="L481">
        <v>95</v>
      </c>
      <c r="M481">
        <v>360</v>
      </c>
      <c r="N481">
        <v>3.99</v>
      </c>
    </row>
    <row r="482" spans="1:14" x14ac:dyDescent="0.3">
      <c r="A482">
        <v>481</v>
      </c>
      <c r="B482">
        <v>8</v>
      </c>
      <c r="C482">
        <v>23.51</v>
      </c>
      <c r="D482">
        <v>100000</v>
      </c>
      <c r="E482">
        <v>84000</v>
      </c>
      <c r="F482">
        <v>0.84</v>
      </c>
      <c r="G482">
        <v>2</v>
      </c>
      <c r="H482" t="s">
        <v>22</v>
      </c>
      <c r="I482">
        <v>30</v>
      </c>
      <c r="J482">
        <v>605000</v>
      </c>
      <c r="K482">
        <v>425000</v>
      </c>
      <c r="L482">
        <v>70</v>
      </c>
      <c r="M482">
        <v>360</v>
      </c>
      <c r="N482">
        <v>4.75</v>
      </c>
    </row>
    <row r="483" spans="1:14" x14ac:dyDescent="0.3">
      <c r="A483">
        <v>482</v>
      </c>
      <c r="B483">
        <v>26</v>
      </c>
      <c r="C483">
        <v>16.59</v>
      </c>
      <c r="D483">
        <v>79700</v>
      </c>
      <c r="E483">
        <v>108000</v>
      </c>
      <c r="F483">
        <v>1.3551</v>
      </c>
      <c r="G483">
        <v>2</v>
      </c>
      <c r="H483" t="s">
        <v>23</v>
      </c>
      <c r="I483">
        <v>10</v>
      </c>
      <c r="J483">
        <v>185000</v>
      </c>
      <c r="K483">
        <v>125000</v>
      </c>
      <c r="L483">
        <v>68.099999999999994</v>
      </c>
      <c r="M483">
        <v>180</v>
      </c>
      <c r="N483">
        <v>2.75</v>
      </c>
    </row>
    <row r="484" spans="1:14" x14ac:dyDescent="0.3">
      <c r="A484">
        <v>483</v>
      </c>
      <c r="B484">
        <v>27</v>
      </c>
      <c r="C484">
        <v>16.829999999999998</v>
      </c>
      <c r="D484">
        <v>102800</v>
      </c>
      <c r="E484">
        <v>82000</v>
      </c>
      <c r="F484">
        <v>0.79769999999999996</v>
      </c>
      <c r="G484">
        <v>2</v>
      </c>
      <c r="H484" t="s">
        <v>23</v>
      </c>
      <c r="I484">
        <v>41</v>
      </c>
      <c r="J484">
        <v>465000</v>
      </c>
      <c r="K484">
        <v>215000</v>
      </c>
      <c r="L484">
        <v>45.32</v>
      </c>
      <c r="M484">
        <v>180</v>
      </c>
      <c r="N484">
        <v>3.25</v>
      </c>
    </row>
    <row r="485" spans="1:14" x14ac:dyDescent="0.3">
      <c r="A485">
        <v>484</v>
      </c>
      <c r="B485">
        <v>42</v>
      </c>
      <c r="C485">
        <v>6.82</v>
      </c>
      <c r="D485">
        <v>82300</v>
      </c>
      <c r="E485">
        <v>160000</v>
      </c>
      <c r="F485">
        <v>1.9440999999999999</v>
      </c>
      <c r="G485">
        <v>2</v>
      </c>
      <c r="H485" t="s">
        <v>23</v>
      </c>
      <c r="I485">
        <v>10</v>
      </c>
      <c r="J485">
        <v>475000</v>
      </c>
      <c r="K485">
        <v>325000</v>
      </c>
      <c r="L485">
        <v>67.569999999999993</v>
      </c>
      <c r="M485">
        <v>360</v>
      </c>
      <c r="N485">
        <v>2.62</v>
      </c>
    </row>
    <row r="486" spans="1:14" x14ac:dyDescent="0.3">
      <c r="A486">
        <v>485</v>
      </c>
      <c r="B486">
        <v>6</v>
      </c>
      <c r="C486">
        <v>83.46</v>
      </c>
      <c r="D486">
        <v>83300</v>
      </c>
      <c r="E486">
        <v>47000</v>
      </c>
      <c r="F486">
        <v>0.56420000000000003</v>
      </c>
      <c r="G486">
        <v>2</v>
      </c>
      <c r="H486" t="s">
        <v>23</v>
      </c>
      <c r="I486">
        <v>40</v>
      </c>
      <c r="J486">
        <v>715000</v>
      </c>
      <c r="K486">
        <v>265000</v>
      </c>
      <c r="L486">
        <v>36.85</v>
      </c>
      <c r="M486">
        <v>360</v>
      </c>
      <c r="N486">
        <v>2.87</v>
      </c>
    </row>
    <row r="487" spans="1:14" x14ac:dyDescent="0.3">
      <c r="A487">
        <v>486</v>
      </c>
      <c r="B487">
        <v>6</v>
      </c>
      <c r="C487">
        <v>22.09</v>
      </c>
      <c r="D487">
        <v>66100</v>
      </c>
      <c r="E487">
        <v>64000</v>
      </c>
      <c r="F487">
        <v>0.96819999999999995</v>
      </c>
      <c r="G487">
        <v>2</v>
      </c>
      <c r="H487" t="s">
        <v>23</v>
      </c>
      <c r="I487">
        <v>48</v>
      </c>
      <c r="J487">
        <v>335000</v>
      </c>
      <c r="K487">
        <v>265000</v>
      </c>
      <c r="L487">
        <v>80</v>
      </c>
      <c r="M487">
        <v>360</v>
      </c>
      <c r="N487">
        <v>4.37</v>
      </c>
    </row>
    <row r="488" spans="1:14" x14ac:dyDescent="0.3">
      <c r="A488">
        <v>487</v>
      </c>
      <c r="B488">
        <v>22</v>
      </c>
      <c r="C488">
        <v>31.96</v>
      </c>
      <c r="D488">
        <v>54400</v>
      </c>
      <c r="E488">
        <v>62000</v>
      </c>
      <c r="F488">
        <v>1.1396999999999999</v>
      </c>
      <c r="G488">
        <v>2</v>
      </c>
      <c r="H488" t="s">
        <v>23</v>
      </c>
      <c r="I488">
        <v>45</v>
      </c>
      <c r="J488">
        <v>355000</v>
      </c>
      <c r="K488">
        <v>285000</v>
      </c>
      <c r="L488">
        <v>79.63</v>
      </c>
      <c r="M488">
        <v>360</v>
      </c>
      <c r="N488">
        <v>2.75</v>
      </c>
    </row>
    <row r="489" spans="1:14" x14ac:dyDescent="0.3">
      <c r="A489">
        <v>488</v>
      </c>
      <c r="B489">
        <v>51</v>
      </c>
      <c r="C489">
        <v>27.59</v>
      </c>
      <c r="D489">
        <v>89400</v>
      </c>
      <c r="E489">
        <v>90000</v>
      </c>
      <c r="F489">
        <v>1.0066999999999999</v>
      </c>
      <c r="G489">
        <v>2</v>
      </c>
      <c r="H489" t="s">
        <v>23</v>
      </c>
      <c r="I489">
        <v>43</v>
      </c>
      <c r="J489">
        <v>225000</v>
      </c>
      <c r="K489">
        <v>165000</v>
      </c>
      <c r="L489">
        <v>73.680000000000007</v>
      </c>
      <c r="M489">
        <v>360</v>
      </c>
      <c r="N489">
        <v>3</v>
      </c>
    </row>
    <row r="490" spans="1:14" x14ac:dyDescent="0.3">
      <c r="A490">
        <v>489</v>
      </c>
      <c r="B490">
        <v>53</v>
      </c>
      <c r="C490">
        <v>8.57</v>
      </c>
      <c r="D490">
        <v>106900</v>
      </c>
      <c r="E490">
        <v>142000</v>
      </c>
      <c r="F490">
        <v>1.3283</v>
      </c>
      <c r="G490">
        <v>2</v>
      </c>
      <c r="H490" t="s">
        <v>23</v>
      </c>
      <c r="I490">
        <v>30</v>
      </c>
      <c r="J490">
        <v>605000</v>
      </c>
      <c r="K490">
        <v>365000</v>
      </c>
      <c r="L490">
        <v>61.16</v>
      </c>
      <c r="M490">
        <v>360</v>
      </c>
      <c r="N490">
        <v>3.25</v>
      </c>
    </row>
    <row r="491" spans="1:14" x14ac:dyDescent="0.3">
      <c r="A491">
        <v>490</v>
      </c>
      <c r="B491">
        <v>26</v>
      </c>
      <c r="C491">
        <v>40.65</v>
      </c>
      <c r="D491">
        <v>101500</v>
      </c>
      <c r="E491">
        <v>75000</v>
      </c>
      <c r="F491">
        <v>0.7389</v>
      </c>
      <c r="G491">
        <v>2</v>
      </c>
      <c r="H491" t="s">
        <v>23</v>
      </c>
      <c r="I491">
        <v>45</v>
      </c>
      <c r="J491">
        <v>265000</v>
      </c>
      <c r="K491">
        <v>245000</v>
      </c>
      <c r="L491">
        <v>94.82</v>
      </c>
      <c r="M491">
        <v>360</v>
      </c>
      <c r="N491">
        <v>3.37</v>
      </c>
    </row>
    <row r="492" spans="1:14" x14ac:dyDescent="0.3">
      <c r="A492">
        <v>491</v>
      </c>
      <c r="B492">
        <v>6</v>
      </c>
      <c r="C492">
        <v>17.59</v>
      </c>
      <c r="D492">
        <v>92700</v>
      </c>
      <c r="E492">
        <v>97000</v>
      </c>
      <c r="F492">
        <v>1.0464</v>
      </c>
      <c r="G492">
        <v>2</v>
      </c>
      <c r="H492" t="s">
        <v>23</v>
      </c>
      <c r="I492">
        <v>44</v>
      </c>
      <c r="J492">
        <v>765000</v>
      </c>
      <c r="K492">
        <v>605000</v>
      </c>
      <c r="L492">
        <v>79</v>
      </c>
      <c r="M492">
        <v>360</v>
      </c>
      <c r="N492">
        <v>2.69</v>
      </c>
    </row>
    <row r="493" spans="1:14" x14ac:dyDescent="0.3">
      <c r="A493">
        <v>492</v>
      </c>
      <c r="B493">
        <v>37</v>
      </c>
      <c r="C493">
        <v>25.24</v>
      </c>
      <c r="D493">
        <v>94100</v>
      </c>
      <c r="E493">
        <v>95000</v>
      </c>
      <c r="F493">
        <v>1.0096000000000001</v>
      </c>
      <c r="G493">
        <v>1</v>
      </c>
      <c r="H493" t="s">
        <v>23</v>
      </c>
      <c r="I493">
        <v>30</v>
      </c>
      <c r="J493">
        <v>405000</v>
      </c>
      <c r="K493">
        <v>345000</v>
      </c>
      <c r="L493">
        <v>85.91</v>
      </c>
      <c r="M493">
        <v>360</v>
      </c>
      <c r="N493">
        <v>2.62</v>
      </c>
    </row>
    <row r="494" spans="1:14" x14ac:dyDescent="0.3">
      <c r="A494">
        <v>493</v>
      </c>
      <c r="B494">
        <v>6</v>
      </c>
      <c r="C494">
        <v>44.8</v>
      </c>
      <c r="D494">
        <v>102700</v>
      </c>
      <c r="E494">
        <v>70000</v>
      </c>
      <c r="F494">
        <v>0.68159999999999998</v>
      </c>
      <c r="G494">
        <v>2</v>
      </c>
      <c r="H494" t="s">
        <v>23</v>
      </c>
      <c r="I494">
        <v>45</v>
      </c>
      <c r="J494">
        <v>655000</v>
      </c>
      <c r="K494">
        <v>145000</v>
      </c>
      <c r="L494">
        <v>22.41</v>
      </c>
      <c r="M494">
        <v>120</v>
      </c>
      <c r="N494">
        <v>2.5</v>
      </c>
    </row>
    <row r="495" spans="1:14" x14ac:dyDescent="0.3">
      <c r="A495">
        <v>494</v>
      </c>
      <c r="B495">
        <v>4</v>
      </c>
      <c r="C495">
        <v>17.66</v>
      </c>
      <c r="D495">
        <v>77800</v>
      </c>
      <c r="E495">
        <v>104000</v>
      </c>
      <c r="F495">
        <v>1.3368</v>
      </c>
      <c r="G495">
        <v>2</v>
      </c>
      <c r="H495" t="s">
        <v>23</v>
      </c>
      <c r="I495">
        <v>10</v>
      </c>
      <c r="J495">
        <v>475000</v>
      </c>
      <c r="K495">
        <v>205000</v>
      </c>
      <c r="L495">
        <v>43.28</v>
      </c>
      <c r="M495">
        <v>180</v>
      </c>
      <c r="N495">
        <v>2.75</v>
      </c>
    </row>
    <row r="496" spans="1:14" x14ac:dyDescent="0.3">
      <c r="A496">
        <v>495</v>
      </c>
      <c r="B496">
        <v>8</v>
      </c>
      <c r="C496">
        <v>21.49</v>
      </c>
      <c r="D496">
        <v>100000</v>
      </c>
      <c r="E496">
        <v>172000</v>
      </c>
      <c r="F496">
        <v>1.72</v>
      </c>
      <c r="G496">
        <v>2</v>
      </c>
      <c r="H496" t="s">
        <v>23</v>
      </c>
      <c r="I496">
        <v>20</v>
      </c>
      <c r="J496">
        <v>535000</v>
      </c>
      <c r="K496">
        <v>375000</v>
      </c>
      <c r="L496">
        <v>70</v>
      </c>
      <c r="M496">
        <v>360</v>
      </c>
      <c r="N496">
        <v>3.5</v>
      </c>
    </row>
    <row r="497" spans="1:14" x14ac:dyDescent="0.3">
      <c r="A497">
        <v>496</v>
      </c>
      <c r="B497">
        <v>37</v>
      </c>
      <c r="C497">
        <v>40.28</v>
      </c>
      <c r="D497">
        <v>80100</v>
      </c>
      <c r="E497">
        <v>275000</v>
      </c>
      <c r="F497">
        <v>3.4331999999999998</v>
      </c>
      <c r="G497">
        <v>2</v>
      </c>
      <c r="H497" t="s">
        <v>23</v>
      </c>
      <c r="I497">
        <v>20</v>
      </c>
      <c r="J497">
        <v>755000</v>
      </c>
      <c r="K497">
        <v>505000</v>
      </c>
      <c r="L497">
        <v>90</v>
      </c>
      <c r="M497">
        <v>360</v>
      </c>
      <c r="N497">
        <v>2.62</v>
      </c>
    </row>
    <row r="498" spans="1:14" x14ac:dyDescent="0.3">
      <c r="A498">
        <v>497</v>
      </c>
      <c r="B498">
        <v>8</v>
      </c>
      <c r="C498">
        <v>14.48</v>
      </c>
      <c r="D498">
        <v>100000</v>
      </c>
      <c r="E498">
        <v>79000</v>
      </c>
      <c r="F498">
        <v>0.79</v>
      </c>
      <c r="G498">
        <v>2</v>
      </c>
      <c r="H498" t="s">
        <v>23</v>
      </c>
      <c r="I498">
        <v>20</v>
      </c>
      <c r="J498">
        <v>425000</v>
      </c>
      <c r="K498">
        <v>315000</v>
      </c>
      <c r="L498">
        <v>73.849999999999994</v>
      </c>
      <c r="M498">
        <v>360</v>
      </c>
      <c r="N498">
        <v>3</v>
      </c>
    </row>
    <row r="499" spans="1:14" x14ac:dyDescent="0.3">
      <c r="A499">
        <v>498</v>
      </c>
      <c r="B499">
        <v>17</v>
      </c>
      <c r="C499">
        <v>10.96</v>
      </c>
      <c r="D499">
        <v>69300</v>
      </c>
      <c r="E499">
        <v>187000</v>
      </c>
      <c r="F499">
        <v>2.6983999999999999</v>
      </c>
      <c r="G499">
        <v>2</v>
      </c>
      <c r="H499" t="s">
        <v>23</v>
      </c>
      <c r="I499">
        <v>10</v>
      </c>
      <c r="J499">
        <v>325000</v>
      </c>
      <c r="K499">
        <v>145000</v>
      </c>
      <c r="L499">
        <v>43.75</v>
      </c>
      <c r="M499">
        <v>180</v>
      </c>
      <c r="N499">
        <v>2.87</v>
      </c>
    </row>
    <row r="500" spans="1:14" x14ac:dyDescent="0.3">
      <c r="A500">
        <v>499</v>
      </c>
      <c r="B500">
        <v>26</v>
      </c>
      <c r="C500">
        <v>33.82</v>
      </c>
      <c r="D500">
        <v>79700</v>
      </c>
      <c r="E500">
        <v>109000</v>
      </c>
      <c r="F500">
        <v>1.3675999999999999</v>
      </c>
      <c r="G500">
        <v>2</v>
      </c>
      <c r="H500" t="s">
        <v>23</v>
      </c>
      <c r="I500">
        <v>20</v>
      </c>
      <c r="J500">
        <v>525000</v>
      </c>
      <c r="K500">
        <v>385000</v>
      </c>
      <c r="L500">
        <v>73.459999999999994</v>
      </c>
      <c r="M500">
        <v>360</v>
      </c>
      <c r="N500">
        <v>3.62</v>
      </c>
    </row>
    <row r="501" spans="1:14" x14ac:dyDescent="0.3">
      <c r="A501">
        <v>500</v>
      </c>
      <c r="B501">
        <v>34</v>
      </c>
      <c r="C501">
        <v>22.55</v>
      </c>
      <c r="D501">
        <v>96600</v>
      </c>
      <c r="E501">
        <v>60000</v>
      </c>
      <c r="F501">
        <v>0.62109999999999999</v>
      </c>
      <c r="G501">
        <v>1</v>
      </c>
      <c r="H501" t="s">
        <v>23</v>
      </c>
      <c r="I501">
        <v>41</v>
      </c>
      <c r="J501">
        <v>375000</v>
      </c>
      <c r="K501">
        <v>305000</v>
      </c>
      <c r="L501">
        <v>80</v>
      </c>
      <c r="M501">
        <v>360</v>
      </c>
      <c r="N501">
        <v>3.5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AB798-6A28-4536-8D0E-38557AA64545}">
  <dimension ref="A3:B10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37.21875" bestFit="1" customWidth="1"/>
  </cols>
  <sheetData>
    <row r="3" spans="1:2" x14ac:dyDescent="0.3">
      <c r="A3" s="12" t="s">
        <v>28</v>
      </c>
      <c r="B3" t="s">
        <v>38</v>
      </c>
    </row>
    <row r="4" spans="1:2" x14ac:dyDescent="0.3">
      <c r="A4" s="13" t="s">
        <v>17</v>
      </c>
      <c r="B4">
        <v>29.127659574468087</v>
      </c>
    </row>
    <row r="5" spans="1:2" x14ac:dyDescent="0.3">
      <c r="A5" s="13" t="s">
        <v>23</v>
      </c>
      <c r="B5">
        <v>30.105263157894736</v>
      </c>
    </row>
    <row r="6" spans="1:2" x14ac:dyDescent="0.3">
      <c r="A6" s="13" t="s">
        <v>18</v>
      </c>
      <c r="B6">
        <v>28.02</v>
      </c>
    </row>
    <row r="7" spans="1:2" x14ac:dyDescent="0.3">
      <c r="A7" s="13" t="s">
        <v>19</v>
      </c>
      <c r="B7">
        <v>30.14388489208633</v>
      </c>
    </row>
    <row r="8" spans="1:2" x14ac:dyDescent="0.3">
      <c r="A8" s="13" t="s">
        <v>20</v>
      </c>
      <c r="B8">
        <v>31.103092783505154</v>
      </c>
    </row>
    <row r="9" spans="1:2" x14ac:dyDescent="0.3">
      <c r="A9" s="13" t="s">
        <v>21</v>
      </c>
      <c r="B9">
        <v>29.75</v>
      </c>
    </row>
    <row r="10" spans="1:2" x14ac:dyDescent="0.3">
      <c r="A10" s="13" t="s">
        <v>22</v>
      </c>
      <c r="B10">
        <v>33.016666666666666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1EEC-5C4A-4140-90BF-588855C22BF6}">
  <dimension ref="A1:T501"/>
  <sheetViews>
    <sheetView topLeftCell="C1" workbookViewId="0">
      <selection activeCell="T1" sqref="T1"/>
    </sheetView>
  </sheetViews>
  <sheetFormatPr defaultRowHeight="14.4" x14ac:dyDescent="0.3"/>
  <cols>
    <col min="2" max="2" width="11.88671875" customWidth="1"/>
    <col min="5" max="5" width="12.5546875" bestFit="1" customWidth="1"/>
    <col min="6" max="6" width="19.5546875" customWidth="1"/>
    <col min="8" max="8" width="11" bestFit="1" customWidth="1"/>
    <col min="14" max="14" width="12.5546875" bestFit="1" customWidth="1"/>
    <col min="15" max="15" width="30.44140625" bestFit="1" customWidth="1"/>
  </cols>
  <sheetData>
    <row r="1" spans="1:20" ht="85.2" customHeight="1" x14ac:dyDescent="0.3">
      <c r="A1" s="1"/>
      <c r="B1" s="14" t="s">
        <v>7</v>
      </c>
      <c r="C1" s="14" t="s">
        <v>11</v>
      </c>
      <c r="E1" s="12" t="s">
        <v>28</v>
      </c>
      <c r="F1" t="s">
        <v>40</v>
      </c>
      <c r="J1" t="s">
        <v>63</v>
      </c>
      <c r="N1" s="12" t="s">
        <v>68</v>
      </c>
      <c r="O1" t="s">
        <v>33</v>
      </c>
    </row>
    <row r="2" spans="1:20" x14ac:dyDescent="0.3">
      <c r="B2" s="10" t="s">
        <v>17</v>
      </c>
      <c r="C2" s="10">
        <v>10</v>
      </c>
      <c r="E2" s="13">
        <v>1.49</v>
      </c>
      <c r="F2">
        <v>69800</v>
      </c>
      <c r="G2" t="s">
        <v>53</v>
      </c>
      <c r="H2">
        <f>SUMIFS(F2:F470,E2:E470,"&lt;=10",E2:E470,"&gt;=0")</f>
        <v>8977150</v>
      </c>
      <c r="I2">
        <f>COUNTIFS(E2:E470,"&gt;=0",E2:E470,"&lt;=10")</f>
        <v>110</v>
      </c>
      <c r="J2" s="19">
        <f>H2/I2</f>
        <v>81610.454545454544</v>
      </c>
      <c r="N2" s="13">
        <v>12.06</v>
      </c>
      <c r="O2">
        <v>4.12</v>
      </c>
      <c r="Q2" t="s">
        <v>53</v>
      </c>
      <c r="R2">
        <v>0</v>
      </c>
    </row>
    <row r="3" spans="1:20" x14ac:dyDescent="0.3">
      <c r="B3" s="11" t="s">
        <v>17</v>
      </c>
      <c r="C3" s="11">
        <v>30</v>
      </c>
      <c r="E3" s="13">
        <v>2.13</v>
      </c>
      <c r="F3">
        <v>77700</v>
      </c>
      <c r="G3" t="s">
        <v>54</v>
      </c>
      <c r="H3">
        <f>SUMIFS(F2:F470,E2:E470,"&gt;10",E2:E470,"&lt;=20")</f>
        <v>10393416.666666668</v>
      </c>
      <c r="I3">
        <f>COUNTIFS(E2:E470,"&gt;10",E2:E470,"&lt;=20")</f>
        <v>123</v>
      </c>
      <c r="J3" s="19">
        <f t="shared" ref="J3:J11" si="0">H3/I3</f>
        <v>84499.322493224943</v>
      </c>
      <c r="N3" s="13">
        <v>12.5</v>
      </c>
      <c r="O3">
        <v>3</v>
      </c>
      <c r="Q3" t="s">
        <v>54</v>
      </c>
      <c r="R3" s="15">
        <f>AVERAGEIFS(O2:O356,N2:N356,"&gt;10",N2:N356,"&lt;=20")</f>
        <v>3.496</v>
      </c>
    </row>
    <row r="4" spans="1:20" x14ac:dyDescent="0.3">
      <c r="B4" s="10" t="s">
        <v>17</v>
      </c>
      <c r="C4" s="10">
        <v>43</v>
      </c>
      <c r="E4" s="13">
        <v>2.17</v>
      </c>
      <c r="F4">
        <v>69500</v>
      </c>
      <c r="G4" t="s">
        <v>55</v>
      </c>
      <c r="H4">
        <f>SUMIFS(F3:F471,E3:E471,"&gt;20",E3:E471,"&lt;=30")</f>
        <v>5433450</v>
      </c>
      <c r="I4">
        <f>COUNTIFS(E3:E471,"&gt;20",E3:E471,"&lt;=30")</f>
        <v>64</v>
      </c>
      <c r="J4" s="19">
        <f t="shared" si="0"/>
        <v>84897.65625</v>
      </c>
      <c r="N4" s="13">
        <v>15</v>
      </c>
      <c r="O4">
        <v>3.37</v>
      </c>
      <c r="Q4" t="s">
        <v>55</v>
      </c>
      <c r="R4" s="15">
        <f>AVERAGEIFS(O2:O356,N2:N356,"&gt;20",N2:N356,"&lt;=30")</f>
        <v>2.7980000000000005</v>
      </c>
      <c r="T4">
        <f>AVERAGEIFS(O2:O356,N2:N356,"&lt;80")</f>
        <v>3.1789513204915907</v>
      </c>
    </row>
    <row r="5" spans="1:20" x14ac:dyDescent="0.3">
      <c r="B5" s="11" t="s">
        <v>17</v>
      </c>
      <c r="C5" s="11">
        <v>46</v>
      </c>
      <c r="E5" s="13">
        <v>2.5499999999999998</v>
      </c>
      <c r="F5">
        <v>94000</v>
      </c>
      <c r="G5" t="s">
        <v>56</v>
      </c>
      <c r="H5">
        <f>SUMIFS(F4:F472,E4:E472,"&gt;30",E4:E472,"&lt;=40")</f>
        <v>4649000</v>
      </c>
      <c r="I5">
        <f>COUNTIFS(E4:E472,"&gt;30",E4:E472,"&lt;=40")</f>
        <v>52</v>
      </c>
      <c r="J5" s="19">
        <f t="shared" si="0"/>
        <v>89403.846153846156</v>
      </c>
      <c r="N5" s="13">
        <v>19.350000000000001</v>
      </c>
      <c r="O5">
        <v>3.87</v>
      </c>
      <c r="Q5" t="s">
        <v>56</v>
      </c>
      <c r="R5" s="15">
        <f>AVERAGEIFS(O2:O356,N2:N356,"&gt;30",N2:N356,"&lt;=40")</f>
        <v>3.0206249999999994</v>
      </c>
      <c r="T5">
        <f>AVERAGEIFS(O2:O356,N2:N356,"&gt;80",N2:N356,"&lt;=90")</f>
        <v>3.1567350427350434</v>
      </c>
    </row>
    <row r="6" spans="1:20" x14ac:dyDescent="0.3">
      <c r="B6" s="10" t="s">
        <v>17</v>
      </c>
      <c r="C6" s="10">
        <v>30</v>
      </c>
      <c r="E6" s="13">
        <v>2.66</v>
      </c>
      <c r="F6">
        <v>72300</v>
      </c>
      <c r="G6" t="s">
        <v>57</v>
      </c>
      <c r="H6">
        <f>SUMIFS(F5:F473,E5:E473,"&gt;40",E5:E473,"&lt;=50")</f>
        <v>3136850</v>
      </c>
      <c r="I6">
        <f>COUNTIFS(E5:E473,"&gt;40",E5:E473,"&lt;=50")</f>
        <v>37</v>
      </c>
      <c r="J6" s="19">
        <f t="shared" si="0"/>
        <v>84779.729729729734</v>
      </c>
      <c r="N6" s="13">
        <v>19.75</v>
      </c>
      <c r="O6">
        <v>3.12</v>
      </c>
      <c r="Q6" t="s">
        <v>57</v>
      </c>
      <c r="R6" s="15">
        <f>AVERAGEIFS(O2:O356,N2:N356,"&gt;40",N2:N356,"&lt;=50")</f>
        <v>3.0750000000000006</v>
      </c>
      <c r="T6">
        <f>AVERAGEIFS(O2:O356,N2:N356,"&gt;90")</f>
        <v>3.2436685641998726</v>
      </c>
    </row>
    <row r="7" spans="1:20" x14ac:dyDescent="0.3">
      <c r="B7" s="11" t="s">
        <v>17</v>
      </c>
      <c r="C7" s="11">
        <v>20</v>
      </c>
      <c r="E7" s="13">
        <v>2.67</v>
      </c>
      <c r="F7">
        <v>82300</v>
      </c>
      <c r="G7" t="s">
        <v>58</v>
      </c>
      <c r="H7">
        <f>SUMIFS(F6:F474,E6:E474,"&gt;50",E6:E474,"&lt;=60")</f>
        <v>2261100</v>
      </c>
      <c r="I7">
        <f>COUNTIFS(E6:E474,"&gt;50",E6:E474,"&lt;=60")</f>
        <v>27</v>
      </c>
      <c r="J7" s="19">
        <f t="shared" si="0"/>
        <v>83744.444444444438</v>
      </c>
      <c r="N7" s="13">
        <v>22.41</v>
      </c>
      <c r="O7">
        <v>2.5</v>
      </c>
      <c r="Q7" t="s">
        <v>58</v>
      </c>
      <c r="R7" s="15">
        <f>AVERAGEIFS(O2:O356,N2:N356,"&gt;50",N2:N356,"&lt;=60")</f>
        <v>3.1297543859649131</v>
      </c>
    </row>
    <row r="8" spans="1:20" x14ac:dyDescent="0.3">
      <c r="B8" s="10" t="s">
        <v>17</v>
      </c>
      <c r="C8" s="10">
        <v>30</v>
      </c>
      <c r="E8" s="13">
        <v>2.68</v>
      </c>
      <c r="F8">
        <v>60400</v>
      </c>
      <c r="G8" t="s">
        <v>59</v>
      </c>
      <c r="H8">
        <f>SUMIFS(F7:F475,E7:E475,"&gt;60",E7:E475,"&lt;=70")</f>
        <v>1092500</v>
      </c>
      <c r="I8">
        <f>COUNTIFS(E7:E475,"&gt;60",E7:E475,"&lt;=70")</f>
        <v>13</v>
      </c>
      <c r="J8" s="19">
        <f t="shared" si="0"/>
        <v>84038.461538461532</v>
      </c>
      <c r="N8" s="13">
        <v>25.29</v>
      </c>
      <c r="O8">
        <v>2.75</v>
      </c>
      <c r="Q8" t="s">
        <v>59</v>
      </c>
      <c r="R8" s="15">
        <f>AVERAGEIFS(O2:O356,N2:N356,"&gt;60",N2:N356,"&lt;=70")</f>
        <v>3.1061836734693897</v>
      </c>
    </row>
    <row r="9" spans="1:20" x14ac:dyDescent="0.3">
      <c r="B9" s="11" t="s">
        <v>17</v>
      </c>
      <c r="C9" s="11">
        <v>20</v>
      </c>
      <c r="E9" s="13">
        <v>2.7</v>
      </c>
      <c r="F9">
        <v>71700</v>
      </c>
      <c r="G9" t="s">
        <v>60</v>
      </c>
      <c r="H9">
        <f>SUMIFS(F8:F476,E8:E476,"&gt;70",E8:E476,"&lt;=80")</f>
        <v>1480600</v>
      </c>
      <c r="I9">
        <f>COUNTIFS(E8:E476,"&gt;70",E8:E476,"&lt;=80")</f>
        <v>16</v>
      </c>
      <c r="J9" s="19">
        <f t="shared" si="0"/>
        <v>92537.5</v>
      </c>
      <c r="N9" s="13">
        <v>27.42</v>
      </c>
      <c r="O9">
        <v>3.62</v>
      </c>
      <c r="Q9" t="s">
        <v>60</v>
      </c>
      <c r="R9" s="15">
        <f>AVERAGEIFS(O2:O356,N2:N356,"&gt;70",N2:N356,"&lt;=80")</f>
        <v>3.315158536068195</v>
      </c>
    </row>
    <row r="10" spans="1:20" x14ac:dyDescent="0.3">
      <c r="B10" s="10" t="s">
        <v>17</v>
      </c>
      <c r="C10" s="10">
        <v>41</v>
      </c>
      <c r="E10" s="13">
        <v>2.91</v>
      </c>
      <c r="F10">
        <v>77600</v>
      </c>
      <c r="G10" t="s">
        <v>61</v>
      </c>
      <c r="H10">
        <f>SUMIFS(F9:F477,E9:E477,"&gt;80",E9:E477,"&lt;=90")</f>
        <v>1191350</v>
      </c>
      <c r="I10">
        <f>COUNTIFS(E9:E477,"&gt;80",E9:E477,"&lt;=90")</f>
        <v>13</v>
      </c>
      <c r="J10" s="19">
        <f t="shared" si="0"/>
        <v>91642.307692307688</v>
      </c>
      <c r="N10" s="13">
        <v>28.34</v>
      </c>
      <c r="O10">
        <v>2.62</v>
      </c>
      <c r="Q10" t="s">
        <v>61</v>
      </c>
      <c r="R10" s="15">
        <f>AVERAGEIFS(O2:O356,N2:N356,"&gt;80",N2:N356,"&lt;=90")</f>
        <v>3.1567350427350434</v>
      </c>
    </row>
    <row r="11" spans="1:20" x14ac:dyDescent="0.3">
      <c r="B11" s="11" t="s">
        <v>17</v>
      </c>
      <c r="C11" s="11">
        <v>20</v>
      </c>
      <c r="E11" s="13">
        <v>2.97</v>
      </c>
      <c r="F11">
        <v>65500</v>
      </c>
      <c r="G11" t="s">
        <v>62</v>
      </c>
      <c r="H11">
        <f>SUMIFS(F10:F478,E10:E478,"&gt;90",E10:E478,"&lt;=100")</f>
        <v>1276500</v>
      </c>
      <c r="I11">
        <f>COUNTIFS(E10:E478,"&gt;90",E10:E478,"&lt;=100")</f>
        <v>14</v>
      </c>
      <c r="J11" s="19">
        <f t="shared" si="0"/>
        <v>91178.571428571435</v>
      </c>
      <c r="N11" s="13">
        <v>28.55</v>
      </c>
      <c r="O11">
        <v>2.5</v>
      </c>
      <c r="Q11" t="s">
        <v>62</v>
      </c>
      <c r="R11" s="15">
        <f>AVERAGEIFS(O2:O356,N2:N356,"&gt;90",N2:N356,"&lt;=100")</f>
        <v>3.2436685641998726</v>
      </c>
    </row>
    <row r="12" spans="1:20" x14ac:dyDescent="0.3">
      <c r="B12" s="10" t="s">
        <v>17</v>
      </c>
      <c r="C12" s="10">
        <v>20</v>
      </c>
      <c r="E12" s="13">
        <v>2.98</v>
      </c>
      <c r="F12">
        <v>59800</v>
      </c>
      <c r="N12" s="13">
        <v>31.08</v>
      </c>
      <c r="O12">
        <v>2.87</v>
      </c>
    </row>
    <row r="13" spans="1:20" x14ac:dyDescent="0.3">
      <c r="B13" s="11" t="s">
        <v>17</v>
      </c>
      <c r="C13" s="11">
        <v>44</v>
      </c>
      <c r="E13" s="13">
        <v>3.04</v>
      </c>
      <c r="F13">
        <v>65100</v>
      </c>
      <c r="N13" s="13">
        <v>31.35</v>
      </c>
      <c r="O13">
        <v>2.75</v>
      </c>
    </row>
    <row r="14" spans="1:20" x14ac:dyDescent="0.3">
      <c r="B14" s="10" t="s">
        <v>17</v>
      </c>
      <c r="C14" s="10">
        <v>38</v>
      </c>
      <c r="E14" s="13">
        <v>3.14</v>
      </c>
      <c r="F14">
        <v>82300</v>
      </c>
      <c r="N14" s="13">
        <v>31.9</v>
      </c>
      <c r="O14">
        <v>2.5</v>
      </c>
    </row>
    <row r="15" spans="1:20" x14ac:dyDescent="0.3">
      <c r="B15" s="11" t="s">
        <v>17</v>
      </c>
      <c r="C15" s="11">
        <v>20</v>
      </c>
      <c r="E15" s="13">
        <v>3.31</v>
      </c>
      <c r="F15">
        <v>85800</v>
      </c>
      <c r="N15" s="13">
        <v>32.229999999999997</v>
      </c>
      <c r="O15">
        <v>3</v>
      </c>
    </row>
    <row r="16" spans="1:20" x14ac:dyDescent="0.3">
      <c r="B16" s="10" t="s">
        <v>17</v>
      </c>
      <c r="C16" s="10">
        <v>20</v>
      </c>
      <c r="E16" s="13">
        <v>3.34</v>
      </c>
      <c r="F16">
        <v>65300</v>
      </c>
      <c r="N16" s="13">
        <v>32.76</v>
      </c>
      <c r="O16">
        <v>3.25</v>
      </c>
    </row>
    <row r="17" spans="2:15" x14ac:dyDescent="0.3">
      <c r="B17" s="11" t="s">
        <v>17</v>
      </c>
      <c r="C17" s="11">
        <v>30</v>
      </c>
      <c r="E17" s="13">
        <v>3.38</v>
      </c>
      <c r="F17">
        <v>89700</v>
      </c>
      <c r="N17" s="13">
        <v>32.93</v>
      </c>
      <c r="O17">
        <v>2.62</v>
      </c>
    </row>
    <row r="18" spans="2:15" x14ac:dyDescent="0.3">
      <c r="B18" s="10" t="s">
        <v>17</v>
      </c>
      <c r="C18" s="10">
        <v>20</v>
      </c>
      <c r="E18" s="13">
        <v>3.41</v>
      </c>
      <c r="F18">
        <v>89000</v>
      </c>
      <c r="N18" s="13">
        <v>33.81</v>
      </c>
      <c r="O18">
        <v>4.37</v>
      </c>
    </row>
    <row r="19" spans="2:15" x14ac:dyDescent="0.3">
      <c r="B19" s="11" t="s">
        <v>17</v>
      </c>
      <c r="C19" s="11">
        <v>42</v>
      </c>
      <c r="E19" s="13">
        <v>3.52</v>
      </c>
      <c r="F19">
        <v>76700</v>
      </c>
      <c r="N19" s="13">
        <v>34.020000000000003</v>
      </c>
      <c r="O19">
        <v>3</v>
      </c>
    </row>
    <row r="20" spans="2:15" x14ac:dyDescent="0.3">
      <c r="B20" s="10" t="s">
        <v>17</v>
      </c>
      <c r="C20" s="10">
        <v>20</v>
      </c>
      <c r="E20" s="13">
        <v>3.56</v>
      </c>
      <c r="F20">
        <v>86550</v>
      </c>
      <c r="N20" s="13">
        <v>34.950000000000003</v>
      </c>
      <c r="O20">
        <v>2.99</v>
      </c>
    </row>
    <row r="21" spans="2:15" x14ac:dyDescent="0.3">
      <c r="B21" s="11" t="s">
        <v>17</v>
      </c>
      <c r="C21" s="11">
        <v>30</v>
      </c>
      <c r="E21" s="13">
        <v>3.64</v>
      </c>
      <c r="F21">
        <v>102800</v>
      </c>
      <c r="N21" s="13">
        <v>35</v>
      </c>
      <c r="O21">
        <v>2.5</v>
      </c>
    </row>
    <row r="22" spans="2:15" x14ac:dyDescent="0.3">
      <c r="B22" s="10" t="s">
        <v>17</v>
      </c>
      <c r="C22" s="10">
        <v>30</v>
      </c>
      <c r="E22" s="13">
        <v>3.66</v>
      </c>
      <c r="F22">
        <v>72800</v>
      </c>
      <c r="N22" s="13">
        <v>36.85</v>
      </c>
      <c r="O22">
        <v>2.87</v>
      </c>
    </row>
    <row r="23" spans="2:15" x14ac:dyDescent="0.3">
      <c r="B23" s="11" t="s">
        <v>17</v>
      </c>
      <c r="C23" s="11">
        <v>20</v>
      </c>
      <c r="E23" s="13">
        <v>3.67</v>
      </c>
      <c r="F23">
        <v>114000</v>
      </c>
      <c r="N23" s="13">
        <v>36.92</v>
      </c>
      <c r="O23">
        <v>4.25</v>
      </c>
    </row>
    <row r="24" spans="2:15" x14ac:dyDescent="0.3">
      <c r="B24" s="10" t="s">
        <v>17</v>
      </c>
      <c r="C24" s="10">
        <v>10</v>
      </c>
      <c r="E24" s="13">
        <v>3.94</v>
      </c>
      <c r="F24">
        <v>69800</v>
      </c>
      <c r="N24" s="13">
        <v>37.380000000000003</v>
      </c>
      <c r="O24">
        <v>2.5</v>
      </c>
    </row>
    <row r="25" spans="2:15" x14ac:dyDescent="0.3">
      <c r="B25" s="11" t="s">
        <v>17</v>
      </c>
      <c r="C25" s="11">
        <v>42</v>
      </c>
      <c r="E25" s="13">
        <v>3.98</v>
      </c>
      <c r="F25">
        <v>71700</v>
      </c>
      <c r="N25" s="13">
        <v>38.090000000000003</v>
      </c>
      <c r="O25">
        <v>2.62</v>
      </c>
    </row>
    <row r="26" spans="2:15" x14ac:dyDescent="0.3">
      <c r="B26" s="10" t="s">
        <v>17</v>
      </c>
      <c r="C26" s="10">
        <v>30</v>
      </c>
      <c r="E26" s="13">
        <v>3.99</v>
      </c>
      <c r="F26">
        <v>102800</v>
      </c>
      <c r="N26" s="13">
        <v>38.81</v>
      </c>
      <c r="O26">
        <v>3.62</v>
      </c>
    </row>
    <row r="27" spans="2:15" x14ac:dyDescent="0.3">
      <c r="B27" s="11" t="s">
        <v>17</v>
      </c>
      <c r="C27" s="11">
        <v>43</v>
      </c>
      <c r="E27" s="13">
        <v>4.1100000000000003</v>
      </c>
      <c r="F27">
        <v>104300</v>
      </c>
      <c r="N27" s="13">
        <v>39.75</v>
      </c>
      <c r="O27">
        <v>2.62</v>
      </c>
    </row>
    <row r="28" spans="2:15" x14ac:dyDescent="0.3">
      <c r="B28" s="10" t="s">
        <v>17</v>
      </c>
      <c r="C28" s="10">
        <v>39</v>
      </c>
      <c r="E28" s="13">
        <v>4.12</v>
      </c>
      <c r="F28">
        <v>102800</v>
      </c>
      <c r="N28" s="13">
        <v>40.64</v>
      </c>
      <c r="O28">
        <v>3.62</v>
      </c>
    </row>
    <row r="29" spans="2:15" x14ac:dyDescent="0.3">
      <c r="B29" s="11" t="s">
        <v>17</v>
      </c>
      <c r="C29" s="11">
        <v>20</v>
      </c>
      <c r="E29" s="13">
        <v>4.17</v>
      </c>
      <c r="F29">
        <v>79300</v>
      </c>
      <c r="N29" s="13">
        <v>41.55</v>
      </c>
      <c r="O29">
        <v>3.25</v>
      </c>
    </row>
    <row r="30" spans="2:15" x14ac:dyDescent="0.3">
      <c r="B30" s="10" t="s">
        <v>17</v>
      </c>
      <c r="C30" s="10">
        <v>20</v>
      </c>
      <c r="E30" s="13">
        <v>4.18</v>
      </c>
      <c r="F30">
        <v>82600</v>
      </c>
      <c r="N30" s="13">
        <v>41.66</v>
      </c>
      <c r="O30">
        <v>4.25</v>
      </c>
    </row>
    <row r="31" spans="2:15" x14ac:dyDescent="0.3">
      <c r="B31" s="11" t="s">
        <v>17</v>
      </c>
      <c r="C31" s="11">
        <v>48</v>
      </c>
      <c r="E31" s="13">
        <v>4.2300000000000004</v>
      </c>
      <c r="F31">
        <v>89000</v>
      </c>
      <c r="N31" s="13">
        <v>42.05</v>
      </c>
      <c r="O31">
        <v>2.62</v>
      </c>
    </row>
    <row r="32" spans="2:15" x14ac:dyDescent="0.3">
      <c r="B32" s="10" t="s">
        <v>17</v>
      </c>
      <c r="C32" s="10">
        <v>37</v>
      </c>
      <c r="E32" s="13">
        <v>4.3499999999999996</v>
      </c>
      <c r="F32">
        <v>79050</v>
      </c>
      <c r="N32" s="13">
        <v>42.55</v>
      </c>
      <c r="O32">
        <v>2.75</v>
      </c>
    </row>
    <row r="33" spans="2:15" x14ac:dyDescent="0.3">
      <c r="B33" s="11" t="s">
        <v>17</v>
      </c>
      <c r="C33" s="11">
        <v>41</v>
      </c>
      <c r="E33" s="13">
        <v>4.3600000000000003</v>
      </c>
      <c r="F33">
        <v>84600</v>
      </c>
      <c r="N33" s="13">
        <v>42.85</v>
      </c>
      <c r="O33">
        <v>3.12</v>
      </c>
    </row>
    <row r="34" spans="2:15" x14ac:dyDescent="0.3">
      <c r="B34" s="10" t="s">
        <v>17</v>
      </c>
      <c r="C34" s="10">
        <v>30</v>
      </c>
      <c r="E34" s="13">
        <v>4.45</v>
      </c>
      <c r="F34">
        <v>74600</v>
      </c>
      <c r="N34" s="13">
        <v>43.28</v>
      </c>
      <c r="O34">
        <v>2.75</v>
      </c>
    </row>
    <row r="35" spans="2:15" x14ac:dyDescent="0.3">
      <c r="B35" s="11" t="s">
        <v>17</v>
      </c>
      <c r="C35" s="11">
        <v>20</v>
      </c>
      <c r="E35" s="13">
        <v>4.4800000000000004</v>
      </c>
      <c r="F35">
        <v>63900</v>
      </c>
      <c r="N35" s="13">
        <v>43.41</v>
      </c>
      <c r="O35">
        <v>3</v>
      </c>
    </row>
    <row r="36" spans="2:15" x14ac:dyDescent="0.3">
      <c r="B36" s="10" t="s">
        <v>17</v>
      </c>
      <c r="C36" s="10">
        <v>41</v>
      </c>
      <c r="E36" s="13">
        <v>4.7300000000000004</v>
      </c>
      <c r="F36">
        <v>65300</v>
      </c>
      <c r="N36" s="13">
        <v>43.75</v>
      </c>
      <c r="O36">
        <v>2.87</v>
      </c>
    </row>
    <row r="37" spans="2:15" x14ac:dyDescent="0.3">
      <c r="B37" s="11" t="s">
        <v>17</v>
      </c>
      <c r="C37" s="11">
        <v>30</v>
      </c>
      <c r="E37" s="13">
        <v>4.74</v>
      </c>
      <c r="F37">
        <v>59100</v>
      </c>
      <c r="N37" s="13">
        <v>44.03</v>
      </c>
      <c r="O37">
        <v>3.12</v>
      </c>
    </row>
    <row r="38" spans="2:15" x14ac:dyDescent="0.3">
      <c r="B38" s="10" t="s">
        <v>17</v>
      </c>
      <c r="C38" s="10">
        <v>10</v>
      </c>
      <c r="E38" s="13">
        <v>4.79</v>
      </c>
      <c r="F38">
        <v>73100</v>
      </c>
      <c r="N38" s="13">
        <v>44.26</v>
      </c>
      <c r="O38">
        <v>2.75</v>
      </c>
    </row>
    <row r="39" spans="2:15" x14ac:dyDescent="0.3">
      <c r="B39" s="11" t="s">
        <v>17</v>
      </c>
      <c r="C39" s="11">
        <v>42</v>
      </c>
      <c r="E39" s="13">
        <v>4.8600000000000003</v>
      </c>
      <c r="F39">
        <v>79700</v>
      </c>
      <c r="N39" s="13">
        <v>44.35</v>
      </c>
      <c r="O39">
        <v>2.87</v>
      </c>
    </row>
    <row r="40" spans="2:15" x14ac:dyDescent="0.3">
      <c r="B40" s="10" t="s">
        <v>17</v>
      </c>
      <c r="C40" s="10">
        <v>20</v>
      </c>
      <c r="E40" s="13">
        <v>4.87</v>
      </c>
      <c r="F40">
        <v>114000</v>
      </c>
      <c r="N40" s="13">
        <v>44.38</v>
      </c>
      <c r="O40">
        <v>3.5</v>
      </c>
    </row>
    <row r="41" spans="2:15" x14ac:dyDescent="0.3">
      <c r="B41" s="11" t="s">
        <v>17</v>
      </c>
      <c r="C41" s="11">
        <v>44</v>
      </c>
      <c r="E41" s="13">
        <v>4.96</v>
      </c>
      <c r="F41">
        <v>79200</v>
      </c>
      <c r="N41" s="13">
        <v>44.61</v>
      </c>
      <c r="O41">
        <v>2.62</v>
      </c>
    </row>
    <row r="42" spans="2:15" x14ac:dyDescent="0.3">
      <c r="B42" s="10" t="s">
        <v>17</v>
      </c>
      <c r="C42" s="10">
        <v>20</v>
      </c>
      <c r="E42" s="13">
        <v>5.0199999999999996</v>
      </c>
      <c r="F42">
        <v>102800</v>
      </c>
      <c r="N42" s="13">
        <v>44.64</v>
      </c>
      <c r="O42">
        <v>3.75</v>
      </c>
    </row>
    <row r="43" spans="2:15" x14ac:dyDescent="0.3">
      <c r="B43" s="11" t="s">
        <v>17</v>
      </c>
      <c r="C43" s="11">
        <v>20</v>
      </c>
      <c r="E43" s="13">
        <v>5.09</v>
      </c>
      <c r="F43">
        <v>79000</v>
      </c>
      <c r="N43" s="13">
        <v>44.68</v>
      </c>
      <c r="O43">
        <v>3</v>
      </c>
    </row>
    <row r="44" spans="2:15" x14ac:dyDescent="0.3">
      <c r="B44" s="10" t="s">
        <v>17</v>
      </c>
      <c r="C44" s="10">
        <v>20</v>
      </c>
      <c r="E44" s="13">
        <v>5.26</v>
      </c>
      <c r="F44">
        <v>70300</v>
      </c>
      <c r="N44" s="13">
        <v>44.72</v>
      </c>
      <c r="O44">
        <v>2.37</v>
      </c>
    </row>
    <row r="45" spans="2:15" x14ac:dyDescent="0.3">
      <c r="B45" s="11" t="s">
        <v>17</v>
      </c>
      <c r="C45" s="11">
        <v>48</v>
      </c>
      <c r="E45" s="13">
        <v>5.37</v>
      </c>
      <c r="F45">
        <v>76750</v>
      </c>
      <c r="N45" s="13">
        <v>45.31</v>
      </c>
      <c r="O45">
        <v>3.25</v>
      </c>
    </row>
    <row r="46" spans="2:15" x14ac:dyDescent="0.3">
      <c r="B46" s="10" t="s">
        <v>17</v>
      </c>
      <c r="C46" s="10">
        <v>20</v>
      </c>
      <c r="E46" s="13">
        <v>5.48</v>
      </c>
      <c r="F46">
        <v>65100</v>
      </c>
      <c r="N46" s="13">
        <v>45.32</v>
      </c>
      <c r="O46">
        <v>3.25</v>
      </c>
    </row>
    <row r="47" spans="2:15" x14ac:dyDescent="0.3">
      <c r="B47" s="11" t="s">
        <v>17</v>
      </c>
      <c r="C47" s="11">
        <v>20</v>
      </c>
      <c r="E47" s="13">
        <v>5.53</v>
      </c>
      <c r="F47">
        <v>80400</v>
      </c>
      <c r="N47" s="13">
        <v>46.2</v>
      </c>
      <c r="O47">
        <v>3</v>
      </c>
    </row>
    <row r="48" spans="2:15" x14ac:dyDescent="0.3">
      <c r="B48" s="10" t="s">
        <v>17</v>
      </c>
      <c r="C48" s="10">
        <v>30</v>
      </c>
      <c r="E48" s="13">
        <v>5.65</v>
      </c>
      <c r="F48">
        <v>102800</v>
      </c>
      <c r="N48" s="13">
        <v>46.66</v>
      </c>
      <c r="O48">
        <v>3.62</v>
      </c>
    </row>
    <row r="49" spans="2:15" x14ac:dyDescent="0.3">
      <c r="B49" s="11" t="s">
        <v>18</v>
      </c>
      <c r="C49" s="11">
        <v>20</v>
      </c>
      <c r="E49" s="13">
        <v>5.68</v>
      </c>
      <c r="F49">
        <v>80600</v>
      </c>
      <c r="N49" s="13">
        <v>46.87</v>
      </c>
      <c r="O49">
        <v>3.37</v>
      </c>
    </row>
    <row r="50" spans="2:15" x14ac:dyDescent="0.3">
      <c r="B50" s="10" t="s">
        <v>18</v>
      </c>
      <c r="C50" s="10">
        <v>10</v>
      </c>
      <c r="E50" s="13">
        <v>5.74</v>
      </c>
      <c r="F50">
        <v>84100</v>
      </c>
      <c r="N50" s="13">
        <v>46.93</v>
      </c>
      <c r="O50">
        <v>2.37</v>
      </c>
    </row>
    <row r="51" spans="2:15" x14ac:dyDescent="0.3">
      <c r="B51" s="11" t="s">
        <v>18</v>
      </c>
      <c r="C51" s="11">
        <v>39</v>
      </c>
      <c r="E51" s="13">
        <v>5.86</v>
      </c>
      <c r="F51">
        <v>79600</v>
      </c>
      <c r="N51" s="13">
        <v>47.07</v>
      </c>
      <c r="O51">
        <v>2.75</v>
      </c>
    </row>
    <row r="52" spans="2:15" x14ac:dyDescent="0.3">
      <c r="B52" s="10" t="s">
        <v>18</v>
      </c>
      <c r="C52" s="10">
        <v>30</v>
      </c>
      <c r="E52" s="13">
        <v>5.89</v>
      </c>
      <c r="F52">
        <v>77800</v>
      </c>
      <c r="N52" s="13">
        <v>47.1</v>
      </c>
      <c r="O52">
        <v>2.99</v>
      </c>
    </row>
    <row r="53" spans="2:15" x14ac:dyDescent="0.3">
      <c r="B53" s="11" t="s">
        <v>18</v>
      </c>
      <c r="C53" s="11">
        <v>20</v>
      </c>
      <c r="E53" s="13">
        <v>6.18</v>
      </c>
      <c r="F53">
        <v>71800</v>
      </c>
      <c r="N53" s="13">
        <v>47.36</v>
      </c>
      <c r="O53">
        <v>2.87</v>
      </c>
    </row>
    <row r="54" spans="2:15" x14ac:dyDescent="0.3">
      <c r="B54" s="10" t="s">
        <v>18</v>
      </c>
      <c r="C54" s="10">
        <v>20</v>
      </c>
      <c r="E54" s="13">
        <v>6.32</v>
      </c>
      <c r="F54">
        <v>94100</v>
      </c>
      <c r="N54" s="13">
        <v>48.07</v>
      </c>
      <c r="O54">
        <v>3.62</v>
      </c>
    </row>
    <row r="55" spans="2:15" x14ac:dyDescent="0.3">
      <c r="B55" s="11" t="s">
        <v>18</v>
      </c>
      <c r="C55" s="11">
        <v>10</v>
      </c>
      <c r="E55" s="13">
        <v>6.42</v>
      </c>
      <c r="F55">
        <v>102800</v>
      </c>
      <c r="N55" s="13">
        <v>48.21</v>
      </c>
      <c r="O55">
        <v>2.75</v>
      </c>
    </row>
    <row r="56" spans="2:15" x14ac:dyDescent="0.3">
      <c r="B56" s="10" t="s">
        <v>18</v>
      </c>
      <c r="C56" s="10">
        <v>45</v>
      </c>
      <c r="E56" s="13">
        <v>6.45</v>
      </c>
      <c r="F56">
        <v>67400</v>
      </c>
      <c r="N56" s="13">
        <v>48.25</v>
      </c>
      <c r="O56">
        <v>2.75</v>
      </c>
    </row>
    <row r="57" spans="2:15" x14ac:dyDescent="0.3">
      <c r="B57" s="11" t="s">
        <v>18</v>
      </c>
      <c r="C57" s="11">
        <v>20</v>
      </c>
      <c r="E57" s="13">
        <v>6.5</v>
      </c>
      <c r="F57">
        <v>71400</v>
      </c>
      <c r="N57" s="13">
        <v>48.54</v>
      </c>
      <c r="O57">
        <v>3</v>
      </c>
    </row>
    <row r="58" spans="2:15" x14ac:dyDescent="0.3">
      <c r="B58" s="10" t="s">
        <v>18</v>
      </c>
      <c r="C58" s="10">
        <v>39</v>
      </c>
      <c r="E58" s="13">
        <v>6.53</v>
      </c>
      <c r="F58">
        <v>79700</v>
      </c>
      <c r="N58" s="13">
        <v>48.76</v>
      </c>
      <c r="O58">
        <v>3.37</v>
      </c>
    </row>
    <row r="59" spans="2:15" x14ac:dyDescent="0.3">
      <c r="B59" s="11" t="s">
        <v>18</v>
      </c>
      <c r="C59" s="11">
        <v>42</v>
      </c>
      <c r="E59" s="13">
        <v>6.54</v>
      </c>
      <c r="F59">
        <v>91800</v>
      </c>
      <c r="N59" s="13">
        <v>49.33</v>
      </c>
      <c r="O59">
        <v>3.25</v>
      </c>
    </row>
    <row r="60" spans="2:15" x14ac:dyDescent="0.3">
      <c r="B60" s="10" t="s">
        <v>18</v>
      </c>
      <c r="C60" s="10">
        <v>36</v>
      </c>
      <c r="E60" s="13">
        <v>6.56</v>
      </c>
      <c r="F60">
        <v>76500</v>
      </c>
      <c r="N60" s="13">
        <v>49.41</v>
      </c>
      <c r="O60">
        <v>2.87</v>
      </c>
    </row>
    <row r="61" spans="2:15" x14ac:dyDescent="0.3">
      <c r="B61" s="11" t="s">
        <v>18</v>
      </c>
      <c r="C61" s="11">
        <v>20</v>
      </c>
      <c r="E61" s="13">
        <v>6.58</v>
      </c>
      <c r="F61">
        <v>62900</v>
      </c>
      <c r="N61" s="13">
        <v>49.71</v>
      </c>
      <c r="O61">
        <v>3</v>
      </c>
    </row>
    <row r="62" spans="2:15" x14ac:dyDescent="0.3">
      <c r="B62" s="10" t="s">
        <v>18</v>
      </c>
      <c r="C62" s="10">
        <v>39</v>
      </c>
      <c r="E62" s="13">
        <v>6.66</v>
      </c>
      <c r="F62">
        <v>65700</v>
      </c>
      <c r="N62" s="13">
        <v>49.83</v>
      </c>
      <c r="O62">
        <v>2.99</v>
      </c>
    </row>
    <row r="63" spans="2:15" x14ac:dyDescent="0.3">
      <c r="B63" s="11" t="s">
        <v>18</v>
      </c>
      <c r="C63" s="11">
        <v>46</v>
      </c>
      <c r="E63" s="13">
        <v>6.82</v>
      </c>
      <c r="F63">
        <v>82300</v>
      </c>
      <c r="N63" s="13">
        <v>49.98</v>
      </c>
      <c r="O63">
        <v>3.87</v>
      </c>
    </row>
    <row r="64" spans="2:15" x14ac:dyDescent="0.3">
      <c r="B64" s="10" t="s">
        <v>18</v>
      </c>
      <c r="C64" s="10">
        <v>20</v>
      </c>
      <c r="E64" s="13">
        <v>6.85</v>
      </c>
      <c r="F64">
        <v>86900</v>
      </c>
      <c r="N64" s="13">
        <v>50</v>
      </c>
      <c r="O64">
        <v>2.625</v>
      </c>
    </row>
    <row r="65" spans="2:15" x14ac:dyDescent="0.3">
      <c r="B65" s="11" t="s">
        <v>18</v>
      </c>
      <c r="C65" s="11">
        <v>30</v>
      </c>
      <c r="E65" s="13">
        <v>6.86</v>
      </c>
      <c r="F65">
        <v>102800</v>
      </c>
      <c r="N65" s="13">
        <v>50.15</v>
      </c>
      <c r="O65">
        <v>3.12</v>
      </c>
    </row>
    <row r="66" spans="2:15" x14ac:dyDescent="0.3">
      <c r="B66" s="10" t="s">
        <v>18</v>
      </c>
      <c r="C66" s="10">
        <v>30</v>
      </c>
      <c r="E66" s="13">
        <v>6.91</v>
      </c>
      <c r="F66">
        <v>72600</v>
      </c>
      <c r="N66" s="13">
        <v>50.33</v>
      </c>
      <c r="O66">
        <v>2.87</v>
      </c>
    </row>
    <row r="67" spans="2:15" x14ac:dyDescent="0.3">
      <c r="B67" s="11" t="s">
        <v>18</v>
      </c>
      <c r="C67" s="11">
        <v>20</v>
      </c>
      <c r="E67" s="13">
        <v>6.93</v>
      </c>
      <c r="F67">
        <v>114000</v>
      </c>
      <c r="N67" s="13">
        <v>50.45</v>
      </c>
      <c r="O67">
        <v>3.87</v>
      </c>
    </row>
    <row r="68" spans="2:15" x14ac:dyDescent="0.3">
      <c r="B68" s="10" t="s">
        <v>18</v>
      </c>
      <c r="C68" s="10">
        <v>30</v>
      </c>
      <c r="E68" s="13">
        <v>7.02</v>
      </c>
      <c r="F68">
        <v>82200</v>
      </c>
      <c r="N68" s="13">
        <v>50.65</v>
      </c>
      <c r="O68">
        <v>2.75</v>
      </c>
    </row>
    <row r="69" spans="2:15" x14ac:dyDescent="0.3">
      <c r="B69" s="11" t="s">
        <v>18</v>
      </c>
      <c r="C69" s="11">
        <v>20</v>
      </c>
      <c r="E69" s="13">
        <v>7.09</v>
      </c>
      <c r="F69">
        <v>89100</v>
      </c>
      <c r="N69" s="13">
        <v>50.78</v>
      </c>
      <c r="O69">
        <v>3.12</v>
      </c>
    </row>
    <row r="70" spans="2:15" x14ac:dyDescent="0.3">
      <c r="B70" s="10" t="s">
        <v>18</v>
      </c>
      <c r="C70" s="10">
        <v>30</v>
      </c>
      <c r="E70" s="13">
        <v>7.17</v>
      </c>
      <c r="F70">
        <v>88800</v>
      </c>
      <c r="N70" s="13">
        <v>51</v>
      </c>
      <c r="O70">
        <v>3.62</v>
      </c>
    </row>
    <row r="71" spans="2:15" x14ac:dyDescent="0.3">
      <c r="B71" s="11" t="s">
        <v>18</v>
      </c>
      <c r="C71" s="11">
        <v>10</v>
      </c>
      <c r="E71" s="13">
        <v>7.21</v>
      </c>
      <c r="F71">
        <v>80700</v>
      </c>
      <c r="N71" s="13">
        <v>51.04</v>
      </c>
      <c r="O71">
        <v>2.5</v>
      </c>
    </row>
    <row r="72" spans="2:15" x14ac:dyDescent="0.3">
      <c r="B72" s="10" t="s">
        <v>18</v>
      </c>
      <c r="C72" s="10">
        <v>10</v>
      </c>
      <c r="E72" s="13">
        <v>7.24</v>
      </c>
      <c r="F72">
        <v>91800</v>
      </c>
      <c r="N72" s="13">
        <v>51.51</v>
      </c>
      <c r="O72">
        <v>2.25</v>
      </c>
    </row>
    <row r="73" spans="2:15" x14ac:dyDescent="0.3">
      <c r="B73" s="11" t="s">
        <v>18</v>
      </c>
      <c r="C73" s="11">
        <v>43</v>
      </c>
      <c r="E73" s="13">
        <v>7.27</v>
      </c>
      <c r="F73">
        <v>85200</v>
      </c>
      <c r="N73" s="13">
        <v>51.52</v>
      </c>
      <c r="O73">
        <v>3.37</v>
      </c>
    </row>
    <row r="74" spans="2:15" x14ac:dyDescent="0.3">
      <c r="B74" s="10" t="s">
        <v>18</v>
      </c>
      <c r="C74" s="10">
        <v>30</v>
      </c>
      <c r="E74" s="13">
        <v>7.3</v>
      </c>
      <c r="F74">
        <v>85200</v>
      </c>
      <c r="N74" s="13">
        <v>51.63</v>
      </c>
      <c r="O74">
        <v>3.25</v>
      </c>
    </row>
    <row r="75" spans="2:15" x14ac:dyDescent="0.3">
      <c r="B75" s="11" t="s">
        <v>18</v>
      </c>
      <c r="C75" s="11">
        <v>20</v>
      </c>
      <c r="E75" s="13">
        <v>7.34</v>
      </c>
      <c r="F75">
        <v>89100</v>
      </c>
      <c r="N75" s="13">
        <v>51.69</v>
      </c>
      <c r="O75">
        <v>2.75</v>
      </c>
    </row>
    <row r="76" spans="2:15" x14ac:dyDescent="0.3">
      <c r="B76" s="10" t="s">
        <v>18</v>
      </c>
      <c r="C76" s="10">
        <v>20</v>
      </c>
      <c r="E76" s="13">
        <v>7.37</v>
      </c>
      <c r="F76">
        <v>52700</v>
      </c>
      <c r="N76" s="13">
        <v>51.73</v>
      </c>
      <c r="O76">
        <v>3.12</v>
      </c>
    </row>
    <row r="77" spans="2:15" x14ac:dyDescent="0.3">
      <c r="B77" s="11" t="s">
        <v>18</v>
      </c>
      <c r="C77" s="11">
        <v>40</v>
      </c>
      <c r="E77" s="13">
        <v>7.45</v>
      </c>
      <c r="F77">
        <v>89100</v>
      </c>
      <c r="N77" s="13">
        <v>51.82</v>
      </c>
      <c r="O77">
        <v>2.75</v>
      </c>
    </row>
    <row r="78" spans="2:15" x14ac:dyDescent="0.3">
      <c r="B78" s="10" t="s">
        <v>18</v>
      </c>
      <c r="C78" s="10">
        <v>20</v>
      </c>
      <c r="E78" s="13">
        <v>7.49</v>
      </c>
      <c r="F78">
        <v>81000</v>
      </c>
      <c r="N78" s="13">
        <v>51.84</v>
      </c>
      <c r="O78">
        <v>2.99</v>
      </c>
    </row>
    <row r="79" spans="2:15" x14ac:dyDescent="0.3">
      <c r="B79" s="11" t="s">
        <v>18</v>
      </c>
      <c r="C79" s="11">
        <v>44</v>
      </c>
      <c r="E79" s="13">
        <v>7.6</v>
      </c>
      <c r="F79">
        <v>76200</v>
      </c>
      <c r="N79" s="13">
        <v>52</v>
      </c>
      <c r="O79">
        <v>3.12</v>
      </c>
    </row>
    <row r="80" spans="2:15" x14ac:dyDescent="0.3">
      <c r="B80" s="10" t="s">
        <v>18</v>
      </c>
      <c r="C80" s="10">
        <v>42</v>
      </c>
      <c r="E80" s="13">
        <v>7.71</v>
      </c>
      <c r="F80">
        <v>85200</v>
      </c>
      <c r="N80" s="13">
        <v>52.58</v>
      </c>
      <c r="O80">
        <v>2.62</v>
      </c>
    </row>
    <row r="81" spans="2:15" x14ac:dyDescent="0.3">
      <c r="B81" s="11" t="s">
        <v>18</v>
      </c>
      <c r="C81" s="11">
        <v>10</v>
      </c>
      <c r="E81" s="13">
        <v>7.72</v>
      </c>
      <c r="F81">
        <v>84300</v>
      </c>
      <c r="N81" s="13">
        <v>52.81</v>
      </c>
      <c r="O81">
        <v>3</v>
      </c>
    </row>
    <row r="82" spans="2:15" x14ac:dyDescent="0.3">
      <c r="B82" s="10" t="s">
        <v>18</v>
      </c>
      <c r="C82" s="10">
        <v>42</v>
      </c>
      <c r="E82" s="13">
        <v>7.74</v>
      </c>
      <c r="F82">
        <v>76900</v>
      </c>
      <c r="N82" s="13">
        <v>53.31</v>
      </c>
      <c r="O82">
        <v>2.87</v>
      </c>
    </row>
    <row r="83" spans="2:15" x14ac:dyDescent="0.3">
      <c r="B83" s="11" t="s">
        <v>18</v>
      </c>
      <c r="C83" s="11">
        <v>41</v>
      </c>
      <c r="E83" s="13">
        <v>7.84</v>
      </c>
      <c r="F83">
        <v>84600</v>
      </c>
      <c r="N83" s="13">
        <v>53.6</v>
      </c>
      <c r="O83">
        <v>3</v>
      </c>
    </row>
    <row r="84" spans="2:15" x14ac:dyDescent="0.3">
      <c r="B84" s="10" t="s">
        <v>18</v>
      </c>
      <c r="C84" s="10">
        <v>30</v>
      </c>
      <c r="E84" s="13">
        <v>7.85</v>
      </c>
      <c r="F84">
        <v>65800</v>
      </c>
      <c r="N84" s="13">
        <v>54</v>
      </c>
      <c r="O84">
        <v>3.25</v>
      </c>
    </row>
    <row r="85" spans="2:15" x14ac:dyDescent="0.3">
      <c r="B85" s="11" t="s">
        <v>18</v>
      </c>
      <c r="C85" s="11">
        <v>30</v>
      </c>
      <c r="E85" s="13">
        <v>7.92</v>
      </c>
      <c r="F85">
        <v>89200</v>
      </c>
      <c r="N85" s="13">
        <v>54.28</v>
      </c>
      <c r="O85">
        <v>3.12</v>
      </c>
    </row>
    <row r="86" spans="2:15" x14ac:dyDescent="0.3">
      <c r="B86" s="10" t="s">
        <v>18</v>
      </c>
      <c r="C86" s="10">
        <v>48</v>
      </c>
      <c r="E86" s="13">
        <v>8.0399999999999991</v>
      </c>
      <c r="F86">
        <v>80100</v>
      </c>
      <c r="N86" s="13">
        <v>54.36</v>
      </c>
      <c r="O86">
        <v>2.5</v>
      </c>
    </row>
    <row r="87" spans="2:15" x14ac:dyDescent="0.3">
      <c r="B87" s="11" t="s">
        <v>18</v>
      </c>
      <c r="C87" s="11">
        <v>44</v>
      </c>
      <c r="E87" s="13">
        <v>8.26</v>
      </c>
      <c r="F87">
        <v>102800</v>
      </c>
      <c r="N87" s="13">
        <v>54.66</v>
      </c>
      <c r="O87">
        <v>2.87</v>
      </c>
    </row>
    <row r="88" spans="2:15" x14ac:dyDescent="0.3">
      <c r="B88" s="10" t="s">
        <v>18</v>
      </c>
      <c r="C88" s="10">
        <v>10</v>
      </c>
      <c r="E88" s="13">
        <v>8.3000000000000007</v>
      </c>
      <c r="F88">
        <v>80000</v>
      </c>
      <c r="N88" s="13">
        <v>54.75</v>
      </c>
      <c r="O88">
        <v>3.99</v>
      </c>
    </row>
    <row r="89" spans="2:15" x14ac:dyDescent="0.3">
      <c r="B89" s="11" t="s">
        <v>18</v>
      </c>
      <c r="C89" s="11">
        <v>20</v>
      </c>
      <c r="E89" s="13">
        <v>8.3699999999999992</v>
      </c>
      <c r="F89">
        <v>70400</v>
      </c>
      <c r="N89" s="13">
        <v>54.85</v>
      </c>
      <c r="O89">
        <v>3.25</v>
      </c>
    </row>
    <row r="90" spans="2:15" x14ac:dyDescent="0.3">
      <c r="B90" s="10" t="s">
        <v>18</v>
      </c>
      <c r="C90" s="10">
        <v>48</v>
      </c>
      <c r="E90" s="13">
        <v>8.44</v>
      </c>
      <c r="F90">
        <v>89100</v>
      </c>
      <c r="N90" s="13">
        <v>55</v>
      </c>
      <c r="O90">
        <v>4.5</v>
      </c>
    </row>
    <row r="91" spans="2:15" x14ac:dyDescent="0.3">
      <c r="B91" s="11" t="s">
        <v>18</v>
      </c>
      <c r="C91" s="11">
        <v>10</v>
      </c>
      <c r="E91" s="13">
        <v>8.48</v>
      </c>
      <c r="F91">
        <v>69200</v>
      </c>
      <c r="N91" s="13">
        <v>55.1</v>
      </c>
      <c r="O91">
        <v>2.75</v>
      </c>
    </row>
    <row r="92" spans="2:15" x14ac:dyDescent="0.3">
      <c r="B92" s="10" t="s">
        <v>18</v>
      </c>
      <c r="C92" s="10">
        <v>47</v>
      </c>
      <c r="E92" s="13">
        <v>8.57</v>
      </c>
      <c r="F92">
        <v>106900</v>
      </c>
      <c r="N92" s="13">
        <v>55.47</v>
      </c>
      <c r="O92">
        <v>2.75</v>
      </c>
    </row>
    <row r="93" spans="2:15" x14ac:dyDescent="0.3">
      <c r="B93" s="11" t="s">
        <v>18</v>
      </c>
      <c r="C93" s="11">
        <v>10</v>
      </c>
      <c r="E93" s="13">
        <v>8.58</v>
      </c>
      <c r="F93">
        <v>56100</v>
      </c>
      <c r="N93" s="13">
        <v>55.48</v>
      </c>
      <c r="O93">
        <v>2.75</v>
      </c>
    </row>
    <row r="94" spans="2:15" x14ac:dyDescent="0.3">
      <c r="B94" s="10" t="s">
        <v>18</v>
      </c>
      <c r="C94" s="10">
        <v>36</v>
      </c>
      <c r="E94" s="13">
        <v>8.6999999999999993</v>
      </c>
      <c r="F94">
        <v>100000</v>
      </c>
      <c r="N94" s="13">
        <v>55.6</v>
      </c>
      <c r="O94">
        <v>2.99</v>
      </c>
    </row>
    <row r="95" spans="2:15" x14ac:dyDescent="0.3">
      <c r="B95" s="11" t="s">
        <v>18</v>
      </c>
      <c r="C95" s="11">
        <v>10</v>
      </c>
      <c r="E95" s="13">
        <v>8.7100000000000009</v>
      </c>
      <c r="F95">
        <v>54700</v>
      </c>
      <c r="N95" s="13">
        <v>55.79</v>
      </c>
      <c r="O95">
        <v>3.5</v>
      </c>
    </row>
    <row r="96" spans="2:15" x14ac:dyDescent="0.3">
      <c r="B96" s="10" t="s">
        <v>18</v>
      </c>
      <c r="C96" s="10">
        <v>10</v>
      </c>
      <c r="E96" s="13">
        <v>8.75</v>
      </c>
      <c r="F96">
        <v>79600</v>
      </c>
      <c r="N96" s="13">
        <v>56.07</v>
      </c>
      <c r="O96">
        <v>3.37</v>
      </c>
    </row>
    <row r="97" spans="2:15" x14ac:dyDescent="0.3">
      <c r="B97" s="11" t="s">
        <v>18</v>
      </c>
      <c r="C97" s="11">
        <v>30</v>
      </c>
      <c r="E97" s="13">
        <v>8.77</v>
      </c>
      <c r="F97">
        <v>83700</v>
      </c>
      <c r="N97" s="13">
        <v>56.1</v>
      </c>
      <c r="O97">
        <v>3.37</v>
      </c>
    </row>
    <row r="98" spans="2:15" x14ac:dyDescent="0.3">
      <c r="B98" s="10" t="s">
        <v>18</v>
      </c>
      <c r="C98" s="10">
        <v>30</v>
      </c>
      <c r="E98" s="13">
        <v>8.81</v>
      </c>
      <c r="F98">
        <v>95900</v>
      </c>
      <c r="N98" s="13">
        <v>56.4</v>
      </c>
      <c r="O98">
        <v>3.87</v>
      </c>
    </row>
    <row r="99" spans="2:15" x14ac:dyDescent="0.3">
      <c r="B99" s="11" t="s">
        <v>19</v>
      </c>
      <c r="C99" s="11">
        <v>20</v>
      </c>
      <c r="E99" s="13">
        <v>8.83</v>
      </c>
      <c r="F99">
        <v>74900</v>
      </c>
      <c r="N99" s="13">
        <v>56.55</v>
      </c>
      <c r="O99">
        <v>3.25</v>
      </c>
    </row>
    <row r="100" spans="2:15" x14ac:dyDescent="0.3">
      <c r="B100" s="10" t="s">
        <v>19</v>
      </c>
      <c r="C100" s="10">
        <v>38</v>
      </c>
      <c r="E100" s="13">
        <v>8.85</v>
      </c>
      <c r="F100">
        <v>77600</v>
      </c>
      <c r="N100" s="13">
        <v>56.71</v>
      </c>
      <c r="O100">
        <v>3.37</v>
      </c>
    </row>
    <row r="101" spans="2:15" x14ac:dyDescent="0.3">
      <c r="B101" s="11" t="s">
        <v>19</v>
      </c>
      <c r="C101" s="11">
        <v>10</v>
      </c>
      <c r="E101" s="13">
        <v>8.94</v>
      </c>
      <c r="F101">
        <v>79000</v>
      </c>
      <c r="N101" s="13">
        <v>56.77</v>
      </c>
      <c r="O101">
        <v>3.25</v>
      </c>
    </row>
    <row r="102" spans="2:15" x14ac:dyDescent="0.3">
      <c r="B102" s="10" t="s">
        <v>19</v>
      </c>
      <c r="C102" s="10">
        <v>30</v>
      </c>
      <c r="E102" s="13">
        <v>9</v>
      </c>
      <c r="F102">
        <v>82600</v>
      </c>
      <c r="N102" s="13">
        <v>57</v>
      </c>
      <c r="O102">
        <v>3.37</v>
      </c>
    </row>
    <row r="103" spans="2:15" x14ac:dyDescent="0.3">
      <c r="B103" s="11" t="s">
        <v>19</v>
      </c>
      <c r="C103" s="11">
        <v>30</v>
      </c>
      <c r="E103" s="13">
        <v>9.2200000000000006</v>
      </c>
      <c r="F103">
        <v>77800</v>
      </c>
      <c r="N103" s="13">
        <v>57.11</v>
      </c>
      <c r="O103">
        <v>2.99</v>
      </c>
    </row>
    <row r="104" spans="2:15" x14ac:dyDescent="0.3">
      <c r="B104" s="10" t="s">
        <v>19</v>
      </c>
      <c r="C104" s="10">
        <v>47</v>
      </c>
      <c r="E104" s="13">
        <v>9.2799999999999994</v>
      </c>
      <c r="F104">
        <v>82300</v>
      </c>
      <c r="N104" s="13">
        <v>57.52</v>
      </c>
      <c r="O104">
        <v>2.5</v>
      </c>
    </row>
    <row r="105" spans="2:15" x14ac:dyDescent="0.3">
      <c r="B105" s="11" t="s">
        <v>19</v>
      </c>
      <c r="C105" s="11">
        <v>43</v>
      </c>
      <c r="E105" s="13">
        <v>9.33</v>
      </c>
      <c r="F105">
        <v>96500</v>
      </c>
      <c r="N105" s="13">
        <v>57.66</v>
      </c>
      <c r="O105">
        <v>3.5</v>
      </c>
    </row>
    <row r="106" spans="2:15" x14ac:dyDescent="0.3">
      <c r="B106" s="10" t="s">
        <v>19</v>
      </c>
      <c r="C106" s="10">
        <v>30</v>
      </c>
      <c r="E106" s="13">
        <v>9.65</v>
      </c>
      <c r="F106">
        <v>80600</v>
      </c>
      <c r="N106" s="13">
        <v>57.83</v>
      </c>
      <c r="O106">
        <v>2.87</v>
      </c>
    </row>
    <row r="107" spans="2:15" x14ac:dyDescent="0.3">
      <c r="B107" s="11" t="s">
        <v>19</v>
      </c>
      <c r="C107" s="11">
        <v>20</v>
      </c>
      <c r="E107" s="13">
        <v>9.74</v>
      </c>
      <c r="F107">
        <v>84300</v>
      </c>
      <c r="N107" s="13">
        <v>57.89</v>
      </c>
      <c r="O107">
        <v>2.87</v>
      </c>
    </row>
    <row r="108" spans="2:15" x14ac:dyDescent="0.3">
      <c r="B108" s="10" t="s">
        <v>19</v>
      </c>
      <c r="C108" s="10">
        <v>46</v>
      </c>
      <c r="E108" s="13">
        <v>9.76</v>
      </c>
      <c r="F108">
        <v>75400</v>
      </c>
      <c r="N108" s="13">
        <v>58.36</v>
      </c>
      <c r="O108">
        <v>2.87</v>
      </c>
    </row>
    <row r="109" spans="2:15" x14ac:dyDescent="0.3">
      <c r="B109" s="11" t="s">
        <v>19</v>
      </c>
      <c r="C109" s="11">
        <v>20</v>
      </c>
      <c r="E109" s="13">
        <v>9.7899999999999991</v>
      </c>
      <c r="F109">
        <v>76000</v>
      </c>
      <c r="N109" s="13">
        <v>58.39</v>
      </c>
      <c r="O109">
        <v>3.5</v>
      </c>
    </row>
    <row r="110" spans="2:15" x14ac:dyDescent="0.3">
      <c r="B110" s="10" t="s">
        <v>19</v>
      </c>
      <c r="C110" s="10">
        <v>30</v>
      </c>
      <c r="E110" s="13">
        <v>9.81</v>
      </c>
      <c r="F110">
        <v>72200</v>
      </c>
      <c r="N110" s="13">
        <v>58.48</v>
      </c>
      <c r="O110">
        <v>2.5</v>
      </c>
    </row>
    <row r="111" spans="2:15" x14ac:dyDescent="0.3">
      <c r="B111" s="11" t="s">
        <v>19</v>
      </c>
      <c r="C111" s="11">
        <v>47</v>
      </c>
      <c r="E111" s="13">
        <v>9.9700000000000006</v>
      </c>
      <c r="F111">
        <v>124900</v>
      </c>
      <c r="N111" s="13">
        <v>58.7</v>
      </c>
      <c r="O111">
        <v>2.5</v>
      </c>
    </row>
    <row r="112" spans="2:15" x14ac:dyDescent="0.3">
      <c r="B112" s="10" t="s">
        <v>19</v>
      </c>
      <c r="C112" s="10">
        <v>20</v>
      </c>
      <c r="E112" s="13">
        <v>10.08</v>
      </c>
      <c r="F112">
        <v>71400</v>
      </c>
      <c r="N112" s="13">
        <v>58.84</v>
      </c>
      <c r="O112">
        <v>3.37</v>
      </c>
    </row>
    <row r="113" spans="2:15" x14ac:dyDescent="0.3">
      <c r="B113" s="11" t="s">
        <v>19</v>
      </c>
      <c r="C113" s="11">
        <v>10</v>
      </c>
      <c r="E113" s="13">
        <v>10.17</v>
      </c>
      <c r="F113">
        <v>86850</v>
      </c>
      <c r="N113" s="13">
        <v>58.88</v>
      </c>
      <c r="O113">
        <v>2.75</v>
      </c>
    </row>
    <row r="114" spans="2:15" x14ac:dyDescent="0.3">
      <c r="B114" s="10" t="s">
        <v>19</v>
      </c>
      <c r="C114" s="10">
        <v>41</v>
      </c>
      <c r="E114" s="13">
        <v>10.220000000000001</v>
      </c>
      <c r="F114">
        <v>95600</v>
      </c>
      <c r="N114" s="13">
        <v>59.46</v>
      </c>
      <c r="O114">
        <v>3.37</v>
      </c>
    </row>
    <row r="115" spans="2:15" x14ac:dyDescent="0.3">
      <c r="B115" s="11" t="s">
        <v>19</v>
      </c>
      <c r="C115" s="11">
        <v>30</v>
      </c>
      <c r="E115" s="13">
        <v>10.23</v>
      </c>
      <c r="F115">
        <v>82700</v>
      </c>
      <c r="N115" s="13">
        <v>59.57</v>
      </c>
      <c r="O115">
        <v>3.25</v>
      </c>
    </row>
    <row r="116" spans="2:15" x14ac:dyDescent="0.3">
      <c r="B116" s="10" t="s">
        <v>19</v>
      </c>
      <c r="C116" s="10">
        <v>20</v>
      </c>
      <c r="E116" s="13">
        <v>10.3</v>
      </c>
      <c r="F116">
        <v>90300</v>
      </c>
      <c r="N116" s="13">
        <v>59.71</v>
      </c>
      <c r="O116">
        <v>3.37</v>
      </c>
    </row>
    <row r="117" spans="2:15" x14ac:dyDescent="0.3">
      <c r="B117" s="11" t="s">
        <v>19</v>
      </c>
      <c r="C117" s="11">
        <v>20</v>
      </c>
      <c r="E117" s="13">
        <v>10.36</v>
      </c>
      <c r="F117">
        <v>96500</v>
      </c>
      <c r="N117" s="13">
        <v>59.76</v>
      </c>
      <c r="O117">
        <v>4.12</v>
      </c>
    </row>
    <row r="118" spans="2:15" x14ac:dyDescent="0.3">
      <c r="B118" s="10" t="s">
        <v>19</v>
      </c>
      <c r="C118" s="10">
        <v>10</v>
      </c>
      <c r="E118" s="13">
        <v>10.39</v>
      </c>
      <c r="F118">
        <v>81000</v>
      </c>
      <c r="N118" s="13">
        <v>59.84</v>
      </c>
      <c r="O118">
        <v>3.12</v>
      </c>
    </row>
    <row r="119" spans="2:15" x14ac:dyDescent="0.3">
      <c r="B119" s="11" t="s">
        <v>19</v>
      </c>
      <c r="C119" s="11">
        <v>20</v>
      </c>
      <c r="E119" s="13">
        <v>10.5</v>
      </c>
      <c r="F119">
        <v>74400</v>
      </c>
      <c r="N119" s="13">
        <v>59.86</v>
      </c>
      <c r="O119">
        <v>3.62</v>
      </c>
    </row>
    <row r="120" spans="2:15" x14ac:dyDescent="0.3">
      <c r="B120" s="10" t="s">
        <v>19</v>
      </c>
      <c r="C120" s="10">
        <v>20</v>
      </c>
      <c r="E120" s="13">
        <v>10.53</v>
      </c>
      <c r="F120">
        <v>102700</v>
      </c>
      <c r="N120" s="13">
        <v>59.93</v>
      </c>
      <c r="O120">
        <v>3.37</v>
      </c>
    </row>
    <row r="121" spans="2:15" x14ac:dyDescent="0.3">
      <c r="B121" s="11" t="s">
        <v>19</v>
      </c>
      <c r="C121" s="11">
        <v>42</v>
      </c>
      <c r="E121" s="13">
        <v>10.54</v>
      </c>
      <c r="F121">
        <v>63300</v>
      </c>
      <c r="N121" s="13">
        <v>60</v>
      </c>
      <c r="O121">
        <v>2.9460000000000002</v>
      </c>
    </row>
    <row r="122" spans="2:15" x14ac:dyDescent="0.3">
      <c r="B122" s="10" t="s">
        <v>19</v>
      </c>
      <c r="C122" s="10">
        <v>39</v>
      </c>
      <c r="E122" s="13">
        <v>10.69</v>
      </c>
      <c r="F122">
        <v>79700</v>
      </c>
      <c r="N122" s="13">
        <v>60.2</v>
      </c>
      <c r="O122">
        <v>3.37</v>
      </c>
    </row>
    <row r="123" spans="2:15" x14ac:dyDescent="0.3">
      <c r="B123" s="11" t="s">
        <v>19</v>
      </c>
      <c r="C123" s="11">
        <v>10</v>
      </c>
      <c r="E123" s="13">
        <v>10.89</v>
      </c>
      <c r="F123">
        <v>72300</v>
      </c>
      <c r="N123" s="13">
        <v>60.32</v>
      </c>
      <c r="O123">
        <v>2.62</v>
      </c>
    </row>
    <row r="124" spans="2:15" x14ac:dyDescent="0.3">
      <c r="B124" s="10" t="s">
        <v>19</v>
      </c>
      <c r="C124" s="10">
        <v>37</v>
      </c>
      <c r="E124" s="13">
        <v>10.96</v>
      </c>
      <c r="F124">
        <v>81466.666666666672</v>
      </c>
      <c r="N124" s="13">
        <v>60.6</v>
      </c>
      <c r="O124">
        <v>2.75</v>
      </c>
    </row>
    <row r="125" spans="2:15" x14ac:dyDescent="0.3">
      <c r="B125" s="11" t="s">
        <v>19</v>
      </c>
      <c r="C125" s="11">
        <v>43</v>
      </c>
      <c r="E125" s="13">
        <v>11.03</v>
      </c>
      <c r="F125">
        <v>96500</v>
      </c>
      <c r="N125" s="13">
        <v>60.63</v>
      </c>
      <c r="O125">
        <v>2.87</v>
      </c>
    </row>
    <row r="126" spans="2:15" x14ac:dyDescent="0.3">
      <c r="B126" s="10" t="s">
        <v>19</v>
      </c>
      <c r="C126" s="10">
        <v>30</v>
      </c>
      <c r="E126" s="13">
        <v>11.04</v>
      </c>
      <c r="F126">
        <v>96500</v>
      </c>
      <c r="N126" s="13">
        <v>60.66</v>
      </c>
      <c r="O126">
        <v>2.62</v>
      </c>
    </row>
    <row r="127" spans="2:15" x14ac:dyDescent="0.3">
      <c r="B127" s="11" t="s">
        <v>19</v>
      </c>
      <c r="C127" s="11">
        <v>20</v>
      </c>
      <c r="E127" s="13">
        <v>11.13</v>
      </c>
      <c r="F127">
        <v>86200</v>
      </c>
      <c r="N127" s="13">
        <v>61.16</v>
      </c>
      <c r="O127">
        <v>3.25</v>
      </c>
    </row>
    <row r="128" spans="2:15" x14ac:dyDescent="0.3">
      <c r="B128" s="10" t="s">
        <v>19</v>
      </c>
      <c r="C128" s="10">
        <v>39</v>
      </c>
      <c r="E128" s="13">
        <v>11.31</v>
      </c>
      <c r="F128">
        <v>86900</v>
      </c>
      <c r="N128" s="13">
        <v>62.18</v>
      </c>
      <c r="O128">
        <v>3.87</v>
      </c>
    </row>
    <row r="129" spans="2:15" x14ac:dyDescent="0.3">
      <c r="B129" s="11" t="s">
        <v>19</v>
      </c>
      <c r="C129" s="11">
        <v>44</v>
      </c>
      <c r="E129" s="13">
        <v>11.36</v>
      </c>
      <c r="F129">
        <v>70800</v>
      </c>
      <c r="N129" s="13">
        <v>62.33</v>
      </c>
      <c r="O129">
        <v>3.75</v>
      </c>
    </row>
    <row r="130" spans="2:15" x14ac:dyDescent="0.3">
      <c r="B130" s="10" t="s">
        <v>19</v>
      </c>
      <c r="C130" s="10">
        <v>45</v>
      </c>
      <c r="E130" s="13">
        <v>11.47</v>
      </c>
      <c r="F130">
        <v>58700</v>
      </c>
      <c r="N130" s="13">
        <v>62.43</v>
      </c>
      <c r="O130">
        <v>4</v>
      </c>
    </row>
    <row r="131" spans="2:15" x14ac:dyDescent="0.3">
      <c r="B131" s="11" t="s">
        <v>19</v>
      </c>
      <c r="C131" s="11">
        <v>30</v>
      </c>
      <c r="E131" s="13">
        <v>11.49</v>
      </c>
      <c r="F131">
        <v>91800</v>
      </c>
      <c r="N131" s="13">
        <v>62.88</v>
      </c>
      <c r="O131">
        <v>3.87</v>
      </c>
    </row>
    <row r="132" spans="2:15" x14ac:dyDescent="0.3">
      <c r="B132" s="10" t="s">
        <v>19</v>
      </c>
      <c r="C132" s="10">
        <v>10</v>
      </c>
      <c r="E132" s="13">
        <v>11.53</v>
      </c>
      <c r="F132">
        <v>114000</v>
      </c>
      <c r="N132" s="13">
        <v>62.93</v>
      </c>
      <c r="O132">
        <v>3.12</v>
      </c>
    </row>
    <row r="133" spans="2:15" x14ac:dyDescent="0.3">
      <c r="B133" s="11" t="s">
        <v>19</v>
      </c>
      <c r="C133" s="11">
        <v>20</v>
      </c>
      <c r="E133" s="13">
        <v>11.61</v>
      </c>
      <c r="F133">
        <v>89400</v>
      </c>
      <c r="N133" s="13">
        <v>63</v>
      </c>
      <c r="O133">
        <v>3.75</v>
      </c>
    </row>
    <row r="134" spans="2:15" x14ac:dyDescent="0.3">
      <c r="B134" s="10" t="s">
        <v>19</v>
      </c>
      <c r="C134" s="10">
        <v>20</v>
      </c>
      <c r="E134" s="13">
        <v>11.74</v>
      </c>
      <c r="F134">
        <v>81300</v>
      </c>
      <c r="N134" s="13">
        <v>63.13</v>
      </c>
      <c r="O134">
        <v>2.75</v>
      </c>
    </row>
    <row r="135" spans="2:15" x14ac:dyDescent="0.3">
      <c r="B135" s="11" t="s">
        <v>19</v>
      </c>
      <c r="C135" s="11">
        <v>43</v>
      </c>
      <c r="E135" s="13">
        <v>11.83</v>
      </c>
      <c r="F135">
        <v>86300</v>
      </c>
      <c r="N135" s="13">
        <v>63.29</v>
      </c>
      <c r="O135">
        <v>3.37</v>
      </c>
    </row>
    <row r="136" spans="2:15" x14ac:dyDescent="0.3">
      <c r="B136" s="10" t="s">
        <v>19</v>
      </c>
      <c r="C136" s="10">
        <v>10</v>
      </c>
      <c r="E136" s="13">
        <v>11.84</v>
      </c>
      <c r="F136">
        <v>68300</v>
      </c>
      <c r="N136" s="13">
        <v>63.33</v>
      </c>
      <c r="O136">
        <v>2.87</v>
      </c>
    </row>
    <row r="137" spans="2:15" x14ac:dyDescent="0.3">
      <c r="B137" s="11" t="s">
        <v>19</v>
      </c>
      <c r="C137" s="11">
        <v>39</v>
      </c>
      <c r="E137" s="13">
        <v>11.88</v>
      </c>
      <c r="F137">
        <v>119500</v>
      </c>
      <c r="N137" s="13">
        <v>63.49</v>
      </c>
      <c r="O137">
        <v>3.25</v>
      </c>
    </row>
    <row r="138" spans="2:15" x14ac:dyDescent="0.3">
      <c r="B138" s="10" t="s">
        <v>19</v>
      </c>
      <c r="C138" s="10">
        <v>20</v>
      </c>
      <c r="E138" s="13">
        <v>11.96</v>
      </c>
      <c r="F138">
        <v>85900</v>
      </c>
      <c r="N138" s="13">
        <v>63.64</v>
      </c>
      <c r="O138">
        <v>3.25</v>
      </c>
    </row>
    <row r="139" spans="2:15" x14ac:dyDescent="0.3">
      <c r="B139" s="11" t="s">
        <v>19</v>
      </c>
      <c r="C139" s="11">
        <v>37</v>
      </c>
      <c r="E139" s="13">
        <v>12.09</v>
      </c>
      <c r="F139">
        <v>79600</v>
      </c>
      <c r="N139" s="13">
        <v>63.72</v>
      </c>
      <c r="O139">
        <v>3.25</v>
      </c>
    </row>
    <row r="140" spans="2:15" x14ac:dyDescent="0.3">
      <c r="B140" s="10" t="s">
        <v>19</v>
      </c>
      <c r="C140" s="10">
        <v>39</v>
      </c>
      <c r="E140" s="13">
        <v>12.11</v>
      </c>
      <c r="F140">
        <v>102800</v>
      </c>
      <c r="N140" s="13">
        <v>63.8</v>
      </c>
      <c r="O140">
        <v>3.25</v>
      </c>
    </row>
    <row r="141" spans="2:15" x14ac:dyDescent="0.3">
      <c r="B141" s="11" t="s">
        <v>19</v>
      </c>
      <c r="C141" s="11">
        <v>30</v>
      </c>
      <c r="E141" s="13">
        <v>12.14</v>
      </c>
      <c r="F141">
        <v>83600</v>
      </c>
      <c r="N141" s="13">
        <v>64</v>
      </c>
      <c r="O141">
        <v>2.75</v>
      </c>
    </row>
    <row r="142" spans="2:15" x14ac:dyDescent="0.3">
      <c r="B142" s="10" t="s">
        <v>19</v>
      </c>
      <c r="C142" s="10">
        <v>41</v>
      </c>
      <c r="E142" s="13">
        <v>12.2</v>
      </c>
      <c r="F142">
        <v>84800</v>
      </c>
      <c r="N142" s="13">
        <v>64.08</v>
      </c>
      <c r="O142">
        <v>2.5</v>
      </c>
    </row>
    <row r="143" spans="2:15" x14ac:dyDescent="0.3">
      <c r="B143" s="11" t="s">
        <v>19</v>
      </c>
      <c r="C143" s="11">
        <v>30</v>
      </c>
      <c r="E143" s="13">
        <v>12.25</v>
      </c>
      <c r="F143">
        <v>102800</v>
      </c>
      <c r="N143" s="13">
        <v>64.12</v>
      </c>
      <c r="O143">
        <v>3</v>
      </c>
    </row>
    <row r="144" spans="2:15" x14ac:dyDescent="0.3">
      <c r="B144" s="10" t="s">
        <v>19</v>
      </c>
      <c r="C144" s="10">
        <v>37</v>
      </c>
      <c r="E144" s="13">
        <v>12.34</v>
      </c>
      <c r="F144">
        <v>95300</v>
      </c>
      <c r="N144" s="13">
        <v>64.650000000000006</v>
      </c>
      <c r="O144">
        <v>3.25</v>
      </c>
    </row>
    <row r="145" spans="2:15" x14ac:dyDescent="0.3">
      <c r="B145" s="11" t="s">
        <v>19</v>
      </c>
      <c r="C145" s="11">
        <v>30</v>
      </c>
      <c r="E145" s="13">
        <v>12.65</v>
      </c>
      <c r="F145">
        <v>83800</v>
      </c>
      <c r="N145" s="13">
        <v>64.67</v>
      </c>
      <c r="O145">
        <v>3.12</v>
      </c>
    </row>
    <row r="146" spans="2:15" x14ac:dyDescent="0.3">
      <c r="B146" s="10" t="s">
        <v>19</v>
      </c>
      <c r="C146" s="10">
        <v>10</v>
      </c>
      <c r="E146" s="13">
        <v>12.72</v>
      </c>
      <c r="F146">
        <v>87500</v>
      </c>
      <c r="N146" s="13">
        <v>64.81</v>
      </c>
      <c r="O146">
        <v>3.125</v>
      </c>
    </row>
    <row r="147" spans="2:15" x14ac:dyDescent="0.3">
      <c r="B147" s="11" t="s">
        <v>19</v>
      </c>
      <c r="C147" s="11">
        <v>20</v>
      </c>
      <c r="E147" s="13">
        <v>12.84</v>
      </c>
      <c r="F147">
        <v>82600</v>
      </c>
      <c r="N147" s="13">
        <v>65</v>
      </c>
      <c r="O147">
        <v>3.87</v>
      </c>
    </row>
    <row r="148" spans="2:15" x14ac:dyDescent="0.3">
      <c r="B148" s="10" t="s">
        <v>19</v>
      </c>
      <c r="C148" s="10">
        <v>44</v>
      </c>
      <c r="E148" s="13">
        <v>12.86</v>
      </c>
      <c r="F148">
        <v>89100</v>
      </c>
      <c r="N148" s="13">
        <v>65.11</v>
      </c>
      <c r="O148">
        <v>2.87</v>
      </c>
    </row>
    <row r="149" spans="2:15" x14ac:dyDescent="0.3">
      <c r="B149" s="11" t="s">
        <v>19</v>
      </c>
      <c r="C149" s="11">
        <v>10</v>
      </c>
      <c r="E149" s="13">
        <v>12.91</v>
      </c>
      <c r="F149">
        <v>71600</v>
      </c>
      <c r="N149" s="13">
        <v>65.290000000000006</v>
      </c>
      <c r="O149">
        <v>2.75</v>
      </c>
    </row>
    <row r="150" spans="2:15" x14ac:dyDescent="0.3">
      <c r="B150" s="10" t="s">
        <v>19</v>
      </c>
      <c r="C150" s="10">
        <v>30</v>
      </c>
      <c r="E150" s="13">
        <v>12.95</v>
      </c>
      <c r="F150">
        <v>89100</v>
      </c>
      <c r="N150" s="13">
        <v>65.33</v>
      </c>
      <c r="O150">
        <v>3.25</v>
      </c>
    </row>
    <row r="151" spans="2:15" x14ac:dyDescent="0.3">
      <c r="B151" s="11" t="s">
        <v>19</v>
      </c>
      <c r="C151" s="11">
        <v>45</v>
      </c>
      <c r="E151" s="13">
        <v>12.96</v>
      </c>
      <c r="F151">
        <v>85200</v>
      </c>
      <c r="N151" s="13">
        <v>65.44</v>
      </c>
      <c r="O151">
        <v>3.62</v>
      </c>
    </row>
    <row r="152" spans="2:15" x14ac:dyDescent="0.3">
      <c r="B152" s="10" t="s">
        <v>19</v>
      </c>
      <c r="C152" s="10">
        <v>20</v>
      </c>
      <c r="E152" s="13">
        <v>13.02</v>
      </c>
      <c r="F152">
        <v>84100</v>
      </c>
      <c r="N152" s="13">
        <v>65.56</v>
      </c>
      <c r="O152">
        <v>3.37</v>
      </c>
    </row>
    <row r="153" spans="2:15" x14ac:dyDescent="0.3">
      <c r="B153" s="11" t="s">
        <v>19</v>
      </c>
      <c r="C153" s="11">
        <v>30</v>
      </c>
      <c r="E153" s="13">
        <v>13.08</v>
      </c>
      <c r="F153">
        <v>79700</v>
      </c>
      <c r="N153" s="13">
        <v>65.599999999999994</v>
      </c>
      <c r="O153">
        <v>2.37</v>
      </c>
    </row>
    <row r="154" spans="2:15" x14ac:dyDescent="0.3">
      <c r="B154" s="10" t="s">
        <v>19</v>
      </c>
      <c r="C154" s="10">
        <v>30</v>
      </c>
      <c r="E154" s="13">
        <v>13.25</v>
      </c>
      <c r="F154">
        <v>114000</v>
      </c>
      <c r="N154" s="13">
        <v>65.62</v>
      </c>
      <c r="O154">
        <v>3.5</v>
      </c>
    </row>
    <row r="155" spans="2:15" x14ac:dyDescent="0.3">
      <c r="B155" s="11" t="s">
        <v>19</v>
      </c>
      <c r="C155" s="11">
        <v>41</v>
      </c>
      <c r="E155" s="13">
        <v>13.28</v>
      </c>
      <c r="F155">
        <v>79000</v>
      </c>
      <c r="N155" s="13">
        <v>66.12</v>
      </c>
      <c r="O155">
        <v>2.25</v>
      </c>
    </row>
    <row r="156" spans="2:15" x14ac:dyDescent="0.3">
      <c r="B156" s="10" t="s">
        <v>19</v>
      </c>
      <c r="C156" s="10">
        <v>39</v>
      </c>
      <c r="E156" s="13">
        <v>13.29</v>
      </c>
      <c r="F156">
        <v>100000</v>
      </c>
      <c r="N156" s="13">
        <v>66.27</v>
      </c>
      <c r="O156">
        <v>3.37</v>
      </c>
    </row>
    <row r="157" spans="2:15" x14ac:dyDescent="0.3">
      <c r="B157" s="11" t="s">
        <v>19</v>
      </c>
      <c r="C157" s="11">
        <v>20</v>
      </c>
      <c r="E157" s="13">
        <v>13.42</v>
      </c>
      <c r="F157">
        <v>80000</v>
      </c>
      <c r="N157" s="13">
        <v>66.28</v>
      </c>
      <c r="O157">
        <v>3.25</v>
      </c>
    </row>
    <row r="158" spans="2:15" x14ac:dyDescent="0.3">
      <c r="B158" s="10" t="s">
        <v>19</v>
      </c>
      <c r="C158" s="10">
        <v>20</v>
      </c>
      <c r="E158" s="13">
        <v>13.47</v>
      </c>
      <c r="F158">
        <v>82600</v>
      </c>
      <c r="N158" s="13">
        <v>66.33</v>
      </c>
      <c r="O158">
        <v>2.75</v>
      </c>
    </row>
    <row r="159" spans="2:15" x14ac:dyDescent="0.3">
      <c r="B159" s="11" t="s">
        <v>19</v>
      </c>
      <c r="C159" s="11">
        <v>47</v>
      </c>
      <c r="E159" s="13">
        <v>13.56</v>
      </c>
      <c r="F159">
        <v>92100</v>
      </c>
      <c r="N159" s="13">
        <v>66.36</v>
      </c>
      <c r="O159">
        <v>2.87</v>
      </c>
    </row>
    <row r="160" spans="2:15" x14ac:dyDescent="0.3">
      <c r="B160" s="10" t="s">
        <v>19</v>
      </c>
      <c r="C160" s="10">
        <v>50</v>
      </c>
      <c r="E160" s="13">
        <v>13.57</v>
      </c>
      <c r="F160">
        <v>65100</v>
      </c>
      <c r="N160" s="13">
        <v>66.66</v>
      </c>
      <c r="O160">
        <v>3.37</v>
      </c>
    </row>
    <row r="161" spans="2:15" x14ac:dyDescent="0.3">
      <c r="B161" s="11" t="s">
        <v>19</v>
      </c>
      <c r="C161" s="11">
        <v>10</v>
      </c>
      <c r="E161" s="13">
        <v>13.61</v>
      </c>
      <c r="F161">
        <v>84800</v>
      </c>
      <c r="N161" s="13">
        <v>66.87</v>
      </c>
      <c r="O161">
        <v>2.5</v>
      </c>
    </row>
    <row r="162" spans="2:15" x14ac:dyDescent="0.3">
      <c r="B162" s="10" t="s">
        <v>19</v>
      </c>
      <c r="C162" s="10">
        <v>20</v>
      </c>
      <c r="E162" s="13">
        <v>13.79</v>
      </c>
      <c r="F162">
        <v>74800</v>
      </c>
      <c r="N162" s="13">
        <v>67.099999999999994</v>
      </c>
      <c r="O162">
        <v>3.12</v>
      </c>
    </row>
    <row r="163" spans="2:15" x14ac:dyDescent="0.3">
      <c r="B163" s="11" t="s">
        <v>19</v>
      </c>
      <c r="C163" s="11">
        <v>30</v>
      </c>
      <c r="E163" s="13">
        <v>13.88</v>
      </c>
      <c r="F163">
        <v>72200</v>
      </c>
      <c r="N163" s="13">
        <v>67.239999999999995</v>
      </c>
      <c r="O163">
        <v>2.87</v>
      </c>
    </row>
    <row r="164" spans="2:15" x14ac:dyDescent="0.3">
      <c r="B164" s="10" t="s">
        <v>19</v>
      </c>
      <c r="C164" s="10">
        <v>20</v>
      </c>
      <c r="E164" s="13">
        <v>13.98</v>
      </c>
      <c r="F164">
        <v>85200</v>
      </c>
      <c r="N164" s="13">
        <v>67.38</v>
      </c>
      <c r="O164">
        <v>1.87</v>
      </c>
    </row>
    <row r="165" spans="2:15" x14ac:dyDescent="0.3">
      <c r="B165" s="11" t="s">
        <v>19</v>
      </c>
      <c r="C165" s="11">
        <v>30</v>
      </c>
      <c r="E165" s="13">
        <v>14.01</v>
      </c>
      <c r="F165">
        <v>96500</v>
      </c>
      <c r="N165" s="13">
        <v>67.56</v>
      </c>
      <c r="O165">
        <v>2.62</v>
      </c>
    </row>
    <row r="166" spans="2:15" x14ac:dyDescent="0.3">
      <c r="B166" s="10" t="s">
        <v>19</v>
      </c>
      <c r="C166" s="10">
        <v>30</v>
      </c>
      <c r="E166" s="13">
        <v>14.17</v>
      </c>
      <c r="F166">
        <v>104000</v>
      </c>
      <c r="N166" s="13">
        <v>67.569999999999993</v>
      </c>
      <c r="O166">
        <v>2.62</v>
      </c>
    </row>
    <row r="167" spans="2:15" x14ac:dyDescent="0.3">
      <c r="B167" s="11" t="s">
        <v>19</v>
      </c>
      <c r="C167" s="11">
        <v>36</v>
      </c>
      <c r="E167" s="13">
        <v>14.2</v>
      </c>
      <c r="F167">
        <v>62800</v>
      </c>
      <c r="N167" s="13">
        <v>67.77</v>
      </c>
      <c r="O167">
        <v>3.12</v>
      </c>
    </row>
    <row r="168" spans="2:15" x14ac:dyDescent="0.3">
      <c r="B168" s="10" t="s">
        <v>19</v>
      </c>
      <c r="C168" s="10">
        <v>42</v>
      </c>
      <c r="E168" s="13">
        <v>14.24</v>
      </c>
      <c r="F168">
        <v>87500</v>
      </c>
      <c r="N168" s="13">
        <v>68</v>
      </c>
      <c r="O168">
        <v>4.12</v>
      </c>
    </row>
    <row r="169" spans="2:15" x14ac:dyDescent="0.3">
      <c r="B169" s="11" t="s">
        <v>19</v>
      </c>
      <c r="C169" s="11">
        <v>10</v>
      </c>
      <c r="E169" s="13">
        <v>14.27</v>
      </c>
      <c r="F169">
        <v>84950</v>
      </c>
      <c r="N169" s="13">
        <v>68.02</v>
      </c>
      <c r="O169">
        <v>3.75</v>
      </c>
    </row>
    <row r="170" spans="2:15" x14ac:dyDescent="0.3">
      <c r="B170" s="10" t="s">
        <v>19</v>
      </c>
      <c r="C170" s="10">
        <v>39</v>
      </c>
      <c r="E170" s="13">
        <v>14.29</v>
      </c>
      <c r="F170">
        <v>91700</v>
      </c>
      <c r="N170" s="13">
        <v>68.099999999999994</v>
      </c>
      <c r="O170">
        <v>2.75</v>
      </c>
    </row>
    <row r="171" spans="2:15" x14ac:dyDescent="0.3">
      <c r="B171" s="11" t="s">
        <v>19</v>
      </c>
      <c r="C171" s="11">
        <v>49</v>
      </c>
      <c r="E171" s="13">
        <v>14.44</v>
      </c>
      <c r="F171">
        <v>106900</v>
      </c>
      <c r="N171" s="13">
        <v>68.180000000000007</v>
      </c>
      <c r="O171">
        <v>2.62</v>
      </c>
    </row>
    <row r="172" spans="2:15" x14ac:dyDescent="0.3">
      <c r="B172" s="10" t="s">
        <v>19</v>
      </c>
      <c r="C172" s="10">
        <v>30</v>
      </c>
      <c r="E172" s="13">
        <v>14.48</v>
      </c>
      <c r="F172">
        <v>100000</v>
      </c>
      <c r="N172" s="13">
        <v>68.53</v>
      </c>
      <c r="O172">
        <v>2.9350000000000001</v>
      </c>
    </row>
    <row r="173" spans="2:15" x14ac:dyDescent="0.3">
      <c r="B173" s="11" t="s">
        <v>19</v>
      </c>
      <c r="C173" s="11">
        <v>40</v>
      </c>
      <c r="E173" s="13">
        <v>14.53</v>
      </c>
      <c r="F173">
        <v>89100</v>
      </c>
      <c r="N173" s="13">
        <v>68.58</v>
      </c>
      <c r="O173">
        <v>2.87</v>
      </c>
    </row>
    <row r="174" spans="2:15" x14ac:dyDescent="0.3">
      <c r="B174" s="10" t="s">
        <v>19</v>
      </c>
      <c r="C174" s="10">
        <v>20</v>
      </c>
      <c r="E174" s="13">
        <v>14.72</v>
      </c>
      <c r="F174">
        <v>75500</v>
      </c>
      <c r="N174" s="13">
        <v>68.63</v>
      </c>
      <c r="O174">
        <v>2.87</v>
      </c>
    </row>
    <row r="175" spans="2:15" x14ac:dyDescent="0.3">
      <c r="B175" s="11" t="s">
        <v>19</v>
      </c>
      <c r="C175" s="11">
        <v>42</v>
      </c>
      <c r="E175" s="13">
        <v>15.02</v>
      </c>
      <c r="F175">
        <v>70800</v>
      </c>
      <c r="N175" s="13">
        <v>68.819999999999993</v>
      </c>
      <c r="O175">
        <v>3</v>
      </c>
    </row>
    <row r="176" spans="2:15" x14ac:dyDescent="0.3">
      <c r="B176" s="10" t="s">
        <v>19</v>
      </c>
      <c r="C176" s="10">
        <v>44</v>
      </c>
      <c r="E176" s="13">
        <v>15.21</v>
      </c>
      <c r="F176">
        <v>65000</v>
      </c>
      <c r="N176" s="13">
        <v>68.83</v>
      </c>
      <c r="O176">
        <v>2.5</v>
      </c>
    </row>
    <row r="177" spans="2:15" x14ac:dyDescent="0.3">
      <c r="B177" s="11" t="s">
        <v>19</v>
      </c>
      <c r="C177" s="11">
        <v>20</v>
      </c>
      <c r="E177" s="13">
        <v>15.3</v>
      </c>
      <c r="F177">
        <v>85300</v>
      </c>
      <c r="N177" s="13">
        <v>68.87</v>
      </c>
      <c r="O177">
        <v>3.87</v>
      </c>
    </row>
    <row r="178" spans="2:15" x14ac:dyDescent="0.3">
      <c r="B178" s="10" t="s">
        <v>19</v>
      </c>
      <c r="C178" s="10">
        <v>49</v>
      </c>
      <c r="E178" s="13">
        <v>15.38</v>
      </c>
      <c r="F178">
        <v>74000</v>
      </c>
      <c r="N178" s="13">
        <v>68.98</v>
      </c>
      <c r="O178">
        <v>3.12</v>
      </c>
    </row>
    <row r="179" spans="2:15" x14ac:dyDescent="0.3">
      <c r="B179" s="11" t="s">
        <v>19</v>
      </c>
      <c r="C179" s="11">
        <v>44</v>
      </c>
      <c r="E179" s="13">
        <v>15.41</v>
      </c>
      <c r="F179">
        <v>74000</v>
      </c>
      <c r="N179" s="13">
        <v>69.13</v>
      </c>
      <c r="O179">
        <v>3.62</v>
      </c>
    </row>
    <row r="180" spans="2:15" x14ac:dyDescent="0.3">
      <c r="B180" s="10" t="s">
        <v>19</v>
      </c>
      <c r="C180" s="10">
        <v>20</v>
      </c>
      <c r="E180" s="13">
        <v>15.44</v>
      </c>
      <c r="F180">
        <v>83400</v>
      </c>
      <c r="N180" s="13">
        <v>69.14</v>
      </c>
      <c r="O180">
        <v>3.5</v>
      </c>
    </row>
    <row r="181" spans="2:15" x14ac:dyDescent="0.3">
      <c r="B181" s="11" t="s">
        <v>19</v>
      </c>
      <c r="C181" s="11">
        <v>39</v>
      </c>
      <c r="E181" s="13">
        <v>15.73</v>
      </c>
      <c r="F181">
        <v>71900</v>
      </c>
      <c r="N181" s="13">
        <v>69.209999999999994</v>
      </c>
      <c r="O181">
        <v>3.25</v>
      </c>
    </row>
    <row r="182" spans="2:15" x14ac:dyDescent="0.3">
      <c r="B182" s="10" t="s">
        <v>19</v>
      </c>
      <c r="C182" s="10">
        <v>44</v>
      </c>
      <c r="E182" s="13">
        <v>15.81</v>
      </c>
      <c r="F182">
        <v>97300</v>
      </c>
      <c r="N182" s="13">
        <v>69.37</v>
      </c>
      <c r="O182">
        <v>2.75</v>
      </c>
    </row>
    <row r="183" spans="2:15" x14ac:dyDescent="0.3">
      <c r="B183" s="11" t="s">
        <v>19</v>
      </c>
      <c r="C183" s="11">
        <v>30</v>
      </c>
      <c r="E183" s="13">
        <v>15.97</v>
      </c>
      <c r="F183">
        <v>97600</v>
      </c>
      <c r="N183" s="13">
        <v>69.44</v>
      </c>
      <c r="O183">
        <v>2.99</v>
      </c>
    </row>
    <row r="184" spans="2:15" x14ac:dyDescent="0.3">
      <c r="B184" s="10" t="s">
        <v>19</v>
      </c>
      <c r="C184" s="10">
        <v>30</v>
      </c>
      <c r="E184" s="13">
        <v>16.02</v>
      </c>
      <c r="F184">
        <v>69200</v>
      </c>
      <c r="N184" s="13">
        <v>69.459999999999994</v>
      </c>
      <c r="O184">
        <v>2.84</v>
      </c>
    </row>
    <row r="185" spans="2:15" x14ac:dyDescent="0.3">
      <c r="B185" s="11" t="s">
        <v>19</v>
      </c>
      <c r="C185" s="11">
        <v>41</v>
      </c>
      <c r="E185" s="13">
        <v>16.149999999999999</v>
      </c>
      <c r="F185">
        <v>84700</v>
      </c>
      <c r="N185" s="13">
        <v>69.56</v>
      </c>
      <c r="O185">
        <v>3.58</v>
      </c>
    </row>
    <row r="186" spans="2:15" x14ac:dyDescent="0.3">
      <c r="B186" s="10" t="s">
        <v>19</v>
      </c>
      <c r="C186" s="10">
        <v>30</v>
      </c>
      <c r="E186" s="13">
        <v>16.329999999999998</v>
      </c>
      <c r="F186">
        <v>81700</v>
      </c>
      <c r="N186" s="13">
        <v>69.58</v>
      </c>
      <c r="O186">
        <v>2.87</v>
      </c>
    </row>
    <row r="187" spans="2:15" x14ac:dyDescent="0.3">
      <c r="B187" s="11" t="s">
        <v>19</v>
      </c>
      <c r="C187" s="11">
        <v>30</v>
      </c>
      <c r="E187" s="13">
        <v>16.34</v>
      </c>
      <c r="F187">
        <v>72200</v>
      </c>
      <c r="N187" s="13">
        <v>69.7</v>
      </c>
      <c r="O187">
        <v>2.37</v>
      </c>
    </row>
    <row r="188" spans="2:15" x14ac:dyDescent="0.3">
      <c r="B188" s="10" t="s">
        <v>19</v>
      </c>
      <c r="C188" s="10">
        <v>38</v>
      </c>
      <c r="E188" s="13">
        <v>16.53</v>
      </c>
      <c r="F188">
        <v>79700</v>
      </c>
      <c r="N188" s="13">
        <v>69.88</v>
      </c>
      <c r="O188">
        <v>2.75</v>
      </c>
    </row>
    <row r="189" spans="2:15" x14ac:dyDescent="0.3">
      <c r="B189" s="11" t="s">
        <v>19</v>
      </c>
      <c r="C189" s="11">
        <v>30</v>
      </c>
      <c r="E189" s="13">
        <v>16.54</v>
      </c>
      <c r="F189">
        <v>71100</v>
      </c>
      <c r="N189" s="13">
        <v>69.98</v>
      </c>
      <c r="O189">
        <v>3.56</v>
      </c>
    </row>
    <row r="190" spans="2:15" x14ac:dyDescent="0.3">
      <c r="B190" s="10" t="s">
        <v>19</v>
      </c>
      <c r="C190" s="10">
        <v>20</v>
      </c>
      <c r="E190" s="13">
        <v>16.559999999999999</v>
      </c>
      <c r="F190">
        <v>70700</v>
      </c>
      <c r="N190" s="13">
        <v>69.989999999999995</v>
      </c>
      <c r="O190">
        <v>3.5</v>
      </c>
    </row>
    <row r="191" spans="2:15" x14ac:dyDescent="0.3">
      <c r="B191" s="11" t="s">
        <v>19</v>
      </c>
      <c r="C191" s="11">
        <v>20</v>
      </c>
      <c r="E191" s="13">
        <v>16.59</v>
      </c>
      <c r="F191">
        <v>79700</v>
      </c>
      <c r="N191" s="13">
        <v>70</v>
      </c>
      <c r="O191">
        <v>3.6928571428571431</v>
      </c>
    </row>
    <row r="192" spans="2:15" x14ac:dyDescent="0.3">
      <c r="B192" s="10" t="s">
        <v>19</v>
      </c>
      <c r="C192" s="10">
        <v>20</v>
      </c>
      <c r="E192" s="13">
        <v>16.649999999999999</v>
      </c>
      <c r="F192">
        <v>70600</v>
      </c>
      <c r="N192" s="13">
        <v>70.12</v>
      </c>
      <c r="O192">
        <v>3</v>
      </c>
    </row>
    <row r="193" spans="2:15" x14ac:dyDescent="0.3">
      <c r="B193" s="11" t="s">
        <v>19</v>
      </c>
      <c r="C193" s="11">
        <v>10</v>
      </c>
      <c r="E193" s="13">
        <v>16.72</v>
      </c>
      <c r="F193">
        <v>72600</v>
      </c>
      <c r="N193" s="13">
        <v>70.44</v>
      </c>
      <c r="O193">
        <v>4.37</v>
      </c>
    </row>
    <row r="194" spans="2:15" x14ac:dyDescent="0.3">
      <c r="B194" s="10" t="s">
        <v>19</v>
      </c>
      <c r="C194" s="10">
        <v>50</v>
      </c>
      <c r="E194" s="13">
        <v>16.77</v>
      </c>
      <c r="F194">
        <v>96500</v>
      </c>
      <c r="N194" s="13">
        <v>70.45</v>
      </c>
      <c r="O194">
        <v>3.37</v>
      </c>
    </row>
    <row r="195" spans="2:15" x14ac:dyDescent="0.3">
      <c r="B195" s="11" t="s">
        <v>19</v>
      </c>
      <c r="C195" s="11">
        <v>10</v>
      </c>
      <c r="E195" s="13">
        <v>16.8</v>
      </c>
      <c r="F195">
        <v>70700</v>
      </c>
      <c r="N195" s="13">
        <v>70.8</v>
      </c>
      <c r="O195">
        <v>3.5</v>
      </c>
    </row>
    <row r="196" spans="2:15" x14ac:dyDescent="0.3">
      <c r="B196" s="10" t="s">
        <v>19</v>
      </c>
      <c r="C196" s="10">
        <v>38</v>
      </c>
      <c r="E196" s="13">
        <v>16.829999999999998</v>
      </c>
      <c r="F196">
        <v>102800</v>
      </c>
      <c r="N196" s="13">
        <v>70.94</v>
      </c>
      <c r="O196">
        <v>3</v>
      </c>
    </row>
    <row r="197" spans="2:15" x14ac:dyDescent="0.3">
      <c r="B197" s="11" t="s">
        <v>19</v>
      </c>
      <c r="C197" s="11">
        <v>47</v>
      </c>
      <c r="E197" s="13">
        <v>16.91</v>
      </c>
      <c r="F197">
        <v>93100</v>
      </c>
      <c r="N197" s="13">
        <v>71.08</v>
      </c>
      <c r="O197">
        <v>3.25</v>
      </c>
    </row>
    <row r="198" spans="2:15" x14ac:dyDescent="0.3">
      <c r="B198" s="10" t="s">
        <v>19</v>
      </c>
      <c r="C198" s="10">
        <v>10</v>
      </c>
      <c r="E198" s="13">
        <v>16.96</v>
      </c>
      <c r="F198">
        <v>83400</v>
      </c>
      <c r="N198" s="13">
        <v>71.12</v>
      </c>
      <c r="O198">
        <v>3.5</v>
      </c>
    </row>
    <row r="199" spans="2:15" x14ac:dyDescent="0.3">
      <c r="B199" s="11" t="s">
        <v>19</v>
      </c>
      <c r="C199" s="11">
        <v>44</v>
      </c>
      <c r="E199" s="13">
        <v>17.14</v>
      </c>
      <c r="F199">
        <v>84600</v>
      </c>
      <c r="N199" s="13">
        <v>71.19</v>
      </c>
      <c r="O199">
        <v>2.87</v>
      </c>
    </row>
    <row r="200" spans="2:15" x14ac:dyDescent="0.3">
      <c r="B200" s="10" t="s">
        <v>19</v>
      </c>
      <c r="C200" s="10">
        <v>40</v>
      </c>
      <c r="E200" s="13">
        <v>17.190000000000001</v>
      </c>
      <c r="F200">
        <v>82200</v>
      </c>
      <c r="N200" s="13">
        <v>71.27</v>
      </c>
      <c r="O200">
        <v>3</v>
      </c>
    </row>
    <row r="201" spans="2:15" x14ac:dyDescent="0.3">
      <c r="B201" s="11" t="s">
        <v>19</v>
      </c>
      <c r="C201" s="11">
        <v>20</v>
      </c>
      <c r="E201" s="13">
        <v>17.2</v>
      </c>
      <c r="F201">
        <v>82400</v>
      </c>
      <c r="N201" s="13">
        <v>71.42</v>
      </c>
      <c r="O201">
        <v>3.12</v>
      </c>
    </row>
    <row r="202" spans="2:15" x14ac:dyDescent="0.3">
      <c r="B202" s="10" t="s">
        <v>19</v>
      </c>
      <c r="C202" s="10">
        <v>44</v>
      </c>
      <c r="E202" s="13">
        <v>17.25</v>
      </c>
      <c r="F202">
        <v>71100</v>
      </c>
      <c r="N202" s="13">
        <v>71.44</v>
      </c>
      <c r="O202">
        <v>2.86</v>
      </c>
    </row>
    <row r="203" spans="2:15" x14ac:dyDescent="0.3">
      <c r="B203" s="11" t="s">
        <v>19</v>
      </c>
      <c r="C203" s="11">
        <v>42</v>
      </c>
      <c r="E203" s="13">
        <v>17.350000000000001</v>
      </c>
      <c r="F203">
        <v>102800</v>
      </c>
      <c r="N203" s="13">
        <v>71.48</v>
      </c>
      <c r="O203">
        <v>2.75</v>
      </c>
    </row>
    <row r="204" spans="2:15" x14ac:dyDescent="0.3">
      <c r="B204" s="10" t="s">
        <v>19</v>
      </c>
      <c r="C204" s="10">
        <v>10</v>
      </c>
      <c r="E204" s="13">
        <v>17.37</v>
      </c>
      <c r="F204">
        <v>104000</v>
      </c>
      <c r="N204" s="13">
        <v>71.64</v>
      </c>
      <c r="O204">
        <v>3.12</v>
      </c>
    </row>
    <row r="205" spans="2:15" x14ac:dyDescent="0.3">
      <c r="B205" s="11" t="s">
        <v>19</v>
      </c>
      <c r="C205" s="11">
        <v>20</v>
      </c>
      <c r="E205" s="13">
        <v>17.5</v>
      </c>
      <c r="F205">
        <v>92300</v>
      </c>
      <c r="N205" s="13">
        <v>71.66</v>
      </c>
      <c r="O205">
        <v>5.12</v>
      </c>
    </row>
    <row r="206" spans="2:15" x14ac:dyDescent="0.3">
      <c r="B206" s="10" t="s">
        <v>19</v>
      </c>
      <c r="C206" s="10">
        <v>49</v>
      </c>
      <c r="E206" s="13">
        <v>17.59</v>
      </c>
      <c r="F206">
        <v>92700</v>
      </c>
      <c r="N206" s="13">
        <v>71.72</v>
      </c>
      <c r="O206">
        <v>3.75</v>
      </c>
    </row>
    <row r="207" spans="2:15" x14ac:dyDescent="0.3">
      <c r="B207" s="11" t="s">
        <v>19</v>
      </c>
      <c r="C207" s="11">
        <v>20</v>
      </c>
      <c r="E207" s="13">
        <v>17.66</v>
      </c>
      <c r="F207">
        <v>77800</v>
      </c>
      <c r="N207" s="13">
        <v>71.78</v>
      </c>
      <c r="O207">
        <v>2.87</v>
      </c>
    </row>
    <row r="208" spans="2:15" x14ac:dyDescent="0.3">
      <c r="B208" s="10" t="s">
        <v>19</v>
      </c>
      <c r="C208" s="10">
        <v>37</v>
      </c>
      <c r="E208" s="13">
        <v>17.78</v>
      </c>
      <c r="F208">
        <v>81600</v>
      </c>
      <c r="N208" s="13">
        <v>71.86</v>
      </c>
      <c r="O208">
        <v>3.12</v>
      </c>
    </row>
    <row r="209" spans="2:15" x14ac:dyDescent="0.3">
      <c r="B209" s="11" t="s">
        <v>19</v>
      </c>
      <c r="C209" s="11">
        <v>20</v>
      </c>
      <c r="E209" s="13">
        <v>17.93</v>
      </c>
      <c r="F209">
        <v>76350</v>
      </c>
      <c r="N209" s="13">
        <v>71.900000000000006</v>
      </c>
      <c r="O209">
        <v>3.25</v>
      </c>
    </row>
    <row r="210" spans="2:15" x14ac:dyDescent="0.3">
      <c r="B210" s="10" t="s">
        <v>19</v>
      </c>
      <c r="C210" s="10">
        <v>39</v>
      </c>
      <c r="E210" s="13">
        <v>18.02</v>
      </c>
      <c r="F210">
        <v>78400</v>
      </c>
      <c r="N210" s="13">
        <v>72.209999999999994</v>
      </c>
      <c r="O210">
        <v>3</v>
      </c>
    </row>
    <row r="211" spans="2:15" x14ac:dyDescent="0.3">
      <c r="B211" s="11" t="s">
        <v>19</v>
      </c>
      <c r="C211" s="11">
        <v>44</v>
      </c>
      <c r="E211" s="13">
        <v>18.05</v>
      </c>
      <c r="F211">
        <v>97800</v>
      </c>
      <c r="N211" s="13">
        <v>72.3</v>
      </c>
      <c r="O211">
        <v>3.99</v>
      </c>
    </row>
    <row r="212" spans="2:15" x14ac:dyDescent="0.3">
      <c r="B212" s="10" t="s">
        <v>19</v>
      </c>
      <c r="C212" s="10">
        <v>37</v>
      </c>
      <c r="E212" s="13">
        <v>18.100000000000001</v>
      </c>
      <c r="F212">
        <v>92100</v>
      </c>
      <c r="N212" s="13">
        <v>72.37</v>
      </c>
      <c r="O212">
        <v>3</v>
      </c>
    </row>
    <row r="213" spans="2:15" x14ac:dyDescent="0.3">
      <c r="B213" s="11" t="s">
        <v>19</v>
      </c>
      <c r="C213" s="11">
        <v>20</v>
      </c>
      <c r="E213" s="13">
        <v>18.16</v>
      </c>
      <c r="F213">
        <v>77800</v>
      </c>
      <c r="N213" s="13">
        <v>72.41</v>
      </c>
      <c r="O213">
        <v>2.87</v>
      </c>
    </row>
    <row r="214" spans="2:15" x14ac:dyDescent="0.3">
      <c r="B214" s="10" t="s">
        <v>19</v>
      </c>
      <c r="C214" s="10">
        <v>20</v>
      </c>
      <c r="E214" s="13">
        <v>18.23</v>
      </c>
      <c r="F214">
        <v>77800</v>
      </c>
      <c r="N214" s="13">
        <v>73.069999999999993</v>
      </c>
      <c r="O214">
        <v>2.5</v>
      </c>
    </row>
    <row r="215" spans="2:15" x14ac:dyDescent="0.3">
      <c r="B215" s="11" t="s">
        <v>19</v>
      </c>
      <c r="C215" s="11">
        <v>38</v>
      </c>
      <c r="E215" s="13">
        <v>18.28</v>
      </c>
      <c r="F215">
        <v>71400</v>
      </c>
      <c r="N215" s="13">
        <v>73.08</v>
      </c>
      <c r="O215">
        <v>3.37</v>
      </c>
    </row>
    <row r="216" spans="2:15" x14ac:dyDescent="0.3">
      <c r="B216" s="10" t="s">
        <v>19</v>
      </c>
      <c r="C216" s="10">
        <v>20</v>
      </c>
      <c r="E216" s="13">
        <v>18.329999999999998</v>
      </c>
      <c r="F216">
        <v>54200</v>
      </c>
      <c r="N216" s="13">
        <v>73.260000000000005</v>
      </c>
      <c r="O216">
        <v>3.62</v>
      </c>
    </row>
    <row r="217" spans="2:15" x14ac:dyDescent="0.3">
      <c r="B217" s="11" t="s">
        <v>19</v>
      </c>
      <c r="C217" s="11">
        <v>20</v>
      </c>
      <c r="E217" s="13">
        <v>18.61</v>
      </c>
      <c r="F217">
        <v>114000</v>
      </c>
      <c r="N217" s="13">
        <v>73.33</v>
      </c>
      <c r="O217">
        <v>2.87</v>
      </c>
    </row>
    <row r="218" spans="2:15" x14ac:dyDescent="0.3">
      <c r="B218" s="10" t="s">
        <v>19</v>
      </c>
      <c r="C218" s="10">
        <v>36</v>
      </c>
      <c r="E218" s="13">
        <v>18.63</v>
      </c>
      <c r="F218">
        <v>82200</v>
      </c>
      <c r="N218" s="13">
        <v>73.400000000000006</v>
      </c>
      <c r="O218">
        <v>3.75</v>
      </c>
    </row>
    <row r="219" spans="2:15" x14ac:dyDescent="0.3">
      <c r="B219" s="11" t="s">
        <v>19</v>
      </c>
      <c r="C219" s="11">
        <v>37</v>
      </c>
      <c r="E219" s="13">
        <v>18.649999999999999</v>
      </c>
      <c r="F219">
        <v>85900</v>
      </c>
      <c r="N219" s="13">
        <v>73.42</v>
      </c>
      <c r="O219">
        <v>3.25</v>
      </c>
    </row>
    <row r="220" spans="2:15" x14ac:dyDescent="0.3">
      <c r="B220" s="10" t="s">
        <v>19</v>
      </c>
      <c r="C220" s="10">
        <v>40</v>
      </c>
      <c r="E220" s="13">
        <v>18.79</v>
      </c>
      <c r="F220">
        <v>92700</v>
      </c>
      <c r="N220" s="13">
        <v>73.459999999999994</v>
      </c>
      <c r="O220">
        <v>3.62</v>
      </c>
    </row>
    <row r="221" spans="2:15" x14ac:dyDescent="0.3">
      <c r="B221" s="11" t="s">
        <v>19</v>
      </c>
      <c r="C221" s="11">
        <v>20</v>
      </c>
      <c r="E221" s="13">
        <v>18.829999999999998</v>
      </c>
      <c r="F221">
        <v>92100</v>
      </c>
      <c r="N221" s="13">
        <v>73.48</v>
      </c>
      <c r="O221">
        <v>3</v>
      </c>
    </row>
    <row r="222" spans="2:15" x14ac:dyDescent="0.3">
      <c r="B222" s="10" t="s">
        <v>19</v>
      </c>
      <c r="C222" s="10">
        <v>50</v>
      </c>
      <c r="E222" s="13">
        <v>18.88</v>
      </c>
      <c r="F222">
        <v>54100</v>
      </c>
      <c r="N222" s="13">
        <v>73.5</v>
      </c>
      <c r="O222">
        <v>2.87</v>
      </c>
    </row>
    <row r="223" spans="2:15" x14ac:dyDescent="0.3">
      <c r="B223" s="11" t="s">
        <v>19</v>
      </c>
      <c r="C223" s="11">
        <v>41</v>
      </c>
      <c r="E223" s="13">
        <v>18.93</v>
      </c>
      <c r="F223">
        <v>70000</v>
      </c>
      <c r="N223" s="13">
        <v>73.52</v>
      </c>
      <c r="O223">
        <v>3</v>
      </c>
    </row>
    <row r="224" spans="2:15" x14ac:dyDescent="0.3">
      <c r="B224" s="10" t="s">
        <v>19</v>
      </c>
      <c r="C224" s="10">
        <v>20</v>
      </c>
      <c r="E224" s="13">
        <v>18.95</v>
      </c>
      <c r="F224">
        <v>76900</v>
      </c>
      <c r="N224" s="13">
        <v>73.53</v>
      </c>
      <c r="O224">
        <v>3.18</v>
      </c>
    </row>
    <row r="225" spans="2:15" x14ac:dyDescent="0.3">
      <c r="B225" s="11" t="s">
        <v>19</v>
      </c>
      <c r="C225" s="11">
        <v>20</v>
      </c>
      <c r="E225" s="13">
        <v>18.98</v>
      </c>
      <c r="F225">
        <v>86300</v>
      </c>
      <c r="N225" s="13">
        <v>73.58</v>
      </c>
      <c r="O225">
        <v>3.25</v>
      </c>
    </row>
    <row r="226" spans="2:15" x14ac:dyDescent="0.3">
      <c r="B226" s="10" t="s">
        <v>19</v>
      </c>
      <c r="C226" s="10">
        <v>42</v>
      </c>
      <c r="E226" s="13">
        <v>19.190000000000001</v>
      </c>
      <c r="F226">
        <v>89100</v>
      </c>
      <c r="N226" s="13">
        <v>73.599999999999994</v>
      </c>
      <c r="O226">
        <v>3.25</v>
      </c>
    </row>
    <row r="227" spans="2:15" x14ac:dyDescent="0.3">
      <c r="B227" s="11" t="s">
        <v>19</v>
      </c>
      <c r="C227" s="11">
        <v>42</v>
      </c>
      <c r="E227" s="13">
        <v>19.27</v>
      </c>
      <c r="F227">
        <v>89100</v>
      </c>
      <c r="N227" s="13">
        <v>73.680000000000007</v>
      </c>
      <c r="O227">
        <v>3</v>
      </c>
    </row>
    <row r="228" spans="2:15" x14ac:dyDescent="0.3">
      <c r="B228" s="10" t="s">
        <v>19</v>
      </c>
      <c r="C228" s="10">
        <v>20</v>
      </c>
      <c r="E228" s="13">
        <v>19.29</v>
      </c>
      <c r="F228">
        <v>99400</v>
      </c>
      <c r="N228" s="13">
        <v>73.78</v>
      </c>
      <c r="O228">
        <v>3.12</v>
      </c>
    </row>
    <row r="229" spans="2:15" x14ac:dyDescent="0.3">
      <c r="B229" s="11" t="s">
        <v>19</v>
      </c>
      <c r="C229" s="11">
        <v>30</v>
      </c>
      <c r="E229" s="13">
        <v>19.3</v>
      </c>
      <c r="F229">
        <v>85200</v>
      </c>
      <c r="N229" s="13">
        <v>73.84</v>
      </c>
      <c r="O229">
        <v>2.37</v>
      </c>
    </row>
    <row r="230" spans="2:15" x14ac:dyDescent="0.3">
      <c r="B230" s="10" t="s">
        <v>19</v>
      </c>
      <c r="C230" s="10">
        <v>20</v>
      </c>
      <c r="E230" s="13">
        <v>19.309999999999999</v>
      </c>
      <c r="F230">
        <v>84900</v>
      </c>
      <c r="N230" s="13">
        <v>73.849999999999994</v>
      </c>
      <c r="O230">
        <v>3</v>
      </c>
    </row>
    <row r="231" spans="2:15" x14ac:dyDescent="0.3">
      <c r="B231" s="11" t="s">
        <v>19</v>
      </c>
      <c r="C231" s="11">
        <v>30</v>
      </c>
      <c r="E231" s="13">
        <v>19.440000000000001</v>
      </c>
      <c r="F231">
        <v>92100</v>
      </c>
      <c r="N231" s="13">
        <v>73.94</v>
      </c>
      <c r="O231">
        <v>3.25</v>
      </c>
    </row>
    <row r="232" spans="2:15" x14ac:dyDescent="0.3">
      <c r="B232" s="10" t="s">
        <v>19</v>
      </c>
      <c r="C232" s="10">
        <v>30</v>
      </c>
      <c r="E232" s="13">
        <v>19.63</v>
      </c>
      <c r="F232">
        <v>83300</v>
      </c>
      <c r="N232" s="13">
        <v>73.97</v>
      </c>
      <c r="O232">
        <v>3.37</v>
      </c>
    </row>
    <row r="233" spans="2:15" x14ac:dyDescent="0.3">
      <c r="B233" s="11" t="s">
        <v>19</v>
      </c>
      <c r="C233" s="11">
        <v>20</v>
      </c>
      <c r="E233" s="13">
        <v>19.68</v>
      </c>
      <c r="F233">
        <v>82600</v>
      </c>
      <c r="N233" s="13">
        <v>74</v>
      </c>
      <c r="O233">
        <v>3.75</v>
      </c>
    </row>
    <row r="234" spans="2:15" x14ac:dyDescent="0.3">
      <c r="B234" s="10" t="s">
        <v>19</v>
      </c>
      <c r="C234" s="10">
        <v>20</v>
      </c>
      <c r="E234" s="13">
        <v>19.93</v>
      </c>
      <c r="F234">
        <v>77500</v>
      </c>
      <c r="N234" s="13">
        <v>74.12</v>
      </c>
      <c r="O234">
        <v>2.99</v>
      </c>
    </row>
    <row r="235" spans="2:15" x14ac:dyDescent="0.3">
      <c r="B235" s="11" t="s">
        <v>19</v>
      </c>
      <c r="C235" s="11">
        <v>30</v>
      </c>
      <c r="E235" s="13">
        <v>20.03</v>
      </c>
      <c r="F235">
        <v>85300</v>
      </c>
      <c r="N235" s="13">
        <v>74.209999999999994</v>
      </c>
      <c r="O235">
        <v>2.99</v>
      </c>
    </row>
    <row r="236" spans="2:15" x14ac:dyDescent="0.3">
      <c r="B236" s="10" t="s">
        <v>19</v>
      </c>
      <c r="C236" s="10">
        <v>43</v>
      </c>
      <c r="E236" s="13">
        <v>20.04</v>
      </c>
      <c r="F236">
        <v>77800</v>
      </c>
      <c r="N236" s="13">
        <v>74.28</v>
      </c>
      <c r="O236">
        <v>2.87</v>
      </c>
    </row>
    <row r="237" spans="2:15" x14ac:dyDescent="0.3">
      <c r="B237" s="11" t="s">
        <v>19</v>
      </c>
      <c r="C237" s="11">
        <v>10</v>
      </c>
      <c r="E237" s="13">
        <v>20.05</v>
      </c>
      <c r="F237">
        <v>74000</v>
      </c>
      <c r="N237" s="13">
        <v>74.31</v>
      </c>
      <c r="O237">
        <v>2.87</v>
      </c>
    </row>
    <row r="238" spans="2:15" x14ac:dyDescent="0.3">
      <c r="B238" s="10" t="s">
        <v>20</v>
      </c>
      <c r="C238" s="10">
        <v>10</v>
      </c>
      <c r="E238" s="13">
        <v>20.13</v>
      </c>
      <c r="F238">
        <v>99100</v>
      </c>
      <c r="N238" s="13">
        <v>74.319999999999993</v>
      </c>
      <c r="O238">
        <v>2.99</v>
      </c>
    </row>
    <row r="239" spans="2:15" x14ac:dyDescent="0.3">
      <c r="B239" s="11" t="s">
        <v>20</v>
      </c>
      <c r="C239" s="11">
        <v>10</v>
      </c>
      <c r="E239" s="13">
        <v>20.22</v>
      </c>
      <c r="F239">
        <v>80700</v>
      </c>
      <c r="N239" s="13">
        <v>74.45</v>
      </c>
      <c r="O239">
        <v>3.37</v>
      </c>
    </row>
    <row r="240" spans="2:15" x14ac:dyDescent="0.3">
      <c r="B240" s="10" t="s">
        <v>20</v>
      </c>
      <c r="C240" s="10">
        <v>39</v>
      </c>
      <c r="E240" s="13">
        <v>20.25</v>
      </c>
      <c r="F240">
        <v>92100</v>
      </c>
      <c r="N240" s="13">
        <v>74.540000000000006</v>
      </c>
      <c r="O240">
        <v>2.99</v>
      </c>
    </row>
    <row r="241" spans="2:15" x14ac:dyDescent="0.3">
      <c r="B241" s="11" t="s">
        <v>20</v>
      </c>
      <c r="C241" s="11">
        <v>20</v>
      </c>
      <c r="E241" s="13">
        <v>20.69</v>
      </c>
      <c r="F241">
        <v>89100</v>
      </c>
      <c r="N241" s="13">
        <v>74.56</v>
      </c>
      <c r="O241">
        <v>2.62</v>
      </c>
    </row>
    <row r="242" spans="2:15" x14ac:dyDescent="0.3">
      <c r="B242" s="10" t="s">
        <v>20</v>
      </c>
      <c r="C242" s="10">
        <v>30</v>
      </c>
      <c r="E242" s="13">
        <v>20.74</v>
      </c>
      <c r="F242">
        <v>85900</v>
      </c>
      <c r="N242" s="13">
        <v>74.599999999999994</v>
      </c>
      <c r="O242">
        <v>4.87</v>
      </c>
    </row>
    <row r="243" spans="2:15" x14ac:dyDescent="0.3">
      <c r="B243" s="11" t="s">
        <v>20</v>
      </c>
      <c r="C243" s="11">
        <v>30</v>
      </c>
      <c r="E243" s="13">
        <v>20.78</v>
      </c>
      <c r="F243">
        <v>71700</v>
      </c>
      <c r="N243" s="13">
        <v>74.63</v>
      </c>
      <c r="O243">
        <v>3.12</v>
      </c>
    </row>
    <row r="244" spans="2:15" x14ac:dyDescent="0.3">
      <c r="B244" s="10" t="s">
        <v>20</v>
      </c>
      <c r="C244" s="10">
        <v>30</v>
      </c>
      <c r="E244" s="13">
        <v>20.96</v>
      </c>
      <c r="F244">
        <v>102800</v>
      </c>
      <c r="N244" s="13">
        <v>74.650000000000006</v>
      </c>
      <c r="O244">
        <v>4.25</v>
      </c>
    </row>
    <row r="245" spans="2:15" x14ac:dyDescent="0.3">
      <c r="B245" s="11" t="s">
        <v>20</v>
      </c>
      <c r="C245" s="11">
        <v>20</v>
      </c>
      <c r="E245" s="13">
        <v>21.32</v>
      </c>
      <c r="F245">
        <v>98000</v>
      </c>
      <c r="N245" s="13">
        <v>74.78</v>
      </c>
      <c r="O245">
        <v>3.12</v>
      </c>
    </row>
    <row r="246" spans="2:15" x14ac:dyDescent="0.3">
      <c r="B246" s="10" t="s">
        <v>20</v>
      </c>
      <c r="C246" s="10">
        <v>30</v>
      </c>
      <c r="E246" s="13">
        <v>21.42</v>
      </c>
      <c r="F246">
        <v>76200</v>
      </c>
      <c r="N246" s="13">
        <v>74.790000000000006</v>
      </c>
      <c r="O246">
        <v>3.5</v>
      </c>
    </row>
    <row r="247" spans="2:15" x14ac:dyDescent="0.3">
      <c r="B247" s="11" t="s">
        <v>20</v>
      </c>
      <c r="C247" s="11">
        <v>30</v>
      </c>
      <c r="E247" s="13">
        <v>21.49</v>
      </c>
      <c r="F247">
        <v>100000</v>
      </c>
      <c r="N247" s="13">
        <v>74.83</v>
      </c>
      <c r="O247">
        <v>3</v>
      </c>
    </row>
    <row r="248" spans="2:15" x14ac:dyDescent="0.3">
      <c r="B248" s="10" t="s">
        <v>20</v>
      </c>
      <c r="C248" s="10">
        <v>10</v>
      </c>
      <c r="E248" s="13">
        <v>21.69</v>
      </c>
      <c r="F248">
        <v>72200</v>
      </c>
      <c r="N248" s="13">
        <v>74.900000000000006</v>
      </c>
      <c r="O248">
        <v>3.25</v>
      </c>
    </row>
    <row r="249" spans="2:15" x14ac:dyDescent="0.3">
      <c r="B249" s="11" t="s">
        <v>20</v>
      </c>
      <c r="C249" s="11">
        <v>41</v>
      </c>
      <c r="E249" s="13">
        <v>21.73</v>
      </c>
      <c r="F249">
        <v>71400</v>
      </c>
      <c r="N249" s="13">
        <v>74.92</v>
      </c>
      <c r="O249">
        <v>3.12</v>
      </c>
    </row>
    <row r="250" spans="2:15" x14ac:dyDescent="0.3">
      <c r="B250" s="10" t="s">
        <v>20</v>
      </c>
      <c r="C250" s="10">
        <v>20</v>
      </c>
      <c r="E250" s="13">
        <v>21.96</v>
      </c>
      <c r="F250">
        <v>69200</v>
      </c>
      <c r="N250" s="13">
        <v>74.95</v>
      </c>
      <c r="O250">
        <v>3.06</v>
      </c>
    </row>
    <row r="251" spans="2:15" x14ac:dyDescent="0.3">
      <c r="B251" s="11" t="s">
        <v>20</v>
      </c>
      <c r="C251" s="11">
        <v>20</v>
      </c>
      <c r="E251" s="13">
        <v>22.09</v>
      </c>
      <c r="F251">
        <v>66100</v>
      </c>
      <c r="N251" s="13">
        <v>74.989999999999995</v>
      </c>
      <c r="O251">
        <v>2.75</v>
      </c>
    </row>
    <row r="252" spans="2:15" x14ac:dyDescent="0.3">
      <c r="B252" s="10" t="s">
        <v>20</v>
      </c>
      <c r="C252" s="10">
        <v>10</v>
      </c>
      <c r="E252" s="13">
        <v>22.44</v>
      </c>
      <c r="F252">
        <v>84600</v>
      </c>
      <c r="N252" s="13">
        <v>75</v>
      </c>
      <c r="O252">
        <v>3.8036363636363641</v>
      </c>
    </row>
    <row r="253" spans="2:15" x14ac:dyDescent="0.3">
      <c r="B253" s="11" t="s">
        <v>20</v>
      </c>
      <c r="C253" s="11">
        <v>30</v>
      </c>
      <c r="E253" s="13">
        <v>22.5</v>
      </c>
      <c r="F253">
        <v>114000</v>
      </c>
      <c r="N253" s="13">
        <v>75.319999999999993</v>
      </c>
      <c r="O253">
        <v>3.25</v>
      </c>
    </row>
    <row r="254" spans="2:15" x14ac:dyDescent="0.3">
      <c r="B254" s="10" t="s">
        <v>20</v>
      </c>
      <c r="C254" s="10">
        <v>20</v>
      </c>
      <c r="E254" s="13">
        <v>22.55</v>
      </c>
      <c r="F254">
        <v>96600</v>
      </c>
      <c r="N254" s="13">
        <v>75.38</v>
      </c>
      <c r="O254">
        <v>2.62</v>
      </c>
    </row>
    <row r="255" spans="2:15" x14ac:dyDescent="0.3">
      <c r="B255" s="11" t="s">
        <v>20</v>
      </c>
      <c r="C255" s="11">
        <v>40</v>
      </c>
      <c r="E255" s="13">
        <v>22.68</v>
      </c>
      <c r="F255">
        <v>77800</v>
      </c>
      <c r="N255" s="13">
        <v>75.86</v>
      </c>
      <c r="O255">
        <v>3.5</v>
      </c>
    </row>
    <row r="256" spans="2:15" x14ac:dyDescent="0.3">
      <c r="B256" s="10" t="s">
        <v>20</v>
      </c>
      <c r="C256" s="10">
        <v>40</v>
      </c>
      <c r="E256" s="13">
        <v>22.75</v>
      </c>
      <c r="F256">
        <v>100000</v>
      </c>
      <c r="N256" s="13">
        <v>75.88</v>
      </c>
      <c r="O256">
        <v>2.37</v>
      </c>
    </row>
    <row r="257" spans="2:15" x14ac:dyDescent="0.3">
      <c r="B257" s="11" t="s">
        <v>20</v>
      </c>
      <c r="C257" s="11">
        <v>49</v>
      </c>
      <c r="E257" s="13">
        <v>22.84</v>
      </c>
      <c r="F257">
        <v>64700</v>
      </c>
      <c r="N257" s="13">
        <v>76.19</v>
      </c>
      <c r="O257">
        <v>3.5</v>
      </c>
    </row>
    <row r="258" spans="2:15" x14ac:dyDescent="0.3">
      <c r="B258" s="10" t="s">
        <v>20</v>
      </c>
      <c r="C258" s="10">
        <v>40</v>
      </c>
      <c r="E258" s="13">
        <v>23.23</v>
      </c>
      <c r="F258">
        <v>71400</v>
      </c>
      <c r="N258" s="13">
        <v>76.510000000000005</v>
      </c>
      <c r="O258">
        <v>3.62</v>
      </c>
    </row>
    <row r="259" spans="2:15" x14ac:dyDescent="0.3">
      <c r="B259" s="11" t="s">
        <v>20</v>
      </c>
      <c r="C259" s="11">
        <v>30</v>
      </c>
      <c r="E259" s="13">
        <v>23.51</v>
      </c>
      <c r="F259">
        <v>112450</v>
      </c>
      <c r="N259" s="13">
        <v>76.739999999999995</v>
      </c>
      <c r="O259">
        <v>3.87</v>
      </c>
    </row>
    <row r="260" spans="2:15" x14ac:dyDescent="0.3">
      <c r="B260" s="10" t="s">
        <v>20</v>
      </c>
      <c r="C260" s="10">
        <v>47</v>
      </c>
      <c r="E260" s="13">
        <v>23.98</v>
      </c>
      <c r="F260">
        <v>71000</v>
      </c>
      <c r="N260" s="13">
        <v>76.81</v>
      </c>
      <c r="O260">
        <v>2.99</v>
      </c>
    </row>
    <row r="261" spans="2:15" x14ac:dyDescent="0.3">
      <c r="B261" s="11" t="s">
        <v>20</v>
      </c>
      <c r="C261" s="11">
        <v>36</v>
      </c>
      <c r="E261" s="13">
        <v>24.01</v>
      </c>
      <c r="F261">
        <v>71400</v>
      </c>
      <c r="N261" s="13">
        <v>76.92</v>
      </c>
      <c r="O261">
        <v>3.4249999999999998</v>
      </c>
    </row>
    <row r="262" spans="2:15" x14ac:dyDescent="0.3">
      <c r="B262" s="10" t="s">
        <v>20</v>
      </c>
      <c r="C262" s="10">
        <v>40</v>
      </c>
      <c r="E262" s="13">
        <v>24.46</v>
      </c>
      <c r="F262">
        <v>106900</v>
      </c>
      <c r="N262" s="13">
        <v>77.22</v>
      </c>
      <c r="O262">
        <v>2.99</v>
      </c>
    </row>
    <row r="263" spans="2:15" x14ac:dyDescent="0.3">
      <c r="B263" s="11" t="s">
        <v>20</v>
      </c>
      <c r="C263" s="11">
        <v>37</v>
      </c>
      <c r="E263" s="13">
        <v>24.87</v>
      </c>
      <c r="F263">
        <v>77800</v>
      </c>
      <c r="N263" s="13">
        <v>77.540000000000006</v>
      </c>
      <c r="O263">
        <v>3.25</v>
      </c>
    </row>
    <row r="264" spans="2:15" x14ac:dyDescent="0.3">
      <c r="B264" s="10" t="s">
        <v>20</v>
      </c>
      <c r="C264" s="10">
        <v>30</v>
      </c>
      <c r="E264" s="13">
        <v>24.92</v>
      </c>
      <c r="F264">
        <v>70800</v>
      </c>
      <c r="N264" s="13">
        <v>77.56</v>
      </c>
      <c r="O264">
        <v>3.37</v>
      </c>
    </row>
    <row r="265" spans="2:15" x14ac:dyDescent="0.3">
      <c r="B265" s="11" t="s">
        <v>20</v>
      </c>
      <c r="C265" s="11">
        <v>43</v>
      </c>
      <c r="E265" s="13">
        <v>24.95</v>
      </c>
      <c r="F265">
        <v>97800</v>
      </c>
      <c r="N265" s="13">
        <v>77.63</v>
      </c>
      <c r="O265">
        <v>2.75</v>
      </c>
    </row>
    <row r="266" spans="2:15" x14ac:dyDescent="0.3">
      <c r="B266" s="10" t="s">
        <v>20</v>
      </c>
      <c r="C266" s="10">
        <v>50</v>
      </c>
      <c r="E266" s="13">
        <v>25.02</v>
      </c>
      <c r="F266">
        <v>96600</v>
      </c>
      <c r="N266" s="13">
        <v>77.64</v>
      </c>
      <c r="O266">
        <v>2.37</v>
      </c>
    </row>
    <row r="267" spans="2:15" x14ac:dyDescent="0.3">
      <c r="B267" s="11" t="s">
        <v>20</v>
      </c>
      <c r="C267" s="11">
        <v>49</v>
      </c>
      <c r="E267" s="13">
        <v>25.16</v>
      </c>
      <c r="F267">
        <v>83300</v>
      </c>
      <c r="N267" s="13">
        <v>77.650000000000006</v>
      </c>
      <c r="O267">
        <v>3.37</v>
      </c>
    </row>
    <row r="268" spans="2:15" x14ac:dyDescent="0.3">
      <c r="B268" s="10" t="s">
        <v>20</v>
      </c>
      <c r="C268" s="10">
        <v>49</v>
      </c>
      <c r="E268" s="13">
        <v>25.17</v>
      </c>
      <c r="F268">
        <v>127900</v>
      </c>
      <c r="N268" s="13">
        <v>77.709999999999994</v>
      </c>
      <c r="O268">
        <v>4.25</v>
      </c>
    </row>
    <row r="269" spans="2:15" x14ac:dyDescent="0.3">
      <c r="B269" s="11" t="s">
        <v>20</v>
      </c>
      <c r="C269" s="11">
        <v>20</v>
      </c>
      <c r="E269" s="13">
        <v>25.24</v>
      </c>
      <c r="F269">
        <v>94100</v>
      </c>
      <c r="N269" s="13">
        <v>77.77</v>
      </c>
      <c r="O269">
        <v>3.25</v>
      </c>
    </row>
    <row r="270" spans="2:15" x14ac:dyDescent="0.3">
      <c r="B270" s="10" t="s">
        <v>20</v>
      </c>
      <c r="C270" s="10">
        <v>47</v>
      </c>
      <c r="E270" s="13">
        <v>25.29</v>
      </c>
      <c r="F270">
        <v>115100</v>
      </c>
      <c r="N270" s="13">
        <v>77.98</v>
      </c>
      <c r="O270">
        <v>2.75</v>
      </c>
    </row>
    <row r="271" spans="2:15" x14ac:dyDescent="0.3">
      <c r="B271" s="11" t="s">
        <v>20</v>
      </c>
      <c r="C271" s="11">
        <v>10</v>
      </c>
      <c r="E271" s="13">
        <v>25.3</v>
      </c>
      <c r="F271">
        <v>84800</v>
      </c>
      <c r="N271" s="13">
        <v>78</v>
      </c>
      <c r="O271">
        <v>2.99</v>
      </c>
    </row>
    <row r="272" spans="2:15" x14ac:dyDescent="0.3">
      <c r="B272" s="10" t="s">
        <v>20</v>
      </c>
      <c r="C272" s="10">
        <v>30</v>
      </c>
      <c r="E272" s="13">
        <v>25.37</v>
      </c>
      <c r="F272">
        <v>84800</v>
      </c>
      <c r="N272" s="13">
        <v>78.040000000000006</v>
      </c>
      <c r="O272">
        <v>2.75</v>
      </c>
    </row>
    <row r="273" spans="2:15" x14ac:dyDescent="0.3">
      <c r="B273" s="11" t="s">
        <v>20</v>
      </c>
      <c r="C273" s="11">
        <v>44</v>
      </c>
      <c r="E273" s="13">
        <v>25.68</v>
      </c>
      <c r="F273">
        <v>66700</v>
      </c>
      <c r="N273" s="13">
        <v>78.12</v>
      </c>
      <c r="O273">
        <v>4.75</v>
      </c>
    </row>
    <row r="274" spans="2:15" x14ac:dyDescent="0.3">
      <c r="B274" s="10" t="s">
        <v>20</v>
      </c>
      <c r="C274" s="10">
        <v>39</v>
      </c>
      <c r="E274" s="13">
        <v>25.71</v>
      </c>
      <c r="F274">
        <v>68300</v>
      </c>
      <c r="N274" s="13">
        <v>78.180000000000007</v>
      </c>
      <c r="O274">
        <v>3.25</v>
      </c>
    </row>
    <row r="275" spans="2:15" x14ac:dyDescent="0.3">
      <c r="B275" s="11" t="s">
        <v>20</v>
      </c>
      <c r="C275" s="11">
        <v>40</v>
      </c>
      <c r="E275" s="13">
        <v>25.81</v>
      </c>
      <c r="F275">
        <v>97600</v>
      </c>
      <c r="N275" s="13">
        <v>78.23</v>
      </c>
      <c r="O275">
        <v>3.99</v>
      </c>
    </row>
    <row r="276" spans="2:15" x14ac:dyDescent="0.3">
      <c r="B276" s="10" t="s">
        <v>20</v>
      </c>
      <c r="C276" s="10">
        <v>45</v>
      </c>
      <c r="E276" s="13">
        <v>25.87</v>
      </c>
      <c r="F276">
        <v>64200</v>
      </c>
      <c r="N276" s="13">
        <v>78.34</v>
      </c>
      <c r="O276">
        <v>4.62</v>
      </c>
    </row>
    <row r="277" spans="2:15" x14ac:dyDescent="0.3">
      <c r="B277" s="11" t="s">
        <v>20</v>
      </c>
      <c r="C277" s="11">
        <v>43</v>
      </c>
      <c r="E277" s="13">
        <v>25.97</v>
      </c>
      <c r="F277">
        <v>75300</v>
      </c>
      <c r="N277" s="13">
        <v>78.55</v>
      </c>
      <c r="O277">
        <v>3.87</v>
      </c>
    </row>
    <row r="278" spans="2:15" x14ac:dyDescent="0.3">
      <c r="B278" s="10" t="s">
        <v>20</v>
      </c>
      <c r="C278" s="10">
        <v>39</v>
      </c>
      <c r="E278" s="13">
        <v>26.3</v>
      </c>
      <c r="F278">
        <v>69600</v>
      </c>
      <c r="N278" s="13">
        <v>78.650000000000006</v>
      </c>
      <c r="O278">
        <v>3.37</v>
      </c>
    </row>
    <row r="279" spans="2:15" x14ac:dyDescent="0.3">
      <c r="B279" s="11" t="s">
        <v>20</v>
      </c>
      <c r="C279" s="11">
        <v>30</v>
      </c>
      <c r="E279" s="13">
        <v>26.44</v>
      </c>
      <c r="F279">
        <v>54700</v>
      </c>
      <c r="N279" s="13">
        <v>78.78</v>
      </c>
      <c r="O279">
        <v>3.6</v>
      </c>
    </row>
    <row r="280" spans="2:15" x14ac:dyDescent="0.3">
      <c r="B280" s="10" t="s">
        <v>20</v>
      </c>
      <c r="C280" s="10">
        <v>10</v>
      </c>
      <c r="E280" s="13">
        <v>26.51</v>
      </c>
      <c r="F280">
        <v>100000</v>
      </c>
      <c r="N280" s="13">
        <v>78.83</v>
      </c>
      <c r="O280">
        <v>3.37</v>
      </c>
    </row>
    <row r="281" spans="2:15" x14ac:dyDescent="0.3">
      <c r="B281" s="11" t="s">
        <v>20</v>
      </c>
      <c r="C281" s="11">
        <v>10</v>
      </c>
      <c r="E281" s="13">
        <v>26.52</v>
      </c>
      <c r="F281">
        <v>77800</v>
      </c>
      <c r="N281" s="13">
        <v>78.94</v>
      </c>
      <c r="O281">
        <v>2.99</v>
      </c>
    </row>
    <row r="282" spans="2:15" x14ac:dyDescent="0.3">
      <c r="B282" s="10" t="s">
        <v>20</v>
      </c>
      <c r="C282" s="10">
        <v>42</v>
      </c>
      <c r="E282" s="13">
        <v>26.79</v>
      </c>
      <c r="F282">
        <v>66900</v>
      </c>
      <c r="N282" s="13">
        <v>79</v>
      </c>
      <c r="O282">
        <v>3.5749999999999997</v>
      </c>
    </row>
    <row r="283" spans="2:15" x14ac:dyDescent="0.3">
      <c r="B283" s="11" t="s">
        <v>20</v>
      </c>
      <c r="C283" s="11">
        <v>36</v>
      </c>
      <c r="E283" s="13">
        <v>26.93</v>
      </c>
      <c r="F283">
        <v>80000</v>
      </c>
      <c r="N283" s="13">
        <v>79.040000000000006</v>
      </c>
      <c r="O283">
        <v>3.12</v>
      </c>
    </row>
    <row r="284" spans="2:15" x14ac:dyDescent="0.3">
      <c r="B284" s="10" t="s">
        <v>20</v>
      </c>
      <c r="C284" s="10">
        <v>46</v>
      </c>
      <c r="E284" s="13">
        <v>27.53</v>
      </c>
      <c r="F284">
        <v>89100</v>
      </c>
      <c r="N284" s="13">
        <v>79.09</v>
      </c>
      <c r="O284">
        <v>5</v>
      </c>
    </row>
    <row r="285" spans="2:15" x14ac:dyDescent="0.3">
      <c r="B285" s="11" t="s">
        <v>20</v>
      </c>
      <c r="C285" s="11">
        <v>20</v>
      </c>
      <c r="E285" s="13">
        <v>27.59</v>
      </c>
      <c r="F285">
        <v>89400</v>
      </c>
      <c r="N285" s="13">
        <v>79.2</v>
      </c>
      <c r="O285">
        <v>2.87</v>
      </c>
    </row>
    <row r="286" spans="2:15" x14ac:dyDescent="0.3">
      <c r="B286" s="10" t="s">
        <v>20</v>
      </c>
      <c r="C286" s="10">
        <v>20</v>
      </c>
      <c r="E286" s="13">
        <v>27.73</v>
      </c>
      <c r="F286">
        <v>106900</v>
      </c>
      <c r="N286" s="13">
        <v>79.27</v>
      </c>
      <c r="O286">
        <v>2.62</v>
      </c>
    </row>
    <row r="287" spans="2:15" x14ac:dyDescent="0.3">
      <c r="B287" s="11" t="s">
        <v>20</v>
      </c>
      <c r="C287" s="11">
        <v>44</v>
      </c>
      <c r="E287" s="13">
        <v>28.14</v>
      </c>
      <c r="F287">
        <v>52900</v>
      </c>
      <c r="N287" s="13">
        <v>79.36</v>
      </c>
      <c r="O287">
        <v>6</v>
      </c>
    </row>
    <row r="288" spans="2:15" x14ac:dyDescent="0.3">
      <c r="B288" s="10" t="s">
        <v>20</v>
      </c>
      <c r="C288" s="10">
        <v>45</v>
      </c>
      <c r="E288" s="13">
        <v>28.31</v>
      </c>
      <c r="F288">
        <v>83300</v>
      </c>
      <c r="N288" s="13">
        <v>79.37</v>
      </c>
      <c r="O288">
        <v>3.12</v>
      </c>
    </row>
    <row r="289" spans="2:15" x14ac:dyDescent="0.3">
      <c r="B289" s="11" t="s">
        <v>20</v>
      </c>
      <c r="C289" s="11">
        <v>30</v>
      </c>
      <c r="E289" s="13">
        <v>28.43</v>
      </c>
      <c r="F289">
        <v>81000</v>
      </c>
      <c r="N289" s="13">
        <v>79.42</v>
      </c>
      <c r="O289">
        <v>3.62</v>
      </c>
    </row>
    <row r="290" spans="2:15" x14ac:dyDescent="0.3">
      <c r="B290" s="10" t="s">
        <v>20</v>
      </c>
      <c r="C290" s="10">
        <v>30</v>
      </c>
      <c r="E290" s="13">
        <v>28.67</v>
      </c>
      <c r="F290">
        <v>64600</v>
      </c>
      <c r="N290" s="13">
        <v>79.44</v>
      </c>
      <c r="O290">
        <v>2.5</v>
      </c>
    </row>
    <row r="291" spans="2:15" x14ac:dyDescent="0.3">
      <c r="B291" s="11" t="s">
        <v>20</v>
      </c>
      <c r="C291" s="11">
        <v>20</v>
      </c>
      <c r="E291" s="13">
        <v>29.18</v>
      </c>
      <c r="F291">
        <v>124900</v>
      </c>
      <c r="N291" s="13">
        <v>79.63</v>
      </c>
      <c r="O291">
        <v>2.75</v>
      </c>
    </row>
    <row r="292" spans="2:15" x14ac:dyDescent="0.3">
      <c r="B292" s="10" t="s">
        <v>20</v>
      </c>
      <c r="C292" s="10">
        <v>20</v>
      </c>
      <c r="E292" s="13">
        <v>29.35</v>
      </c>
      <c r="F292">
        <v>96500</v>
      </c>
      <c r="N292" s="13">
        <v>79.680000000000007</v>
      </c>
      <c r="O292">
        <v>3.18</v>
      </c>
    </row>
    <row r="293" spans="2:15" x14ac:dyDescent="0.3">
      <c r="B293" s="11" t="s">
        <v>20</v>
      </c>
      <c r="C293" s="11">
        <v>30</v>
      </c>
      <c r="E293" s="13">
        <v>29.38</v>
      </c>
      <c r="F293">
        <v>101700</v>
      </c>
      <c r="N293" s="13">
        <v>79.7</v>
      </c>
      <c r="O293">
        <v>3.62</v>
      </c>
    </row>
    <row r="294" spans="2:15" x14ac:dyDescent="0.3">
      <c r="B294" s="10" t="s">
        <v>20</v>
      </c>
      <c r="C294" s="10">
        <v>10</v>
      </c>
      <c r="E294" s="13">
        <v>29.57</v>
      </c>
      <c r="F294">
        <v>91700</v>
      </c>
      <c r="N294" s="13">
        <v>79.739999999999995</v>
      </c>
      <c r="O294">
        <v>3.62</v>
      </c>
    </row>
    <row r="295" spans="2:15" x14ac:dyDescent="0.3">
      <c r="B295" s="11" t="s">
        <v>20</v>
      </c>
      <c r="C295" s="11">
        <v>30</v>
      </c>
      <c r="E295" s="13">
        <v>29.58</v>
      </c>
      <c r="F295">
        <v>65000</v>
      </c>
      <c r="N295" s="13">
        <v>79.819999999999993</v>
      </c>
      <c r="O295">
        <v>4.25</v>
      </c>
    </row>
    <row r="296" spans="2:15" x14ac:dyDescent="0.3">
      <c r="B296" s="10" t="s">
        <v>20</v>
      </c>
      <c r="C296" s="10">
        <v>43</v>
      </c>
      <c r="E296" s="13">
        <v>29.6</v>
      </c>
      <c r="F296">
        <v>83300</v>
      </c>
      <c r="N296" s="13">
        <v>79.88</v>
      </c>
      <c r="O296">
        <v>3.25</v>
      </c>
    </row>
    <row r="297" spans="2:15" x14ac:dyDescent="0.3">
      <c r="B297" s="11" t="s">
        <v>20</v>
      </c>
      <c r="C297" s="11">
        <v>37</v>
      </c>
      <c r="E297" s="13">
        <v>29.86</v>
      </c>
      <c r="F297">
        <v>83300</v>
      </c>
      <c r="N297" s="13">
        <v>79.89</v>
      </c>
      <c r="O297">
        <v>2.87</v>
      </c>
    </row>
    <row r="298" spans="2:15" x14ac:dyDescent="0.3">
      <c r="B298" s="10" t="s">
        <v>20</v>
      </c>
      <c r="C298" s="10">
        <v>40</v>
      </c>
      <c r="E298" s="13">
        <v>29.96</v>
      </c>
      <c r="F298">
        <v>83300</v>
      </c>
      <c r="N298" s="13">
        <v>79.959999999999994</v>
      </c>
      <c r="O298">
        <v>3.75</v>
      </c>
    </row>
    <row r="299" spans="2:15" x14ac:dyDescent="0.3">
      <c r="B299" s="11" t="s">
        <v>20</v>
      </c>
      <c r="C299" s="11">
        <v>10</v>
      </c>
      <c r="E299" s="13">
        <v>30.11</v>
      </c>
      <c r="F299">
        <v>104000</v>
      </c>
      <c r="N299" s="13">
        <v>79.989999999999995</v>
      </c>
      <c r="O299">
        <v>3.56</v>
      </c>
    </row>
    <row r="300" spans="2:15" x14ac:dyDescent="0.3">
      <c r="B300" s="10" t="s">
        <v>20</v>
      </c>
      <c r="C300" s="10">
        <v>38</v>
      </c>
      <c r="E300" s="13">
        <v>30.74</v>
      </c>
      <c r="F300">
        <v>99400</v>
      </c>
      <c r="N300" s="13">
        <v>80</v>
      </c>
      <c r="O300">
        <v>3.4286440677966121</v>
      </c>
    </row>
    <row r="301" spans="2:15" x14ac:dyDescent="0.3">
      <c r="B301" s="11" t="s">
        <v>20</v>
      </c>
      <c r="C301" s="11">
        <v>20</v>
      </c>
      <c r="E301" s="13">
        <v>30.82</v>
      </c>
      <c r="F301">
        <v>89100</v>
      </c>
      <c r="N301" s="13">
        <v>80.150000000000006</v>
      </c>
      <c r="O301">
        <v>3.87</v>
      </c>
    </row>
    <row r="302" spans="2:15" x14ac:dyDescent="0.3">
      <c r="B302" s="10" t="s">
        <v>20</v>
      </c>
      <c r="C302" s="10">
        <v>45</v>
      </c>
      <c r="E302" s="13">
        <v>31.07</v>
      </c>
      <c r="F302">
        <v>63600</v>
      </c>
      <c r="N302" s="13">
        <v>80.900000000000006</v>
      </c>
      <c r="O302">
        <v>3.22</v>
      </c>
    </row>
    <row r="303" spans="2:15" x14ac:dyDescent="0.3">
      <c r="B303" s="11" t="s">
        <v>20</v>
      </c>
      <c r="C303" s="11">
        <v>20</v>
      </c>
      <c r="E303" s="13">
        <v>31.13</v>
      </c>
      <c r="F303">
        <v>127900</v>
      </c>
      <c r="N303" s="13">
        <v>80.989999999999995</v>
      </c>
      <c r="O303">
        <v>2.87</v>
      </c>
    </row>
    <row r="304" spans="2:15" x14ac:dyDescent="0.3">
      <c r="B304" s="10" t="s">
        <v>20</v>
      </c>
      <c r="C304" s="10">
        <v>10</v>
      </c>
      <c r="E304" s="13">
        <v>31.33</v>
      </c>
      <c r="F304">
        <v>82300</v>
      </c>
      <c r="N304" s="13">
        <v>81.52</v>
      </c>
      <c r="O304">
        <v>3.5</v>
      </c>
    </row>
    <row r="305" spans="2:15" x14ac:dyDescent="0.3">
      <c r="B305" s="11" t="s">
        <v>20</v>
      </c>
      <c r="C305" s="11">
        <v>10</v>
      </c>
      <c r="E305" s="13">
        <v>31.34</v>
      </c>
      <c r="F305">
        <v>92100</v>
      </c>
      <c r="N305" s="13">
        <v>81.599999999999994</v>
      </c>
      <c r="O305">
        <v>3.37</v>
      </c>
    </row>
    <row r="306" spans="2:15" x14ac:dyDescent="0.3">
      <c r="B306" s="10" t="s">
        <v>20</v>
      </c>
      <c r="C306" s="10">
        <v>42</v>
      </c>
      <c r="E306" s="13">
        <v>31.37</v>
      </c>
      <c r="F306">
        <v>77800</v>
      </c>
      <c r="N306" s="13">
        <v>82.91</v>
      </c>
      <c r="O306">
        <v>3.75</v>
      </c>
    </row>
    <row r="307" spans="2:15" x14ac:dyDescent="0.3">
      <c r="B307" s="11" t="s">
        <v>20</v>
      </c>
      <c r="C307" s="11">
        <v>49</v>
      </c>
      <c r="E307" s="13">
        <v>31.7</v>
      </c>
      <c r="F307">
        <v>68900</v>
      </c>
      <c r="N307" s="13">
        <v>83.12</v>
      </c>
      <c r="O307">
        <v>2.99</v>
      </c>
    </row>
    <row r="308" spans="2:15" x14ac:dyDescent="0.3">
      <c r="B308" s="10" t="s">
        <v>20</v>
      </c>
      <c r="C308" s="10">
        <v>49</v>
      </c>
      <c r="E308" s="13">
        <v>31.74</v>
      </c>
      <c r="F308">
        <v>92700</v>
      </c>
      <c r="N308" s="13">
        <v>83.19</v>
      </c>
      <c r="O308">
        <v>3.5</v>
      </c>
    </row>
    <row r="309" spans="2:15" x14ac:dyDescent="0.3">
      <c r="B309" s="11" t="s">
        <v>20</v>
      </c>
      <c r="C309" s="11">
        <v>39</v>
      </c>
      <c r="E309" s="13">
        <v>31.96</v>
      </c>
      <c r="F309">
        <v>54400</v>
      </c>
      <c r="N309" s="13">
        <v>83.33</v>
      </c>
      <c r="O309">
        <v>3.37</v>
      </c>
    </row>
    <row r="310" spans="2:15" x14ac:dyDescent="0.3">
      <c r="B310" s="10" t="s">
        <v>20</v>
      </c>
      <c r="C310" s="10">
        <v>20</v>
      </c>
      <c r="E310" s="13">
        <v>32.25</v>
      </c>
      <c r="F310">
        <v>77800</v>
      </c>
      <c r="N310" s="13">
        <v>83.36</v>
      </c>
      <c r="O310">
        <v>3.75</v>
      </c>
    </row>
    <row r="311" spans="2:15" x14ac:dyDescent="0.3">
      <c r="B311" s="11" t="s">
        <v>20</v>
      </c>
      <c r="C311" s="11">
        <v>37</v>
      </c>
      <c r="E311" s="13">
        <v>32.46</v>
      </c>
      <c r="F311">
        <v>68100</v>
      </c>
      <c r="N311" s="13">
        <v>83.52</v>
      </c>
      <c r="O311">
        <v>2.99</v>
      </c>
    </row>
    <row r="312" spans="2:15" x14ac:dyDescent="0.3">
      <c r="B312" s="10" t="s">
        <v>20</v>
      </c>
      <c r="C312" s="10">
        <v>10</v>
      </c>
      <c r="E312" s="13">
        <v>32.5</v>
      </c>
      <c r="F312">
        <v>80000</v>
      </c>
      <c r="N312" s="13">
        <v>84</v>
      </c>
      <c r="O312">
        <v>2.62</v>
      </c>
    </row>
    <row r="313" spans="2:15" x14ac:dyDescent="0.3">
      <c r="B313" s="11" t="s">
        <v>20</v>
      </c>
      <c r="C313" s="11">
        <v>43</v>
      </c>
      <c r="E313" s="13">
        <v>32.619999999999997</v>
      </c>
      <c r="F313">
        <v>127900</v>
      </c>
      <c r="N313" s="13">
        <v>84.09</v>
      </c>
      <c r="O313">
        <v>2.87</v>
      </c>
    </row>
    <row r="314" spans="2:15" x14ac:dyDescent="0.3">
      <c r="B314" s="10" t="s">
        <v>20</v>
      </c>
      <c r="C314" s="10">
        <v>20</v>
      </c>
      <c r="E314" s="13">
        <v>32.83</v>
      </c>
      <c r="F314">
        <v>65900</v>
      </c>
      <c r="N314" s="13">
        <v>84.12</v>
      </c>
      <c r="O314">
        <v>2.99</v>
      </c>
    </row>
    <row r="315" spans="2:15" x14ac:dyDescent="0.3">
      <c r="B315" s="11" t="s">
        <v>20</v>
      </c>
      <c r="C315" s="11">
        <v>20</v>
      </c>
      <c r="E315" s="13">
        <v>33.01</v>
      </c>
      <c r="F315">
        <v>79700</v>
      </c>
      <c r="N315" s="13">
        <v>84.52</v>
      </c>
      <c r="O315">
        <v>2.99</v>
      </c>
    </row>
    <row r="316" spans="2:15" x14ac:dyDescent="0.3">
      <c r="B316" s="10" t="s">
        <v>20</v>
      </c>
      <c r="C316" s="10">
        <v>30</v>
      </c>
      <c r="E316" s="13">
        <v>33.04</v>
      </c>
      <c r="F316">
        <v>75000</v>
      </c>
      <c r="N316" s="13">
        <v>84.6</v>
      </c>
      <c r="O316">
        <v>2.87</v>
      </c>
    </row>
    <row r="317" spans="2:15" x14ac:dyDescent="0.3">
      <c r="B317" s="11" t="s">
        <v>20</v>
      </c>
      <c r="C317" s="11">
        <v>20</v>
      </c>
      <c r="E317" s="13">
        <v>33.049999999999997</v>
      </c>
      <c r="F317">
        <v>94100</v>
      </c>
      <c r="N317" s="13">
        <v>84.61</v>
      </c>
      <c r="O317">
        <v>3.12</v>
      </c>
    </row>
    <row r="318" spans="2:15" x14ac:dyDescent="0.3">
      <c r="B318" s="10" t="s">
        <v>20</v>
      </c>
      <c r="C318" s="10">
        <v>30</v>
      </c>
      <c r="E318" s="13">
        <v>33.07</v>
      </c>
      <c r="F318">
        <v>106900</v>
      </c>
      <c r="N318" s="13">
        <v>84.88</v>
      </c>
      <c r="O318">
        <v>3.99</v>
      </c>
    </row>
    <row r="319" spans="2:15" x14ac:dyDescent="0.3">
      <c r="B319" s="11" t="s">
        <v>20</v>
      </c>
      <c r="C319" s="11">
        <v>42</v>
      </c>
      <c r="E319" s="13">
        <v>33.090000000000003</v>
      </c>
      <c r="F319">
        <v>89100</v>
      </c>
      <c r="N319" s="13">
        <v>84.97</v>
      </c>
      <c r="O319">
        <v>3.5</v>
      </c>
    </row>
    <row r="320" spans="2:15" x14ac:dyDescent="0.3">
      <c r="B320" s="10" t="s">
        <v>20</v>
      </c>
      <c r="C320" s="10">
        <v>20</v>
      </c>
      <c r="E320" s="13">
        <v>33.17</v>
      </c>
      <c r="F320">
        <v>82200</v>
      </c>
      <c r="N320" s="13">
        <v>84.98</v>
      </c>
      <c r="O320">
        <v>3.99</v>
      </c>
    </row>
    <row r="321" spans="2:15" x14ac:dyDescent="0.3">
      <c r="B321" s="11" t="s">
        <v>20</v>
      </c>
      <c r="C321" s="11">
        <v>30</v>
      </c>
      <c r="E321" s="13">
        <v>33.18</v>
      </c>
      <c r="F321">
        <v>82400</v>
      </c>
      <c r="N321" s="13">
        <v>85</v>
      </c>
      <c r="O321">
        <v>3.1</v>
      </c>
    </row>
    <row r="322" spans="2:15" x14ac:dyDescent="0.3">
      <c r="B322" s="10" t="s">
        <v>20</v>
      </c>
      <c r="C322" s="10">
        <v>20</v>
      </c>
      <c r="E322" s="13">
        <v>33.31</v>
      </c>
      <c r="F322">
        <v>86700</v>
      </c>
      <c r="N322" s="13">
        <v>85.57</v>
      </c>
      <c r="O322">
        <v>2.5</v>
      </c>
    </row>
    <row r="323" spans="2:15" x14ac:dyDescent="0.3">
      <c r="B323" s="11" t="s">
        <v>20</v>
      </c>
      <c r="C323" s="11">
        <v>10</v>
      </c>
      <c r="E323" s="13">
        <v>33.74</v>
      </c>
      <c r="F323">
        <v>97600</v>
      </c>
      <c r="N323" s="13">
        <v>85.91</v>
      </c>
      <c r="O323">
        <v>2.62</v>
      </c>
    </row>
    <row r="324" spans="2:15" x14ac:dyDescent="0.3">
      <c r="B324" s="10" t="s">
        <v>20</v>
      </c>
      <c r="C324" s="10">
        <v>30</v>
      </c>
      <c r="E324" s="13">
        <v>33.82</v>
      </c>
      <c r="F324">
        <v>79700</v>
      </c>
      <c r="N324" s="13">
        <v>86.02</v>
      </c>
      <c r="O324">
        <v>2.62</v>
      </c>
    </row>
    <row r="325" spans="2:15" x14ac:dyDescent="0.3">
      <c r="B325" s="11" t="s">
        <v>20</v>
      </c>
      <c r="C325" s="11">
        <v>39</v>
      </c>
      <c r="E325" s="13">
        <v>33.94</v>
      </c>
      <c r="F325">
        <v>80000</v>
      </c>
      <c r="N325" s="13">
        <v>86.29</v>
      </c>
      <c r="O325">
        <v>3.62</v>
      </c>
    </row>
    <row r="326" spans="2:15" x14ac:dyDescent="0.3">
      <c r="B326" s="10" t="s">
        <v>20</v>
      </c>
      <c r="C326" s="10">
        <v>20</v>
      </c>
      <c r="E326" s="13">
        <v>34.26</v>
      </c>
      <c r="F326">
        <v>92100</v>
      </c>
      <c r="N326" s="13">
        <v>86.36</v>
      </c>
      <c r="O326">
        <v>2.99</v>
      </c>
    </row>
    <row r="327" spans="2:15" x14ac:dyDescent="0.3">
      <c r="B327" s="11" t="s">
        <v>20</v>
      </c>
      <c r="C327" s="11">
        <v>38</v>
      </c>
      <c r="E327" s="13">
        <v>34.49</v>
      </c>
      <c r="F327">
        <v>76700</v>
      </c>
      <c r="N327" s="13">
        <v>86.81</v>
      </c>
      <c r="O327">
        <v>3.25</v>
      </c>
    </row>
    <row r="328" spans="2:15" x14ac:dyDescent="0.3">
      <c r="B328" s="10" t="s">
        <v>20</v>
      </c>
      <c r="C328" s="10">
        <v>44</v>
      </c>
      <c r="E328" s="13">
        <v>34.58</v>
      </c>
      <c r="F328">
        <v>124900</v>
      </c>
      <c r="N328" s="13">
        <v>86.94</v>
      </c>
      <c r="O328">
        <v>2.5</v>
      </c>
    </row>
    <row r="329" spans="2:15" x14ac:dyDescent="0.3">
      <c r="B329" s="11" t="s">
        <v>20</v>
      </c>
      <c r="C329" s="11">
        <v>47</v>
      </c>
      <c r="E329" s="13">
        <v>34.799999999999997</v>
      </c>
      <c r="F329">
        <v>127900</v>
      </c>
      <c r="N329" s="13">
        <v>87.29</v>
      </c>
      <c r="O329">
        <v>2.75</v>
      </c>
    </row>
    <row r="330" spans="2:15" x14ac:dyDescent="0.3">
      <c r="B330" s="10" t="s">
        <v>20</v>
      </c>
      <c r="C330" s="10">
        <v>41</v>
      </c>
      <c r="E330" s="13">
        <v>34.840000000000003</v>
      </c>
      <c r="F330">
        <v>96600</v>
      </c>
      <c r="N330" s="13">
        <v>88.14</v>
      </c>
      <c r="O330">
        <v>3.12</v>
      </c>
    </row>
    <row r="331" spans="2:15" x14ac:dyDescent="0.3">
      <c r="B331" s="11" t="s">
        <v>20</v>
      </c>
      <c r="C331" s="11">
        <v>45</v>
      </c>
      <c r="E331" s="13">
        <v>35.01</v>
      </c>
      <c r="F331">
        <v>96600</v>
      </c>
      <c r="N331" s="13">
        <v>88.51</v>
      </c>
      <c r="O331">
        <v>3.37</v>
      </c>
    </row>
    <row r="332" spans="2:15" x14ac:dyDescent="0.3">
      <c r="B332" s="10" t="s">
        <v>20</v>
      </c>
      <c r="C332" s="10">
        <v>42</v>
      </c>
      <c r="E332" s="13">
        <v>35.32</v>
      </c>
      <c r="F332">
        <v>89600</v>
      </c>
      <c r="N332" s="13">
        <v>88.57</v>
      </c>
      <c r="O332">
        <v>3.5</v>
      </c>
    </row>
    <row r="333" spans="2:15" x14ac:dyDescent="0.3">
      <c r="B333" s="11" t="s">
        <v>20</v>
      </c>
      <c r="C333" s="11">
        <v>20</v>
      </c>
      <c r="E333" s="13">
        <v>35.67</v>
      </c>
      <c r="F333">
        <v>83300</v>
      </c>
      <c r="N333" s="13">
        <v>88.88</v>
      </c>
      <c r="O333">
        <v>2.87</v>
      </c>
    </row>
    <row r="334" spans="2:15" x14ac:dyDescent="0.3">
      <c r="B334" s="10" t="s">
        <v>20</v>
      </c>
      <c r="C334" s="10">
        <v>37</v>
      </c>
      <c r="E334" s="13">
        <v>35.729999999999997</v>
      </c>
      <c r="F334">
        <v>81700</v>
      </c>
      <c r="N334" s="13">
        <v>89.31</v>
      </c>
      <c r="O334">
        <v>3</v>
      </c>
    </row>
    <row r="335" spans="2:15" x14ac:dyDescent="0.3">
      <c r="B335" s="11" t="s">
        <v>21</v>
      </c>
      <c r="C335" s="11">
        <v>30</v>
      </c>
      <c r="E335" s="13">
        <v>35.76</v>
      </c>
      <c r="F335">
        <v>96600</v>
      </c>
      <c r="N335" s="13">
        <v>89.38</v>
      </c>
      <c r="O335">
        <v>2.87</v>
      </c>
    </row>
    <row r="336" spans="2:15" x14ac:dyDescent="0.3">
      <c r="B336" s="10" t="s">
        <v>21</v>
      </c>
      <c r="C336" s="10">
        <v>38</v>
      </c>
      <c r="E336" s="13">
        <v>35.97</v>
      </c>
      <c r="F336">
        <v>69100</v>
      </c>
      <c r="N336" s="13">
        <v>89.96</v>
      </c>
      <c r="O336">
        <v>3.5</v>
      </c>
    </row>
    <row r="337" spans="2:15" x14ac:dyDescent="0.3">
      <c r="B337" s="11" t="s">
        <v>21</v>
      </c>
      <c r="C337" s="11">
        <v>46</v>
      </c>
      <c r="E337" s="13">
        <v>35.979999999999997</v>
      </c>
      <c r="F337">
        <v>77800</v>
      </c>
      <c r="N337" s="13">
        <v>89.97</v>
      </c>
      <c r="O337">
        <v>2.62</v>
      </c>
    </row>
    <row r="338" spans="2:15" x14ac:dyDescent="0.3">
      <c r="B338" s="10" t="s">
        <v>21</v>
      </c>
      <c r="C338" s="10">
        <v>30</v>
      </c>
      <c r="E338" s="13">
        <v>36.35</v>
      </c>
      <c r="F338">
        <v>86700</v>
      </c>
      <c r="N338" s="13">
        <v>89.99</v>
      </c>
      <c r="O338">
        <v>2.87</v>
      </c>
    </row>
    <row r="339" spans="2:15" x14ac:dyDescent="0.3">
      <c r="B339" s="11" t="s">
        <v>21</v>
      </c>
      <c r="C339" s="11">
        <v>40</v>
      </c>
      <c r="E339" s="13">
        <v>36.61</v>
      </c>
      <c r="F339">
        <v>124900</v>
      </c>
      <c r="N339" s="13">
        <v>90</v>
      </c>
      <c r="O339">
        <v>3.3226666666666662</v>
      </c>
    </row>
    <row r="340" spans="2:15" x14ac:dyDescent="0.3">
      <c r="B340" s="10" t="s">
        <v>21</v>
      </c>
      <c r="C340" s="10">
        <v>49</v>
      </c>
      <c r="E340" s="13">
        <v>37.36</v>
      </c>
      <c r="F340">
        <v>83300</v>
      </c>
      <c r="N340" s="13">
        <v>90.19</v>
      </c>
      <c r="O340">
        <v>3</v>
      </c>
    </row>
    <row r="341" spans="2:15" x14ac:dyDescent="0.3">
      <c r="B341" s="11" t="s">
        <v>21</v>
      </c>
      <c r="C341" s="11">
        <v>36</v>
      </c>
      <c r="E341" s="13">
        <v>37.47</v>
      </c>
      <c r="F341">
        <v>81000</v>
      </c>
      <c r="N341" s="13">
        <v>90.9</v>
      </c>
      <c r="O341">
        <v>3.87</v>
      </c>
    </row>
    <row r="342" spans="2:15" x14ac:dyDescent="0.3">
      <c r="B342" s="10" t="s">
        <v>21</v>
      </c>
      <c r="C342" s="10">
        <v>30</v>
      </c>
      <c r="E342" s="13">
        <v>37.630000000000003</v>
      </c>
      <c r="F342">
        <v>106900</v>
      </c>
      <c r="N342" s="13">
        <v>91.31</v>
      </c>
      <c r="O342">
        <v>3.37</v>
      </c>
    </row>
    <row r="343" spans="2:15" x14ac:dyDescent="0.3">
      <c r="B343" s="11" t="s">
        <v>21</v>
      </c>
      <c r="C343" s="11">
        <v>48</v>
      </c>
      <c r="E343" s="13">
        <v>38.78</v>
      </c>
      <c r="F343">
        <v>84500</v>
      </c>
      <c r="N343" s="13">
        <v>91.4</v>
      </c>
      <c r="O343">
        <v>3.87</v>
      </c>
    </row>
    <row r="344" spans="2:15" x14ac:dyDescent="0.3">
      <c r="B344" s="10" t="s">
        <v>21</v>
      </c>
      <c r="C344" s="10">
        <v>47</v>
      </c>
      <c r="E344" s="13">
        <v>38.840000000000003</v>
      </c>
      <c r="F344">
        <v>104000</v>
      </c>
      <c r="N344" s="13">
        <v>91.74</v>
      </c>
      <c r="O344">
        <v>2.99</v>
      </c>
    </row>
    <row r="345" spans="2:15" x14ac:dyDescent="0.3">
      <c r="B345" s="11" t="s">
        <v>21</v>
      </c>
      <c r="C345" s="11">
        <v>30</v>
      </c>
      <c r="E345" s="13">
        <v>39.06</v>
      </c>
      <c r="F345">
        <v>74600</v>
      </c>
      <c r="N345" s="13">
        <v>92.85</v>
      </c>
      <c r="O345">
        <v>3.25</v>
      </c>
    </row>
    <row r="346" spans="2:15" x14ac:dyDescent="0.3">
      <c r="B346" s="10" t="s">
        <v>21</v>
      </c>
      <c r="C346" s="10">
        <v>20</v>
      </c>
      <c r="E346" s="13">
        <v>39.57</v>
      </c>
      <c r="F346">
        <v>83300</v>
      </c>
      <c r="N346" s="13">
        <v>93.56</v>
      </c>
      <c r="O346">
        <v>2.87</v>
      </c>
    </row>
    <row r="347" spans="2:15" x14ac:dyDescent="0.3">
      <c r="B347" s="11" t="s">
        <v>21</v>
      </c>
      <c r="C347" s="11">
        <v>20</v>
      </c>
      <c r="E347" s="13">
        <v>39.58</v>
      </c>
      <c r="F347">
        <v>106900</v>
      </c>
      <c r="N347" s="13">
        <v>93.77</v>
      </c>
      <c r="O347">
        <v>2.99</v>
      </c>
    </row>
    <row r="348" spans="2:15" x14ac:dyDescent="0.3">
      <c r="B348" s="10" t="s">
        <v>21</v>
      </c>
      <c r="C348" s="10">
        <v>10</v>
      </c>
      <c r="E348" s="13">
        <v>39.590000000000003</v>
      </c>
      <c r="F348">
        <v>124900</v>
      </c>
      <c r="N348" s="13">
        <v>94</v>
      </c>
      <c r="O348">
        <v>3.25</v>
      </c>
    </row>
    <row r="349" spans="2:15" x14ac:dyDescent="0.3">
      <c r="B349" s="11" t="s">
        <v>21</v>
      </c>
      <c r="C349" s="11">
        <v>20</v>
      </c>
      <c r="E349" s="13">
        <v>39.6</v>
      </c>
      <c r="F349">
        <v>65000</v>
      </c>
      <c r="N349" s="13">
        <v>94.44</v>
      </c>
      <c r="O349">
        <v>3.62</v>
      </c>
    </row>
    <row r="350" spans="2:15" x14ac:dyDescent="0.3">
      <c r="B350" s="10" t="s">
        <v>21</v>
      </c>
      <c r="C350" s="10">
        <v>36</v>
      </c>
      <c r="E350" s="13">
        <v>39.86</v>
      </c>
      <c r="F350">
        <v>84800</v>
      </c>
      <c r="N350" s="13">
        <v>94.73</v>
      </c>
      <c r="O350">
        <v>2.75</v>
      </c>
    </row>
    <row r="351" spans="2:15" x14ac:dyDescent="0.3">
      <c r="B351" s="11" t="s">
        <v>21</v>
      </c>
      <c r="C351" s="11">
        <v>10</v>
      </c>
      <c r="E351" s="13">
        <v>40.08</v>
      </c>
      <c r="F351">
        <v>82200</v>
      </c>
      <c r="N351" s="13">
        <v>94.82</v>
      </c>
      <c r="O351">
        <v>2.87</v>
      </c>
    </row>
    <row r="352" spans="2:15" x14ac:dyDescent="0.3">
      <c r="B352" s="10" t="s">
        <v>21</v>
      </c>
      <c r="C352" s="10">
        <v>30</v>
      </c>
      <c r="E352" s="13">
        <v>40.15</v>
      </c>
      <c r="F352">
        <v>96500</v>
      </c>
      <c r="N352" s="13">
        <v>94.96</v>
      </c>
      <c r="O352">
        <v>2.62</v>
      </c>
    </row>
    <row r="353" spans="2:15" x14ac:dyDescent="0.3">
      <c r="B353" s="11" t="s">
        <v>21</v>
      </c>
      <c r="C353" s="11">
        <v>41</v>
      </c>
      <c r="E353" s="13">
        <v>40.18</v>
      </c>
      <c r="F353">
        <v>96500</v>
      </c>
      <c r="N353" s="13">
        <v>94.99</v>
      </c>
      <c r="O353">
        <v>4.62</v>
      </c>
    </row>
    <row r="354" spans="2:15" x14ac:dyDescent="0.3">
      <c r="B354" s="10" t="s">
        <v>21</v>
      </c>
      <c r="C354" s="10">
        <v>20</v>
      </c>
      <c r="E354" s="13">
        <v>40.28</v>
      </c>
      <c r="F354">
        <v>80100</v>
      </c>
      <c r="N354" s="13">
        <v>95</v>
      </c>
      <c r="O354">
        <v>3.2990322580645164</v>
      </c>
    </row>
    <row r="355" spans="2:15" x14ac:dyDescent="0.3">
      <c r="B355" s="11" t="s">
        <v>21</v>
      </c>
      <c r="C355" s="11">
        <v>20</v>
      </c>
      <c r="E355" s="13">
        <v>40.43</v>
      </c>
      <c r="F355">
        <v>82200</v>
      </c>
      <c r="N355" s="13">
        <v>96.99</v>
      </c>
      <c r="O355">
        <v>2.87</v>
      </c>
    </row>
    <row r="356" spans="2:15" x14ac:dyDescent="0.3">
      <c r="B356" s="10" t="s">
        <v>21</v>
      </c>
      <c r="C356" s="10">
        <v>20</v>
      </c>
      <c r="E356" s="13">
        <v>40.44</v>
      </c>
      <c r="F356">
        <v>68100</v>
      </c>
      <c r="N356" s="13">
        <v>97</v>
      </c>
      <c r="O356">
        <v>3.0333333333333332</v>
      </c>
    </row>
    <row r="357" spans="2:15" x14ac:dyDescent="0.3">
      <c r="B357" s="11" t="s">
        <v>21</v>
      </c>
      <c r="C357" s="11">
        <v>41</v>
      </c>
      <c r="E357" s="13">
        <v>40.65</v>
      </c>
      <c r="F357">
        <v>101500</v>
      </c>
    </row>
    <row r="358" spans="2:15" x14ac:dyDescent="0.3">
      <c r="B358" s="10" t="s">
        <v>21</v>
      </c>
      <c r="C358" s="10">
        <v>45</v>
      </c>
      <c r="E358" s="13">
        <v>40.75</v>
      </c>
      <c r="F358">
        <v>68300</v>
      </c>
    </row>
    <row r="359" spans="2:15" x14ac:dyDescent="0.3">
      <c r="B359" s="11" t="s">
        <v>21</v>
      </c>
      <c r="C359" s="11">
        <v>10</v>
      </c>
      <c r="E359" s="13">
        <v>40.79</v>
      </c>
      <c r="F359">
        <v>104000</v>
      </c>
    </row>
    <row r="360" spans="2:15" x14ac:dyDescent="0.3">
      <c r="B360" s="10" t="s">
        <v>21</v>
      </c>
      <c r="C360" s="10">
        <v>42</v>
      </c>
      <c r="E360" s="13">
        <v>40.93</v>
      </c>
      <c r="F360">
        <v>82200</v>
      </c>
    </row>
    <row r="361" spans="2:15" x14ac:dyDescent="0.3">
      <c r="B361" s="11" t="s">
        <v>21</v>
      </c>
      <c r="C361" s="11">
        <v>40</v>
      </c>
      <c r="E361" s="13">
        <v>41.07</v>
      </c>
      <c r="F361">
        <v>96500</v>
      </c>
    </row>
    <row r="362" spans="2:15" x14ac:dyDescent="0.3">
      <c r="B362" s="10" t="s">
        <v>21</v>
      </c>
      <c r="C362" s="10">
        <v>30</v>
      </c>
      <c r="E362" s="13">
        <v>41.16</v>
      </c>
      <c r="F362">
        <v>97800</v>
      </c>
    </row>
    <row r="363" spans="2:15" x14ac:dyDescent="0.3">
      <c r="B363" s="11" t="s">
        <v>21</v>
      </c>
      <c r="C363" s="11">
        <v>43</v>
      </c>
      <c r="E363" s="13">
        <v>41.27</v>
      </c>
      <c r="F363">
        <v>114000</v>
      </c>
    </row>
    <row r="364" spans="2:15" x14ac:dyDescent="0.3">
      <c r="B364" s="10" t="s">
        <v>21</v>
      </c>
      <c r="C364" s="10">
        <v>30</v>
      </c>
      <c r="E364" s="13">
        <v>41.47</v>
      </c>
      <c r="F364">
        <v>80000</v>
      </c>
    </row>
    <row r="365" spans="2:15" x14ac:dyDescent="0.3">
      <c r="B365" s="11" t="s">
        <v>21</v>
      </c>
      <c r="C365" s="11">
        <v>48</v>
      </c>
      <c r="E365" s="13">
        <v>41.5</v>
      </c>
      <c r="F365">
        <v>82200</v>
      </c>
    </row>
    <row r="366" spans="2:15" x14ac:dyDescent="0.3">
      <c r="B366" s="10" t="s">
        <v>21</v>
      </c>
      <c r="C366" s="10">
        <v>30</v>
      </c>
      <c r="E366" s="13">
        <v>42.02</v>
      </c>
      <c r="F366">
        <v>89100</v>
      </c>
    </row>
    <row r="367" spans="2:15" x14ac:dyDescent="0.3">
      <c r="B367" s="11" t="s">
        <v>21</v>
      </c>
      <c r="C367" s="11">
        <v>10</v>
      </c>
      <c r="E367" s="13">
        <v>42.23</v>
      </c>
      <c r="F367">
        <v>101450</v>
      </c>
    </row>
    <row r="368" spans="2:15" x14ac:dyDescent="0.3">
      <c r="B368" s="10" t="s">
        <v>21</v>
      </c>
      <c r="C368" s="10">
        <v>41</v>
      </c>
      <c r="E368" s="13">
        <v>42.81</v>
      </c>
      <c r="F368">
        <v>56600</v>
      </c>
    </row>
    <row r="369" spans="2:6" x14ac:dyDescent="0.3">
      <c r="B369" s="11" t="s">
        <v>21</v>
      </c>
      <c r="C369" s="11">
        <v>30</v>
      </c>
      <c r="E369" s="13">
        <v>42.96</v>
      </c>
      <c r="F369">
        <v>72200</v>
      </c>
    </row>
    <row r="370" spans="2:6" x14ac:dyDescent="0.3">
      <c r="B370" s="10" t="s">
        <v>21</v>
      </c>
      <c r="C370" s="10">
        <v>20</v>
      </c>
      <c r="E370" s="13">
        <v>43.85</v>
      </c>
      <c r="F370">
        <v>61700</v>
      </c>
    </row>
    <row r="371" spans="2:6" x14ac:dyDescent="0.3">
      <c r="B371" s="11" t="s">
        <v>21</v>
      </c>
      <c r="C371" s="11">
        <v>38</v>
      </c>
      <c r="E371" s="13">
        <v>44.1</v>
      </c>
      <c r="F371">
        <v>83300</v>
      </c>
    </row>
    <row r="372" spans="2:6" x14ac:dyDescent="0.3">
      <c r="B372" s="10" t="s">
        <v>21</v>
      </c>
      <c r="C372" s="10">
        <v>46</v>
      </c>
      <c r="E372" s="13">
        <v>44.38</v>
      </c>
      <c r="F372">
        <v>76300</v>
      </c>
    </row>
    <row r="373" spans="2:6" x14ac:dyDescent="0.3">
      <c r="B373" s="11" t="s">
        <v>21</v>
      </c>
      <c r="C373" s="11">
        <v>20</v>
      </c>
      <c r="E373" s="13">
        <v>44.8</v>
      </c>
      <c r="F373">
        <v>102700</v>
      </c>
    </row>
    <row r="374" spans="2:6" x14ac:dyDescent="0.3">
      <c r="B374" s="10" t="s">
        <v>21</v>
      </c>
      <c r="C374" s="10">
        <v>10</v>
      </c>
      <c r="E374" s="13">
        <v>45.13</v>
      </c>
      <c r="F374">
        <v>96500</v>
      </c>
    </row>
    <row r="375" spans="2:6" x14ac:dyDescent="0.3">
      <c r="B375" s="11" t="s">
        <v>21</v>
      </c>
      <c r="C375" s="11">
        <v>20</v>
      </c>
      <c r="E375" s="13">
        <v>45.18</v>
      </c>
      <c r="F375">
        <v>74800</v>
      </c>
    </row>
    <row r="376" spans="2:6" x14ac:dyDescent="0.3">
      <c r="B376" s="10" t="s">
        <v>21</v>
      </c>
      <c r="C376" s="10">
        <v>45</v>
      </c>
      <c r="E376" s="13">
        <v>45.81</v>
      </c>
      <c r="F376">
        <v>77800</v>
      </c>
    </row>
    <row r="377" spans="2:6" x14ac:dyDescent="0.3">
      <c r="B377" s="11" t="s">
        <v>21</v>
      </c>
      <c r="C377" s="11">
        <v>10</v>
      </c>
      <c r="E377" s="13">
        <v>46.31</v>
      </c>
      <c r="F377">
        <v>52300</v>
      </c>
    </row>
    <row r="378" spans="2:6" x14ac:dyDescent="0.3">
      <c r="B378" s="10" t="s">
        <v>21</v>
      </c>
      <c r="C378" s="10">
        <v>30</v>
      </c>
      <c r="E378" s="13">
        <v>47.52</v>
      </c>
      <c r="F378">
        <v>79100</v>
      </c>
    </row>
    <row r="379" spans="2:6" x14ac:dyDescent="0.3">
      <c r="B379" s="11" t="s">
        <v>21</v>
      </c>
      <c r="C379" s="11">
        <v>46</v>
      </c>
      <c r="E379" s="13">
        <v>47.77</v>
      </c>
      <c r="F379">
        <v>72200</v>
      </c>
    </row>
    <row r="380" spans="2:6" x14ac:dyDescent="0.3">
      <c r="B380" s="10" t="s">
        <v>21</v>
      </c>
      <c r="C380" s="10">
        <v>10</v>
      </c>
      <c r="E380" s="13">
        <v>48.23</v>
      </c>
      <c r="F380">
        <v>65500</v>
      </c>
    </row>
    <row r="381" spans="2:6" x14ac:dyDescent="0.3">
      <c r="B381" s="11" t="s">
        <v>21</v>
      </c>
      <c r="C381" s="11">
        <v>37</v>
      </c>
      <c r="E381" s="13">
        <v>48.45</v>
      </c>
      <c r="F381">
        <v>97600</v>
      </c>
    </row>
    <row r="382" spans="2:6" x14ac:dyDescent="0.3">
      <c r="B382" s="10" t="s">
        <v>21</v>
      </c>
      <c r="C382" s="10">
        <v>10</v>
      </c>
      <c r="E382" s="13">
        <v>48.53</v>
      </c>
      <c r="F382">
        <v>96500</v>
      </c>
    </row>
    <row r="383" spans="2:6" x14ac:dyDescent="0.3">
      <c r="B383" s="11" t="s">
        <v>21</v>
      </c>
      <c r="C383" s="11">
        <v>36</v>
      </c>
      <c r="E383" s="13">
        <v>48.59</v>
      </c>
      <c r="F383">
        <v>95400</v>
      </c>
    </row>
    <row r="384" spans="2:6" x14ac:dyDescent="0.3">
      <c r="B384" s="10" t="s">
        <v>21</v>
      </c>
      <c r="C384" s="10">
        <v>20</v>
      </c>
      <c r="E384" s="13">
        <v>49.27</v>
      </c>
      <c r="F384">
        <v>106900</v>
      </c>
    </row>
    <row r="385" spans="2:6" x14ac:dyDescent="0.3">
      <c r="B385" s="11" t="s">
        <v>21</v>
      </c>
      <c r="C385" s="11">
        <v>37</v>
      </c>
      <c r="E385" s="13">
        <v>49.49</v>
      </c>
      <c r="F385">
        <v>68100</v>
      </c>
    </row>
    <row r="386" spans="2:6" x14ac:dyDescent="0.3">
      <c r="B386" s="10" t="s">
        <v>21</v>
      </c>
      <c r="C386" s="10">
        <v>38</v>
      </c>
      <c r="E386" s="13">
        <v>49.71</v>
      </c>
      <c r="F386">
        <v>96500</v>
      </c>
    </row>
    <row r="387" spans="2:6" x14ac:dyDescent="0.3">
      <c r="B387" s="11" t="s">
        <v>21</v>
      </c>
      <c r="C387" s="11">
        <v>36</v>
      </c>
      <c r="E387" s="13">
        <v>49.77</v>
      </c>
      <c r="F387">
        <v>82200</v>
      </c>
    </row>
    <row r="388" spans="2:6" x14ac:dyDescent="0.3">
      <c r="B388" s="10" t="s">
        <v>21</v>
      </c>
      <c r="C388" s="10">
        <v>10</v>
      </c>
      <c r="E388" s="13">
        <v>50.56</v>
      </c>
      <c r="F388">
        <v>68300</v>
      </c>
    </row>
    <row r="389" spans="2:6" x14ac:dyDescent="0.3">
      <c r="B389" s="11" t="s">
        <v>21</v>
      </c>
      <c r="C389" s="11">
        <v>20</v>
      </c>
      <c r="E389" s="13">
        <v>51.06</v>
      </c>
      <c r="F389">
        <v>68100</v>
      </c>
    </row>
    <row r="390" spans="2:6" x14ac:dyDescent="0.3">
      <c r="B390" s="10" t="s">
        <v>21</v>
      </c>
      <c r="C390" s="10">
        <v>20</v>
      </c>
      <c r="E390" s="13">
        <v>51.32</v>
      </c>
      <c r="F390">
        <v>92700</v>
      </c>
    </row>
    <row r="391" spans="2:6" x14ac:dyDescent="0.3">
      <c r="B391" s="11" t="s">
        <v>21</v>
      </c>
      <c r="C391" s="11">
        <v>43</v>
      </c>
      <c r="E391" s="13">
        <v>51.5</v>
      </c>
      <c r="F391">
        <v>85200</v>
      </c>
    </row>
    <row r="392" spans="2:6" x14ac:dyDescent="0.3">
      <c r="B392" s="10" t="s">
        <v>21</v>
      </c>
      <c r="C392" s="10">
        <v>44</v>
      </c>
      <c r="E392" s="13">
        <v>51.94</v>
      </c>
      <c r="F392">
        <v>79600</v>
      </c>
    </row>
    <row r="393" spans="2:6" x14ac:dyDescent="0.3">
      <c r="B393" s="11" t="s">
        <v>21</v>
      </c>
      <c r="C393" s="11">
        <v>36</v>
      </c>
      <c r="E393" s="13">
        <v>52.39</v>
      </c>
      <c r="F393">
        <v>70800</v>
      </c>
    </row>
    <row r="394" spans="2:6" x14ac:dyDescent="0.3">
      <c r="B394" s="10" t="s">
        <v>21</v>
      </c>
      <c r="C394" s="10">
        <v>37</v>
      </c>
      <c r="E394" s="13">
        <v>52.91</v>
      </c>
      <c r="F394">
        <v>89100</v>
      </c>
    </row>
    <row r="395" spans="2:6" x14ac:dyDescent="0.3">
      <c r="B395" s="11" t="s">
        <v>21</v>
      </c>
      <c r="C395" s="11">
        <v>20</v>
      </c>
      <c r="E395" s="13">
        <v>53.19</v>
      </c>
      <c r="F395">
        <v>96600</v>
      </c>
    </row>
    <row r="396" spans="2:6" x14ac:dyDescent="0.3">
      <c r="B396" s="10" t="s">
        <v>21</v>
      </c>
      <c r="C396" s="10">
        <v>30</v>
      </c>
      <c r="E396" s="13">
        <v>53.46</v>
      </c>
      <c r="F396">
        <v>52400</v>
      </c>
    </row>
    <row r="397" spans="2:6" x14ac:dyDescent="0.3">
      <c r="B397" s="11" t="s">
        <v>21</v>
      </c>
      <c r="C397" s="11">
        <v>10</v>
      </c>
      <c r="E397" s="13">
        <v>54.93</v>
      </c>
      <c r="F397">
        <v>108700</v>
      </c>
    </row>
    <row r="398" spans="2:6" x14ac:dyDescent="0.3">
      <c r="B398" s="10" t="s">
        <v>21</v>
      </c>
      <c r="C398" s="10">
        <v>40</v>
      </c>
      <c r="E398" s="13">
        <v>55.38</v>
      </c>
      <c r="F398">
        <v>80000</v>
      </c>
    </row>
    <row r="399" spans="2:6" x14ac:dyDescent="0.3">
      <c r="B399" s="11" t="s">
        <v>21</v>
      </c>
      <c r="C399" s="11">
        <v>10</v>
      </c>
      <c r="E399" s="13">
        <v>55.47</v>
      </c>
      <c r="F399">
        <v>71400</v>
      </c>
    </row>
    <row r="400" spans="2:6" x14ac:dyDescent="0.3">
      <c r="B400" s="10" t="s">
        <v>21</v>
      </c>
      <c r="C400" s="10">
        <v>10</v>
      </c>
      <c r="E400" s="13">
        <v>57.69</v>
      </c>
      <c r="F400">
        <v>86700</v>
      </c>
    </row>
    <row r="401" spans="2:6" x14ac:dyDescent="0.3">
      <c r="B401" s="11" t="s">
        <v>21</v>
      </c>
      <c r="C401" s="11">
        <v>40</v>
      </c>
      <c r="E401" s="13">
        <v>57.94</v>
      </c>
      <c r="F401">
        <v>75300</v>
      </c>
    </row>
    <row r="402" spans="2:6" x14ac:dyDescent="0.3">
      <c r="B402" s="10" t="s">
        <v>21</v>
      </c>
      <c r="C402" s="10">
        <v>47</v>
      </c>
      <c r="E402" s="13">
        <v>58.33</v>
      </c>
      <c r="F402">
        <v>83300</v>
      </c>
    </row>
    <row r="403" spans="2:6" x14ac:dyDescent="0.3">
      <c r="B403" s="11" t="s">
        <v>21</v>
      </c>
      <c r="C403" s="11">
        <v>30</v>
      </c>
      <c r="E403" s="13">
        <v>58.35</v>
      </c>
      <c r="F403">
        <v>81600</v>
      </c>
    </row>
    <row r="404" spans="2:6" x14ac:dyDescent="0.3">
      <c r="B404" s="10" t="s">
        <v>21</v>
      </c>
      <c r="C404" s="10">
        <v>10</v>
      </c>
      <c r="E404" s="13">
        <v>58.89</v>
      </c>
      <c r="F404">
        <v>139800</v>
      </c>
    </row>
    <row r="405" spans="2:6" x14ac:dyDescent="0.3">
      <c r="B405" s="11" t="s">
        <v>21</v>
      </c>
      <c r="C405" s="11">
        <v>42</v>
      </c>
      <c r="E405" s="13">
        <v>59.3</v>
      </c>
      <c r="F405">
        <v>52500</v>
      </c>
    </row>
    <row r="406" spans="2:6" x14ac:dyDescent="0.3">
      <c r="B406" s="10" t="s">
        <v>21</v>
      </c>
      <c r="C406" s="10">
        <v>20</v>
      </c>
      <c r="E406" s="13">
        <v>59.46</v>
      </c>
      <c r="F406">
        <v>96500</v>
      </c>
    </row>
    <row r="407" spans="2:6" x14ac:dyDescent="0.3">
      <c r="B407" s="11" t="s">
        <v>21</v>
      </c>
      <c r="C407" s="11">
        <v>20</v>
      </c>
      <c r="E407" s="13">
        <v>59.52</v>
      </c>
      <c r="F407">
        <v>75300</v>
      </c>
    </row>
    <row r="408" spans="2:6" x14ac:dyDescent="0.3">
      <c r="B408" s="10" t="s">
        <v>21</v>
      </c>
      <c r="C408" s="10">
        <v>20</v>
      </c>
      <c r="E408" s="13">
        <v>59.59</v>
      </c>
      <c r="F408">
        <v>124900</v>
      </c>
    </row>
    <row r="409" spans="2:6" x14ac:dyDescent="0.3">
      <c r="B409" s="11" t="s">
        <v>21</v>
      </c>
      <c r="C409" s="11">
        <v>39</v>
      </c>
      <c r="E409" s="13">
        <v>59.65</v>
      </c>
      <c r="F409">
        <v>97600</v>
      </c>
    </row>
    <row r="410" spans="2:6" x14ac:dyDescent="0.3">
      <c r="B410" s="10" t="s">
        <v>21</v>
      </c>
      <c r="C410" s="10">
        <v>39</v>
      </c>
      <c r="E410" s="13">
        <v>59.79</v>
      </c>
      <c r="F410">
        <v>83300</v>
      </c>
    </row>
    <row r="411" spans="2:6" x14ac:dyDescent="0.3">
      <c r="B411" s="11" t="s">
        <v>21</v>
      </c>
      <c r="C411" s="11">
        <v>20</v>
      </c>
      <c r="E411" s="13">
        <v>59.82</v>
      </c>
      <c r="F411">
        <v>86700</v>
      </c>
    </row>
    <row r="412" spans="2:6" x14ac:dyDescent="0.3">
      <c r="B412" s="10" t="s">
        <v>21</v>
      </c>
      <c r="C412" s="10">
        <v>44</v>
      </c>
      <c r="E412" s="13">
        <v>59.83</v>
      </c>
      <c r="F412">
        <v>82200</v>
      </c>
    </row>
    <row r="413" spans="2:6" x14ac:dyDescent="0.3">
      <c r="B413" s="11" t="s">
        <v>21</v>
      </c>
      <c r="C413" s="11">
        <v>41</v>
      </c>
      <c r="E413" s="13">
        <v>59.89</v>
      </c>
      <c r="F413">
        <v>70800</v>
      </c>
    </row>
    <row r="414" spans="2:6" x14ac:dyDescent="0.3">
      <c r="B414" s="10" t="s">
        <v>21</v>
      </c>
      <c r="C414" s="10">
        <v>20</v>
      </c>
      <c r="E414" s="13">
        <v>59.98</v>
      </c>
      <c r="F414">
        <v>61700</v>
      </c>
    </row>
    <row r="415" spans="2:6" x14ac:dyDescent="0.3">
      <c r="B415" s="11" t="s">
        <v>21</v>
      </c>
      <c r="C415" s="11">
        <v>10</v>
      </c>
      <c r="E415" s="13">
        <v>60.7</v>
      </c>
      <c r="F415">
        <v>69300</v>
      </c>
    </row>
    <row r="416" spans="2:6" x14ac:dyDescent="0.3">
      <c r="B416" s="10" t="s">
        <v>21</v>
      </c>
      <c r="C416" s="10">
        <v>30</v>
      </c>
      <c r="E416" s="13">
        <v>61.26</v>
      </c>
      <c r="F416">
        <v>70800</v>
      </c>
    </row>
    <row r="417" spans="2:6" x14ac:dyDescent="0.3">
      <c r="B417" s="11" t="s">
        <v>21</v>
      </c>
      <c r="C417" s="11">
        <v>36</v>
      </c>
      <c r="E417" s="13">
        <v>61.56</v>
      </c>
      <c r="F417">
        <v>83300</v>
      </c>
    </row>
    <row r="418" spans="2:6" x14ac:dyDescent="0.3">
      <c r="B418" s="10" t="s">
        <v>21</v>
      </c>
      <c r="C418" s="10">
        <v>30</v>
      </c>
      <c r="E418" s="13">
        <v>62.31</v>
      </c>
      <c r="F418">
        <v>139800</v>
      </c>
    </row>
    <row r="419" spans="2:6" x14ac:dyDescent="0.3">
      <c r="B419" s="11" t="s">
        <v>21</v>
      </c>
      <c r="C419" s="11">
        <v>30</v>
      </c>
      <c r="E419" s="13">
        <v>63.85</v>
      </c>
      <c r="F419">
        <v>83300</v>
      </c>
    </row>
    <row r="420" spans="2:6" x14ac:dyDescent="0.3">
      <c r="B420" s="10" t="s">
        <v>21</v>
      </c>
      <c r="C420" s="10">
        <v>44</v>
      </c>
      <c r="E420" s="13">
        <v>64.19</v>
      </c>
      <c r="F420">
        <v>96500</v>
      </c>
    </row>
    <row r="421" spans="2:6" x14ac:dyDescent="0.3">
      <c r="B421" s="11" t="s">
        <v>21</v>
      </c>
      <c r="C421" s="11">
        <v>10</v>
      </c>
      <c r="E421" s="13">
        <v>65</v>
      </c>
      <c r="F421">
        <v>70800</v>
      </c>
    </row>
    <row r="422" spans="2:6" x14ac:dyDescent="0.3">
      <c r="B422" s="10" t="s">
        <v>21</v>
      </c>
      <c r="C422" s="10">
        <v>46</v>
      </c>
      <c r="E422" s="13">
        <v>65.52</v>
      </c>
      <c r="F422">
        <v>75000</v>
      </c>
    </row>
    <row r="423" spans="2:6" x14ac:dyDescent="0.3">
      <c r="B423" s="11" t="s">
        <v>22</v>
      </c>
      <c r="C423" s="11">
        <v>20</v>
      </c>
      <c r="E423" s="13">
        <v>65.92</v>
      </c>
      <c r="F423">
        <v>68100</v>
      </c>
    </row>
    <row r="424" spans="2:6" x14ac:dyDescent="0.3">
      <c r="B424" s="10" t="s">
        <v>22</v>
      </c>
      <c r="C424" s="10">
        <v>20</v>
      </c>
      <c r="E424" s="13">
        <v>66.11</v>
      </c>
      <c r="F424">
        <v>92700</v>
      </c>
    </row>
    <row r="425" spans="2:6" x14ac:dyDescent="0.3">
      <c r="B425" s="11" t="s">
        <v>22</v>
      </c>
      <c r="C425" s="11">
        <v>38</v>
      </c>
      <c r="E425" s="13">
        <v>67.430000000000007</v>
      </c>
      <c r="F425">
        <v>104000</v>
      </c>
    </row>
    <row r="426" spans="2:6" x14ac:dyDescent="0.3">
      <c r="B426" s="10" t="s">
        <v>22</v>
      </c>
      <c r="C426" s="10">
        <v>10</v>
      </c>
      <c r="E426" s="13">
        <v>68.739999999999995</v>
      </c>
      <c r="F426">
        <v>83300</v>
      </c>
    </row>
    <row r="427" spans="2:6" x14ac:dyDescent="0.3">
      <c r="B427" s="11" t="s">
        <v>22</v>
      </c>
      <c r="C427" s="11">
        <v>20</v>
      </c>
      <c r="E427" s="13">
        <v>69.959999999999994</v>
      </c>
      <c r="F427">
        <v>55600</v>
      </c>
    </row>
    <row r="428" spans="2:6" x14ac:dyDescent="0.3">
      <c r="B428" s="10" t="s">
        <v>22</v>
      </c>
      <c r="C428" s="10">
        <v>30</v>
      </c>
      <c r="E428" s="13">
        <v>70.38</v>
      </c>
      <c r="F428">
        <v>83300</v>
      </c>
    </row>
    <row r="429" spans="2:6" x14ac:dyDescent="0.3">
      <c r="B429" s="11" t="s">
        <v>22</v>
      </c>
      <c r="C429" s="11">
        <v>44</v>
      </c>
      <c r="E429" s="13">
        <v>73.400000000000006</v>
      </c>
      <c r="F429">
        <v>89400</v>
      </c>
    </row>
    <row r="430" spans="2:6" x14ac:dyDescent="0.3">
      <c r="B430" s="10" t="s">
        <v>22</v>
      </c>
      <c r="C430" s="10">
        <v>30</v>
      </c>
      <c r="E430" s="13">
        <v>74.23</v>
      </c>
      <c r="F430">
        <v>86700</v>
      </c>
    </row>
    <row r="431" spans="2:6" x14ac:dyDescent="0.3">
      <c r="B431" s="11" t="s">
        <v>22</v>
      </c>
      <c r="C431" s="11">
        <v>41</v>
      </c>
      <c r="E431" s="13">
        <v>74.400000000000006</v>
      </c>
      <c r="F431">
        <v>62800</v>
      </c>
    </row>
    <row r="432" spans="2:6" x14ac:dyDescent="0.3">
      <c r="B432" s="10" t="s">
        <v>22</v>
      </c>
      <c r="C432" s="10">
        <v>47</v>
      </c>
      <c r="E432" s="13">
        <v>74.62</v>
      </c>
      <c r="F432">
        <v>72200</v>
      </c>
    </row>
    <row r="433" spans="2:6" x14ac:dyDescent="0.3">
      <c r="B433" s="11" t="s">
        <v>22</v>
      </c>
      <c r="C433" s="11">
        <v>50</v>
      </c>
      <c r="E433" s="13">
        <v>75.34</v>
      </c>
      <c r="F433">
        <v>75300</v>
      </c>
    </row>
    <row r="434" spans="2:6" x14ac:dyDescent="0.3">
      <c r="B434" s="10" t="s">
        <v>22</v>
      </c>
      <c r="C434" s="10">
        <v>39</v>
      </c>
      <c r="E434" s="13">
        <v>75.540000000000006</v>
      </c>
      <c r="F434">
        <v>127900</v>
      </c>
    </row>
    <row r="435" spans="2:6" x14ac:dyDescent="0.3">
      <c r="B435" s="11" t="s">
        <v>22</v>
      </c>
      <c r="C435" s="11">
        <v>10</v>
      </c>
      <c r="E435" s="13">
        <v>76.5</v>
      </c>
      <c r="F435">
        <v>102800</v>
      </c>
    </row>
    <row r="436" spans="2:6" x14ac:dyDescent="0.3">
      <c r="B436" s="10" t="s">
        <v>22</v>
      </c>
      <c r="C436" s="10">
        <v>44</v>
      </c>
      <c r="E436" s="13">
        <v>76.77</v>
      </c>
      <c r="F436">
        <v>92700</v>
      </c>
    </row>
    <row r="437" spans="2:6" x14ac:dyDescent="0.3">
      <c r="B437" s="11" t="s">
        <v>22</v>
      </c>
      <c r="C437" s="11">
        <v>10</v>
      </c>
      <c r="E437" s="13">
        <v>76.87</v>
      </c>
      <c r="F437">
        <v>127900</v>
      </c>
    </row>
    <row r="438" spans="2:6" x14ac:dyDescent="0.3">
      <c r="B438" s="10" t="s">
        <v>22</v>
      </c>
      <c r="C438" s="10">
        <v>30</v>
      </c>
      <c r="E438" s="13">
        <v>77.16</v>
      </c>
      <c r="F438">
        <v>84800</v>
      </c>
    </row>
    <row r="439" spans="2:6" x14ac:dyDescent="0.3">
      <c r="B439" s="11" t="s">
        <v>22</v>
      </c>
      <c r="C439" s="11">
        <v>30</v>
      </c>
      <c r="E439" s="13">
        <v>77.25</v>
      </c>
      <c r="F439">
        <v>100000</v>
      </c>
    </row>
    <row r="440" spans="2:6" x14ac:dyDescent="0.3">
      <c r="B440" s="10" t="s">
        <v>22</v>
      </c>
      <c r="C440" s="10">
        <v>40</v>
      </c>
      <c r="E440" s="13">
        <v>78.14</v>
      </c>
      <c r="F440">
        <v>86700</v>
      </c>
    </row>
    <row r="441" spans="2:6" x14ac:dyDescent="0.3">
      <c r="B441" s="11" t="s">
        <v>22</v>
      </c>
      <c r="C441" s="11">
        <v>30</v>
      </c>
      <c r="E441" s="13">
        <v>78.349999999999994</v>
      </c>
      <c r="F441">
        <v>107300</v>
      </c>
    </row>
    <row r="442" spans="2:6" x14ac:dyDescent="0.3">
      <c r="B442" s="10" t="s">
        <v>22</v>
      </c>
      <c r="C442" s="10">
        <v>42</v>
      </c>
      <c r="E442" s="13">
        <v>78.83</v>
      </c>
      <c r="F442">
        <v>83300</v>
      </c>
    </row>
    <row r="443" spans="2:6" x14ac:dyDescent="0.3">
      <c r="B443" s="11" t="s">
        <v>22</v>
      </c>
      <c r="C443" s="11">
        <v>20</v>
      </c>
      <c r="E443" s="13">
        <v>79.349999999999994</v>
      </c>
      <c r="F443">
        <v>97500</v>
      </c>
    </row>
    <row r="444" spans="2:6" x14ac:dyDescent="0.3">
      <c r="B444" s="10" t="s">
        <v>22</v>
      </c>
      <c r="C444" s="10">
        <v>42</v>
      </c>
      <c r="E444" s="13">
        <v>80.94</v>
      </c>
      <c r="F444">
        <v>92700</v>
      </c>
    </row>
    <row r="445" spans="2:6" x14ac:dyDescent="0.3">
      <c r="B445" s="11" t="s">
        <v>22</v>
      </c>
      <c r="C445" s="11">
        <v>39</v>
      </c>
      <c r="E445" s="13">
        <v>81.03</v>
      </c>
      <c r="F445">
        <v>69100</v>
      </c>
    </row>
    <row r="446" spans="2:6" x14ac:dyDescent="0.3">
      <c r="B446" s="10" t="s">
        <v>22</v>
      </c>
      <c r="C446" s="10">
        <v>20</v>
      </c>
      <c r="E446" s="13">
        <v>81.58</v>
      </c>
      <c r="F446">
        <v>107150</v>
      </c>
    </row>
    <row r="447" spans="2:6" x14ac:dyDescent="0.3">
      <c r="B447" s="11" t="s">
        <v>22</v>
      </c>
      <c r="C447" s="11">
        <v>30</v>
      </c>
      <c r="E447" s="13">
        <v>81.63</v>
      </c>
      <c r="F447">
        <v>100000</v>
      </c>
    </row>
    <row r="448" spans="2:6" x14ac:dyDescent="0.3">
      <c r="B448" s="10" t="s">
        <v>22</v>
      </c>
      <c r="C448" s="10">
        <v>46</v>
      </c>
      <c r="E448" s="13">
        <v>83.3</v>
      </c>
      <c r="F448">
        <v>75300</v>
      </c>
    </row>
    <row r="449" spans="2:6" x14ac:dyDescent="0.3">
      <c r="B449" s="11" t="s">
        <v>22</v>
      </c>
      <c r="C449" s="11">
        <v>38</v>
      </c>
      <c r="E449" s="13">
        <v>83.41</v>
      </c>
      <c r="F449">
        <v>68300</v>
      </c>
    </row>
    <row r="450" spans="2:6" x14ac:dyDescent="0.3">
      <c r="B450" s="10" t="s">
        <v>22</v>
      </c>
      <c r="C450" s="10">
        <v>36</v>
      </c>
      <c r="E450" s="13">
        <v>83.46</v>
      </c>
      <c r="F450">
        <v>83300</v>
      </c>
    </row>
    <row r="451" spans="2:6" x14ac:dyDescent="0.3">
      <c r="B451" s="11" t="s">
        <v>22</v>
      </c>
      <c r="C451" s="11">
        <v>41</v>
      </c>
      <c r="E451" s="13">
        <v>84.75</v>
      </c>
      <c r="F451">
        <v>127900</v>
      </c>
    </row>
    <row r="452" spans="2:6" x14ac:dyDescent="0.3">
      <c r="B452" s="10" t="s">
        <v>22</v>
      </c>
      <c r="C452" s="10">
        <v>37</v>
      </c>
      <c r="E452" s="13">
        <v>85.78</v>
      </c>
      <c r="F452">
        <v>75300</v>
      </c>
    </row>
    <row r="453" spans="2:6" x14ac:dyDescent="0.3">
      <c r="B453" s="11" t="s">
        <v>22</v>
      </c>
      <c r="C453" s="11">
        <v>39</v>
      </c>
      <c r="E453" s="13">
        <v>86.84</v>
      </c>
      <c r="F453">
        <v>127900</v>
      </c>
    </row>
    <row r="454" spans="2:6" x14ac:dyDescent="0.3">
      <c r="B454" s="10" t="s">
        <v>22</v>
      </c>
      <c r="C454" s="10">
        <v>46</v>
      </c>
      <c r="E454" s="13">
        <v>87.6</v>
      </c>
      <c r="F454">
        <v>83300</v>
      </c>
    </row>
    <row r="455" spans="2:6" x14ac:dyDescent="0.3">
      <c r="B455" s="11" t="s">
        <v>22</v>
      </c>
      <c r="C455" s="11">
        <v>48</v>
      </c>
      <c r="E455" s="13">
        <v>87.71</v>
      </c>
      <c r="F455">
        <v>83300</v>
      </c>
    </row>
    <row r="456" spans="2:6" x14ac:dyDescent="0.3">
      <c r="B456" s="10" t="s">
        <v>22</v>
      </c>
      <c r="C456" s="10">
        <v>38</v>
      </c>
      <c r="E456" s="13">
        <v>88.48</v>
      </c>
      <c r="F456">
        <v>97800</v>
      </c>
    </row>
    <row r="457" spans="2:6" x14ac:dyDescent="0.3">
      <c r="B457" s="11" t="s">
        <v>22</v>
      </c>
      <c r="C457" s="11">
        <v>20</v>
      </c>
      <c r="E457" s="13">
        <v>90.31</v>
      </c>
      <c r="F457">
        <v>79400</v>
      </c>
    </row>
    <row r="458" spans="2:6" x14ac:dyDescent="0.3">
      <c r="B458" s="10" t="s">
        <v>22</v>
      </c>
      <c r="C458" s="10">
        <v>30</v>
      </c>
      <c r="E458" s="13">
        <v>90.4</v>
      </c>
      <c r="F458">
        <v>124900</v>
      </c>
    </row>
    <row r="459" spans="2:6" x14ac:dyDescent="0.3">
      <c r="B459" s="11" t="s">
        <v>22</v>
      </c>
      <c r="C459" s="11">
        <v>44</v>
      </c>
      <c r="E459" s="13">
        <v>90.45</v>
      </c>
      <c r="F459">
        <v>83300</v>
      </c>
    </row>
    <row r="460" spans="2:6" x14ac:dyDescent="0.3">
      <c r="B460" s="10" t="s">
        <v>22</v>
      </c>
      <c r="C460" s="10">
        <v>41</v>
      </c>
      <c r="E460" s="13">
        <v>90.76</v>
      </c>
      <c r="F460">
        <v>83300</v>
      </c>
    </row>
    <row r="461" spans="2:6" x14ac:dyDescent="0.3">
      <c r="B461" s="11" t="s">
        <v>22</v>
      </c>
      <c r="C461" s="11">
        <v>36</v>
      </c>
      <c r="E461" s="13">
        <v>91.11</v>
      </c>
      <c r="F461">
        <v>86700</v>
      </c>
    </row>
    <row r="462" spans="2:6" x14ac:dyDescent="0.3">
      <c r="B462" s="10" t="s">
        <v>22</v>
      </c>
      <c r="C462" s="10">
        <v>42</v>
      </c>
      <c r="E462" s="13">
        <v>91.46</v>
      </c>
      <c r="F462">
        <v>80000</v>
      </c>
    </row>
    <row r="463" spans="2:6" x14ac:dyDescent="0.3">
      <c r="B463" s="11" t="s">
        <v>22</v>
      </c>
      <c r="C463" s="11">
        <v>43</v>
      </c>
      <c r="E463" s="13">
        <v>93.25</v>
      </c>
      <c r="F463">
        <v>83300</v>
      </c>
    </row>
    <row r="464" spans="2:6" x14ac:dyDescent="0.3">
      <c r="B464" s="10" t="s">
        <v>22</v>
      </c>
      <c r="C464" s="10">
        <v>40</v>
      </c>
      <c r="E464" s="13">
        <v>93.79</v>
      </c>
      <c r="F464">
        <v>124900</v>
      </c>
    </row>
    <row r="465" spans="2:6" x14ac:dyDescent="0.3">
      <c r="B465" s="11" t="s">
        <v>22</v>
      </c>
      <c r="C465" s="11">
        <v>48</v>
      </c>
      <c r="E465" s="13">
        <v>94.36</v>
      </c>
      <c r="F465">
        <v>87800</v>
      </c>
    </row>
    <row r="466" spans="2:6" x14ac:dyDescent="0.3">
      <c r="B466" s="10" t="s">
        <v>22</v>
      </c>
      <c r="C466" s="10">
        <v>36</v>
      </c>
      <c r="E466" s="13">
        <v>94.85</v>
      </c>
      <c r="F466">
        <v>83300</v>
      </c>
    </row>
    <row r="467" spans="2:6" x14ac:dyDescent="0.3">
      <c r="B467" s="11" t="s">
        <v>22</v>
      </c>
      <c r="C467" s="11">
        <v>20</v>
      </c>
      <c r="E467" s="13">
        <v>96.18</v>
      </c>
      <c r="F467">
        <v>83300</v>
      </c>
    </row>
    <row r="468" spans="2:6" x14ac:dyDescent="0.3">
      <c r="B468" s="10" t="s">
        <v>22</v>
      </c>
      <c r="C468" s="10">
        <v>20</v>
      </c>
      <c r="E468" s="13">
        <v>97.18</v>
      </c>
      <c r="F468">
        <v>96500</v>
      </c>
    </row>
    <row r="469" spans="2:6" x14ac:dyDescent="0.3">
      <c r="B469" s="11" t="s">
        <v>22</v>
      </c>
      <c r="C469" s="11">
        <v>37</v>
      </c>
      <c r="E469" s="13">
        <v>98.09</v>
      </c>
      <c r="F469">
        <v>96500</v>
      </c>
    </row>
    <row r="470" spans="2:6" x14ac:dyDescent="0.3">
      <c r="B470" s="10" t="s">
        <v>22</v>
      </c>
      <c r="C470" s="10">
        <v>10</v>
      </c>
      <c r="E470" s="13">
        <v>98.95</v>
      </c>
      <c r="F470">
        <v>83300</v>
      </c>
    </row>
    <row r="471" spans="2:6" x14ac:dyDescent="0.3">
      <c r="B471" s="11" t="s">
        <v>22</v>
      </c>
      <c r="C471" s="11">
        <v>20</v>
      </c>
    </row>
    <row r="472" spans="2:6" x14ac:dyDescent="0.3">
      <c r="B472" s="10" t="s">
        <v>22</v>
      </c>
      <c r="C472" s="10">
        <v>20</v>
      </c>
    </row>
    <row r="473" spans="2:6" x14ac:dyDescent="0.3">
      <c r="B473" s="11" t="s">
        <v>22</v>
      </c>
      <c r="C473" s="11">
        <v>36</v>
      </c>
    </row>
    <row r="474" spans="2:6" x14ac:dyDescent="0.3">
      <c r="B474" s="10" t="s">
        <v>22</v>
      </c>
      <c r="C474" s="10">
        <v>30</v>
      </c>
    </row>
    <row r="475" spans="2:6" x14ac:dyDescent="0.3">
      <c r="B475" s="11" t="s">
        <v>22</v>
      </c>
      <c r="C475" s="11">
        <v>20</v>
      </c>
    </row>
    <row r="476" spans="2:6" x14ac:dyDescent="0.3">
      <c r="B476" s="10" t="s">
        <v>22</v>
      </c>
      <c r="C476" s="10">
        <v>30</v>
      </c>
    </row>
    <row r="477" spans="2:6" x14ac:dyDescent="0.3">
      <c r="B477" s="11" t="s">
        <v>22</v>
      </c>
      <c r="C477" s="11">
        <v>46</v>
      </c>
    </row>
    <row r="478" spans="2:6" x14ac:dyDescent="0.3">
      <c r="B478" s="10" t="s">
        <v>22</v>
      </c>
      <c r="C478" s="10">
        <v>37</v>
      </c>
    </row>
    <row r="479" spans="2:6" x14ac:dyDescent="0.3">
      <c r="B479" s="11" t="s">
        <v>22</v>
      </c>
      <c r="C479" s="11">
        <v>30</v>
      </c>
    </row>
    <row r="480" spans="2:6" x14ac:dyDescent="0.3">
      <c r="B480" s="10" t="s">
        <v>22</v>
      </c>
      <c r="C480" s="10">
        <v>40</v>
      </c>
    </row>
    <row r="481" spans="2:3" x14ac:dyDescent="0.3">
      <c r="B481" s="11" t="s">
        <v>22</v>
      </c>
      <c r="C481" s="11">
        <v>30</v>
      </c>
    </row>
    <row r="482" spans="2:3" x14ac:dyDescent="0.3">
      <c r="B482" s="10" t="s">
        <v>22</v>
      </c>
      <c r="C482" s="10">
        <v>30</v>
      </c>
    </row>
    <row r="483" spans="2:3" x14ac:dyDescent="0.3">
      <c r="B483" s="11" t="s">
        <v>23</v>
      </c>
      <c r="C483" s="11">
        <v>10</v>
      </c>
    </row>
    <row r="484" spans="2:3" x14ac:dyDescent="0.3">
      <c r="B484" s="10" t="s">
        <v>23</v>
      </c>
      <c r="C484" s="10">
        <v>41</v>
      </c>
    </row>
    <row r="485" spans="2:3" x14ac:dyDescent="0.3">
      <c r="B485" s="11" t="s">
        <v>23</v>
      </c>
      <c r="C485" s="11">
        <v>10</v>
      </c>
    </row>
    <row r="486" spans="2:3" x14ac:dyDescent="0.3">
      <c r="B486" s="10" t="s">
        <v>23</v>
      </c>
      <c r="C486" s="10">
        <v>40</v>
      </c>
    </row>
    <row r="487" spans="2:3" x14ac:dyDescent="0.3">
      <c r="B487" s="11" t="s">
        <v>23</v>
      </c>
      <c r="C487" s="11">
        <v>48</v>
      </c>
    </row>
    <row r="488" spans="2:3" x14ac:dyDescent="0.3">
      <c r="B488" s="10" t="s">
        <v>23</v>
      </c>
      <c r="C488" s="10">
        <v>45</v>
      </c>
    </row>
    <row r="489" spans="2:3" x14ac:dyDescent="0.3">
      <c r="B489" s="11" t="s">
        <v>23</v>
      </c>
      <c r="C489" s="11">
        <v>43</v>
      </c>
    </row>
    <row r="490" spans="2:3" x14ac:dyDescent="0.3">
      <c r="B490" s="10" t="s">
        <v>23</v>
      </c>
      <c r="C490" s="10">
        <v>30</v>
      </c>
    </row>
    <row r="491" spans="2:3" x14ac:dyDescent="0.3">
      <c r="B491" s="11" t="s">
        <v>23</v>
      </c>
      <c r="C491" s="11">
        <v>45</v>
      </c>
    </row>
    <row r="492" spans="2:3" x14ac:dyDescent="0.3">
      <c r="B492" s="10" t="s">
        <v>23</v>
      </c>
      <c r="C492" s="10">
        <v>44</v>
      </c>
    </row>
    <row r="493" spans="2:3" x14ac:dyDescent="0.3">
      <c r="B493" s="11" t="s">
        <v>23</v>
      </c>
      <c r="C493" s="11">
        <v>30</v>
      </c>
    </row>
    <row r="494" spans="2:3" x14ac:dyDescent="0.3">
      <c r="B494" s="10" t="s">
        <v>23</v>
      </c>
      <c r="C494" s="10">
        <v>45</v>
      </c>
    </row>
    <row r="495" spans="2:3" x14ac:dyDescent="0.3">
      <c r="B495" s="11" t="s">
        <v>23</v>
      </c>
      <c r="C495" s="11">
        <v>10</v>
      </c>
    </row>
    <row r="496" spans="2:3" x14ac:dyDescent="0.3">
      <c r="B496" s="10" t="s">
        <v>23</v>
      </c>
      <c r="C496" s="10">
        <v>20</v>
      </c>
    </row>
    <row r="497" spans="2:3" x14ac:dyDescent="0.3">
      <c r="B497" s="11" t="s">
        <v>23</v>
      </c>
      <c r="C497" s="11">
        <v>20</v>
      </c>
    </row>
    <row r="498" spans="2:3" x14ac:dyDescent="0.3">
      <c r="B498" s="10" t="s">
        <v>23</v>
      </c>
      <c r="C498" s="10">
        <v>20</v>
      </c>
    </row>
    <row r="499" spans="2:3" x14ac:dyDescent="0.3">
      <c r="B499" s="11" t="s">
        <v>23</v>
      </c>
      <c r="C499" s="11">
        <v>10</v>
      </c>
    </row>
    <row r="500" spans="2:3" x14ac:dyDescent="0.3">
      <c r="B500" s="10" t="s">
        <v>23</v>
      </c>
      <c r="C500" s="10">
        <v>20</v>
      </c>
    </row>
    <row r="501" spans="2:3" x14ac:dyDescent="0.3">
      <c r="B501" s="11" t="s">
        <v>23</v>
      </c>
      <c r="C501" s="11">
        <v>41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BDD1-2709-4F44-8F19-433E4C639D18}">
  <dimension ref="A2:I502"/>
  <sheetViews>
    <sheetView workbookViewId="0">
      <selection activeCell="G14" sqref="G14:H21"/>
    </sheetView>
  </sheetViews>
  <sheetFormatPr defaultRowHeight="14.4" x14ac:dyDescent="0.3"/>
  <cols>
    <col min="1" max="1" width="12.5546875" bestFit="1" customWidth="1"/>
    <col min="2" max="2" width="36.88671875" bestFit="1" customWidth="1"/>
    <col min="3" max="4" width="30.44140625" bestFit="1" customWidth="1"/>
    <col min="5" max="6" width="15.5546875" bestFit="1" customWidth="1"/>
    <col min="7" max="7" width="16.5546875" customWidth="1"/>
    <col min="8" max="8" width="16.21875" customWidth="1"/>
    <col min="9" max="9" width="19.44140625" customWidth="1"/>
    <col min="10" max="500" width="15.5546875" bestFit="1" customWidth="1"/>
    <col min="501" max="501" width="10.77734375" bestFit="1" customWidth="1"/>
  </cols>
  <sheetData>
    <row r="2" spans="1:9" x14ac:dyDescent="0.3">
      <c r="A2" s="12" t="s">
        <v>28</v>
      </c>
      <c r="B2" t="s">
        <v>66</v>
      </c>
      <c r="D2" s="1" t="s">
        <v>6</v>
      </c>
      <c r="E2" s="1" t="s">
        <v>7</v>
      </c>
    </row>
    <row r="3" spans="1:9" x14ac:dyDescent="0.3">
      <c r="A3" s="13" t="s">
        <v>17</v>
      </c>
      <c r="B3" s="18">
        <v>305.10638297872339</v>
      </c>
      <c r="D3">
        <v>2</v>
      </c>
      <c r="E3" t="s">
        <v>17</v>
      </c>
    </row>
    <row r="4" spans="1:9" x14ac:dyDescent="0.3">
      <c r="A4" s="13" t="s">
        <v>23</v>
      </c>
      <c r="B4" s="18">
        <v>309.4736842105263</v>
      </c>
      <c r="C4">
        <v>2</v>
      </c>
      <c r="D4">
        <v>2</v>
      </c>
      <c r="E4" t="s">
        <v>17</v>
      </c>
      <c r="G4" s="1" t="s">
        <v>7</v>
      </c>
      <c r="H4" t="s">
        <v>34</v>
      </c>
      <c r="I4" t="s">
        <v>35</v>
      </c>
    </row>
    <row r="5" spans="1:9" x14ac:dyDescent="0.3">
      <c r="A5" s="13" t="s">
        <v>18</v>
      </c>
      <c r="B5" s="18">
        <v>322.8</v>
      </c>
      <c r="C5">
        <v>1</v>
      </c>
      <c r="D5">
        <v>2</v>
      </c>
      <c r="E5" t="s">
        <v>17</v>
      </c>
      <c r="G5" t="s">
        <v>17</v>
      </c>
      <c r="H5">
        <v>6</v>
      </c>
      <c r="I5">
        <v>41</v>
      </c>
    </row>
    <row r="6" spans="1:9" x14ac:dyDescent="0.3">
      <c r="A6" s="13" t="s">
        <v>19</v>
      </c>
      <c r="B6" s="18">
        <v>316.40287769784175</v>
      </c>
      <c r="C6" t="str" cm="1">
        <f t="array" ref="C6:C12">_xlfn.UNIQUE(E3:E502)</f>
        <v>&lt; 25</v>
      </c>
      <c r="D6">
        <v>2</v>
      </c>
      <c r="E6" t="s">
        <v>17</v>
      </c>
      <c r="G6" t="s">
        <v>18</v>
      </c>
      <c r="H6">
        <v>3</v>
      </c>
      <c r="I6">
        <v>47</v>
      </c>
    </row>
    <row r="7" spans="1:9" x14ac:dyDescent="0.3">
      <c r="A7" s="13" t="s">
        <v>20</v>
      </c>
      <c r="B7" s="18">
        <v>327.21649484536084</v>
      </c>
      <c r="C7" t="str">
        <v>25 to 34</v>
      </c>
      <c r="D7">
        <v>1</v>
      </c>
      <c r="E7" t="s">
        <v>17</v>
      </c>
      <c r="G7" t="s">
        <v>19</v>
      </c>
      <c r="H7">
        <v>14</v>
      </c>
      <c r="I7">
        <v>125</v>
      </c>
    </row>
    <row r="8" spans="1:9" x14ac:dyDescent="0.3">
      <c r="A8" s="13" t="s">
        <v>21</v>
      </c>
      <c r="B8" s="18">
        <v>332.72727272727275</v>
      </c>
      <c r="C8" t="str">
        <v>35 to 44</v>
      </c>
      <c r="D8">
        <v>2</v>
      </c>
      <c r="E8" t="s">
        <v>17</v>
      </c>
      <c r="G8" t="s">
        <v>20</v>
      </c>
      <c r="H8">
        <v>11</v>
      </c>
      <c r="I8">
        <v>86</v>
      </c>
    </row>
    <row r="9" spans="1:9" x14ac:dyDescent="0.3">
      <c r="A9" s="13" t="s">
        <v>22</v>
      </c>
      <c r="B9" s="18">
        <v>335</v>
      </c>
      <c r="C9" t="str">
        <v>45 to 54</v>
      </c>
      <c r="D9">
        <v>1</v>
      </c>
      <c r="E9" t="s">
        <v>17</v>
      </c>
      <c r="G9" t="s">
        <v>21</v>
      </c>
      <c r="H9">
        <v>9</v>
      </c>
      <c r="I9">
        <v>79</v>
      </c>
    </row>
    <row r="10" spans="1:9" x14ac:dyDescent="0.3">
      <c r="C10" t="str">
        <v>55 to 64</v>
      </c>
      <c r="D10">
        <v>2</v>
      </c>
      <c r="E10" t="s">
        <v>17</v>
      </c>
      <c r="G10" t="s">
        <v>22</v>
      </c>
      <c r="H10">
        <v>11</v>
      </c>
      <c r="I10">
        <v>49</v>
      </c>
    </row>
    <row r="11" spans="1:9" x14ac:dyDescent="0.3">
      <c r="C11" t="str">
        <v>65 to 74</v>
      </c>
      <c r="D11">
        <v>2</v>
      </c>
      <c r="E11" t="s">
        <v>17</v>
      </c>
      <c r="G11" t="s">
        <v>23</v>
      </c>
      <c r="H11">
        <v>2</v>
      </c>
      <c r="I11">
        <v>17</v>
      </c>
    </row>
    <row r="12" spans="1:9" x14ac:dyDescent="0.3">
      <c r="C12" t="str">
        <v>&gt; 74</v>
      </c>
      <c r="D12">
        <v>2</v>
      </c>
      <c r="E12" t="s">
        <v>17</v>
      </c>
    </row>
    <row r="13" spans="1:9" x14ac:dyDescent="0.3">
      <c r="D13">
        <v>2</v>
      </c>
      <c r="E13" t="s">
        <v>17</v>
      </c>
    </row>
    <row r="14" spans="1:9" x14ac:dyDescent="0.3">
      <c r="D14">
        <v>2</v>
      </c>
      <c r="E14" t="s">
        <v>17</v>
      </c>
      <c r="G14" t="s">
        <v>67</v>
      </c>
      <c r="H14" t="s">
        <v>66</v>
      </c>
    </row>
    <row r="15" spans="1:9" x14ac:dyDescent="0.3">
      <c r="D15">
        <v>2</v>
      </c>
      <c r="E15" t="s">
        <v>17</v>
      </c>
      <c r="G15" t="s">
        <v>17</v>
      </c>
      <c r="H15" s="18">
        <v>305.10638297872339</v>
      </c>
    </row>
    <row r="16" spans="1:9" x14ac:dyDescent="0.3">
      <c r="D16">
        <v>2</v>
      </c>
      <c r="E16" t="s">
        <v>17</v>
      </c>
      <c r="G16" t="s">
        <v>18</v>
      </c>
      <c r="H16" s="18">
        <v>322.8</v>
      </c>
    </row>
    <row r="17" spans="4:8" x14ac:dyDescent="0.3">
      <c r="D17">
        <v>2</v>
      </c>
      <c r="E17" t="s">
        <v>17</v>
      </c>
      <c r="G17" t="s">
        <v>19</v>
      </c>
      <c r="H17" s="18">
        <v>316.40287769784175</v>
      </c>
    </row>
    <row r="18" spans="4:8" x14ac:dyDescent="0.3">
      <c r="D18">
        <v>2</v>
      </c>
      <c r="E18" t="s">
        <v>17</v>
      </c>
      <c r="G18" t="s">
        <v>20</v>
      </c>
      <c r="H18" s="18">
        <v>327.21649484536084</v>
      </c>
    </row>
    <row r="19" spans="4:8" x14ac:dyDescent="0.3">
      <c r="D19">
        <v>2</v>
      </c>
      <c r="E19" t="s">
        <v>17</v>
      </c>
      <c r="G19" t="s">
        <v>21</v>
      </c>
      <c r="H19" s="18">
        <v>332.72727272727275</v>
      </c>
    </row>
    <row r="20" spans="4:8" x14ac:dyDescent="0.3">
      <c r="D20">
        <v>2</v>
      </c>
      <c r="E20" t="s">
        <v>17</v>
      </c>
      <c r="G20" t="s">
        <v>22</v>
      </c>
      <c r="H20" s="18">
        <v>335</v>
      </c>
    </row>
    <row r="21" spans="4:8" x14ac:dyDescent="0.3">
      <c r="D21">
        <v>2</v>
      </c>
      <c r="E21" t="s">
        <v>17</v>
      </c>
      <c r="G21" t="s">
        <v>23</v>
      </c>
      <c r="H21" s="18">
        <v>309.4736842105263</v>
      </c>
    </row>
    <row r="22" spans="4:8" x14ac:dyDescent="0.3">
      <c r="D22">
        <v>2</v>
      </c>
      <c r="E22" t="s">
        <v>17</v>
      </c>
    </row>
    <row r="23" spans="4:8" x14ac:dyDescent="0.3">
      <c r="D23">
        <v>2</v>
      </c>
      <c r="E23" t="s">
        <v>17</v>
      </c>
    </row>
    <row r="24" spans="4:8" x14ac:dyDescent="0.3">
      <c r="D24">
        <v>2</v>
      </c>
      <c r="E24" t="s">
        <v>17</v>
      </c>
    </row>
    <row r="25" spans="4:8" x14ac:dyDescent="0.3">
      <c r="D25">
        <v>2</v>
      </c>
      <c r="E25" t="s">
        <v>17</v>
      </c>
    </row>
    <row r="26" spans="4:8" x14ac:dyDescent="0.3">
      <c r="D26">
        <v>2</v>
      </c>
      <c r="E26" t="s">
        <v>17</v>
      </c>
    </row>
    <row r="27" spans="4:8" x14ac:dyDescent="0.3">
      <c r="D27">
        <v>2</v>
      </c>
      <c r="E27" t="s">
        <v>17</v>
      </c>
    </row>
    <row r="28" spans="4:8" x14ac:dyDescent="0.3">
      <c r="D28">
        <v>2</v>
      </c>
      <c r="E28" t="s">
        <v>17</v>
      </c>
    </row>
    <row r="29" spans="4:8" x14ac:dyDescent="0.3">
      <c r="D29">
        <v>2</v>
      </c>
      <c r="E29" t="s">
        <v>17</v>
      </c>
    </row>
    <row r="30" spans="4:8" x14ac:dyDescent="0.3">
      <c r="D30">
        <v>1</v>
      </c>
      <c r="E30" t="s">
        <v>17</v>
      </c>
    </row>
    <row r="31" spans="4:8" x14ac:dyDescent="0.3">
      <c r="D31">
        <v>2</v>
      </c>
      <c r="E31" t="s">
        <v>17</v>
      </c>
    </row>
    <row r="32" spans="4:8" x14ac:dyDescent="0.3">
      <c r="D32">
        <v>2</v>
      </c>
      <c r="E32" t="s">
        <v>17</v>
      </c>
    </row>
    <row r="33" spans="4:5" x14ac:dyDescent="0.3">
      <c r="D33">
        <v>1</v>
      </c>
      <c r="E33" t="s">
        <v>17</v>
      </c>
    </row>
    <row r="34" spans="4:5" x14ac:dyDescent="0.3">
      <c r="D34">
        <v>2</v>
      </c>
      <c r="E34" t="s">
        <v>17</v>
      </c>
    </row>
    <row r="35" spans="4:5" x14ac:dyDescent="0.3">
      <c r="D35">
        <v>2</v>
      </c>
      <c r="E35" t="s">
        <v>17</v>
      </c>
    </row>
    <row r="36" spans="4:5" x14ac:dyDescent="0.3">
      <c r="D36">
        <v>1</v>
      </c>
      <c r="E36" t="s">
        <v>17</v>
      </c>
    </row>
    <row r="37" spans="4:5" x14ac:dyDescent="0.3">
      <c r="D37">
        <v>2</v>
      </c>
      <c r="E37" t="s">
        <v>17</v>
      </c>
    </row>
    <row r="38" spans="4:5" x14ac:dyDescent="0.3">
      <c r="D38">
        <v>2</v>
      </c>
      <c r="E38" t="s">
        <v>17</v>
      </c>
    </row>
    <row r="39" spans="4:5" x14ac:dyDescent="0.3">
      <c r="D39">
        <v>2</v>
      </c>
      <c r="E39" t="s">
        <v>17</v>
      </c>
    </row>
    <row r="40" spans="4:5" x14ac:dyDescent="0.3">
      <c r="D40">
        <v>2</v>
      </c>
      <c r="E40" t="s">
        <v>17</v>
      </c>
    </row>
    <row r="41" spans="4:5" x14ac:dyDescent="0.3">
      <c r="D41">
        <v>2</v>
      </c>
      <c r="E41" t="s">
        <v>17</v>
      </c>
    </row>
    <row r="42" spans="4:5" x14ac:dyDescent="0.3">
      <c r="D42">
        <v>2</v>
      </c>
      <c r="E42" t="s">
        <v>17</v>
      </c>
    </row>
    <row r="43" spans="4:5" x14ac:dyDescent="0.3">
      <c r="D43">
        <v>2</v>
      </c>
      <c r="E43" t="s">
        <v>17</v>
      </c>
    </row>
    <row r="44" spans="4:5" x14ac:dyDescent="0.3">
      <c r="D44">
        <v>2</v>
      </c>
      <c r="E44" t="s">
        <v>17</v>
      </c>
    </row>
    <row r="45" spans="4:5" x14ac:dyDescent="0.3">
      <c r="D45">
        <v>2</v>
      </c>
      <c r="E45" t="s">
        <v>17</v>
      </c>
    </row>
    <row r="46" spans="4:5" x14ac:dyDescent="0.3">
      <c r="D46">
        <v>2</v>
      </c>
      <c r="E46" t="s">
        <v>17</v>
      </c>
    </row>
    <row r="47" spans="4:5" x14ac:dyDescent="0.3">
      <c r="D47">
        <v>1</v>
      </c>
      <c r="E47" t="s">
        <v>17</v>
      </c>
    </row>
    <row r="48" spans="4:5" x14ac:dyDescent="0.3">
      <c r="D48">
        <v>2</v>
      </c>
      <c r="E48" t="s">
        <v>17</v>
      </c>
    </row>
    <row r="49" spans="4:5" x14ac:dyDescent="0.3">
      <c r="D49">
        <v>2</v>
      </c>
      <c r="E49" t="s">
        <v>17</v>
      </c>
    </row>
    <row r="50" spans="4:5" x14ac:dyDescent="0.3">
      <c r="D50">
        <v>2</v>
      </c>
      <c r="E50" t="s">
        <v>18</v>
      </c>
    </row>
    <row r="51" spans="4:5" x14ac:dyDescent="0.3">
      <c r="D51">
        <v>2</v>
      </c>
      <c r="E51" t="s">
        <v>18</v>
      </c>
    </row>
    <row r="52" spans="4:5" x14ac:dyDescent="0.3">
      <c r="D52">
        <v>1</v>
      </c>
      <c r="E52" t="s">
        <v>18</v>
      </c>
    </row>
    <row r="53" spans="4:5" x14ac:dyDescent="0.3">
      <c r="D53">
        <v>2</v>
      </c>
      <c r="E53" t="s">
        <v>18</v>
      </c>
    </row>
    <row r="54" spans="4:5" x14ac:dyDescent="0.3">
      <c r="D54">
        <v>1</v>
      </c>
      <c r="E54" t="s">
        <v>18</v>
      </c>
    </row>
    <row r="55" spans="4:5" x14ac:dyDescent="0.3">
      <c r="D55">
        <v>2</v>
      </c>
      <c r="E55" t="s">
        <v>18</v>
      </c>
    </row>
    <row r="56" spans="4:5" x14ac:dyDescent="0.3">
      <c r="D56">
        <v>2</v>
      </c>
      <c r="E56" t="s">
        <v>18</v>
      </c>
    </row>
    <row r="57" spans="4:5" x14ac:dyDescent="0.3">
      <c r="D57">
        <v>2</v>
      </c>
      <c r="E57" t="s">
        <v>18</v>
      </c>
    </row>
    <row r="58" spans="4:5" x14ac:dyDescent="0.3">
      <c r="D58">
        <v>2</v>
      </c>
      <c r="E58" t="s">
        <v>18</v>
      </c>
    </row>
    <row r="59" spans="4:5" x14ac:dyDescent="0.3">
      <c r="D59">
        <v>2</v>
      </c>
      <c r="E59" t="s">
        <v>18</v>
      </c>
    </row>
    <row r="60" spans="4:5" x14ac:dyDescent="0.3">
      <c r="D60">
        <v>2</v>
      </c>
      <c r="E60" t="s">
        <v>18</v>
      </c>
    </row>
    <row r="61" spans="4:5" x14ac:dyDescent="0.3">
      <c r="D61">
        <v>2</v>
      </c>
      <c r="E61" t="s">
        <v>18</v>
      </c>
    </row>
    <row r="62" spans="4:5" x14ac:dyDescent="0.3">
      <c r="D62">
        <v>2</v>
      </c>
      <c r="E62" t="s">
        <v>18</v>
      </c>
    </row>
    <row r="63" spans="4:5" x14ac:dyDescent="0.3">
      <c r="D63">
        <v>2</v>
      </c>
      <c r="E63" t="s">
        <v>18</v>
      </c>
    </row>
    <row r="64" spans="4:5" x14ac:dyDescent="0.3">
      <c r="D64">
        <v>2</v>
      </c>
      <c r="E64" t="s">
        <v>18</v>
      </c>
    </row>
    <row r="65" spans="4:5" x14ac:dyDescent="0.3">
      <c r="D65">
        <v>2</v>
      </c>
      <c r="E65" t="s">
        <v>18</v>
      </c>
    </row>
    <row r="66" spans="4:5" x14ac:dyDescent="0.3">
      <c r="D66">
        <v>2</v>
      </c>
      <c r="E66" t="s">
        <v>18</v>
      </c>
    </row>
    <row r="67" spans="4:5" x14ac:dyDescent="0.3">
      <c r="D67">
        <v>2</v>
      </c>
      <c r="E67" t="s">
        <v>18</v>
      </c>
    </row>
    <row r="68" spans="4:5" x14ac:dyDescent="0.3">
      <c r="D68">
        <v>2</v>
      </c>
      <c r="E68" t="s">
        <v>18</v>
      </c>
    </row>
    <row r="69" spans="4:5" x14ac:dyDescent="0.3">
      <c r="D69">
        <v>2</v>
      </c>
      <c r="E69" t="s">
        <v>18</v>
      </c>
    </row>
    <row r="70" spans="4:5" x14ac:dyDescent="0.3">
      <c r="D70">
        <v>2</v>
      </c>
      <c r="E70" t="s">
        <v>18</v>
      </c>
    </row>
    <row r="71" spans="4:5" x14ac:dyDescent="0.3">
      <c r="D71">
        <v>1</v>
      </c>
      <c r="E71" t="s">
        <v>18</v>
      </c>
    </row>
    <row r="72" spans="4:5" x14ac:dyDescent="0.3">
      <c r="D72">
        <v>2</v>
      </c>
      <c r="E72" t="s">
        <v>18</v>
      </c>
    </row>
    <row r="73" spans="4:5" x14ac:dyDescent="0.3">
      <c r="D73">
        <v>2</v>
      </c>
      <c r="E73" t="s">
        <v>18</v>
      </c>
    </row>
    <row r="74" spans="4:5" x14ac:dyDescent="0.3">
      <c r="D74">
        <v>2</v>
      </c>
      <c r="E74" t="s">
        <v>18</v>
      </c>
    </row>
    <row r="75" spans="4:5" x14ac:dyDescent="0.3">
      <c r="D75">
        <v>2</v>
      </c>
      <c r="E75" t="s">
        <v>18</v>
      </c>
    </row>
    <row r="76" spans="4:5" x14ac:dyDescent="0.3">
      <c r="D76">
        <v>2</v>
      </c>
      <c r="E76" t="s">
        <v>18</v>
      </c>
    </row>
    <row r="77" spans="4:5" x14ac:dyDescent="0.3">
      <c r="D77">
        <v>2</v>
      </c>
      <c r="E77" t="s">
        <v>18</v>
      </c>
    </row>
    <row r="78" spans="4:5" x14ac:dyDescent="0.3">
      <c r="D78">
        <v>2</v>
      </c>
      <c r="E78" t="s">
        <v>18</v>
      </c>
    </row>
    <row r="79" spans="4:5" x14ac:dyDescent="0.3">
      <c r="D79">
        <v>2</v>
      </c>
      <c r="E79" t="s">
        <v>18</v>
      </c>
    </row>
    <row r="80" spans="4:5" x14ac:dyDescent="0.3">
      <c r="D80">
        <v>2</v>
      </c>
      <c r="E80" t="s">
        <v>18</v>
      </c>
    </row>
    <row r="81" spans="4:5" x14ac:dyDescent="0.3">
      <c r="D81">
        <v>2</v>
      </c>
      <c r="E81" t="s">
        <v>18</v>
      </c>
    </row>
    <row r="82" spans="4:5" x14ac:dyDescent="0.3">
      <c r="D82">
        <v>2</v>
      </c>
      <c r="E82" t="s">
        <v>18</v>
      </c>
    </row>
    <row r="83" spans="4:5" x14ac:dyDescent="0.3">
      <c r="D83">
        <v>2</v>
      </c>
      <c r="E83" t="s">
        <v>18</v>
      </c>
    </row>
    <row r="84" spans="4:5" x14ac:dyDescent="0.3">
      <c r="D84">
        <v>2</v>
      </c>
      <c r="E84" t="s">
        <v>18</v>
      </c>
    </row>
    <row r="85" spans="4:5" x14ac:dyDescent="0.3">
      <c r="D85">
        <v>2</v>
      </c>
      <c r="E85" t="s">
        <v>18</v>
      </c>
    </row>
    <row r="86" spans="4:5" x14ac:dyDescent="0.3">
      <c r="D86">
        <v>2</v>
      </c>
      <c r="E86" t="s">
        <v>18</v>
      </c>
    </row>
    <row r="87" spans="4:5" x14ac:dyDescent="0.3">
      <c r="D87">
        <v>2</v>
      </c>
      <c r="E87" t="s">
        <v>18</v>
      </c>
    </row>
    <row r="88" spans="4:5" x14ac:dyDescent="0.3">
      <c r="D88">
        <v>2</v>
      </c>
      <c r="E88" t="s">
        <v>18</v>
      </c>
    </row>
    <row r="89" spans="4:5" x14ac:dyDescent="0.3">
      <c r="D89">
        <v>2</v>
      </c>
      <c r="E89" t="s">
        <v>18</v>
      </c>
    </row>
    <row r="90" spans="4:5" x14ac:dyDescent="0.3">
      <c r="D90">
        <v>2</v>
      </c>
      <c r="E90" t="s">
        <v>18</v>
      </c>
    </row>
    <row r="91" spans="4:5" x14ac:dyDescent="0.3">
      <c r="D91">
        <v>2</v>
      </c>
      <c r="E91" t="s">
        <v>18</v>
      </c>
    </row>
    <row r="92" spans="4:5" x14ac:dyDescent="0.3">
      <c r="D92">
        <v>2</v>
      </c>
      <c r="E92" t="s">
        <v>18</v>
      </c>
    </row>
    <row r="93" spans="4:5" x14ac:dyDescent="0.3">
      <c r="D93">
        <v>2</v>
      </c>
      <c r="E93" t="s">
        <v>18</v>
      </c>
    </row>
    <row r="94" spans="4:5" x14ac:dyDescent="0.3">
      <c r="D94">
        <v>2</v>
      </c>
      <c r="E94" t="s">
        <v>18</v>
      </c>
    </row>
    <row r="95" spans="4:5" x14ac:dyDescent="0.3">
      <c r="D95">
        <v>2</v>
      </c>
      <c r="E95" t="s">
        <v>18</v>
      </c>
    </row>
    <row r="96" spans="4:5" x14ac:dyDescent="0.3">
      <c r="D96">
        <v>2</v>
      </c>
      <c r="E96" t="s">
        <v>18</v>
      </c>
    </row>
    <row r="97" spans="4:5" x14ac:dyDescent="0.3">
      <c r="D97">
        <v>2</v>
      </c>
      <c r="E97" t="s">
        <v>18</v>
      </c>
    </row>
    <row r="98" spans="4:5" x14ac:dyDescent="0.3">
      <c r="D98">
        <v>2</v>
      </c>
      <c r="E98" t="s">
        <v>18</v>
      </c>
    </row>
    <row r="99" spans="4:5" x14ac:dyDescent="0.3">
      <c r="D99">
        <v>2</v>
      </c>
      <c r="E99" t="s">
        <v>18</v>
      </c>
    </row>
    <row r="100" spans="4:5" x14ac:dyDescent="0.3">
      <c r="D100">
        <v>2</v>
      </c>
      <c r="E100" t="s">
        <v>19</v>
      </c>
    </row>
    <row r="101" spans="4:5" x14ac:dyDescent="0.3">
      <c r="D101">
        <v>1</v>
      </c>
      <c r="E101" t="s">
        <v>19</v>
      </c>
    </row>
    <row r="102" spans="4:5" x14ac:dyDescent="0.3">
      <c r="D102">
        <v>1</v>
      </c>
      <c r="E102" t="s">
        <v>19</v>
      </c>
    </row>
    <row r="103" spans="4:5" x14ac:dyDescent="0.3">
      <c r="D103">
        <v>2</v>
      </c>
      <c r="E103" t="s">
        <v>19</v>
      </c>
    </row>
    <row r="104" spans="4:5" x14ac:dyDescent="0.3">
      <c r="D104">
        <v>2</v>
      </c>
      <c r="E104" t="s">
        <v>19</v>
      </c>
    </row>
    <row r="105" spans="4:5" x14ac:dyDescent="0.3">
      <c r="D105">
        <v>2</v>
      </c>
      <c r="E105" t="s">
        <v>19</v>
      </c>
    </row>
    <row r="106" spans="4:5" x14ac:dyDescent="0.3">
      <c r="D106">
        <v>2</v>
      </c>
      <c r="E106" t="s">
        <v>19</v>
      </c>
    </row>
    <row r="107" spans="4:5" x14ac:dyDescent="0.3">
      <c r="D107">
        <v>2</v>
      </c>
      <c r="E107" t="s">
        <v>19</v>
      </c>
    </row>
    <row r="108" spans="4:5" x14ac:dyDescent="0.3">
      <c r="D108">
        <v>2</v>
      </c>
      <c r="E108" t="s">
        <v>19</v>
      </c>
    </row>
    <row r="109" spans="4:5" x14ac:dyDescent="0.3">
      <c r="D109">
        <v>2</v>
      </c>
      <c r="E109" t="s">
        <v>19</v>
      </c>
    </row>
    <row r="110" spans="4:5" x14ac:dyDescent="0.3">
      <c r="D110">
        <v>2</v>
      </c>
      <c r="E110" t="s">
        <v>19</v>
      </c>
    </row>
    <row r="111" spans="4:5" x14ac:dyDescent="0.3">
      <c r="D111">
        <v>2</v>
      </c>
      <c r="E111" t="s">
        <v>19</v>
      </c>
    </row>
    <row r="112" spans="4:5" x14ac:dyDescent="0.3">
      <c r="D112">
        <v>2</v>
      </c>
      <c r="E112" t="s">
        <v>19</v>
      </c>
    </row>
    <row r="113" spans="4:5" x14ac:dyDescent="0.3">
      <c r="D113">
        <v>2</v>
      </c>
      <c r="E113" t="s">
        <v>19</v>
      </c>
    </row>
    <row r="114" spans="4:5" x14ac:dyDescent="0.3">
      <c r="D114">
        <v>2</v>
      </c>
      <c r="E114" t="s">
        <v>19</v>
      </c>
    </row>
    <row r="115" spans="4:5" x14ac:dyDescent="0.3">
      <c r="D115">
        <v>2</v>
      </c>
      <c r="E115" t="s">
        <v>19</v>
      </c>
    </row>
    <row r="116" spans="4:5" x14ac:dyDescent="0.3">
      <c r="D116">
        <v>2</v>
      </c>
      <c r="E116" t="s">
        <v>19</v>
      </c>
    </row>
    <row r="117" spans="4:5" x14ac:dyDescent="0.3">
      <c r="D117">
        <v>2</v>
      </c>
      <c r="E117" t="s">
        <v>19</v>
      </c>
    </row>
    <row r="118" spans="4:5" x14ac:dyDescent="0.3">
      <c r="D118">
        <v>2</v>
      </c>
      <c r="E118" t="s">
        <v>19</v>
      </c>
    </row>
    <row r="119" spans="4:5" x14ac:dyDescent="0.3">
      <c r="D119">
        <v>2</v>
      </c>
      <c r="E119" t="s">
        <v>19</v>
      </c>
    </row>
    <row r="120" spans="4:5" x14ac:dyDescent="0.3">
      <c r="D120">
        <v>2</v>
      </c>
      <c r="E120" t="s">
        <v>19</v>
      </c>
    </row>
    <row r="121" spans="4:5" x14ac:dyDescent="0.3">
      <c r="D121">
        <v>2</v>
      </c>
      <c r="E121" t="s">
        <v>19</v>
      </c>
    </row>
    <row r="122" spans="4:5" x14ac:dyDescent="0.3">
      <c r="D122">
        <v>2</v>
      </c>
      <c r="E122" t="s">
        <v>19</v>
      </c>
    </row>
    <row r="123" spans="4:5" x14ac:dyDescent="0.3">
      <c r="D123">
        <v>1</v>
      </c>
      <c r="E123" t="s">
        <v>19</v>
      </c>
    </row>
    <row r="124" spans="4:5" x14ac:dyDescent="0.3">
      <c r="D124">
        <v>2</v>
      </c>
      <c r="E124" t="s">
        <v>19</v>
      </c>
    </row>
    <row r="125" spans="4:5" x14ac:dyDescent="0.3">
      <c r="D125">
        <v>2</v>
      </c>
      <c r="E125" t="s">
        <v>19</v>
      </c>
    </row>
    <row r="126" spans="4:5" x14ac:dyDescent="0.3">
      <c r="D126">
        <v>2</v>
      </c>
      <c r="E126" t="s">
        <v>19</v>
      </c>
    </row>
    <row r="127" spans="4:5" x14ac:dyDescent="0.3">
      <c r="D127">
        <v>2</v>
      </c>
      <c r="E127" t="s">
        <v>19</v>
      </c>
    </row>
    <row r="128" spans="4:5" x14ac:dyDescent="0.3">
      <c r="D128">
        <v>1</v>
      </c>
      <c r="E128" t="s">
        <v>19</v>
      </c>
    </row>
    <row r="129" spans="4:5" x14ac:dyDescent="0.3">
      <c r="D129">
        <v>2</v>
      </c>
      <c r="E129" t="s">
        <v>19</v>
      </c>
    </row>
    <row r="130" spans="4:5" x14ac:dyDescent="0.3">
      <c r="D130">
        <v>2</v>
      </c>
      <c r="E130" t="s">
        <v>19</v>
      </c>
    </row>
    <row r="131" spans="4:5" x14ac:dyDescent="0.3">
      <c r="D131">
        <v>2</v>
      </c>
      <c r="E131" t="s">
        <v>19</v>
      </c>
    </row>
    <row r="132" spans="4:5" x14ac:dyDescent="0.3">
      <c r="D132">
        <v>1</v>
      </c>
      <c r="E132" t="s">
        <v>19</v>
      </c>
    </row>
    <row r="133" spans="4:5" x14ac:dyDescent="0.3">
      <c r="D133">
        <v>2</v>
      </c>
      <c r="E133" t="s">
        <v>19</v>
      </c>
    </row>
    <row r="134" spans="4:5" x14ac:dyDescent="0.3">
      <c r="D134">
        <v>1</v>
      </c>
      <c r="E134" t="s">
        <v>19</v>
      </c>
    </row>
    <row r="135" spans="4:5" x14ac:dyDescent="0.3">
      <c r="D135">
        <v>2</v>
      </c>
      <c r="E135" t="s">
        <v>19</v>
      </c>
    </row>
    <row r="136" spans="4:5" x14ac:dyDescent="0.3">
      <c r="D136">
        <v>2</v>
      </c>
      <c r="E136" t="s">
        <v>19</v>
      </c>
    </row>
    <row r="137" spans="4:5" x14ac:dyDescent="0.3">
      <c r="D137">
        <v>2</v>
      </c>
      <c r="E137" t="s">
        <v>19</v>
      </c>
    </row>
    <row r="138" spans="4:5" x14ac:dyDescent="0.3">
      <c r="D138">
        <v>2</v>
      </c>
      <c r="E138" t="s">
        <v>19</v>
      </c>
    </row>
    <row r="139" spans="4:5" x14ac:dyDescent="0.3">
      <c r="D139">
        <v>2</v>
      </c>
      <c r="E139" t="s">
        <v>19</v>
      </c>
    </row>
    <row r="140" spans="4:5" x14ac:dyDescent="0.3">
      <c r="D140">
        <v>2</v>
      </c>
      <c r="E140" t="s">
        <v>19</v>
      </c>
    </row>
    <row r="141" spans="4:5" x14ac:dyDescent="0.3">
      <c r="D141">
        <v>2</v>
      </c>
      <c r="E141" t="s">
        <v>19</v>
      </c>
    </row>
    <row r="142" spans="4:5" x14ac:dyDescent="0.3">
      <c r="D142">
        <v>2</v>
      </c>
      <c r="E142" t="s">
        <v>19</v>
      </c>
    </row>
    <row r="143" spans="4:5" x14ac:dyDescent="0.3">
      <c r="D143">
        <v>2</v>
      </c>
      <c r="E143" t="s">
        <v>19</v>
      </c>
    </row>
    <row r="144" spans="4:5" x14ac:dyDescent="0.3">
      <c r="D144">
        <v>2</v>
      </c>
      <c r="E144" t="s">
        <v>19</v>
      </c>
    </row>
    <row r="145" spans="4:5" x14ac:dyDescent="0.3">
      <c r="D145">
        <v>2</v>
      </c>
      <c r="E145" t="s">
        <v>19</v>
      </c>
    </row>
    <row r="146" spans="4:5" x14ac:dyDescent="0.3">
      <c r="D146">
        <v>2</v>
      </c>
      <c r="E146" t="s">
        <v>19</v>
      </c>
    </row>
    <row r="147" spans="4:5" x14ac:dyDescent="0.3">
      <c r="D147">
        <v>2</v>
      </c>
      <c r="E147" t="s">
        <v>19</v>
      </c>
    </row>
    <row r="148" spans="4:5" x14ac:dyDescent="0.3">
      <c r="D148">
        <v>2</v>
      </c>
      <c r="E148" t="s">
        <v>19</v>
      </c>
    </row>
    <row r="149" spans="4:5" x14ac:dyDescent="0.3">
      <c r="D149">
        <v>2</v>
      </c>
      <c r="E149" t="s">
        <v>19</v>
      </c>
    </row>
    <row r="150" spans="4:5" x14ac:dyDescent="0.3">
      <c r="D150">
        <v>2</v>
      </c>
      <c r="E150" t="s">
        <v>19</v>
      </c>
    </row>
    <row r="151" spans="4:5" x14ac:dyDescent="0.3">
      <c r="D151">
        <v>2</v>
      </c>
      <c r="E151" t="s">
        <v>19</v>
      </c>
    </row>
    <row r="152" spans="4:5" x14ac:dyDescent="0.3">
      <c r="D152">
        <v>2</v>
      </c>
      <c r="E152" t="s">
        <v>19</v>
      </c>
    </row>
    <row r="153" spans="4:5" x14ac:dyDescent="0.3">
      <c r="D153">
        <v>2</v>
      </c>
      <c r="E153" t="s">
        <v>19</v>
      </c>
    </row>
    <row r="154" spans="4:5" x14ac:dyDescent="0.3">
      <c r="D154">
        <v>2</v>
      </c>
      <c r="E154" t="s">
        <v>19</v>
      </c>
    </row>
    <row r="155" spans="4:5" x14ac:dyDescent="0.3">
      <c r="D155">
        <v>2</v>
      </c>
      <c r="E155" t="s">
        <v>19</v>
      </c>
    </row>
    <row r="156" spans="4:5" x14ac:dyDescent="0.3">
      <c r="D156">
        <v>1</v>
      </c>
      <c r="E156" t="s">
        <v>19</v>
      </c>
    </row>
    <row r="157" spans="4:5" x14ac:dyDescent="0.3">
      <c r="D157">
        <v>2</v>
      </c>
      <c r="E157" t="s">
        <v>19</v>
      </c>
    </row>
    <row r="158" spans="4:5" x14ac:dyDescent="0.3">
      <c r="D158">
        <v>2</v>
      </c>
      <c r="E158" t="s">
        <v>19</v>
      </c>
    </row>
    <row r="159" spans="4:5" x14ac:dyDescent="0.3">
      <c r="D159">
        <v>2</v>
      </c>
      <c r="E159" t="s">
        <v>19</v>
      </c>
    </row>
    <row r="160" spans="4:5" x14ac:dyDescent="0.3">
      <c r="D160">
        <v>2</v>
      </c>
      <c r="E160" t="s">
        <v>19</v>
      </c>
    </row>
    <row r="161" spans="4:5" x14ac:dyDescent="0.3">
      <c r="D161">
        <v>2</v>
      </c>
      <c r="E161" t="s">
        <v>19</v>
      </c>
    </row>
    <row r="162" spans="4:5" x14ac:dyDescent="0.3">
      <c r="D162">
        <v>2</v>
      </c>
      <c r="E162" t="s">
        <v>19</v>
      </c>
    </row>
    <row r="163" spans="4:5" x14ac:dyDescent="0.3">
      <c r="D163">
        <v>2</v>
      </c>
      <c r="E163" t="s">
        <v>19</v>
      </c>
    </row>
    <row r="164" spans="4:5" x14ac:dyDescent="0.3">
      <c r="D164">
        <v>2</v>
      </c>
      <c r="E164" t="s">
        <v>19</v>
      </c>
    </row>
    <row r="165" spans="4:5" x14ac:dyDescent="0.3">
      <c r="D165">
        <v>2</v>
      </c>
      <c r="E165" t="s">
        <v>19</v>
      </c>
    </row>
    <row r="166" spans="4:5" x14ac:dyDescent="0.3">
      <c r="D166">
        <v>2</v>
      </c>
      <c r="E166" t="s">
        <v>19</v>
      </c>
    </row>
    <row r="167" spans="4:5" x14ac:dyDescent="0.3">
      <c r="D167">
        <v>2</v>
      </c>
      <c r="E167" t="s">
        <v>19</v>
      </c>
    </row>
    <row r="168" spans="4:5" x14ac:dyDescent="0.3">
      <c r="D168">
        <v>2</v>
      </c>
      <c r="E168" t="s">
        <v>19</v>
      </c>
    </row>
    <row r="169" spans="4:5" x14ac:dyDescent="0.3">
      <c r="D169">
        <v>1</v>
      </c>
      <c r="E169" t="s">
        <v>19</v>
      </c>
    </row>
    <row r="170" spans="4:5" x14ac:dyDescent="0.3">
      <c r="D170">
        <v>2</v>
      </c>
      <c r="E170" t="s">
        <v>19</v>
      </c>
    </row>
    <row r="171" spans="4:5" x14ac:dyDescent="0.3">
      <c r="D171">
        <v>2</v>
      </c>
      <c r="E171" t="s">
        <v>19</v>
      </c>
    </row>
    <row r="172" spans="4:5" x14ac:dyDescent="0.3">
      <c r="D172">
        <v>2</v>
      </c>
      <c r="E172" t="s">
        <v>19</v>
      </c>
    </row>
    <row r="173" spans="4:5" x14ac:dyDescent="0.3">
      <c r="D173">
        <v>2</v>
      </c>
      <c r="E173" t="s">
        <v>19</v>
      </c>
    </row>
    <row r="174" spans="4:5" x14ac:dyDescent="0.3">
      <c r="D174">
        <v>2</v>
      </c>
      <c r="E174" t="s">
        <v>19</v>
      </c>
    </row>
    <row r="175" spans="4:5" x14ac:dyDescent="0.3">
      <c r="D175">
        <v>1</v>
      </c>
      <c r="E175" t="s">
        <v>19</v>
      </c>
    </row>
    <row r="176" spans="4:5" x14ac:dyDescent="0.3">
      <c r="D176">
        <v>2</v>
      </c>
      <c r="E176" t="s">
        <v>19</v>
      </c>
    </row>
    <row r="177" spans="4:5" x14ac:dyDescent="0.3">
      <c r="D177">
        <v>2</v>
      </c>
      <c r="E177" t="s">
        <v>19</v>
      </c>
    </row>
    <row r="178" spans="4:5" x14ac:dyDescent="0.3">
      <c r="D178">
        <v>1</v>
      </c>
      <c r="E178" t="s">
        <v>19</v>
      </c>
    </row>
    <row r="179" spans="4:5" x14ac:dyDescent="0.3">
      <c r="D179">
        <v>2</v>
      </c>
      <c r="E179" t="s">
        <v>19</v>
      </c>
    </row>
    <row r="180" spans="4:5" x14ac:dyDescent="0.3">
      <c r="D180">
        <v>2</v>
      </c>
      <c r="E180" t="s">
        <v>19</v>
      </c>
    </row>
    <row r="181" spans="4:5" x14ac:dyDescent="0.3">
      <c r="D181">
        <v>2</v>
      </c>
      <c r="E181" t="s">
        <v>19</v>
      </c>
    </row>
    <row r="182" spans="4:5" x14ac:dyDescent="0.3">
      <c r="D182">
        <v>2</v>
      </c>
      <c r="E182" t="s">
        <v>19</v>
      </c>
    </row>
    <row r="183" spans="4:5" x14ac:dyDescent="0.3">
      <c r="D183">
        <v>2</v>
      </c>
      <c r="E183" t="s">
        <v>19</v>
      </c>
    </row>
    <row r="184" spans="4:5" x14ac:dyDescent="0.3">
      <c r="D184">
        <v>2</v>
      </c>
      <c r="E184" t="s">
        <v>19</v>
      </c>
    </row>
    <row r="185" spans="4:5" x14ac:dyDescent="0.3">
      <c r="D185">
        <v>2</v>
      </c>
      <c r="E185" t="s">
        <v>19</v>
      </c>
    </row>
    <row r="186" spans="4:5" x14ac:dyDescent="0.3">
      <c r="D186">
        <v>2</v>
      </c>
      <c r="E186" t="s">
        <v>19</v>
      </c>
    </row>
    <row r="187" spans="4:5" x14ac:dyDescent="0.3">
      <c r="D187">
        <v>2</v>
      </c>
      <c r="E187" t="s">
        <v>19</v>
      </c>
    </row>
    <row r="188" spans="4:5" x14ac:dyDescent="0.3">
      <c r="D188">
        <v>2</v>
      </c>
      <c r="E188" t="s">
        <v>19</v>
      </c>
    </row>
    <row r="189" spans="4:5" x14ac:dyDescent="0.3">
      <c r="D189">
        <v>2</v>
      </c>
      <c r="E189" t="s">
        <v>19</v>
      </c>
    </row>
    <row r="190" spans="4:5" x14ac:dyDescent="0.3">
      <c r="D190">
        <v>2</v>
      </c>
      <c r="E190" t="s">
        <v>19</v>
      </c>
    </row>
    <row r="191" spans="4:5" x14ac:dyDescent="0.3">
      <c r="D191">
        <v>2</v>
      </c>
      <c r="E191" t="s">
        <v>19</v>
      </c>
    </row>
    <row r="192" spans="4:5" x14ac:dyDescent="0.3">
      <c r="D192">
        <v>2</v>
      </c>
      <c r="E192" t="s">
        <v>19</v>
      </c>
    </row>
    <row r="193" spans="4:5" x14ac:dyDescent="0.3">
      <c r="D193">
        <v>1</v>
      </c>
      <c r="E193" t="s">
        <v>19</v>
      </c>
    </row>
    <row r="194" spans="4:5" x14ac:dyDescent="0.3">
      <c r="D194">
        <v>2</v>
      </c>
      <c r="E194" t="s">
        <v>19</v>
      </c>
    </row>
    <row r="195" spans="4:5" x14ac:dyDescent="0.3">
      <c r="D195">
        <v>2</v>
      </c>
      <c r="E195" t="s">
        <v>19</v>
      </c>
    </row>
    <row r="196" spans="4:5" x14ac:dyDescent="0.3">
      <c r="D196">
        <v>2</v>
      </c>
      <c r="E196" t="s">
        <v>19</v>
      </c>
    </row>
    <row r="197" spans="4:5" x14ac:dyDescent="0.3">
      <c r="D197">
        <v>2</v>
      </c>
      <c r="E197" t="s">
        <v>19</v>
      </c>
    </row>
    <row r="198" spans="4:5" x14ac:dyDescent="0.3">
      <c r="D198">
        <v>2</v>
      </c>
      <c r="E198" t="s">
        <v>19</v>
      </c>
    </row>
    <row r="199" spans="4:5" x14ac:dyDescent="0.3">
      <c r="D199">
        <v>2</v>
      </c>
      <c r="E199" t="s">
        <v>19</v>
      </c>
    </row>
    <row r="200" spans="4:5" x14ac:dyDescent="0.3">
      <c r="D200">
        <v>2</v>
      </c>
      <c r="E200" t="s">
        <v>19</v>
      </c>
    </row>
    <row r="201" spans="4:5" x14ac:dyDescent="0.3">
      <c r="D201">
        <v>2</v>
      </c>
      <c r="E201" t="s">
        <v>19</v>
      </c>
    </row>
    <row r="202" spans="4:5" x14ac:dyDescent="0.3">
      <c r="D202">
        <v>2</v>
      </c>
      <c r="E202" t="s">
        <v>19</v>
      </c>
    </row>
    <row r="203" spans="4:5" x14ac:dyDescent="0.3">
      <c r="D203">
        <v>2</v>
      </c>
      <c r="E203" t="s">
        <v>19</v>
      </c>
    </row>
    <row r="204" spans="4:5" x14ac:dyDescent="0.3">
      <c r="D204">
        <v>2</v>
      </c>
      <c r="E204" t="s">
        <v>19</v>
      </c>
    </row>
    <row r="205" spans="4:5" x14ac:dyDescent="0.3">
      <c r="D205">
        <v>2</v>
      </c>
      <c r="E205" t="s">
        <v>19</v>
      </c>
    </row>
    <row r="206" spans="4:5" x14ac:dyDescent="0.3">
      <c r="D206">
        <v>2</v>
      </c>
      <c r="E206" t="s">
        <v>19</v>
      </c>
    </row>
    <row r="207" spans="4:5" x14ac:dyDescent="0.3">
      <c r="D207">
        <v>2</v>
      </c>
      <c r="E207" t="s">
        <v>19</v>
      </c>
    </row>
    <row r="208" spans="4:5" x14ac:dyDescent="0.3">
      <c r="D208">
        <v>2</v>
      </c>
      <c r="E208" t="s">
        <v>19</v>
      </c>
    </row>
    <row r="209" spans="4:5" x14ac:dyDescent="0.3">
      <c r="D209">
        <v>1</v>
      </c>
      <c r="E209" t="s">
        <v>19</v>
      </c>
    </row>
    <row r="210" spans="4:5" x14ac:dyDescent="0.3">
      <c r="D210">
        <v>2</v>
      </c>
      <c r="E210" t="s">
        <v>19</v>
      </c>
    </row>
    <row r="211" spans="4:5" x14ac:dyDescent="0.3">
      <c r="D211">
        <v>2</v>
      </c>
      <c r="E211" t="s">
        <v>19</v>
      </c>
    </row>
    <row r="212" spans="4:5" x14ac:dyDescent="0.3">
      <c r="D212">
        <v>2</v>
      </c>
      <c r="E212" t="s">
        <v>19</v>
      </c>
    </row>
    <row r="213" spans="4:5" x14ac:dyDescent="0.3">
      <c r="D213">
        <v>2</v>
      </c>
      <c r="E213" t="s">
        <v>19</v>
      </c>
    </row>
    <row r="214" spans="4:5" x14ac:dyDescent="0.3">
      <c r="D214">
        <v>1</v>
      </c>
      <c r="E214" t="s">
        <v>19</v>
      </c>
    </row>
    <row r="215" spans="4:5" x14ac:dyDescent="0.3">
      <c r="D215">
        <v>2</v>
      </c>
      <c r="E215" t="s">
        <v>19</v>
      </c>
    </row>
    <row r="216" spans="4:5" x14ac:dyDescent="0.3">
      <c r="D216">
        <v>2</v>
      </c>
      <c r="E216" t="s">
        <v>19</v>
      </c>
    </row>
    <row r="217" spans="4:5" x14ac:dyDescent="0.3">
      <c r="D217">
        <v>2</v>
      </c>
      <c r="E217" t="s">
        <v>19</v>
      </c>
    </row>
    <row r="218" spans="4:5" x14ac:dyDescent="0.3">
      <c r="D218">
        <v>2</v>
      </c>
      <c r="E218" t="s">
        <v>19</v>
      </c>
    </row>
    <row r="219" spans="4:5" x14ac:dyDescent="0.3">
      <c r="D219">
        <v>2</v>
      </c>
      <c r="E219" t="s">
        <v>19</v>
      </c>
    </row>
    <row r="220" spans="4:5" x14ac:dyDescent="0.3">
      <c r="D220">
        <v>2</v>
      </c>
      <c r="E220" t="s">
        <v>19</v>
      </c>
    </row>
    <row r="221" spans="4:5" x14ac:dyDescent="0.3">
      <c r="D221">
        <v>2</v>
      </c>
      <c r="E221" t="s">
        <v>19</v>
      </c>
    </row>
    <row r="222" spans="4:5" x14ac:dyDescent="0.3">
      <c r="D222">
        <v>2</v>
      </c>
      <c r="E222" t="s">
        <v>19</v>
      </c>
    </row>
    <row r="223" spans="4:5" x14ac:dyDescent="0.3">
      <c r="D223">
        <v>2</v>
      </c>
      <c r="E223" t="s">
        <v>19</v>
      </c>
    </row>
    <row r="224" spans="4:5" x14ac:dyDescent="0.3">
      <c r="D224">
        <v>2</v>
      </c>
      <c r="E224" t="s">
        <v>19</v>
      </c>
    </row>
    <row r="225" spans="4:5" x14ac:dyDescent="0.3">
      <c r="D225">
        <v>2</v>
      </c>
      <c r="E225" t="s">
        <v>19</v>
      </c>
    </row>
    <row r="226" spans="4:5" x14ac:dyDescent="0.3">
      <c r="D226">
        <v>2</v>
      </c>
      <c r="E226" t="s">
        <v>19</v>
      </c>
    </row>
    <row r="227" spans="4:5" x14ac:dyDescent="0.3">
      <c r="D227">
        <v>1</v>
      </c>
      <c r="E227" t="s">
        <v>19</v>
      </c>
    </row>
    <row r="228" spans="4:5" x14ac:dyDescent="0.3">
      <c r="D228">
        <v>2</v>
      </c>
      <c r="E228" t="s">
        <v>19</v>
      </c>
    </row>
    <row r="229" spans="4:5" x14ac:dyDescent="0.3">
      <c r="D229">
        <v>2</v>
      </c>
      <c r="E229" t="s">
        <v>19</v>
      </c>
    </row>
    <row r="230" spans="4:5" x14ac:dyDescent="0.3">
      <c r="D230">
        <v>2</v>
      </c>
      <c r="E230" t="s">
        <v>19</v>
      </c>
    </row>
    <row r="231" spans="4:5" x14ac:dyDescent="0.3">
      <c r="D231">
        <v>2</v>
      </c>
      <c r="E231" t="s">
        <v>19</v>
      </c>
    </row>
    <row r="232" spans="4:5" x14ac:dyDescent="0.3">
      <c r="D232">
        <v>2</v>
      </c>
      <c r="E232" t="s">
        <v>19</v>
      </c>
    </row>
    <row r="233" spans="4:5" x14ac:dyDescent="0.3">
      <c r="D233">
        <v>2</v>
      </c>
      <c r="E233" t="s">
        <v>19</v>
      </c>
    </row>
    <row r="234" spans="4:5" x14ac:dyDescent="0.3">
      <c r="D234">
        <v>2</v>
      </c>
      <c r="E234" t="s">
        <v>19</v>
      </c>
    </row>
    <row r="235" spans="4:5" x14ac:dyDescent="0.3">
      <c r="D235">
        <v>2</v>
      </c>
      <c r="E235" t="s">
        <v>19</v>
      </c>
    </row>
    <row r="236" spans="4:5" x14ac:dyDescent="0.3">
      <c r="D236">
        <v>2</v>
      </c>
      <c r="E236" t="s">
        <v>19</v>
      </c>
    </row>
    <row r="237" spans="4:5" x14ac:dyDescent="0.3">
      <c r="D237">
        <v>2</v>
      </c>
      <c r="E237" t="s">
        <v>19</v>
      </c>
    </row>
    <row r="238" spans="4:5" x14ac:dyDescent="0.3">
      <c r="D238">
        <v>2</v>
      </c>
      <c r="E238" t="s">
        <v>19</v>
      </c>
    </row>
    <row r="239" spans="4:5" x14ac:dyDescent="0.3">
      <c r="D239">
        <v>2</v>
      </c>
      <c r="E239" t="s">
        <v>20</v>
      </c>
    </row>
    <row r="240" spans="4:5" x14ac:dyDescent="0.3">
      <c r="D240">
        <v>2</v>
      </c>
      <c r="E240" t="s">
        <v>20</v>
      </c>
    </row>
    <row r="241" spans="4:5" x14ac:dyDescent="0.3">
      <c r="D241">
        <v>2</v>
      </c>
      <c r="E241" t="s">
        <v>20</v>
      </c>
    </row>
    <row r="242" spans="4:5" x14ac:dyDescent="0.3">
      <c r="D242">
        <v>2</v>
      </c>
      <c r="E242" t="s">
        <v>20</v>
      </c>
    </row>
    <row r="243" spans="4:5" x14ac:dyDescent="0.3">
      <c r="D243">
        <v>1</v>
      </c>
      <c r="E243" t="s">
        <v>20</v>
      </c>
    </row>
    <row r="244" spans="4:5" x14ac:dyDescent="0.3">
      <c r="D244">
        <v>2</v>
      </c>
      <c r="E244" t="s">
        <v>20</v>
      </c>
    </row>
    <row r="245" spans="4:5" x14ac:dyDescent="0.3">
      <c r="D245">
        <v>2</v>
      </c>
      <c r="E245" t="s">
        <v>20</v>
      </c>
    </row>
    <row r="246" spans="4:5" x14ac:dyDescent="0.3">
      <c r="D246">
        <v>2</v>
      </c>
      <c r="E246" t="s">
        <v>20</v>
      </c>
    </row>
    <row r="247" spans="4:5" x14ac:dyDescent="0.3">
      <c r="D247">
        <v>2</v>
      </c>
      <c r="E247" t="s">
        <v>20</v>
      </c>
    </row>
    <row r="248" spans="4:5" x14ac:dyDescent="0.3">
      <c r="D248">
        <v>2</v>
      </c>
      <c r="E248" t="s">
        <v>20</v>
      </c>
    </row>
    <row r="249" spans="4:5" x14ac:dyDescent="0.3">
      <c r="D249">
        <v>2</v>
      </c>
      <c r="E249" t="s">
        <v>20</v>
      </c>
    </row>
    <row r="250" spans="4:5" x14ac:dyDescent="0.3">
      <c r="D250">
        <v>2</v>
      </c>
      <c r="E250" t="s">
        <v>20</v>
      </c>
    </row>
    <row r="251" spans="4:5" x14ac:dyDescent="0.3">
      <c r="D251">
        <v>2</v>
      </c>
      <c r="E251" t="s">
        <v>20</v>
      </c>
    </row>
    <row r="252" spans="4:5" x14ac:dyDescent="0.3">
      <c r="D252">
        <v>2</v>
      </c>
      <c r="E252" t="s">
        <v>20</v>
      </c>
    </row>
    <row r="253" spans="4:5" x14ac:dyDescent="0.3">
      <c r="D253">
        <v>2</v>
      </c>
      <c r="E253" t="s">
        <v>20</v>
      </c>
    </row>
    <row r="254" spans="4:5" x14ac:dyDescent="0.3">
      <c r="D254">
        <v>2</v>
      </c>
      <c r="E254" t="s">
        <v>20</v>
      </c>
    </row>
    <row r="255" spans="4:5" x14ac:dyDescent="0.3">
      <c r="D255">
        <v>2</v>
      </c>
      <c r="E255" t="s">
        <v>20</v>
      </c>
    </row>
    <row r="256" spans="4:5" x14ac:dyDescent="0.3">
      <c r="D256">
        <v>2</v>
      </c>
      <c r="E256" t="s">
        <v>20</v>
      </c>
    </row>
    <row r="257" spans="4:5" x14ac:dyDescent="0.3">
      <c r="D257">
        <v>2</v>
      </c>
      <c r="E257" t="s">
        <v>20</v>
      </c>
    </row>
    <row r="258" spans="4:5" x14ac:dyDescent="0.3">
      <c r="D258">
        <v>2</v>
      </c>
      <c r="E258" t="s">
        <v>20</v>
      </c>
    </row>
    <row r="259" spans="4:5" x14ac:dyDescent="0.3">
      <c r="D259">
        <v>2</v>
      </c>
      <c r="E259" t="s">
        <v>20</v>
      </c>
    </row>
    <row r="260" spans="4:5" x14ac:dyDescent="0.3">
      <c r="D260">
        <v>2</v>
      </c>
      <c r="E260" t="s">
        <v>20</v>
      </c>
    </row>
    <row r="261" spans="4:5" x14ac:dyDescent="0.3">
      <c r="D261">
        <v>2</v>
      </c>
      <c r="E261" t="s">
        <v>20</v>
      </c>
    </row>
    <row r="262" spans="4:5" x14ac:dyDescent="0.3">
      <c r="D262">
        <v>2</v>
      </c>
      <c r="E262" t="s">
        <v>20</v>
      </c>
    </row>
    <row r="263" spans="4:5" x14ac:dyDescent="0.3">
      <c r="D263">
        <v>2</v>
      </c>
      <c r="E263" t="s">
        <v>20</v>
      </c>
    </row>
    <row r="264" spans="4:5" x14ac:dyDescent="0.3">
      <c r="D264">
        <v>2</v>
      </c>
      <c r="E264" t="s">
        <v>20</v>
      </c>
    </row>
    <row r="265" spans="4:5" x14ac:dyDescent="0.3">
      <c r="D265">
        <v>2</v>
      </c>
      <c r="E265" t="s">
        <v>20</v>
      </c>
    </row>
    <row r="266" spans="4:5" x14ac:dyDescent="0.3">
      <c r="D266">
        <v>2</v>
      </c>
      <c r="E266" t="s">
        <v>20</v>
      </c>
    </row>
    <row r="267" spans="4:5" x14ac:dyDescent="0.3">
      <c r="D267">
        <v>2</v>
      </c>
      <c r="E267" t="s">
        <v>20</v>
      </c>
    </row>
    <row r="268" spans="4:5" x14ac:dyDescent="0.3">
      <c r="D268">
        <v>2</v>
      </c>
      <c r="E268" t="s">
        <v>20</v>
      </c>
    </row>
    <row r="269" spans="4:5" x14ac:dyDescent="0.3">
      <c r="D269">
        <v>2</v>
      </c>
      <c r="E269" t="s">
        <v>20</v>
      </c>
    </row>
    <row r="270" spans="4:5" x14ac:dyDescent="0.3">
      <c r="D270">
        <v>2</v>
      </c>
      <c r="E270" t="s">
        <v>20</v>
      </c>
    </row>
    <row r="271" spans="4:5" x14ac:dyDescent="0.3">
      <c r="D271">
        <v>2</v>
      </c>
      <c r="E271" t="s">
        <v>20</v>
      </c>
    </row>
    <row r="272" spans="4:5" x14ac:dyDescent="0.3">
      <c r="D272">
        <v>2</v>
      </c>
      <c r="E272" t="s">
        <v>20</v>
      </c>
    </row>
    <row r="273" spans="4:5" x14ac:dyDescent="0.3">
      <c r="D273">
        <v>2</v>
      </c>
      <c r="E273" t="s">
        <v>20</v>
      </c>
    </row>
    <row r="274" spans="4:5" x14ac:dyDescent="0.3">
      <c r="D274">
        <v>2</v>
      </c>
      <c r="E274" t="s">
        <v>20</v>
      </c>
    </row>
    <row r="275" spans="4:5" x14ac:dyDescent="0.3">
      <c r="D275">
        <v>2</v>
      </c>
      <c r="E275" t="s">
        <v>20</v>
      </c>
    </row>
    <row r="276" spans="4:5" x14ac:dyDescent="0.3">
      <c r="D276">
        <v>2</v>
      </c>
      <c r="E276" t="s">
        <v>20</v>
      </c>
    </row>
    <row r="277" spans="4:5" x14ac:dyDescent="0.3">
      <c r="D277">
        <v>2</v>
      </c>
      <c r="E277" t="s">
        <v>20</v>
      </c>
    </row>
    <row r="278" spans="4:5" x14ac:dyDescent="0.3">
      <c r="D278">
        <v>1</v>
      </c>
      <c r="E278" t="s">
        <v>20</v>
      </c>
    </row>
    <row r="279" spans="4:5" x14ac:dyDescent="0.3">
      <c r="D279">
        <v>2</v>
      </c>
      <c r="E279" t="s">
        <v>20</v>
      </c>
    </row>
    <row r="280" spans="4:5" x14ac:dyDescent="0.3">
      <c r="D280">
        <v>2</v>
      </c>
      <c r="E280" t="s">
        <v>20</v>
      </c>
    </row>
    <row r="281" spans="4:5" x14ac:dyDescent="0.3">
      <c r="D281">
        <v>2</v>
      </c>
      <c r="E281" t="s">
        <v>20</v>
      </c>
    </row>
    <row r="282" spans="4:5" x14ac:dyDescent="0.3">
      <c r="D282">
        <v>1</v>
      </c>
      <c r="E282" t="s">
        <v>20</v>
      </c>
    </row>
    <row r="283" spans="4:5" x14ac:dyDescent="0.3">
      <c r="D283">
        <v>2</v>
      </c>
      <c r="E283" t="s">
        <v>20</v>
      </c>
    </row>
    <row r="284" spans="4:5" x14ac:dyDescent="0.3">
      <c r="D284">
        <v>2</v>
      </c>
      <c r="E284" t="s">
        <v>20</v>
      </c>
    </row>
    <row r="285" spans="4:5" x14ac:dyDescent="0.3">
      <c r="D285">
        <v>2</v>
      </c>
      <c r="E285" t="s">
        <v>20</v>
      </c>
    </row>
    <row r="286" spans="4:5" x14ac:dyDescent="0.3">
      <c r="D286">
        <v>2</v>
      </c>
      <c r="E286" t="s">
        <v>20</v>
      </c>
    </row>
    <row r="287" spans="4:5" x14ac:dyDescent="0.3">
      <c r="D287">
        <v>1</v>
      </c>
      <c r="E287" t="s">
        <v>20</v>
      </c>
    </row>
    <row r="288" spans="4:5" x14ac:dyDescent="0.3">
      <c r="D288">
        <v>2</v>
      </c>
      <c r="E288" t="s">
        <v>20</v>
      </c>
    </row>
    <row r="289" spans="4:5" x14ac:dyDescent="0.3">
      <c r="D289">
        <v>2</v>
      </c>
      <c r="E289" t="s">
        <v>20</v>
      </c>
    </row>
    <row r="290" spans="4:5" x14ac:dyDescent="0.3">
      <c r="D290">
        <v>2</v>
      </c>
      <c r="E290" t="s">
        <v>20</v>
      </c>
    </row>
    <row r="291" spans="4:5" x14ac:dyDescent="0.3">
      <c r="D291">
        <v>2</v>
      </c>
      <c r="E291" t="s">
        <v>20</v>
      </c>
    </row>
    <row r="292" spans="4:5" x14ac:dyDescent="0.3">
      <c r="D292">
        <v>2</v>
      </c>
      <c r="E292" t="s">
        <v>20</v>
      </c>
    </row>
    <row r="293" spans="4:5" x14ac:dyDescent="0.3">
      <c r="D293">
        <v>2</v>
      </c>
      <c r="E293" t="s">
        <v>20</v>
      </c>
    </row>
    <row r="294" spans="4:5" x14ac:dyDescent="0.3">
      <c r="D294">
        <v>1</v>
      </c>
      <c r="E294" t="s">
        <v>20</v>
      </c>
    </row>
    <row r="295" spans="4:5" x14ac:dyDescent="0.3">
      <c r="D295">
        <v>2</v>
      </c>
      <c r="E295" t="s">
        <v>20</v>
      </c>
    </row>
    <row r="296" spans="4:5" x14ac:dyDescent="0.3">
      <c r="D296">
        <v>2</v>
      </c>
      <c r="E296" t="s">
        <v>20</v>
      </c>
    </row>
    <row r="297" spans="4:5" x14ac:dyDescent="0.3">
      <c r="D297">
        <v>2</v>
      </c>
      <c r="E297" t="s">
        <v>20</v>
      </c>
    </row>
    <row r="298" spans="4:5" x14ac:dyDescent="0.3">
      <c r="D298">
        <v>2</v>
      </c>
      <c r="E298" t="s">
        <v>20</v>
      </c>
    </row>
    <row r="299" spans="4:5" x14ac:dyDescent="0.3">
      <c r="D299">
        <v>1</v>
      </c>
      <c r="E299" t="s">
        <v>20</v>
      </c>
    </row>
    <row r="300" spans="4:5" x14ac:dyDescent="0.3">
      <c r="D300">
        <v>2</v>
      </c>
      <c r="E300" t="s">
        <v>20</v>
      </c>
    </row>
    <row r="301" spans="4:5" x14ac:dyDescent="0.3">
      <c r="D301">
        <v>2</v>
      </c>
      <c r="E301" t="s">
        <v>20</v>
      </c>
    </row>
    <row r="302" spans="4:5" x14ac:dyDescent="0.3">
      <c r="D302">
        <v>1</v>
      </c>
      <c r="E302" t="s">
        <v>20</v>
      </c>
    </row>
    <row r="303" spans="4:5" x14ac:dyDescent="0.3">
      <c r="D303">
        <v>2</v>
      </c>
      <c r="E303" t="s">
        <v>20</v>
      </c>
    </row>
    <row r="304" spans="4:5" x14ac:dyDescent="0.3">
      <c r="D304">
        <v>2</v>
      </c>
      <c r="E304" t="s">
        <v>20</v>
      </c>
    </row>
    <row r="305" spans="4:5" x14ac:dyDescent="0.3">
      <c r="D305">
        <v>2</v>
      </c>
      <c r="E305" t="s">
        <v>20</v>
      </c>
    </row>
    <row r="306" spans="4:5" x14ac:dyDescent="0.3">
      <c r="D306">
        <v>2</v>
      </c>
      <c r="E306" t="s">
        <v>20</v>
      </c>
    </row>
    <row r="307" spans="4:5" x14ac:dyDescent="0.3">
      <c r="D307">
        <v>2</v>
      </c>
      <c r="E307" t="s">
        <v>20</v>
      </c>
    </row>
    <row r="308" spans="4:5" x14ac:dyDescent="0.3">
      <c r="D308">
        <v>1</v>
      </c>
      <c r="E308" t="s">
        <v>20</v>
      </c>
    </row>
    <row r="309" spans="4:5" x14ac:dyDescent="0.3">
      <c r="D309">
        <v>2</v>
      </c>
      <c r="E309" t="s">
        <v>20</v>
      </c>
    </row>
    <row r="310" spans="4:5" x14ac:dyDescent="0.3">
      <c r="D310">
        <v>2</v>
      </c>
      <c r="E310" t="s">
        <v>20</v>
      </c>
    </row>
    <row r="311" spans="4:5" x14ac:dyDescent="0.3">
      <c r="D311">
        <v>2</v>
      </c>
      <c r="E311" t="s">
        <v>20</v>
      </c>
    </row>
    <row r="312" spans="4:5" x14ac:dyDescent="0.3">
      <c r="D312">
        <v>2</v>
      </c>
      <c r="E312" t="s">
        <v>20</v>
      </c>
    </row>
    <row r="313" spans="4:5" x14ac:dyDescent="0.3">
      <c r="D313">
        <v>2</v>
      </c>
      <c r="E313" t="s">
        <v>20</v>
      </c>
    </row>
    <row r="314" spans="4:5" x14ac:dyDescent="0.3">
      <c r="D314">
        <v>2</v>
      </c>
      <c r="E314" t="s">
        <v>20</v>
      </c>
    </row>
    <row r="315" spans="4:5" x14ac:dyDescent="0.3">
      <c r="D315">
        <v>2</v>
      </c>
      <c r="E315" t="s">
        <v>20</v>
      </c>
    </row>
    <row r="316" spans="4:5" x14ac:dyDescent="0.3">
      <c r="D316">
        <v>2</v>
      </c>
      <c r="E316" t="s">
        <v>20</v>
      </c>
    </row>
    <row r="317" spans="4:5" x14ac:dyDescent="0.3">
      <c r="D317">
        <v>1</v>
      </c>
      <c r="E317" t="s">
        <v>20</v>
      </c>
    </row>
    <row r="318" spans="4:5" x14ac:dyDescent="0.3">
      <c r="D318">
        <v>2</v>
      </c>
      <c r="E318" t="s">
        <v>20</v>
      </c>
    </row>
    <row r="319" spans="4:5" x14ac:dyDescent="0.3">
      <c r="D319">
        <v>2</v>
      </c>
      <c r="E319" t="s">
        <v>20</v>
      </c>
    </row>
    <row r="320" spans="4:5" x14ac:dyDescent="0.3">
      <c r="D320">
        <v>1</v>
      </c>
      <c r="E320" t="s">
        <v>20</v>
      </c>
    </row>
    <row r="321" spans="4:5" x14ac:dyDescent="0.3">
      <c r="D321">
        <v>2</v>
      </c>
      <c r="E321" t="s">
        <v>20</v>
      </c>
    </row>
    <row r="322" spans="4:5" x14ac:dyDescent="0.3">
      <c r="D322">
        <v>2</v>
      </c>
      <c r="E322" t="s">
        <v>20</v>
      </c>
    </row>
    <row r="323" spans="4:5" x14ac:dyDescent="0.3">
      <c r="D323">
        <v>2</v>
      </c>
      <c r="E323" t="s">
        <v>20</v>
      </c>
    </row>
    <row r="324" spans="4:5" x14ac:dyDescent="0.3">
      <c r="D324">
        <v>2</v>
      </c>
      <c r="E324" t="s">
        <v>20</v>
      </c>
    </row>
    <row r="325" spans="4:5" x14ac:dyDescent="0.3">
      <c r="D325">
        <v>2</v>
      </c>
      <c r="E325" t="s">
        <v>20</v>
      </c>
    </row>
    <row r="326" spans="4:5" x14ac:dyDescent="0.3">
      <c r="D326">
        <v>2</v>
      </c>
      <c r="E326" t="s">
        <v>20</v>
      </c>
    </row>
    <row r="327" spans="4:5" x14ac:dyDescent="0.3">
      <c r="D327">
        <v>1</v>
      </c>
      <c r="E327" t="s">
        <v>20</v>
      </c>
    </row>
    <row r="328" spans="4:5" x14ac:dyDescent="0.3">
      <c r="D328">
        <v>2</v>
      </c>
      <c r="E328" t="s">
        <v>20</v>
      </c>
    </row>
    <row r="329" spans="4:5" x14ac:dyDescent="0.3">
      <c r="D329">
        <v>2</v>
      </c>
      <c r="E329" t="s">
        <v>20</v>
      </c>
    </row>
    <row r="330" spans="4:5" x14ac:dyDescent="0.3">
      <c r="D330">
        <v>2</v>
      </c>
      <c r="E330" t="s">
        <v>20</v>
      </c>
    </row>
    <row r="331" spans="4:5" x14ac:dyDescent="0.3">
      <c r="D331">
        <v>2</v>
      </c>
      <c r="E331" t="s">
        <v>20</v>
      </c>
    </row>
    <row r="332" spans="4:5" x14ac:dyDescent="0.3">
      <c r="D332">
        <v>2</v>
      </c>
      <c r="E332" t="s">
        <v>20</v>
      </c>
    </row>
    <row r="333" spans="4:5" x14ac:dyDescent="0.3">
      <c r="D333">
        <v>2</v>
      </c>
      <c r="E333" t="s">
        <v>20</v>
      </c>
    </row>
    <row r="334" spans="4:5" x14ac:dyDescent="0.3">
      <c r="D334">
        <v>2</v>
      </c>
      <c r="E334" t="s">
        <v>20</v>
      </c>
    </row>
    <row r="335" spans="4:5" x14ac:dyDescent="0.3">
      <c r="D335">
        <v>2</v>
      </c>
      <c r="E335" t="s">
        <v>20</v>
      </c>
    </row>
    <row r="336" spans="4:5" x14ac:dyDescent="0.3">
      <c r="D336">
        <v>2</v>
      </c>
      <c r="E336" t="s">
        <v>21</v>
      </c>
    </row>
    <row r="337" spans="4:5" x14ac:dyDescent="0.3">
      <c r="D337">
        <v>2</v>
      </c>
      <c r="E337" t="s">
        <v>21</v>
      </c>
    </row>
    <row r="338" spans="4:5" x14ac:dyDescent="0.3">
      <c r="D338">
        <v>2</v>
      </c>
      <c r="E338" t="s">
        <v>21</v>
      </c>
    </row>
    <row r="339" spans="4:5" x14ac:dyDescent="0.3">
      <c r="D339">
        <v>2</v>
      </c>
      <c r="E339" t="s">
        <v>21</v>
      </c>
    </row>
    <row r="340" spans="4:5" x14ac:dyDescent="0.3">
      <c r="D340">
        <v>2</v>
      </c>
      <c r="E340" t="s">
        <v>21</v>
      </c>
    </row>
    <row r="341" spans="4:5" x14ac:dyDescent="0.3">
      <c r="D341">
        <v>2</v>
      </c>
      <c r="E341" t="s">
        <v>21</v>
      </c>
    </row>
    <row r="342" spans="4:5" x14ac:dyDescent="0.3">
      <c r="D342">
        <v>2</v>
      </c>
      <c r="E342" t="s">
        <v>21</v>
      </c>
    </row>
    <row r="343" spans="4:5" x14ac:dyDescent="0.3">
      <c r="D343">
        <v>2</v>
      </c>
      <c r="E343" t="s">
        <v>21</v>
      </c>
    </row>
    <row r="344" spans="4:5" x14ac:dyDescent="0.3">
      <c r="D344">
        <v>1</v>
      </c>
      <c r="E344" t="s">
        <v>21</v>
      </c>
    </row>
    <row r="345" spans="4:5" x14ac:dyDescent="0.3">
      <c r="D345">
        <v>2</v>
      </c>
      <c r="E345" t="s">
        <v>21</v>
      </c>
    </row>
    <row r="346" spans="4:5" x14ac:dyDescent="0.3">
      <c r="D346">
        <v>2</v>
      </c>
      <c r="E346" t="s">
        <v>21</v>
      </c>
    </row>
    <row r="347" spans="4:5" x14ac:dyDescent="0.3">
      <c r="D347">
        <v>1</v>
      </c>
      <c r="E347" t="s">
        <v>21</v>
      </c>
    </row>
    <row r="348" spans="4:5" x14ac:dyDescent="0.3">
      <c r="D348">
        <v>2</v>
      </c>
      <c r="E348" t="s">
        <v>21</v>
      </c>
    </row>
    <row r="349" spans="4:5" x14ac:dyDescent="0.3">
      <c r="D349">
        <v>2</v>
      </c>
      <c r="E349" t="s">
        <v>21</v>
      </c>
    </row>
    <row r="350" spans="4:5" x14ac:dyDescent="0.3">
      <c r="D350">
        <v>2</v>
      </c>
      <c r="E350" t="s">
        <v>21</v>
      </c>
    </row>
    <row r="351" spans="4:5" x14ac:dyDescent="0.3">
      <c r="D351">
        <v>2</v>
      </c>
      <c r="E351" t="s">
        <v>21</v>
      </c>
    </row>
    <row r="352" spans="4:5" x14ac:dyDescent="0.3">
      <c r="D352">
        <v>2</v>
      </c>
      <c r="E352" t="s">
        <v>21</v>
      </c>
    </row>
    <row r="353" spans="4:5" x14ac:dyDescent="0.3">
      <c r="D353">
        <v>2</v>
      </c>
      <c r="E353" t="s">
        <v>21</v>
      </c>
    </row>
    <row r="354" spans="4:5" x14ac:dyDescent="0.3">
      <c r="D354">
        <v>2</v>
      </c>
      <c r="E354" t="s">
        <v>21</v>
      </c>
    </row>
    <row r="355" spans="4:5" x14ac:dyDescent="0.3">
      <c r="D355">
        <v>2</v>
      </c>
      <c r="E355" t="s">
        <v>21</v>
      </c>
    </row>
    <row r="356" spans="4:5" x14ac:dyDescent="0.3">
      <c r="D356">
        <v>2</v>
      </c>
      <c r="E356" t="s">
        <v>21</v>
      </c>
    </row>
    <row r="357" spans="4:5" x14ac:dyDescent="0.3">
      <c r="D357">
        <v>2</v>
      </c>
      <c r="E357" t="s">
        <v>21</v>
      </c>
    </row>
    <row r="358" spans="4:5" x14ac:dyDescent="0.3">
      <c r="D358">
        <v>2</v>
      </c>
      <c r="E358" t="s">
        <v>21</v>
      </c>
    </row>
    <row r="359" spans="4:5" x14ac:dyDescent="0.3">
      <c r="D359">
        <v>2</v>
      </c>
      <c r="E359" t="s">
        <v>21</v>
      </c>
    </row>
    <row r="360" spans="4:5" x14ac:dyDescent="0.3">
      <c r="D360">
        <v>2</v>
      </c>
      <c r="E360" t="s">
        <v>21</v>
      </c>
    </row>
    <row r="361" spans="4:5" x14ac:dyDescent="0.3">
      <c r="D361">
        <v>2</v>
      </c>
      <c r="E361" t="s">
        <v>21</v>
      </c>
    </row>
    <row r="362" spans="4:5" x14ac:dyDescent="0.3">
      <c r="D362">
        <v>1</v>
      </c>
      <c r="E362" t="s">
        <v>21</v>
      </c>
    </row>
    <row r="363" spans="4:5" x14ac:dyDescent="0.3">
      <c r="D363">
        <v>2</v>
      </c>
      <c r="E363" t="s">
        <v>21</v>
      </c>
    </row>
    <row r="364" spans="4:5" x14ac:dyDescent="0.3">
      <c r="D364">
        <v>2</v>
      </c>
      <c r="E364" t="s">
        <v>21</v>
      </c>
    </row>
    <row r="365" spans="4:5" x14ac:dyDescent="0.3">
      <c r="D365">
        <v>2</v>
      </c>
      <c r="E365" t="s">
        <v>21</v>
      </c>
    </row>
    <row r="366" spans="4:5" x14ac:dyDescent="0.3">
      <c r="D366">
        <v>2</v>
      </c>
      <c r="E366" t="s">
        <v>21</v>
      </c>
    </row>
    <row r="367" spans="4:5" x14ac:dyDescent="0.3">
      <c r="D367">
        <v>2</v>
      </c>
      <c r="E367" t="s">
        <v>21</v>
      </c>
    </row>
    <row r="368" spans="4:5" x14ac:dyDescent="0.3">
      <c r="D368">
        <v>2</v>
      </c>
      <c r="E368" t="s">
        <v>21</v>
      </c>
    </row>
    <row r="369" spans="4:5" x14ac:dyDescent="0.3">
      <c r="D369">
        <v>2</v>
      </c>
      <c r="E369" t="s">
        <v>21</v>
      </c>
    </row>
    <row r="370" spans="4:5" x14ac:dyDescent="0.3">
      <c r="D370">
        <v>2</v>
      </c>
      <c r="E370" t="s">
        <v>21</v>
      </c>
    </row>
    <row r="371" spans="4:5" x14ac:dyDescent="0.3">
      <c r="D371">
        <v>2</v>
      </c>
      <c r="E371" t="s">
        <v>21</v>
      </c>
    </row>
    <row r="372" spans="4:5" x14ac:dyDescent="0.3">
      <c r="D372">
        <v>2</v>
      </c>
      <c r="E372" t="s">
        <v>21</v>
      </c>
    </row>
    <row r="373" spans="4:5" x14ac:dyDescent="0.3">
      <c r="D373">
        <v>2</v>
      </c>
      <c r="E373" t="s">
        <v>21</v>
      </c>
    </row>
    <row r="374" spans="4:5" x14ac:dyDescent="0.3">
      <c r="D374">
        <v>2</v>
      </c>
      <c r="E374" t="s">
        <v>21</v>
      </c>
    </row>
    <row r="375" spans="4:5" x14ac:dyDescent="0.3">
      <c r="D375">
        <v>2</v>
      </c>
      <c r="E375" t="s">
        <v>21</v>
      </c>
    </row>
    <row r="376" spans="4:5" x14ac:dyDescent="0.3">
      <c r="D376">
        <v>2</v>
      </c>
      <c r="E376" t="s">
        <v>21</v>
      </c>
    </row>
    <row r="377" spans="4:5" x14ac:dyDescent="0.3">
      <c r="D377">
        <v>2</v>
      </c>
      <c r="E377" t="s">
        <v>21</v>
      </c>
    </row>
    <row r="378" spans="4:5" x14ac:dyDescent="0.3">
      <c r="D378">
        <v>2</v>
      </c>
      <c r="E378" t="s">
        <v>21</v>
      </c>
    </row>
    <row r="379" spans="4:5" x14ac:dyDescent="0.3">
      <c r="D379">
        <v>2</v>
      </c>
      <c r="E379" t="s">
        <v>21</v>
      </c>
    </row>
    <row r="380" spans="4:5" x14ac:dyDescent="0.3">
      <c r="D380">
        <v>2</v>
      </c>
      <c r="E380" t="s">
        <v>21</v>
      </c>
    </row>
    <row r="381" spans="4:5" x14ac:dyDescent="0.3">
      <c r="D381">
        <v>2</v>
      </c>
      <c r="E381" t="s">
        <v>21</v>
      </c>
    </row>
    <row r="382" spans="4:5" x14ac:dyDescent="0.3">
      <c r="D382">
        <v>2</v>
      </c>
      <c r="E382" t="s">
        <v>21</v>
      </c>
    </row>
    <row r="383" spans="4:5" x14ac:dyDescent="0.3">
      <c r="D383">
        <v>2</v>
      </c>
      <c r="E383" t="s">
        <v>21</v>
      </c>
    </row>
    <row r="384" spans="4:5" x14ac:dyDescent="0.3">
      <c r="D384">
        <v>2</v>
      </c>
      <c r="E384" t="s">
        <v>21</v>
      </c>
    </row>
    <row r="385" spans="4:5" x14ac:dyDescent="0.3">
      <c r="D385">
        <v>2</v>
      </c>
      <c r="E385" t="s">
        <v>21</v>
      </c>
    </row>
    <row r="386" spans="4:5" x14ac:dyDescent="0.3">
      <c r="D386">
        <v>1</v>
      </c>
      <c r="E386" t="s">
        <v>21</v>
      </c>
    </row>
    <row r="387" spans="4:5" x14ac:dyDescent="0.3">
      <c r="D387">
        <v>2</v>
      </c>
      <c r="E387" t="s">
        <v>21</v>
      </c>
    </row>
    <row r="388" spans="4:5" x14ac:dyDescent="0.3">
      <c r="D388">
        <v>2</v>
      </c>
      <c r="E388" t="s">
        <v>21</v>
      </c>
    </row>
    <row r="389" spans="4:5" x14ac:dyDescent="0.3">
      <c r="D389">
        <v>2</v>
      </c>
      <c r="E389" t="s">
        <v>21</v>
      </c>
    </row>
    <row r="390" spans="4:5" x14ac:dyDescent="0.3">
      <c r="D390">
        <v>2</v>
      </c>
      <c r="E390" t="s">
        <v>21</v>
      </c>
    </row>
    <row r="391" spans="4:5" x14ac:dyDescent="0.3">
      <c r="D391">
        <v>2</v>
      </c>
      <c r="E391" t="s">
        <v>21</v>
      </c>
    </row>
    <row r="392" spans="4:5" x14ac:dyDescent="0.3">
      <c r="D392">
        <v>2</v>
      </c>
      <c r="E392" t="s">
        <v>21</v>
      </c>
    </row>
    <row r="393" spans="4:5" x14ac:dyDescent="0.3">
      <c r="D393">
        <v>2</v>
      </c>
      <c r="E393" t="s">
        <v>21</v>
      </c>
    </row>
    <row r="394" spans="4:5" x14ac:dyDescent="0.3">
      <c r="D394">
        <v>2</v>
      </c>
      <c r="E394" t="s">
        <v>21</v>
      </c>
    </row>
    <row r="395" spans="4:5" x14ac:dyDescent="0.3">
      <c r="D395">
        <v>2</v>
      </c>
      <c r="E395" t="s">
        <v>21</v>
      </c>
    </row>
    <row r="396" spans="4:5" x14ac:dyDescent="0.3">
      <c r="D396">
        <v>2</v>
      </c>
      <c r="E396" t="s">
        <v>21</v>
      </c>
    </row>
    <row r="397" spans="4:5" x14ac:dyDescent="0.3">
      <c r="D397">
        <v>2</v>
      </c>
      <c r="E397" t="s">
        <v>21</v>
      </c>
    </row>
    <row r="398" spans="4:5" x14ac:dyDescent="0.3">
      <c r="D398">
        <v>2</v>
      </c>
      <c r="E398" t="s">
        <v>21</v>
      </c>
    </row>
    <row r="399" spans="4:5" x14ac:dyDescent="0.3">
      <c r="D399">
        <v>2</v>
      </c>
      <c r="E399" t="s">
        <v>21</v>
      </c>
    </row>
    <row r="400" spans="4:5" x14ac:dyDescent="0.3">
      <c r="D400">
        <v>1</v>
      </c>
      <c r="E400" t="s">
        <v>21</v>
      </c>
    </row>
    <row r="401" spans="4:5" x14ac:dyDescent="0.3">
      <c r="D401">
        <v>2</v>
      </c>
      <c r="E401" t="s">
        <v>21</v>
      </c>
    </row>
    <row r="402" spans="4:5" x14ac:dyDescent="0.3">
      <c r="D402">
        <v>2</v>
      </c>
      <c r="E402" t="s">
        <v>21</v>
      </c>
    </row>
    <row r="403" spans="4:5" x14ac:dyDescent="0.3">
      <c r="D403">
        <v>2</v>
      </c>
      <c r="E403" t="s">
        <v>21</v>
      </c>
    </row>
    <row r="404" spans="4:5" x14ac:dyDescent="0.3">
      <c r="D404">
        <v>2</v>
      </c>
      <c r="E404" t="s">
        <v>21</v>
      </c>
    </row>
    <row r="405" spans="4:5" x14ac:dyDescent="0.3">
      <c r="D405">
        <v>1</v>
      </c>
      <c r="E405" t="s">
        <v>21</v>
      </c>
    </row>
    <row r="406" spans="4:5" x14ac:dyDescent="0.3">
      <c r="D406">
        <v>2</v>
      </c>
      <c r="E406" t="s">
        <v>21</v>
      </c>
    </row>
    <row r="407" spans="4:5" x14ac:dyDescent="0.3">
      <c r="D407">
        <v>2</v>
      </c>
      <c r="E407" t="s">
        <v>21</v>
      </c>
    </row>
    <row r="408" spans="4:5" x14ac:dyDescent="0.3">
      <c r="D408">
        <v>2</v>
      </c>
      <c r="E408" t="s">
        <v>21</v>
      </c>
    </row>
    <row r="409" spans="4:5" x14ac:dyDescent="0.3">
      <c r="D409">
        <v>2</v>
      </c>
      <c r="E409" t="s">
        <v>21</v>
      </c>
    </row>
    <row r="410" spans="4:5" x14ac:dyDescent="0.3">
      <c r="D410">
        <v>2</v>
      </c>
      <c r="E410" t="s">
        <v>21</v>
      </c>
    </row>
    <row r="411" spans="4:5" x14ac:dyDescent="0.3">
      <c r="D411">
        <v>2</v>
      </c>
      <c r="E411" t="s">
        <v>21</v>
      </c>
    </row>
    <row r="412" spans="4:5" x14ac:dyDescent="0.3">
      <c r="D412">
        <v>2</v>
      </c>
      <c r="E412" t="s">
        <v>21</v>
      </c>
    </row>
    <row r="413" spans="4:5" x14ac:dyDescent="0.3">
      <c r="D413">
        <v>1</v>
      </c>
      <c r="E413" t="s">
        <v>21</v>
      </c>
    </row>
    <row r="414" spans="4:5" x14ac:dyDescent="0.3">
      <c r="D414">
        <v>2</v>
      </c>
      <c r="E414" t="s">
        <v>21</v>
      </c>
    </row>
    <row r="415" spans="4:5" x14ac:dyDescent="0.3">
      <c r="D415">
        <v>2</v>
      </c>
      <c r="E415" t="s">
        <v>21</v>
      </c>
    </row>
    <row r="416" spans="4:5" x14ac:dyDescent="0.3">
      <c r="D416">
        <v>2</v>
      </c>
      <c r="E416" t="s">
        <v>21</v>
      </c>
    </row>
    <row r="417" spans="4:5" x14ac:dyDescent="0.3">
      <c r="D417">
        <v>1</v>
      </c>
      <c r="E417" t="s">
        <v>21</v>
      </c>
    </row>
    <row r="418" spans="4:5" x14ac:dyDescent="0.3">
      <c r="D418">
        <v>2</v>
      </c>
      <c r="E418" t="s">
        <v>21</v>
      </c>
    </row>
    <row r="419" spans="4:5" x14ac:dyDescent="0.3">
      <c r="D419">
        <v>2</v>
      </c>
      <c r="E419" t="s">
        <v>21</v>
      </c>
    </row>
    <row r="420" spans="4:5" x14ac:dyDescent="0.3">
      <c r="D420">
        <v>2</v>
      </c>
      <c r="E420" t="s">
        <v>21</v>
      </c>
    </row>
    <row r="421" spans="4:5" x14ac:dyDescent="0.3">
      <c r="D421">
        <v>2</v>
      </c>
      <c r="E421" t="s">
        <v>21</v>
      </c>
    </row>
    <row r="422" spans="4:5" x14ac:dyDescent="0.3">
      <c r="D422">
        <v>1</v>
      </c>
      <c r="E422" t="s">
        <v>21</v>
      </c>
    </row>
    <row r="423" spans="4:5" x14ac:dyDescent="0.3">
      <c r="D423">
        <v>2</v>
      </c>
      <c r="E423" t="s">
        <v>21</v>
      </c>
    </row>
    <row r="424" spans="4:5" x14ac:dyDescent="0.3">
      <c r="D424">
        <v>2</v>
      </c>
      <c r="E424" t="s">
        <v>22</v>
      </c>
    </row>
    <row r="425" spans="4:5" x14ac:dyDescent="0.3">
      <c r="D425">
        <v>2</v>
      </c>
      <c r="E425" t="s">
        <v>22</v>
      </c>
    </row>
    <row r="426" spans="4:5" x14ac:dyDescent="0.3">
      <c r="D426">
        <v>2</v>
      </c>
      <c r="E426" t="s">
        <v>22</v>
      </c>
    </row>
    <row r="427" spans="4:5" x14ac:dyDescent="0.3">
      <c r="D427">
        <v>2</v>
      </c>
      <c r="E427" t="s">
        <v>22</v>
      </c>
    </row>
    <row r="428" spans="4:5" x14ac:dyDescent="0.3">
      <c r="D428">
        <v>2</v>
      </c>
      <c r="E428" t="s">
        <v>22</v>
      </c>
    </row>
    <row r="429" spans="4:5" x14ac:dyDescent="0.3">
      <c r="D429">
        <v>2</v>
      </c>
      <c r="E429" t="s">
        <v>22</v>
      </c>
    </row>
    <row r="430" spans="4:5" x14ac:dyDescent="0.3">
      <c r="D430">
        <v>2</v>
      </c>
      <c r="E430" t="s">
        <v>22</v>
      </c>
    </row>
    <row r="431" spans="4:5" x14ac:dyDescent="0.3">
      <c r="D431">
        <v>2</v>
      </c>
      <c r="E431" t="s">
        <v>22</v>
      </c>
    </row>
    <row r="432" spans="4:5" x14ac:dyDescent="0.3">
      <c r="D432">
        <v>2</v>
      </c>
      <c r="E432" t="s">
        <v>22</v>
      </c>
    </row>
    <row r="433" spans="4:5" x14ac:dyDescent="0.3">
      <c r="D433">
        <v>2</v>
      </c>
      <c r="E433" t="s">
        <v>22</v>
      </c>
    </row>
    <row r="434" spans="4:5" x14ac:dyDescent="0.3">
      <c r="D434">
        <v>2</v>
      </c>
      <c r="E434" t="s">
        <v>22</v>
      </c>
    </row>
    <row r="435" spans="4:5" x14ac:dyDescent="0.3">
      <c r="D435">
        <v>1</v>
      </c>
      <c r="E435" t="s">
        <v>22</v>
      </c>
    </row>
    <row r="436" spans="4:5" x14ac:dyDescent="0.3">
      <c r="D436">
        <v>2</v>
      </c>
      <c r="E436" t="s">
        <v>22</v>
      </c>
    </row>
    <row r="437" spans="4:5" x14ac:dyDescent="0.3">
      <c r="D437">
        <v>2</v>
      </c>
      <c r="E437" t="s">
        <v>22</v>
      </c>
    </row>
    <row r="438" spans="4:5" x14ac:dyDescent="0.3">
      <c r="D438">
        <v>2</v>
      </c>
      <c r="E438" t="s">
        <v>22</v>
      </c>
    </row>
    <row r="439" spans="4:5" x14ac:dyDescent="0.3">
      <c r="D439">
        <v>1</v>
      </c>
      <c r="E439" t="s">
        <v>22</v>
      </c>
    </row>
    <row r="440" spans="4:5" x14ac:dyDescent="0.3">
      <c r="D440">
        <v>2</v>
      </c>
      <c r="E440" t="s">
        <v>22</v>
      </c>
    </row>
    <row r="441" spans="4:5" x14ac:dyDescent="0.3">
      <c r="D441">
        <v>1</v>
      </c>
      <c r="E441" t="s">
        <v>22</v>
      </c>
    </row>
    <row r="442" spans="4:5" x14ac:dyDescent="0.3">
      <c r="D442">
        <v>1</v>
      </c>
      <c r="E442" t="s">
        <v>22</v>
      </c>
    </row>
    <row r="443" spans="4:5" x14ac:dyDescent="0.3">
      <c r="D443">
        <v>2</v>
      </c>
      <c r="E443" t="s">
        <v>22</v>
      </c>
    </row>
    <row r="444" spans="4:5" x14ac:dyDescent="0.3">
      <c r="D444">
        <v>2</v>
      </c>
      <c r="E444" t="s">
        <v>22</v>
      </c>
    </row>
    <row r="445" spans="4:5" x14ac:dyDescent="0.3">
      <c r="D445">
        <v>2</v>
      </c>
      <c r="E445" t="s">
        <v>22</v>
      </c>
    </row>
    <row r="446" spans="4:5" x14ac:dyDescent="0.3">
      <c r="D446">
        <v>2</v>
      </c>
      <c r="E446" t="s">
        <v>22</v>
      </c>
    </row>
    <row r="447" spans="4:5" x14ac:dyDescent="0.3">
      <c r="D447">
        <v>2</v>
      </c>
      <c r="E447" t="s">
        <v>22</v>
      </c>
    </row>
    <row r="448" spans="4:5" x14ac:dyDescent="0.3">
      <c r="D448">
        <v>2</v>
      </c>
      <c r="E448" t="s">
        <v>22</v>
      </c>
    </row>
    <row r="449" spans="4:5" x14ac:dyDescent="0.3">
      <c r="D449">
        <v>2</v>
      </c>
      <c r="E449" t="s">
        <v>22</v>
      </c>
    </row>
    <row r="450" spans="4:5" x14ac:dyDescent="0.3">
      <c r="D450">
        <v>1</v>
      </c>
      <c r="E450" t="s">
        <v>22</v>
      </c>
    </row>
    <row r="451" spans="4:5" x14ac:dyDescent="0.3">
      <c r="D451">
        <v>2</v>
      </c>
      <c r="E451" t="s">
        <v>22</v>
      </c>
    </row>
    <row r="452" spans="4:5" x14ac:dyDescent="0.3">
      <c r="D452">
        <v>2</v>
      </c>
      <c r="E452" t="s">
        <v>22</v>
      </c>
    </row>
    <row r="453" spans="4:5" x14ac:dyDescent="0.3">
      <c r="D453">
        <v>1</v>
      </c>
      <c r="E453" t="s">
        <v>22</v>
      </c>
    </row>
    <row r="454" spans="4:5" x14ac:dyDescent="0.3">
      <c r="D454">
        <v>2</v>
      </c>
      <c r="E454" t="s">
        <v>22</v>
      </c>
    </row>
    <row r="455" spans="4:5" x14ac:dyDescent="0.3">
      <c r="D455">
        <v>2</v>
      </c>
      <c r="E455" t="s">
        <v>22</v>
      </c>
    </row>
    <row r="456" spans="4:5" x14ac:dyDescent="0.3">
      <c r="D456">
        <v>2</v>
      </c>
      <c r="E456" t="s">
        <v>22</v>
      </c>
    </row>
    <row r="457" spans="4:5" x14ac:dyDescent="0.3">
      <c r="D457">
        <v>2</v>
      </c>
      <c r="E457" t="s">
        <v>22</v>
      </c>
    </row>
    <row r="458" spans="4:5" x14ac:dyDescent="0.3">
      <c r="D458">
        <v>2</v>
      </c>
      <c r="E458" t="s">
        <v>22</v>
      </c>
    </row>
    <row r="459" spans="4:5" x14ac:dyDescent="0.3">
      <c r="D459">
        <v>1</v>
      </c>
      <c r="E459" t="s">
        <v>22</v>
      </c>
    </row>
    <row r="460" spans="4:5" x14ac:dyDescent="0.3">
      <c r="D460">
        <v>2</v>
      </c>
      <c r="E460" t="s">
        <v>22</v>
      </c>
    </row>
    <row r="461" spans="4:5" x14ac:dyDescent="0.3">
      <c r="D461">
        <v>1</v>
      </c>
      <c r="E461" t="s">
        <v>22</v>
      </c>
    </row>
    <row r="462" spans="4:5" x14ac:dyDescent="0.3">
      <c r="D462">
        <v>2</v>
      </c>
      <c r="E462" t="s">
        <v>22</v>
      </c>
    </row>
    <row r="463" spans="4:5" x14ac:dyDescent="0.3">
      <c r="D463">
        <v>2</v>
      </c>
      <c r="E463" t="s">
        <v>22</v>
      </c>
    </row>
    <row r="464" spans="4:5" x14ac:dyDescent="0.3">
      <c r="D464">
        <v>2</v>
      </c>
      <c r="E464" t="s">
        <v>22</v>
      </c>
    </row>
    <row r="465" spans="4:5" x14ac:dyDescent="0.3">
      <c r="D465">
        <v>2</v>
      </c>
      <c r="E465" t="s">
        <v>22</v>
      </c>
    </row>
    <row r="466" spans="4:5" x14ac:dyDescent="0.3">
      <c r="D466">
        <v>2</v>
      </c>
      <c r="E466" t="s">
        <v>22</v>
      </c>
    </row>
    <row r="467" spans="4:5" x14ac:dyDescent="0.3">
      <c r="D467">
        <v>2</v>
      </c>
      <c r="E467" t="s">
        <v>22</v>
      </c>
    </row>
    <row r="468" spans="4:5" x14ac:dyDescent="0.3">
      <c r="D468">
        <v>2</v>
      </c>
      <c r="E468" t="s">
        <v>22</v>
      </c>
    </row>
    <row r="469" spans="4:5" x14ac:dyDescent="0.3">
      <c r="D469">
        <v>2</v>
      </c>
      <c r="E469" t="s">
        <v>22</v>
      </c>
    </row>
    <row r="470" spans="4:5" x14ac:dyDescent="0.3">
      <c r="D470">
        <v>2</v>
      </c>
      <c r="E470" t="s">
        <v>22</v>
      </c>
    </row>
    <row r="471" spans="4:5" x14ac:dyDescent="0.3">
      <c r="D471">
        <v>2</v>
      </c>
      <c r="E471" t="s">
        <v>22</v>
      </c>
    </row>
    <row r="472" spans="4:5" x14ac:dyDescent="0.3">
      <c r="D472">
        <v>1</v>
      </c>
      <c r="E472" t="s">
        <v>22</v>
      </c>
    </row>
    <row r="473" spans="4:5" x14ac:dyDescent="0.3">
      <c r="D473">
        <v>2</v>
      </c>
      <c r="E473" t="s">
        <v>22</v>
      </c>
    </row>
    <row r="474" spans="4:5" x14ac:dyDescent="0.3">
      <c r="D474">
        <v>1</v>
      </c>
      <c r="E474" t="s">
        <v>22</v>
      </c>
    </row>
    <row r="475" spans="4:5" x14ac:dyDescent="0.3">
      <c r="D475">
        <v>2</v>
      </c>
      <c r="E475" t="s">
        <v>22</v>
      </c>
    </row>
    <row r="476" spans="4:5" x14ac:dyDescent="0.3">
      <c r="D476">
        <v>2</v>
      </c>
      <c r="E476" t="s">
        <v>22</v>
      </c>
    </row>
    <row r="477" spans="4:5" x14ac:dyDescent="0.3">
      <c r="D477">
        <v>2</v>
      </c>
      <c r="E477" t="s">
        <v>22</v>
      </c>
    </row>
    <row r="478" spans="4:5" x14ac:dyDescent="0.3">
      <c r="D478">
        <v>2</v>
      </c>
      <c r="E478" t="s">
        <v>22</v>
      </c>
    </row>
    <row r="479" spans="4:5" x14ac:dyDescent="0.3">
      <c r="D479">
        <v>2</v>
      </c>
      <c r="E479" t="s">
        <v>22</v>
      </c>
    </row>
    <row r="480" spans="4:5" x14ac:dyDescent="0.3">
      <c r="D480">
        <v>2</v>
      </c>
      <c r="E480" t="s">
        <v>22</v>
      </c>
    </row>
    <row r="481" spans="4:5" x14ac:dyDescent="0.3">
      <c r="D481">
        <v>2</v>
      </c>
      <c r="E481" t="s">
        <v>22</v>
      </c>
    </row>
    <row r="482" spans="4:5" x14ac:dyDescent="0.3">
      <c r="D482">
        <v>1</v>
      </c>
      <c r="E482" t="s">
        <v>22</v>
      </c>
    </row>
    <row r="483" spans="4:5" x14ac:dyDescent="0.3">
      <c r="D483">
        <v>2</v>
      </c>
      <c r="E483" t="s">
        <v>22</v>
      </c>
    </row>
    <row r="484" spans="4:5" x14ac:dyDescent="0.3">
      <c r="D484">
        <v>2</v>
      </c>
      <c r="E484" t="s">
        <v>23</v>
      </c>
    </row>
    <row r="485" spans="4:5" x14ac:dyDescent="0.3">
      <c r="D485">
        <v>2</v>
      </c>
      <c r="E485" t="s">
        <v>23</v>
      </c>
    </row>
    <row r="486" spans="4:5" x14ac:dyDescent="0.3">
      <c r="D486">
        <v>2</v>
      </c>
      <c r="E486" t="s">
        <v>23</v>
      </c>
    </row>
    <row r="487" spans="4:5" x14ac:dyDescent="0.3">
      <c r="D487">
        <v>2</v>
      </c>
      <c r="E487" t="s">
        <v>23</v>
      </c>
    </row>
    <row r="488" spans="4:5" x14ac:dyDescent="0.3">
      <c r="D488">
        <v>2</v>
      </c>
      <c r="E488" t="s">
        <v>23</v>
      </c>
    </row>
    <row r="489" spans="4:5" x14ac:dyDescent="0.3">
      <c r="D489">
        <v>2</v>
      </c>
      <c r="E489" t="s">
        <v>23</v>
      </c>
    </row>
    <row r="490" spans="4:5" x14ac:dyDescent="0.3">
      <c r="D490">
        <v>2</v>
      </c>
      <c r="E490" t="s">
        <v>23</v>
      </c>
    </row>
    <row r="491" spans="4:5" x14ac:dyDescent="0.3">
      <c r="D491">
        <v>2</v>
      </c>
      <c r="E491" t="s">
        <v>23</v>
      </c>
    </row>
    <row r="492" spans="4:5" x14ac:dyDescent="0.3">
      <c r="D492">
        <v>2</v>
      </c>
      <c r="E492" t="s">
        <v>23</v>
      </c>
    </row>
    <row r="493" spans="4:5" x14ac:dyDescent="0.3">
      <c r="D493">
        <v>2</v>
      </c>
      <c r="E493" t="s">
        <v>23</v>
      </c>
    </row>
    <row r="494" spans="4:5" x14ac:dyDescent="0.3">
      <c r="D494">
        <v>1</v>
      </c>
      <c r="E494" t="s">
        <v>23</v>
      </c>
    </row>
    <row r="495" spans="4:5" x14ac:dyDescent="0.3">
      <c r="D495">
        <v>2</v>
      </c>
      <c r="E495" t="s">
        <v>23</v>
      </c>
    </row>
    <row r="496" spans="4:5" x14ac:dyDescent="0.3">
      <c r="D496">
        <v>2</v>
      </c>
      <c r="E496" t="s">
        <v>23</v>
      </c>
    </row>
    <row r="497" spans="4:5" x14ac:dyDescent="0.3">
      <c r="D497">
        <v>2</v>
      </c>
      <c r="E497" t="s">
        <v>23</v>
      </c>
    </row>
    <row r="498" spans="4:5" x14ac:dyDescent="0.3">
      <c r="D498">
        <v>2</v>
      </c>
      <c r="E498" t="s">
        <v>23</v>
      </c>
    </row>
    <row r="499" spans="4:5" x14ac:dyDescent="0.3">
      <c r="D499">
        <v>2</v>
      </c>
      <c r="E499" t="s">
        <v>23</v>
      </c>
    </row>
    <row r="500" spans="4:5" x14ac:dyDescent="0.3">
      <c r="D500">
        <v>2</v>
      </c>
      <c r="E500" t="s">
        <v>23</v>
      </c>
    </row>
    <row r="501" spans="4:5" x14ac:dyDescent="0.3">
      <c r="D501">
        <v>2</v>
      </c>
      <c r="E501" t="s">
        <v>23</v>
      </c>
    </row>
    <row r="502" spans="4:5" x14ac:dyDescent="0.3">
      <c r="D502">
        <v>1</v>
      </c>
      <c r="E502" t="s">
        <v>23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5A1C-676A-4113-B7FA-06A24355663B}">
  <dimension ref="A1:M501"/>
  <sheetViews>
    <sheetView workbookViewId="0">
      <selection activeCell="L18" sqref="L18"/>
    </sheetView>
  </sheetViews>
  <sheetFormatPr defaultRowHeight="14.4" x14ac:dyDescent="0.3"/>
  <cols>
    <col min="1" max="1" width="12.5546875" bestFit="1" customWidth="1"/>
    <col min="2" max="2" width="30.44140625" bestFit="1" customWidth="1"/>
    <col min="7" max="7" width="20.109375" customWidth="1"/>
    <col min="8" max="8" width="14.21875" customWidth="1"/>
    <col min="9" max="9" width="10.33203125" customWidth="1"/>
    <col min="11" max="11" width="20.44140625" customWidth="1"/>
    <col min="12" max="12" width="28.6640625" customWidth="1"/>
    <col min="13" max="13" width="26.77734375" customWidth="1"/>
  </cols>
  <sheetData>
    <row r="1" spans="1:13" ht="43.2" x14ac:dyDescent="0.3">
      <c r="A1" s="12" t="s">
        <v>28</v>
      </c>
      <c r="B1" t="s">
        <v>33</v>
      </c>
      <c r="G1" s="14" t="s">
        <v>3</v>
      </c>
      <c r="H1" s="14" t="s">
        <v>7</v>
      </c>
      <c r="I1" s="14" t="s">
        <v>5</v>
      </c>
    </row>
    <row r="2" spans="1:13" x14ac:dyDescent="0.3">
      <c r="A2" s="13">
        <v>12.06</v>
      </c>
      <c r="B2">
        <v>4.12</v>
      </c>
      <c r="G2" s="10">
        <v>123000</v>
      </c>
      <c r="H2" s="10" t="s">
        <v>17</v>
      </c>
      <c r="I2" s="10">
        <v>195000</v>
      </c>
    </row>
    <row r="3" spans="1:13" x14ac:dyDescent="0.3">
      <c r="A3" s="13">
        <v>12.5</v>
      </c>
      <c r="B3">
        <v>3</v>
      </c>
      <c r="G3" s="11">
        <v>250000</v>
      </c>
      <c r="H3" s="11" t="s">
        <v>17</v>
      </c>
      <c r="I3" s="11">
        <v>505000</v>
      </c>
      <c r="L3" t="s">
        <v>49</v>
      </c>
      <c r="M3" t="s">
        <v>50</v>
      </c>
    </row>
    <row r="4" spans="1:13" x14ac:dyDescent="0.3">
      <c r="A4" s="13">
        <v>15</v>
      </c>
      <c r="B4">
        <v>3.37</v>
      </c>
      <c r="G4" s="10">
        <v>64000</v>
      </c>
      <c r="H4" s="10" t="s">
        <v>17</v>
      </c>
      <c r="I4" s="10">
        <v>105000</v>
      </c>
      <c r="K4" t="s">
        <v>17</v>
      </c>
      <c r="L4">
        <v>7863000</v>
      </c>
      <c r="M4">
        <v>15375000</v>
      </c>
    </row>
    <row r="5" spans="1:13" x14ac:dyDescent="0.3">
      <c r="A5" s="13">
        <v>19.350000000000001</v>
      </c>
      <c r="B5">
        <v>3.87</v>
      </c>
      <c r="G5" s="11">
        <v>141000</v>
      </c>
      <c r="H5" s="11" t="s">
        <v>17</v>
      </c>
      <c r="I5" s="11">
        <v>345000</v>
      </c>
      <c r="K5" t="s">
        <v>23</v>
      </c>
      <c r="L5">
        <v>2078000</v>
      </c>
      <c r="M5">
        <v>5585000</v>
      </c>
    </row>
    <row r="6" spans="1:13" x14ac:dyDescent="0.3">
      <c r="A6" s="13">
        <v>19.75</v>
      </c>
      <c r="B6">
        <v>3.12</v>
      </c>
      <c r="G6" s="10">
        <v>109000</v>
      </c>
      <c r="H6" s="10" t="s">
        <v>17</v>
      </c>
      <c r="I6" s="10">
        <v>325000</v>
      </c>
      <c r="K6" t="s">
        <v>18</v>
      </c>
      <c r="L6">
        <v>7004000</v>
      </c>
      <c r="M6">
        <v>15030000</v>
      </c>
    </row>
    <row r="7" spans="1:13" x14ac:dyDescent="0.3">
      <c r="A7" s="13">
        <v>22.41</v>
      </c>
      <c r="B7">
        <v>2.5</v>
      </c>
      <c r="G7" s="11">
        <v>255000</v>
      </c>
      <c r="H7" s="11" t="s">
        <v>17</v>
      </c>
      <c r="I7" s="11">
        <v>645000</v>
      </c>
      <c r="K7" t="s">
        <v>19</v>
      </c>
      <c r="L7">
        <v>18004000</v>
      </c>
      <c r="M7">
        <v>40575000</v>
      </c>
    </row>
    <row r="8" spans="1:13" x14ac:dyDescent="0.3">
      <c r="A8" s="13">
        <v>25.29</v>
      </c>
      <c r="B8">
        <v>2.75</v>
      </c>
      <c r="G8" s="10">
        <v>145000</v>
      </c>
      <c r="H8" s="10" t="s">
        <v>17</v>
      </c>
      <c r="I8" s="10">
        <v>395000</v>
      </c>
      <c r="K8" t="s">
        <v>20</v>
      </c>
      <c r="L8">
        <v>10523000</v>
      </c>
      <c r="M8">
        <v>26555000</v>
      </c>
    </row>
    <row r="9" spans="1:13" x14ac:dyDescent="0.3">
      <c r="A9" s="13">
        <v>27.42</v>
      </c>
      <c r="B9">
        <v>3.62</v>
      </c>
      <c r="G9" s="11">
        <v>392000</v>
      </c>
      <c r="H9" s="11" t="s">
        <v>17</v>
      </c>
      <c r="I9" s="11">
        <v>155000</v>
      </c>
      <c r="K9" t="s">
        <v>21</v>
      </c>
      <c r="L9">
        <v>11839000</v>
      </c>
      <c r="M9">
        <v>24490000</v>
      </c>
    </row>
    <row r="10" spans="1:13" x14ac:dyDescent="0.3">
      <c r="A10" s="13">
        <v>28.34</v>
      </c>
      <c r="B10">
        <v>2.62</v>
      </c>
      <c r="G10" s="10">
        <v>58000</v>
      </c>
      <c r="H10" s="10" t="s">
        <v>17</v>
      </c>
      <c r="I10" s="10">
        <v>185000</v>
      </c>
      <c r="K10" t="s">
        <v>22</v>
      </c>
      <c r="L10">
        <v>6502000</v>
      </c>
      <c r="M10">
        <v>15430000</v>
      </c>
    </row>
    <row r="11" spans="1:13" x14ac:dyDescent="0.3">
      <c r="A11" s="13">
        <v>28.55</v>
      </c>
      <c r="B11">
        <v>2.5</v>
      </c>
      <c r="G11" s="11">
        <v>170000</v>
      </c>
      <c r="H11" s="11" t="s">
        <v>17</v>
      </c>
      <c r="I11" s="11">
        <v>355000</v>
      </c>
    </row>
    <row r="12" spans="1:13" x14ac:dyDescent="0.3">
      <c r="A12" s="13">
        <v>31.08</v>
      </c>
      <c r="B12">
        <v>2.87</v>
      </c>
      <c r="G12" s="10">
        <v>182000</v>
      </c>
      <c r="H12" s="10" t="s">
        <v>17</v>
      </c>
      <c r="I12" s="10">
        <v>305000</v>
      </c>
      <c r="K12" t="s">
        <v>42</v>
      </c>
      <c r="L12" t="s">
        <v>49</v>
      </c>
      <c r="M12" t="s">
        <v>50</v>
      </c>
    </row>
    <row r="13" spans="1:13" x14ac:dyDescent="0.3">
      <c r="A13" s="13">
        <v>31.35</v>
      </c>
      <c r="B13">
        <v>2.75</v>
      </c>
      <c r="G13" s="11">
        <v>64000</v>
      </c>
      <c r="H13" s="11" t="s">
        <v>17</v>
      </c>
      <c r="I13" s="11">
        <v>365000</v>
      </c>
      <c r="K13">
        <f>combobox!F12</f>
        <v>5</v>
      </c>
      <c r="L13" s="17" cm="1">
        <f t="array" ref="L13">INDEX(L4:L10,K13)</f>
        <v>10523000</v>
      </c>
      <c r="M13" s="17" cm="1">
        <f t="array" ref="M13">INDEX(M4:M10,K13)</f>
        <v>26555000</v>
      </c>
    </row>
    <row r="14" spans="1:13" x14ac:dyDescent="0.3">
      <c r="A14" s="13">
        <v>31.9</v>
      </c>
      <c r="B14">
        <v>2.5</v>
      </c>
      <c r="G14" s="10">
        <v>88000</v>
      </c>
      <c r="H14" s="10" t="s">
        <v>17</v>
      </c>
      <c r="I14" s="10">
        <v>385000</v>
      </c>
    </row>
    <row r="15" spans="1:13" x14ac:dyDescent="0.3">
      <c r="A15" s="13">
        <v>32.229999999999997</v>
      </c>
      <c r="B15">
        <v>3</v>
      </c>
      <c r="G15" s="11">
        <v>593000</v>
      </c>
      <c r="H15" s="11" t="s">
        <v>17</v>
      </c>
      <c r="I15" s="11">
        <v>415000</v>
      </c>
    </row>
    <row r="16" spans="1:13" x14ac:dyDescent="0.3">
      <c r="A16" s="13">
        <v>32.76</v>
      </c>
      <c r="B16">
        <v>3.25</v>
      </c>
      <c r="G16" s="10">
        <v>297000</v>
      </c>
      <c r="H16" s="10" t="s">
        <v>17</v>
      </c>
      <c r="I16" s="10">
        <v>765000</v>
      </c>
    </row>
    <row r="17" spans="1:9" x14ac:dyDescent="0.3">
      <c r="A17" s="13">
        <v>32.93</v>
      </c>
      <c r="B17">
        <v>2.62</v>
      </c>
      <c r="G17" s="11">
        <v>204000</v>
      </c>
      <c r="H17" s="11" t="s">
        <v>17</v>
      </c>
      <c r="I17" s="11">
        <v>175000</v>
      </c>
    </row>
    <row r="18" spans="1:9" x14ac:dyDescent="0.3">
      <c r="A18" s="13">
        <v>33.81</v>
      </c>
      <c r="B18">
        <v>4.37</v>
      </c>
      <c r="G18" s="10">
        <v>214000</v>
      </c>
      <c r="H18" s="10" t="s">
        <v>17</v>
      </c>
      <c r="I18" s="10">
        <v>415000</v>
      </c>
    </row>
    <row r="19" spans="1:9" x14ac:dyDescent="0.3">
      <c r="A19" s="13">
        <v>34.020000000000003</v>
      </c>
      <c r="B19">
        <v>3</v>
      </c>
      <c r="G19" s="11">
        <v>76000</v>
      </c>
      <c r="H19" s="11" t="s">
        <v>17</v>
      </c>
      <c r="I19" s="11">
        <v>145000</v>
      </c>
    </row>
    <row r="20" spans="1:9" x14ac:dyDescent="0.3">
      <c r="A20" s="13">
        <v>34.950000000000003</v>
      </c>
      <c r="B20">
        <v>2.99</v>
      </c>
      <c r="G20" s="10">
        <v>287000</v>
      </c>
      <c r="H20" s="10" t="s">
        <v>17</v>
      </c>
      <c r="I20" s="10">
        <v>475000</v>
      </c>
    </row>
    <row r="21" spans="1:9" x14ac:dyDescent="0.3">
      <c r="A21" s="13">
        <v>35</v>
      </c>
      <c r="B21">
        <v>2.5</v>
      </c>
      <c r="G21" s="11">
        <v>352000</v>
      </c>
      <c r="H21" s="11" t="s">
        <v>17</v>
      </c>
      <c r="I21" s="11">
        <v>505000</v>
      </c>
    </row>
    <row r="22" spans="1:9" x14ac:dyDescent="0.3">
      <c r="A22" s="13">
        <v>36.85</v>
      </c>
      <c r="B22">
        <v>2.87</v>
      </c>
      <c r="G22" s="10">
        <v>229000</v>
      </c>
      <c r="H22" s="10" t="s">
        <v>17</v>
      </c>
      <c r="I22" s="10">
        <v>155000</v>
      </c>
    </row>
    <row r="23" spans="1:9" x14ac:dyDescent="0.3">
      <c r="A23" s="13">
        <v>36.92</v>
      </c>
      <c r="B23">
        <v>4.25</v>
      </c>
      <c r="G23" s="11">
        <v>93000</v>
      </c>
      <c r="H23" s="11" t="s">
        <v>17</v>
      </c>
      <c r="I23" s="11">
        <v>235000</v>
      </c>
    </row>
    <row r="24" spans="1:9" x14ac:dyDescent="0.3">
      <c r="A24" s="13">
        <v>37.380000000000003</v>
      </c>
      <c r="B24">
        <v>2.5</v>
      </c>
      <c r="G24" s="10">
        <v>231000</v>
      </c>
      <c r="H24" s="10" t="s">
        <v>17</v>
      </c>
      <c r="I24" s="10">
        <v>445000</v>
      </c>
    </row>
    <row r="25" spans="1:9" x14ac:dyDescent="0.3">
      <c r="A25" s="13">
        <v>38.090000000000003</v>
      </c>
      <c r="B25">
        <v>2.62</v>
      </c>
      <c r="G25" s="11">
        <v>187000</v>
      </c>
      <c r="H25" s="11" t="s">
        <v>17</v>
      </c>
      <c r="I25" s="11">
        <v>495000</v>
      </c>
    </row>
    <row r="26" spans="1:9" x14ac:dyDescent="0.3">
      <c r="A26" s="13">
        <v>38.81</v>
      </c>
      <c r="B26">
        <v>3.62</v>
      </c>
      <c r="G26" s="10">
        <v>108000</v>
      </c>
      <c r="H26" s="10" t="s">
        <v>17</v>
      </c>
      <c r="I26" s="10">
        <v>435000</v>
      </c>
    </row>
    <row r="27" spans="1:9" x14ac:dyDescent="0.3">
      <c r="A27" s="13">
        <v>39.75</v>
      </c>
      <c r="B27">
        <v>2.62</v>
      </c>
      <c r="G27" s="11">
        <v>54000</v>
      </c>
      <c r="H27" s="11" t="s">
        <v>17</v>
      </c>
      <c r="I27" s="11">
        <v>235000</v>
      </c>
    </row>
    <row r="28" spans="1:9" x14ac:dyDescent="0.3">
      <c r="A28" s="13">
        <v>40.64</v>
      </c>
      <c r="B28">
        <v>3.62</v>
      </c>
      <c r="G28" s="10">
        <v>26000</v>
      </c>
      <c r="H28" s="10" t="s">
        <v>17</v>
      </c>
      <c r="I28" s="10">
        <v>35000</v>
      </c>
    </row>
    <row r="29" spans="1:9" x14ac:dyDescent="0.3">
      <c r="A29" s="13">
        <v>41.55</v>
      </c>
      <c r="B29">
        <v>3.25</v>
      </c>
      <c r="G29" s="11">
        <v>192000</v>
      </c>
      <c r="H29" s="11" t="s">
        <v>17</v>
      </c>
      <c r="I29" s="11">
        <v>375000</v>
      </c>
    </row>
    <row r="30" spans="1:9" x14ac:dyDescent="0.3">
      <c r="A30" s="13">
        <v>41.66</v>
      </c>
      <c r="B30">
        <v>4.25</v>
      </c>
      <c r="G30" s="10">
        <v>103000</v>
      </c>
      <c r="H30" s="10" t="s">
        <v>17</v>
      </c>
      <c r="I30" s="10">
        <v>215000</v>
      </c>
    </row>
    <row r="31" spans="1:9" x14ac:dyDescent="0.3">
      <c r="A31" s="13">
        <v>42.05</v>
      </c>
      <c r="B31">
        <v>2.62</v>
      </c>
      <c r="G31" s="11">
        <v>171000</v>
      </c>
      <c r="H31" s="11" t="s">
        <v>17</v>
      </c>
      <c r="I31" s="11">
        <v>515000</v>
      </c>
    </row>
    <row r="32" spans="1:9" x14ac:dyDescent="0.3">
      <c r="A32" s="13">
        <v>42.55</v>
      </c>
      <c r="B32">
        <v>2.75</v>
      </c>
      <c r="G32" s="10">
        <v>76000</v>
      </c>
      <c r="H32" s="10" t="s">
        <v>17</v>
      </c>
      <c r="I32" s="10">
        <v>285000</v>
      </c>
    </row>
    <row r="33" spans="1:9" x14ac:dyDescent="0.3">
      <c r="A33" s="13">
        <v>42.85</v>
      </c>
      <c r="B33">
        <v>3.12</v>
      </c>
      <c r="G33" s="11">
        <v>122000</v>
      </c>
      <c r="H33" s="11" t="s">
        <v>17</v>
      </c>
      <c r="I33" s="11">
        <v>345000</v>
      </c>
    </row>
    <row r="34" spans="1:9" x14ac:dyDescent="0.3">
      <c r="A34" s="13">
        <v>43.28</v>
      </c>
      <c r="B34">
        <v>2.75</v>
      </c>
      <c r="G34" s="10">
        <v>102000</v>
      </c>
      <c r="H34" s="10" t="s">
        <v>17</v>
      </c>
      <c r="I34" s="10">
        <v>245000</v>
      </c>
    </row>
    <row r="35" spans="1:9" x14ac:dyDescent="0.3">
      <c r="A35" s="13">
        <v>43.41</v>
      </c>
      <c r="B35">
        <v>3</v>
      </c>
      <c r="G35" s="11">
        <v>196000</v>
      </c>
      <c r="H35" s="11" t="s">
        <v>17</v>
      </c>
      <c r="I35" s="11">
        <v>245000</v>
      </c>
    </row>
    <row r="36" spans="1:9" x14ac:dyDescent="0.3">
      <c r="A36" s="13">
        <v>43.75</v>
      </c>
      <c r="B36">
        <v>2.87</v>
      </c>
      <c r="G36" s="10">
        <v>91000</v>
      </c>
      <c r="H36" s="10" t="s">
        <v>17</v>
      </c>
      <c r="I36" s="10">
        <v>455000</v>
      </c>
    </row>
    <row r="37" spans="1:9" x14ac:dyDescent="0.3">
      <c r="A37" s="13">
        <v>44.03</v>
      </c>
      <c r="B37">
        <v>3.12</v>
      </c>
      <c r="G37" s="11">
        <v>72000</v>
      </c>
      <c r="H37" s="11" t="s">
        <v>17</v>
      </c>
      <c r="I37" s="11">
        <v>155000</v>
      </c>
    </row>
    <row r="38" spans="1:9" x14ac:dyDescent="0.3">
      <c r="A38" s="13">
        <v>44.26</v>
      </c>
      <c r="B38">
        <v>2.75</v>
      </c>
      <c r="G38" s="10">
        <v>232000</v>
      </c>
      <c r="H38" s="10" t="s">
        <v>17</v>
      </c>
      <c r="I38" s="10">
        <v>345000</v>
      </c>
    </row>
    <row r="39" spans="1:9" x14ac:dyDescent="0.3">
      <c r="A39" s="13">
        <v>44.35</v>
      </c>
      <c r="B39">
        <v>2.87</v>
      </c>
      <c r="G39" s="11">
        <v>159000</v>
      </c>
      <c r="H39" s="11" t="s">
        <v>17</v>
      </c>
      <c r="I39" s="11">
        <v>255000</v>
      </c>
    </row>
    <row r="40" spans="1:9" x14ac:dyDescent="0.3">
      <c r="A40" s="13">
        <v>44.38</v>
      </c>
      <c r="B40">
        <v>3.5</v>
      </c>
      <c r="G40" s="10">
        <v>197000</v>
      </c>
      <c r="H40" s="10" t="s">
        <v>17</v>
      </c>
      <c r="I40" s="10">
        <v>245000</v>
      </c>
    </row>
    <row r="41" spans="1:9" x14ac:dyDescent="0.3">
      <c r="A41" s="13">
        <v>44.61</v>
      </c>
      <c r="B41">
        <v>2.62</v>
      </c>
      <c r="G41" s="11">
        <v>143000</v>
      </c>
      <c r="H41" s="11" t="s">
        <v>17</v>
      </c>
      <c r="I41" s="11">
        <v>475000</v>
      </c>
    </row>
    <row r="42" spans="1:9" x14ac:dyDescent="0.3">
      <c r="A42" s="13">
        <v>44.64</v>
      </c>
      <c r="B42">
        <v>3.75</v>
      </c>
      <c r="G42" s="10">
        <v>158000</v>
      </c>
      <c r="H42" s="10" t="s">
        <v>17</v>
      </c>
      <c r="I42" s="10">
        <v>195000</v>
      </c>
    </row>
    <row r="43" spans="1:9" x14ac:dyDescent="0.3">
      <c r="A43" s="13">
        <v>44.68</v>
      </c>
      <c r="B43">
        <v>3</v>
      </c>
      <c r="G43" s="11">
        <v>232000</v>
      </c>
      <c r="H43" s="11" t="s">
        <v>17</v>
      </c>
      <c r="I43" s="11">
        <v>475000</v>
      </c>
    </row>
    <row r="44" spans="1:9" x14ac:dyDescent="0.3">
      <c r="A44" s="13">
        <v>44.72</v>
      </c>
      <c r="B44">
        <v>2.37</v>
      </c>
      <c r="G44" s="10">
        <v>162000</v>
      </c>
      <c r="H44" s="10" t="s">
        <v>17</v>
      </c>
      <c r="I44" s="10">
        <v>475000</v>
      </c>
    </row>
    <row r="45" spans="1:9" x14ac:dyDescent="0.3">
      <c r="A45" s="13">
        <v>45.31</v>
      </c>
      <c r="B45">
        <v>3.25</v>
      </c>
      <c r="G45" s="11">
        <v>36000</v>
      </c>
      <c r="H45" s="11" t="s">
        <v>17</v>
      </c>
      <c r="I45" s="11">
        <v>195000</v>
      </c>
    </row>
    <row r="46" spans="1:9" x14ac:dyDescent="0.3">
      <c r="A46" s="13">
        <v>45.32</v>
      </c>
      <c r="B46">
        <v>3.25</v>
      </c>
      <c r="G46" s="10">
        <v>60000</v>
      </c>
      <c r="H46" s="10" t="s">
        <v>17</v>
      </c>
      <c r="I46" s="10">
        <v>145000</v>
      </c>
    </row>
    <row r="47" spans="1:9" x14ac:dyDescent="0.3">
      <c r="A47" s="13">
        <v>46.2</v>
      </c>
      <c r="B47">
        <v>3</v>
      </c>
      <c r="G47" s="11">
        <v>138000</v>
      </c>
      <c r="H47" s="11" t="s">
        <v>17</v>
      </c>
      <c r="I47" s="11">
        <v>225000</v>
      </c>
    </row>
    <row r="48" spans="1:9" x14ac:dyDescent="0.3">
      <c r="A48" s="13">
        <v>46.66</v>
      </c>
      <c r="B48">
        <v>3.62</v>
      </c>
      <c r="G48" s="10">
        <v>229000</v>
      </c>
      <c r="H48" s="10" t="s">
        <v>17</v>
      </c>
      <c r="I48" s="10">
        <v>315000</v>
      </c>
    </row>
    <row r="49" spans="1:9" x14ac:dyDescent="0.3">
      <c r="A49" s="13">
        <v>46.87</v>
      </c>
      <c r="B49">
        <v>3.37</v>
      </c>
      <c r="G49" s="11">
        <v>173000</v>
      </c>
      <c r="H49" s="11" t="s">
        <v>18</v>
      </c>
      <c r="I49" s="11">
        <v>205000</v>
      </c>
    </row>
    <row r="50" spans="1:9" x14ac:dyDescent="0.3">
      <c r="A50" s="13">
        <v>46.93</v>
      </c>
      <c r="B50">
        <v>2.37</v>
      </c>
      <c r="G50" s="10">
        <v>146000</v>
      </c>
      <c r="H50" s="10" t="s">
        <v>18</v>
      </c>
      <c r="I50" s="10">
        <v>175000</v>
      </c>
    </row>
    <row r="51" spans="1:9" x14ac:dyDescent="0.3">
      <c r="A51" s="13">
        <v>47.07</v>
      </c>
      <c r="B51">
        <v>2.75</v>
      </c>
      <c r="G51" s="11">
        <v>57000</v>
      </c>
      <c r="H51" s="11" t="s">
        <v>18</v>
      </c>
      <c r="I51" s="11">
        <v>315000</v>
      </c>
    </row>
    <row r="52" spans="1:9" x14ac:dyDescent="0.3">
      <c r="A52" s="13">
        <v>47.1</v>
      </c>
      <c r="B52">
        <v>2.99</v>
      </c>
      <c r="G52" s="10">
        <v>91000</v>
      </c>
      <c r="H52" s="10" t="s">
        <v>18</v>
      </c>
      <c r="I52" s="10">
        <v>285000</v>
      </c>
    </row>
    <row r="53" spans="1:9" x14ac:dyDescent="0.3">
      <c r="A53" s="13">
        <v>47.36</v>
      </c>
      <c r="B53">
        <v>2.87</v>
      </c>
      <c r="G53" s="11">
        <v>123000</v>
      </c>
      <c r="H53" s="11" t="s">
        <v>18</v>
      </c>
      <c r="I53" s="11">
        <v>335000</v>
      </c>
    </row>
    <row r="54" spans="1:9" x14ac:dyDescent="0.3">
      <c r="A54" s="13">
        <v>48.07</v>
      </c>
      <c r="B54">
        <v>3.62</v>
      </c>
      <c r="G54" s="10">
        <v>146000</v>
      </c>
      <c r="H54" s="10" t="s">
        <v>18</v>
      </c>
      <c r="I54" s="10">
        <v>305000</v>
      </c>
    </row>
    <row r="55" spans="1:9" x14ac:dyDescent="0.3">
      <c r="A55" s="13">
        <v>48.21</v>
      </c>
      <c r="B55">
        <v>2.75</v>
      </c>
      <c r="G55" s="11">
        <v>79000</v>
      </c>
      <c r="H55" s="11" t="s">
        <v>18</v>
      </c>
      <c r="I55" s="11">
        <v>105000</v>
      </c>
    </row>
    <row r="56" spans="1:9" x14ac:dyDescent="0.3">
      <c r="A56" s="13">
        <v>48.25</v>
      </c>
      <c r="B56">
        <v>2.75</v>
      </c>
      <c r="G56" s="10">
        <v>112000</v>
      </c>
      <c r="H56" s="10" t="s">
        <v>18</v>
      </c>
      <c r="I56" s="10">
        <v>285000</v>
      </c>
    </row>
    <row r="57" spans="1:9" x14ac:dyDescent="0.3">
      <c r="A57" s="13">
        <v>48.54</v>
      </c>
      <c r="B57">
        <v>3</v>
      </c>
      <c r="G57" s="11">
        <v>191000</v>
      </c>
      <c r="H57" s="11" t="s">
        <v>18</v>
      </c>
      <c r="I57" s="11">
        <v>365000</v>
      </c>
    </row>
    <row r="58" spans="1:9" x14ac:dyDescent="0.3">
      <c r="A58" s="13">
        <v>48.76</v>
      </c>
      <c r="B58">
        <v>3.37</v>
      </c>
      <c r="G58" s="10">
        <v>53000</v>
      </c>
      <c r="H58" s="10" t="s">
        <v>18</v>
      </c>
      <c r="I58" s="10">
        <v>265000</v>
      </c>
    </row>
    <row r="59" spans="1:9" x14ac:dyDescent="0.3">
      <c r="A59" s="13">
        <v>49.33</v>
      </c>
      <c r="B59">
        <v>3.25</v>
      </c>
      <c r="G59" s="11">
        <v>102000</v>
      </c>
      <c r="H59" s="11" t="s">
        <v>18</v>
      </c>
      <c r="I59" s="11">
        <v>285000</v>
      </c>
    </row>
    <row r="60" spans="1:9" x14ac:dyDescent="0.3">
      <c r="A60" s="13">
        <v>49.41</v>
      </c>
      <c r="B60">
        <v>2.87</v>
      </c>
      <c r="G60" s="10">
        <v>75000</v>
      </c>
      <c r="H60" s="10" t="s">
        <v>18</v>
      </c>
      <c r="I60" s="10">
        <v>185000</v>
      </c>
    </row>
    <row r="61" spans="1:9" x14ac:dyDescent="0.3">
      <c r="A61" s="13">
        <v>49.71</v>
      </c>
      <c r="B61">
        <v>3</v>
      </c>
      <c r="G61" s="11">
        <v>65000</v>
      </c>
      <c r="H61" s="11" t="s">
        <v>18</v>
      </c>
      <c r="I61" s="11">
        <v>125000</v>
      </c>
    </row>
    <row r="62" spans="1:9" x14ac:dyDescent="0.3">
      <c r="A62" s="13">
        <v>49.83</v>
      </c>
      <c r="B62">
        <v>2.99</v>
      </c>
      <c r="G62" s="10">
        <v>62000</v>
      </c>
      <c r="H62" s="10" t="s">
        <v>18</v>
      </c>
      <c r="I62" s="10">
        <v>175000</v>
      </c>
    </row>
    <row r="63" spans="1:9" x14ac:dyDescent="0.3">
      <c r="A63" s="13">
        <v>49.98</v>
      </c>
      <c r="B63">
        <v>3.87</v>
      </c>
      <c r="G63" s="11">
        <v>130000</v>
      </c>
      <c r="H63" s="11" t="s">
        <v>18</v>
      </c>
      <c r="I63" s="11">
        <v>245000</v>
      </c>
    </row>
    <row r="64" spans="1:9" x14ac:dyDescent="0.3">
      <c r="A64" s="13">
        <v>50</v>
      </c>
      <c r="B64">
        <v>2.625</v>
      </c>
      <c r="G64" s="10">
        <v>192000</v>
      </c>
      <c r="H64" s="10" t="s">
        <v>18</v>
      </c>
      <c r="I64" s="10">
        <v>585000</v>
      </c>
    </row>
    <row r="65" spans="1:9" x14ac:dyDescent="0.3">
      <c r="A65" s="13">
        <v>50.15</v>
      </c>
      <c r="B65">
        <v>3.12</v>
      </c>
      <c r="G65" s="11">
        <v>121000</v>
      </c>
      <c r="H65" s="11" t="s">
        <v>18</v>
      </c>
      <c r="I65" s="11">
        <v>385000</v>
      </c>
    </row>
    <row r="66" spans="1:9" x14ac:dyDescent="0.3">
      <c r="A66" s="13">
        <v>50.33</v>
      </c>
      <c r="B66">
        <v>2.87</v>
      </c>
      <c r="G66" s="10">
        <v>140000</v>
      </c>
      <c r="H66" s="10" t="s">
        <v>18</v>
      </c>
      <c r="I66" s="10">
        <v>195000</v>
      </c>
    </row>
    <row r="67" spans="1:9" x14ac:dyDescent="0.3">
      <c r="A67" s="13">
        <v>50.45</v>
      </c>
      <c r="B67">
        <v>3.87</v>
      </c>
      <c r="G67" s="11">
        <v>203000</v>
      </c>
      <c r="H67" s="11" t="s">
        <v>18</v>
      </c>
      <c r="I67" s="11">
        <v>295000</v>
      </c>
    </row>
    <row r="68" spans="1:9" x14ac:dyDescent="0.3">
      <c r="A68" s="13">
        <v>50.65</v>
      </c>
      <c r="B68">
        <v>2.75</v>
      </c>
      <c r="G68" s="10">
        <v>76000</v>
      </c>
      <c r="H68" s="10" t="s">
        <v>18</v>
      </c>
      <c r="I68" s="10">
        <v>245000</v>
      </c>
    </row>
    <row r="69" spans="1:9" x14ac:dyDescent="0.3">
      <c r="A69" s="13">
        <v>50.78</v>
      </c>
      <c r="B69">
        <v>3.12</v>
      </c>
      <c r="G69" s="11">
        <v>376000</v>
      </c>
      <c r="H69" s="11" t="s">
        <v>18</v>
      </c>
      <c r="I69" s="11">
        <v>475000</v>
      </c>
    </row>
    <row r="70" spans="1:9" x14ac:dyDescent="0.3">
      <c r="A70" s="13">
        <v>51</v>
      </c>
      <c r="B70">
        <v>3.62</v>
      </c>
      <c r="G70" s="10">
        <v>96000</v>
      </c>
      <c r="H70" s="10" t="s">
        <v>18</v>
      </c>
      <c r="I70" s="10">
        <v>285000</v>
      </c>
    </row>
    <row r="71" spans="1:9" x14ac:dyDescent="0.3">
      <c r="A71" s="13">
        <v>51.04</v>
      </c>
      <c r="B71">
        <v>2.5</v>
      </c>
      <c r="G71" s="11">
        <v>155000</v>
      </c>
      <c r="H71" s="11" t="s">
        <v>18</v>
      </c>
      <c r="I71" s="11">
        <v>245000</v>
      </c>
    </row>
    <row r="72" spans="1:9" x14ac:dyDescent="0.3">
      <c r="A72" s="13">
        <v>51.51</v>
      </c>
      <c r="B72">
        <v>2.25</v>
      </c>
      <c r="G72" s="10">
        <v>306000</v>
      </c>
      <c r="H72" s="10" t="s">
        <v>18</v>
      </c>
      <c r="I72" s="10">
        <v>535000</v>
      </c>
    </row>
    <row r="73" spans="1:9" x14ac:dyDescent="0.3">
      <c r="A73" s="13">
        <v>51.52</v>
      </c>
      <c r="B73">
        <v>3.37</v>
      </c>
      <c r="G73" s="11">
        <v>197000</v>
      </c>
      <c r="H73" s="11" t="s">
        <v>18</v>
      </c>
      <c r="I73" s="11">
        <v>195000</v>
      </c>
    </row>
    <row r="74" spans="1:9" x14ac:dyDescent="0.3">
      <c r="A74" s="13">
        <v>51.63</v>
      </c>
      <c r="B74">
        <v>3.25</v>
      </c>
      <c r="G74" s="10">
        <v>124000</v>
      </c>
      <c r="H74" s="10" t="s">
        <v>18</v>
      </c>
      <c r="I74" s="10">
        <v>495000</v>
      </c>
    </row>
    <row r="75" spans="1:9" x14ac:dyDescent="0.3">
      <c r="A75" s="13">
        <v>51.69</v>
      </c>
      <c r="B75">
        <v>2.75</v>
      </c>
      <c r="G75" s="11">
        <v>138000</v>
      </c>
      <c r="H75" s="11" t="s">
        <v>18</v>
      </c>
      <c r="I75" s="11">
        <v>415000</v>
      </c>
    </row>
    <row r="76" spans="1:9" x14ac:dyDescent="0.3">
      <c r="A76" s="13">
        <v>51.73</v>
      </c>
      <c r="B76">
        <v>3.12</v>
      </c>
      <c r="G76" s="10">
        <v>259000</v>
      </c>
      <c r="H76" s="10" t="s">
        <v>18</v>
      </c>
      <c r="I76" s="10">
        <v>425000</v>
      </c>
    </row>
    <row r="77" spans="1:9" x14ac:dyDescent="0.3">
      <c r="A77" s="13">
        <v>51.82</v>
      </c>
      <c r="B77">
        <v>2.75</v>
      </c>
      <c r="G77" s="11">
        <v>106000</v>
      </c>
      <c r="H77" s="11" t="s">
        <v>18</v>
      </c>
      <c r="I77" s="11">
        <v>285000</v>
      </c>
    </row>
    <row r="78" spans="1:9" x14ac:dyDescent="0.3">
      <c r="A78" s="13">
        <v>51.84</v>
      </c>
      <c r="B78">
        <v>2.99</v>
      </c>
      <c r="G78" s="10">
        <v>212000</v>
      </c>
      <c r="H78" s="10" t="s">
        <v>18</v>
      </c>
      <c r="I78" s="10">
        <v>545000</v>
      </c>
    </row>
    <row r="79" spans="1:9" x14ac:dyDescent="0.3">
      <c r="A79" s="13">
        <v>52</v>
      </c>
      <c r="B79">
        <v>3.12</v>
      </c>
      <c r="G79" s="11">
        <v>46000</v>
      </c>
      <c r="H79" s="11" t="s">
        <v>18</v>
      </c>
      <c r="I79" s="11">
        <v>265000</v>
      </c>
    </row>
    <row r="80" spans="1:9" x14ac:dyDescent="0.3">
      <c r="A80" s="13">
        <v>52.58</v>
      </c>
      <c r="B80">
        <v>2.62</v>
      </c>
      <c r="G80" s="10">
        <v>115000</v>
      </c>
      <c r="H80" s="10" t="s">
        <v>18</v>
      </c>
      <c r="I80" s="10">
        <v>485000</v>
      </c>
    </row>
    <row r="81" spans="1:9" x14ac:dyDescent="0.3">
      <c r="A81" s="13">
        <v>52.81</v>
      </c>
      <c r="B81">
        <v>3</v>
      </c>
      <c r="G81" s="11">
        <v>120000</v>
      </c>
      <c r="H81" s="11" t="s">
        <v>18</v>
      </c>
      <c r="I81" s="11">
        <v>185000</v>
      </c>
    </row>
    <row r="82" spans="1:9" x14ac:dyDescent="0.3">
      <c r="A82" s="13">
        <v>53.31</v>
      </c>
      <c r="B82">
        <v>2.87</v>
      </c>
      <c r="G82" s="10">
        <v>77000</v>
      </c>
      <c r="H82" s="10" t="s">
        <v>18</v>
      </c>
      <c r="I82" s="10">
        <v>195000</v>
      </c>
    </row>
    <row r="83" spans="1:9" x14ac:dyDescent="0.3">
      <c r="A83" s="13">
        <v>53.6</v>
      </c>
      <c r="B83">
        <v>3</v>
      </c>
      <c r="G83" s="11">
        <v>74000</v>
      </c>
      <c r="H83" s="11" t="s">
        <v>18</v>
      </c>
      <c r="I83" s="11">
        <v>215000</v>
      </c>
    </row>
    <row r="84" spans="1:9" x14ac:dyDescent="0.3">
      <c r="A84" s="13">
        <v>54</v>
      </c>
      <c r="B84">
        <v>3.25</v>
      </c>
      <c r="G84" s="10">
        <v>113000</v>
      </c>
      <c r="H84" s="10" t="s">
        <v>18</v>
      </c>
      <c r="I84" s="10">
        <v>235000</v>
      </c>
    </row>
    <row r="85" spans="1:9" x14ac:dyDescent="0.3">
      <c r="A85" s="13">
        <v>54.28</v>
      </c>
      <c r="B85">
        <v>3.12</v>
      </c>
      <c r="G85" s="11">
        <v>74000</v>
      </c>
      <c r="H85" s="11" t="s">
        <v>18</v>
      </c>
      <c r="I85" s="11">
        <v>245000</v>
      </c>
    </row>
    <row r="86" spans="1:9" x14ac:dyDescent="0.3">
      <c r="A86" s="13">
        <v>54.36</v>
      </c>
      <c r="B86">
        <v>2.5</v>
      </c>
      <c r="G86" s="10">
        <v>184000</v>
      </c>
      <c r="H86" s="10" t="s">
        <v>18</v>
      </c>
      <c r="I86" s="10">
        <v>505000</v>
      </c>
    </row>
    <row r="87" spans="1:9" x14ac:dyDescent="0.3">
      <c r="A87" s="13">
        <v>54.66</v>
      </c>
      <c r="B87">
        <v>2.87</v>
      </c>
      <c r="G87" s="11">
        <v>61000</v>
      </c>
      <c r="H87" s="11" t="s">
        <v>18</v>
      </c>
      <c r="I87" s="11">
        <v>245000</v>
      </c>
    </row>
    <row r="88" spans="1:9" x14ac:dyDescent="0.3">
      <c r="A88" s="13">
        <v>54.75</v>
      </c>
      <c r="B88">
        <v>3.99</v>
      </c>
      <c r="G88" s="10">
        <v>130000</v>
      </c>
      <c r="H88" s="10" t="s">
        <v>18</v>
      </c>
      <c r="I88" s="10">
        <v>185000</v>
      </c>
    </row>
    <row r="89" spans="1:9" x14ac:dyDescent="0.3">
      <c r="A89" s="13">
        <v>54.85</v>
      </c>
      <c r="B89">
        <v>3.25</v>
      </c>
      <c r="G89" s="11">
        <v>139000</v>
      </c>
      <c r="H89" s="11" t="s">
        <v>18</v>
      </c>
      <c r="I89" s="11">
        <v>305000</v>
      </c>
    </row>
    <row r="90" spans="1:9" x14ac:dyDescent="0.3">
      <c r="A90" s="13">
        <v>55</v>
      </c>
      <c r="B90">
        <v>4.5</v>
      </c>
      <c r="G90" s="10">
        <v>82000</v>
      </c>
      <c r="H90" s="10" t="s">
        <v>18</v>
      </c>
      <c r="I90" s="10">
        <v>325000</v>
      </c>
    </row>
    <row r="91" spans="1:9" x14ac:dyDescent="0.3">
      <c r="A91" s="13">
        <v>55.1</v>
      </c>
      <c r="B91">
        <v>2.75</v>
      </c>
      <c r="G91" s="11">
        <v>148000</v>
      </c>
      <c r="H91" s="11" t="s">
        <v>18</v>
      </c>
      <c r="I91" s="11">
        <v>405000</v>
      </c>
    </row>
    <row r="92" spans="1:9" x14ac:dyDescent="0.3">
      <c r="A92" s="13">
        <v>55.47</v>
      </c>
      <c r="B92">
        <v>2.75</v>
      </c>
      <c r="G92" s="10">
        <v>103000</v>
      </c>
      <c r="H92" s="10" t="s">
        <v>18</v>
      </c>
      <c r="I92" s="10">
        <v>395000</v>
      </c>
    </row>
    <row r="93" spans="1:9" x14ac:dyDescent="0.3">
      <c r="A93" s="13">
        <v>55.48</v>
      </c>
      <c r="B93">
        <v>2.75</v>
      </c>
      <c r="G93" s="11">
        <v>218000</v>
      </c>
      <c r="H93" s="11" t="s">
        <v>18</v>
      </c>
      <c r="I93" s="11">
        <v>305000</v>
      </c>
    </row>
    <row r="94" spans="1:9" x14ac:dyDescent="0.3">
      <c r="A94" s="13">
        <v>55.6</v>
      </c>
      <c r="B94">
        <v>2.99</v>
      </c>
      <c r="G94" s="10">
        <v>164000</v>
      </c>
      <c r="H94" s="10" t="s">
        <v>18</v>
      </c>
      <c r="I94" s="10">
        <v>285000</v>
      </c>
    </row>
    <row r="95" spans="1:9" x14ac:dyDescent="0.3">
      <c r="A95" s="13">
        <v>55.79</v>
      </c>
      <c r="B95">
        <v>3.5</v>
      </c>
      <c r="G95" s="11">
        <v>244000</v>
      </c>
      <c r="H95" s="11" t="s">
        <v>18</v>
      </c>
      <c r="I95" s="11">
        <v>395000</v>
      </c>
    </row>
    <row r="96" spans="1:9" x14ac:dyDescent="0.3">
      <c r="A96" s="13">
        <v>56.07</v>
      </c>
      <c r="B96">
        <v>3.37</v>
      </c>
      <c r="G96" s="10">
        <v>51000</v>
      </c>
      <c r="H96" s="10" t="s">
        <v>18</v>
      </c>
      <c r="I96" s="10">
        <v>95000</v>
      </c>
    </row>
    <row r="97" spans="1:9" x14ac:dyDescent="0.3">
      <c r="A97" s="13">
        <v>56.1</v>
      </c>
      <c r="B97">
        <v>3.37</v>
      </c>
      <c r="G97" s="11">
        <v>475000</v>
      </c>
      <c r="H97" s="11" t="s">
        <v>18</v>
      </c>
      <c r="I97" s="11">
        <v>375000</v>
      </c>
    </row>
    <row r="98" spans="1:9" x14ac:dyDescent="0.3">
      <c r="A98" s="13">
        <v>56.4</v>
      </c>
      <c r="B98">
        <v>3.87</v>
      </c>
      <c r="G98" s="10">
        <v>80000</v>
      </c>
      <c r="H98" s="10" t="s">
        <v>18</v>
      </c>
      <c r="I98" s="10">
        <v>125000</v>
      </c>
    </row>
    <row r="99" spans="1:9" x14ac:dyDescent="0.3">
      <c r="A99" s="13">
        <v>56.55</v>
      </c>
      <c r="B99">
        <v>3.25</v>
      </c>
      <c r="G99" s="11">
        <v>63000</v>
      </c>
      <c r="H99" s="11" t="s">
        <v>19</v>
      </c>
      <c r="I99" s="11">
        <v>185000</v>
      </c>
    </row>
    <row r="100" spans="1:9" x14ac:dyDescent="0.3">
      <c r="A100" s="13">
        <v>56.71</v>
      </c>
      <c r="B100">
        <v>3.37</v>
      </c>
      <c r="G100" s="10">
        <v>116000</v>
      </c>
      <c r="H100" s="10" t="s">
        <v>19</v>
      </c>
      <c r="I100" s="10">
        <v>245000</v>
      </c>
    </row>
    <row r="101" spans="1:9" x14ac:dyDescent="0.3">
      <c r="A101" s="13">
        <v>56.77</v>
      </c>
      <c r="B101">
        <v>3.25</v>
      </c>
      <c r="G101" s="11">
        <v>88000</v>
      </c>
      <c r="H101" s="11" t="s">
        <v>19</v>
      </c>
      <c r="I101" s="11">
        <v>95000</v>
      </c>
    </row>
    <row r="102" spans="1:9" x14ac:dyDescent="0.3">
      <c r="A102" s="13">
        <v>57</v>
      </c>
      <c r="B102">
        <v>3.37</v>
      </c>
      <c r="G102" s="10">
        <v>69000</v>
      </c>
      <c r="H102" s="10" t="s">
        <v>19</v>
      </c>
      <c r="I102" s="10">
        <v>105000</v>
      </c>
    </row>
    <row r="103" spans="1:9" x14ac:dyDescent="0.3">
      <c r="A103" s="13">
        <v>57.11</v>
      </c>
      <c r="B103">
        <v>2.99</v>
      </c>
      <c r="G103" s="11">
        <v>110000</v>
      </c>
      <c r="H103" s="11" t="s">
        <v>19</v>
      </c>
      <c r="I103" s="11">
        <v>255000</v>
      </c>
    </row>
    <row r="104" spans="1:9" x14ac:dyDescent="0.3">
      <c r="A104" s="13">
        <v>57.52</v>
      </c>
      <c r="B104">
        <v>2.5</v>
      </c>
      <c r="G104" s="10">
        <v>82000</v>
      </c>
      <c r="H104" s="10" t="s">
        <v>19</v>
      </c>
      <c r="I104" s="10">
        <v>445000</v>
      </c>
    </row>
    <row r="105" spans="1:9" x14ac:dyDescent="0.3">
      <c r="A105" s="13">
        <v>57.66</v>
      </c>
      <c r="B105">
        <v>3.5</v>
      </c>
      <c r="G105" s="11">
        <v>88000</v>
      </c>
      <c r="H105" s="11" t="s">
        <v>19</v>
      </c>
      <c r="I105" s="11">
        <v>365000</v>
      </c>
    </row>
    <row r="106" spans="1:9" x14ac:dyDescent="0.3">
      <c r="A106" s="13">
        <v>57.83</v>
      </c>
      <c r="B106">
        <v>2.87</v>
      </c>
      <c r="G106" s="10">
        <v>30000</v>
      </c>
      <c r="H106" s="10" t="s">
        <v>19</v>
      </c>
      <c r="I106" s="10">
        <v>75000</v>
      </c>
    </row>
    <row r="107" spans="1:9" x14ac:dyDescent="0.3">
      <c r="A107" s="13">
        <v>57.89</v>
      </c>
      <c r="B107">
        <v>2.87</v>
      </c>
      <c r="G107" s="11">
        <v>131000</v>
      </c>
      <c r="H107" s="11" t="s">
        <v>19</v>
      </c>
      <c r="I107" s="11">
        <v>185000</v>
      </c>
    </row>
    <row r="108" spans="1:9" x14ac:dyDescent="0.3">
      <c r="A108" s="13">
        <v>58.36</v>
      </c>
      <c r="B108">
        <v>2.87</v>
      </c>
      <c r="G108" s="10">
        <v>82000</v>
      </c>
      <c r="H108" s="10" t="s">
        <v>19</v>
      </c>
      <c r="I108" s="10">
        <v>235000</v>
      </c>
    </row>
    <row r="109" spans="1:9" x14ac:dyDescent="0.3">
      <c r="A109" s="13">
        <v>58.39</v>
      </c>
      <c r="B109">
        <v>3.5</v>
      </c>
      <c r="G109" s="11">
        <v>162000</v>
      </c>
      <c r="H109" s="11" t="s">
        <v>19</v>
      </c>
      <c r="I109" s="11">
        <v>365000</v>
      </c>
    </row>
    <row r="110" spans="1:9" x14ac:dyDescent="0.3">
      <c r="A110" s="13">
        <v>58.48</v>
      </c>
      <c r="B110">
        <v>2.5</v>
      </c>
      <c r="G110" s="10">
        <v>118000</v>
      </c>
      <c r="H110" s="10" t="s">
        <v>19</v>
      </c>
      <c r="I110" s="10">
        <v>325000</v>
      </c>
    </row>
    <row r="111" spans="1:9" x14ac:dyDescent="0.3">
      <c r="A111" s="13">
        <v>58.7</v>
      </c>
      <c r="B111">
        <v>2.5</v>
      </c>
      <c r="G111" s="11">
        <v>37000</v>
      </c>
      <c r="H111" s="11" t="s">
        <v>19</v>
      </c>
      <c r="I111" s="11">
        <v>295000</v>
      </c>
    </row>
    <row r="112" spans="1:9" x14ac:dyDescent="0.3">
      <c r="A112" s="13">
        <v>58.84</v>
      </c>
      <c r="B112">
        <v>3.37</v>
      </c>
      <c r="G112" s="10">
        <v>117000</v>
      </c>
      <c r="H112" s="10" t="s">
        <v>19</v>
      </c>
      <c r="I112" s="10">
        <v>235000</v>
      </c>
    </row>
    <row r="113" spans="1:9" x14ac:dyDescent="0.3">
      <c r="A113" s="13">
        <v>58.88</v>
      </c>
      <c r="B113">
        <v>2.75</v>
      </c>
      <c r="G113" s="11">
        <v>108000</v>
      </c>
      <c r="H113" s="11" t="s">
        <v>19</v>
      </c>
      <c r="I113" s="11">
        <v>275000</v>
      </c>
    </row>
    <row r="114" spans="1:9" x14ac:dyDescent="0.3">
      <c r="A114" s="13">
        <v>59.46</v>
      </c>
      <c r="B114">
        <v>3.37</v>
      </c>
      <c r="G114" s="10">
        <v>37000</v>
      </c>
      <c r="H114" s="10" t="s">
        <v>19</v>
      </c>
      <c r="I114" s="10">
        <v>195000</v>
      </c>
    </row>
    <row r="115" spans="1:9" x14ac:dyDescent="0.3">
      <c r="A115" s="13">
        <v>59.57</v>
      </c>
      <c r="B115">
        <v>3.25</v>
      </c>
      <c r="G115" s="11">
        <v>160000</v>
      </c>
      <c r="H115" s="11" t="s">
        <v>19</v>
      </c>
      <c r="I115" s="11">
        <v>495000</v>
      </c>
    </row>
    <row r="116" spans="1:9" x14ac:dyDescent="0.3">
      <c r="A116" s="13">
        <v>59.71</v>
      </c>
      <c r="B116">
        <v>3.37</v>
      </c>
      <c r="G116" s="10">
        <v>231000</v>
      </c>
      <c r="H116" s="10" t="s">
        <v>19</v>
      </c>
      <c r="I116" s="10">
        <v>505000</v>
      </c>
    </row>
    <row r="117" spans="1:9" x14ac:dyDescent="0.3">
      <c r="A117" s="13">
        <v>59.76</v>
      </c>
      <c r="B117">
        <v>4.12</v>
      </c>
      <c r="G117" s="11">
        <v>130000</v>
      </c>
      <c r="H117" s="11" t="s">
        <v>19</v>
      </c>
      <c r="I117" s="11">
        <v>305000</v>
      </c>
    </row>
    <row r="118" spans="1:9" x14ac:dyDescent="0.3">
      <c r="A118" s="13">
        <v>59.84</v>
      </c>
      <c r="B118">
        <v>3.12</v>
      </c>
      <c r="G118" s="10">
        <v>281000</v>
      </c>
      <c r="H118" s="10" t="s">
        <v>19</v>
      </c>
      <c r="I118" s="10">
        <v>425000</v>
      </c>
    </row>
    <row r="119" spans="1:9" x14ac:dyDescent="0.3">
      <c r="A119" s="13">
        <v>59.86</v>
      </c>
      <c r="B119">
        <v>3.62</v>
      </c>
      <c r="G119" s="11">
        <v>218000</v>
      </c>
      <c r="H119" s="11" t="s">
        <v>19</v>
      </c>
      <c r="I119" s="11">
        <v>465000</v>
      </c>
    </row>
    <row r="120" spans="1:9" x14ac:dyDescent="0.3">
      <c r="A120" s="13">
        <v>59.93</v>
      </c>
      <c r="B120">
        <v>3.37</v>
      </c>
      <c r="G120" s="10">
        <v>85000</v>
      </c>
      <c r="H120" s="10" t="s">
        <v>19</v>
      </c>
      <c r="I120" s="10">
        <v>145000</v>
      </c>
    </row>
    <row r="121" spans="1:9" x14ac:dyDescent="0.3">
      <c r="A121" s="13">
        <v>60</v>
      </c>
      <c r="B121">
        <v>2.9460000000000002</v>
      </c>
      <c r="G121" s="11">
        <v>67000</v>
      </c>
      <c r="H121" s="11" t="s">
        <v>19</v>
      </c>
      <c r="I121" s="11">
        <v>215000</v>
      </c>
    </row>
    <row r="122" spans="1:9" x14ac:dyDescent="0.3">
      <c r="A122" s="13">
        <v>60.2</v>
      </c>
      <c r="B122">
        <v>3.37</v>
      </c>
      <c r="G122" s="10">
        <v>112000</v>
      </c>
      <c r="H122" s="10" t="s">
        <v>19</v>
      </c>
      <c r="I122" s="10">
        <v>445000</v>
      </c>
    </row>
    <row r="123" spans="1:9" x14ac:dyDescent="0.3">
      <c r="A123" s="13">
        <v>60.32</v>
      </c>
      <c r="B123">
        <v>2.62</v>
      </c>
      <c r="G123" s="11">
        <v>175000</v>
      </c>
      <c r="H123" s="11" t="s">
        <v>19</v>
      </c>
      <c r="I123" s="11">
        <v>285000</v>
      </c>
    </row>
    <row r="124" spans="1:9" x14ac:dyDescent="0.3">
      <c r="A124" s="13">
        <v>60.6</v>
      </c>
      <c r="B124">
        <v>2.75</v>
      </c>
      <c r="G124" s="10">
        <v>91000</v>
      </c>
      <c r="H124" s="10" t="s">
        <v>19</v>
      </c>
      <c r="I124" s="10">
        <v>225000</v>
      </c>
    </row>
    <row r="125" spans="1:9" x14ac:dyDescent="0.3">
      <c r="A125" s="13">
        <v>60.63</v>
      </c>
      <c r="B125">
        <v>2.87</v>
      </c>
      <c r="G125" s="11">
        <v>85000</v>
      </c>
      <c r="H125" s="11" t="s">
        <v>19</v>
      </c>
      <c r="I125" s="11">
        <v>235000</v>
      </c>
    </row>
    <row r="126" spans="1:9" x14ac:dyDescent="0.3">
      <c r="A126" s="13">
        <v>60.66</v>
      </c>
      <c r="B126">
        <v>2.62</v>
      </c>
      <c r="G126" s="10">
        <v>126000</v>
      </c>
      <c r="H126" s="10" t="s">
        <v>19</v>
      </c>
      <c r="I126" s="10">
        <v>165000</v>
      </c>
    </row>
    <row r="127" spans="1:9" x14ac:dyDescent="0.3">
      <c r="A127" s="13">
        <v>61.16</v>
      </c>
      <c r="B127">
        <v>3.25</v>
      </c>
      <c r="G127" s="11">
        <v>62000</v>
      </c>
      <c r="H127" s="11" t="s">
        <v>19</v>
      </c>
      <c r="I127" s="11">
        <v>275000</v>
      </c>
    </row>
    <row r="128" spans="1:9" x14ac:dyDescent="0.3">
      <c r="A128" s="13">
        <v>62.18</v>
      </c>
      <c r="B128">
        <v>3.87</v>
      </c>
      <c r="G128" s="10">
        <v>56000</v>
      </c>
      <c r="H128" s="10" t="s">
        <v>19</v>
      </c>
      <c r="I128" s="10">
        <v>235000</v>
      </c>
    </row>
    <row r="129" spans="1:9" x14ac:dyDescent="0.3">
      <c r="A129" s="13">
        <v>62.33</v>
      </c>
      <c r="B129">
        <v>3.75</v>
      </c>
      <c r="G129" s="11">
        <v>67000</v>
      </c>
      <c r="H129" s="11" t="s">
        <v>19</v>
      </c>
      <c r="I129" s="11">
        <v>335000</v>
      </c>
    </row>
    <row r="130" spans="1:9" x14ac:dyDescent="0.3">
      <c r="A130" s="13">
        <v>62.43</v>
      </c>
      <c r="B130">
        <v>4</v>
      </c>
      <c r="G130" s="10">
        <v>69000</v>
      </c>
      <c r="H130" s="10" t="s">
        <v>19</v>
      </c>
      <c r="I130" s="10">
        <v>325000</v>
      </c>
    </row>
    <row r="131" spans="1:9" x14ac:dyDescent="0.3">
      <c r="A131" s="13">
        <v>62.88</v>
      </c>
      <c r="B131">
        <v>3.87</v>
      </c>
      <c r="G131" s="11">
        <v>374000</v>
      </c>
      <c r="H131" s="11" t="s">
        <v>19</v>
      </c>
      <c r="I131" s="11">
        <v>95000</v>
      </c>
    </row>
    <row r="132" spans="1:9" x14ac:dyDescent="0.3">
      <c r="A132" s="13">
        <v>62.93</v>
      </c>
      <c r="B132">
        <v>3.12</v>
      </c>
      <c r="G132" s="10">
        <v>302000</v>
      </c>
      <c r="H132" s="10" t="s">
        <v>19</v>
      </c>
      <c r="I132" s="10">
        <v>355000</v>
      </c>
    </row>
    <row r="133" spans="1:9" x14ac:dyDescent="0.3">
      <c r="A133" s="13">
        <v>63</v>
      </c>
      <c r="B133">
        <v>3.75</v>
      </c>
      <c r="G133" s="11">
        <v>222000</v>
      </c>
      <c r="H133" s="11" t="s">
        <v>19</v>
      </c>
      <c r="I133" s="11">
        <v>715000</v>
      </c>
    </row>
    <row r="134" spans="1:9" x14ac:dyDescent="0.3">
      <c r="A134" s="13">
        <v>63.13</v>
      </c>
      <c r="B134">
        <v>2.75</v>
      </c>
      <c r="G134" s="10">
        <v>162000</v>
      </c>
      <c r="H134" s="10" t="s">
        <v>19</v>
      </c>
      <c r="I134" s="10">
        <v>395000</v>
      </c>
    </row>
    <row r="135" spans="1:9" x14ac:dyDescent="0.3">
      <c r="A135" s="13">
        <v>63.29</v>
      </c>
      <c r="B135">
        <v>3.37</v>
      </c>
      <c r="G135" s="11">
        <v>27000</v>
      </c>
      <c r="H135" s="11" t="s">
        <v>19</v>
      </c>
      <c r="I135" s="11">
        <v>125000</v>
      </c>
    </row>
    <row r="136" spans="1:9" x14ac:dyDescent="0.3">
      <c r="A136" s="13">
        <v>63.33</v>
      </c>
      <c r="B136">
        <v>2.87</v>
      </c>
      <c r="G136" s="10">
        <v>277000</v>
      </c>
      <c r="H136" s="10" t="s">
        <v>19</v>
      </c>
      <c r="I136" s="10">
        <v>115000</v>
      </c>
    </row>
    <row r="137" spans="1:9" x14ac:dyDescent="0.3">
      <c r="A137" s="13">
        <v>63.49</v>
      </c>
      <c r="B137">
        <v>3.25</v>
      </c>
      <c r="G137" s="11">
        <v>94000</v>
      </c>
      <c r="H137" s="11" t="s">
        <v>19</v>
      </c>
      <c r="I137" s="11">
        <v>385000</v>
      </c>
    </row>
    <row r="138" spans="1:9" x14ac:dyDescent="0.3">
      <c r="A138" s="13">
        <v>63.64</v>
      </c>
      <c r="B138">
        <v>3.25</v>
      </c>
      <c r="G138" s="10">
        <v>55000</v>
      </c>
      <c r="H138" s="10" t="s">
        <v>19</v>
      </c>
      <c r="I138" s="10">
        <v>125000</v>
      </c>
    </row>
    <row r="139" spans="1:9" x14ac:dyDescent="0.3">
      <c r="A139" s="13">
        <v>63.72</v>
      </c>
      <c r="B139">
        <v>3.25</v>
      </c>
      <c r="G139" s="11">
        <v>143000</v>
      </c>
      <c r="H139" s="11" t="s">
        <v>19</v>
      </c>
      <c r="I139" s="11">
        <v>355000</v>
      </c>
    </row>
    <row r="140" spans="1:9" x14ac:dyDescent="0.3">
      <c r="A140" s="13">
        <v>63.8</v>
      </c>
      <c r="B140">
        <v>3.25</v>
      </c>
      <c r="G140" s="10">
        <v>83000</v>
      </c>
      <c r="H140" s="10" t="s">
        <v>19</v>
      </c>
      <c r="I140" s="10">
        <v>85000</v>
      </c>
    </row>
    <row r="141" spans="1:9" x14ac:dyDescent="0.3">
      <c r="A141" s="13">
        <v>64</v>
      </c>
      <c r="B141">
        <v>2.75</v>
      </c>
      <c r="G141" s="11">
        <v>115000</v>
      </c>
      <c r="H141" s="11" t="s">
        <v>19</v>
      </c>
      <c r="I141" s="11">
        <v>275000</v>
      </c>
    </row>
    <row r="142" spans="1:9" x14ac:dyDescent="0.3">
      <c r="A142" s="13">
        <v>64.08</v>
      </c>
      <c r="B142">
        <v>2.5</v>
      </c>
      <c r="G142" s="10">
        <v>111000</v>
      </c>
      <c r="H142" s="10" t="s">
        <v>19</v>
      </c>
      <c r="I142" s="10">
        <v>485000</v>
      </c>
    </row>
    <row r="143" spans="1:9" x14ac:dyDescent="0.3">
      <c r="A143" s="13">
        <v>64.12</v>
      </c>
      <c r="B143">
        <v>3</v>
      </c>
      <c r="G143" s="11">
        <v>199000</v>
      </c>
      <c r="H143" s="11" t="s">
        <v>19</v>
      </c>
      <c r="I143" s="11">
        <v>555000</v>
      </c>
    </row>
    <row r="144" spans="1:9" x14ac:dyDescent="0.3">
      <c r="A144" s="13">
        <v>64.650000000000006</v>
      </c>
      <c r="B144">
        <v>3.25</v>
      </c>
      <c r="G144" s="10">
        <v>123000</v>
      </c>
      <c r="H144" s="10" t="s">
        <v>19</v>
      </c>
      <c r="I144" s="10">
        <v>335000</v>
      </c>
    </row>
    <row r="145" spans="1:9" x14ac:dyDescent="0.3">
      <c r="A145" s="13">
        <v>64.67</v>
      </c>
      <c r="B145">
        <v>3.12</v>
      </c>
      <c r="G145" s="11">
        <v>87000</v>
      </c>
      <c r="H145" s="11" t="s">
        <v>19</v>
      </c>
      <c r="I145" s="11">
        <v>285000</v>
      </c>
    </row>
    <row r="146" spans="1:9" x14ac:dyDescent="0.3">
      <c r="A146" s="13">
        <v>64.81</v>
      </c>
      <c r="B146">
        <v>3.125</v>
      </c>
      <c r="G146" s="10">
        <v>95000</v>
      </c>
      <c r="H146" s="10" t="s">
        <v>19</v>
      </c>
      <c r="I146" s="10">
        <v>75000</v>
      </c>
    </row>
    <row r="147" spans="1:9" x14ac:dyDescent="0.3">
      <c r="A147" s="13">
        <v>65</v>
      </c>
      <c r="B147">
        <v>3.87</v>
      </c>
      <c r="G147" s="11">
        <v>127000</v>
      </c>
      <c r="H147" s="11" t="s">
        <v>19</v>
      </c>
      <c r="I147" s="11">
        <v>155000</v>
      </c>
    </row>
    <row r="148" spans="1:9" x14ac:dyDescent="0.3">
      <c r="A148" s="13">
        <v>65.11</v>
      </c>
      <c r="B148">
        <v>2.87</v>
      </c>
      <c r="G148" s="10">
        <v>101000</v>
      </c>
      <c r="H148" s="10" t="s">
        <v>19</v>
      </c>
      <c r="I148" s="10">
        <v>375000</v>
      </c>
    </row>
    <row r="149" spans="1:9" x14ac:dyDescent="0.3">
      <c r="A149" s="13">
        <v>65.290000000000006</v>
      </c>
      <c r="B149">
        <v>2.75</v>
      </c>
      <c r="G149" s="11">
        <v>179000</v>
      </c>
      <c r="H149" s="11" t="s">
        <v>19</v>
      </c>
      <c r="I149" s="11">
        <v>385000</v>
      </c>
    </row>
    <row r="150" spans="1:9" x14ac:dyDescent="0.3">
      <c r="A150" s="13">
        <v>65.33</v>
      </c>
      <c r="B150">
        <v>3.25</v>
      </c>
      <c r="G150" s="10">
        <v>180000</v>
      </c>
      <c r="H150" s="10" t="s">
        <v>19</v>
      </c>
      <c r="I150" s="10">
        <v>495000</v>
      </c>
    </row>
    <row r="151" spans="1:9" x14ac:dyDescent="0.3">
      <c r="A151" s="13">
        <v>65.44</v>
      </c>
      <c r="B151">
        <v>3.62</v>
      </c>
      <c r="G151" s="11">
        <v>50000</v>
      </c>
      <c r="H151" s="11" t="s">
        <v>19</v>
      </c>
      <c r="I151" s="11">
        <v>155000</v>
      </c>
    </row>
    <row r="152" spans="1:9" x14ac:dyDescent="0.3">
      <c r="A152" s="13">
        <v>65.56</v>
      </c>
      <c r="B152">
        <v>3.37</v>
      </c>
      <c r="G152" s="10">
        <v>174000</v>
      </c>
      <c r="H152" s="10" t="s">
        <v>19</v>
      </c>
      <c r="I152" s="10">
        <v>145000</v>
      </c>
    </row>
    <row r="153" spans="1:9" x14ac:dyDescent="0.3">
      <c r="A153" s="13">
        <v>65.599999999999994</v>
      </c>
      <c r="B153">
        <v>2.37</v>
      </c>
      <c r="G153" s="11">
        <v>310000</v>
      </c>
      <c r="H153" s="11" t="s">
        <v>19</v>
      </c>
      <c r="I153" s="11">
        <v>525000</v>
      </c>
    </row>
    <row r="154" spans="1:9" x14ac:dyDescent="0.3">
      <c r="A154" s="13">
        <v>65.62</v>
      </c>
      <c r="B154">
        <v>3.5</v>
      </c>
      <c r="G154" s="10">
        <v>56000</v>
      </c>
      <c r="H154" s="10" t="s">
        <v>19</v>
      </c>
      <c r="I154" s="10">
        <v>125000</v>
      </c>
    </row>
    <row r="155" spans="1:9" x14ac:dyDescent="0.3">
      <c r="A155" s="13">
        <v>66.12</v>
      </c>
      <c r="B155">
        <v>2.25</v>
      </c>
      <c r="G155" s="11">
        <v>127000</v>
      </c>
      <c r="H155" s="11" t="s">
        <v>19</v>
      </c>
      <c r="I155" s="11">
        <v>235000</v>
      </c>
    </row>
    <row r="156" spans="1:9" x14ac:dyDescent="0.3">
      <c r="A156" s="13">
        <v>66.27</v>
      </c>
      <c r="B156">
        <v>3.37</v>
      </c>
      <c r="G156" s="10">
        <v>119000</v>
      </c>
      <c r="H156" s="10" t="s">
        <v>19</v>
      </c>
      <c r="I156" s="10">
        <v>185000</v>
      </c>
    </row>
    <row r="157" spans="1:9" x14ac:dyDescent="0.3">
      <c r="A157" s="13">
        <v>66.28</v>
      </c>
      <c r="B157">
        <v>3.25</v>
      </c>
      <c r="G157" s="11">
        <v>115000</v>
      </c>
      <c r="H157" s="11" t="s">
        <v>19</v>
      </c>
      <c r="I157" s="11">
        <v>235000</v>
      </c>
    </row>
    <row r="158" spans="1:9" x14ac:dyDescent="0.3">
      <c r="A158" s="13">
        <v>66.33</v>
      </c>
      <c r="B158">
        <v>2.75</v>
      </c>
      <c r="G158" s="10">
        <v>139000</v>
      </c>
      <c r="H158" s="10" t="s">
        <v>19</v>
      </c>
      <c r="I158" s="10">
        <v>165000</v>
      </c>
    </row>
    <row r="159" spans="1:9" x14ac:dyDescent="0.3">
      <c r="A159" s="13">
        <v>66.36</v>
      </c>
      <c r="B159">
        <v>2.87</v>
      </c>
      <c r="G159" s="11">
        <v>132000</v>
      </c>
      <c r="H159" s="11" t="s">
        <v>19</v>
      </c>
      <c r="I159" s="11">
        <v>385000</v>
      </c>
    </row>
    <row r="160" spans="1:9" x14ac:dyDescent="0.3">
      <c r="A160" s="13">
        <v>66.66</v>
      </c>
      <c r="B160">
        <v>3.37</v>
      </c>
      <c r="G160" s="10">
        <v>48000</v>
      </c>
      <c r="H160" s="10" t="s">
        <v>19</v>
      </c>
      <c r="I160" s="10">
        <v>305000</v>
      </c>
    </row>
    <row r="161" spans="1:9" x14ac:dyDescent="0.3">
      <c r="A161" s="13">
        <v>66.87</v>
      </c>
      <c r="B161">
        <v>2.5</v>
      </c>
      <c r="G161" s="11">
        <v>190000</v>
      </c>
      <c r="H161" s="11" t="s">
        <v>19</v>
      </c>
      <c r="I161" s="11">
        <v>435000</v>
      </c>
    </row>
    <row r="162" spans="1:9" x14ac:dyDescent="0.3">
      <c r="A162" s="13">
        <v>67.099999999999994</v>
      </c>
      <c r="B162">
        <v>3.12</v>
      </c>
      <c r="G162" s="10">
        <v>78000</v>
      </c>
      <c r="H162" s="10" t="s">
        <v>19</v>
      </c>
      <c r="I162" s="10">
        <v>165000</v>
      </c>
    </row>
    <row r="163" spans="1:9" x14ac:dyDescent="0.3">
      <c r="A163" s="13">
        <v>67.239999999999995</v>
      </c>
      <c r="B163">
        <v>2.87</v>
      </c>
      <c r="G163" s="11">
        <v>96000</v>
      </c>
      <c r="H163" s="11" t="s">
        <v>19</v>
      </c>
      <c r="I163" s="11">
        <v>205000</v>
      </c>
    </row>
    <row r="164" spans="1:9" x14ac:dyDescent="0.3">
      <c r="A164" s="13">
        <v>67.38</v>
      </c>
      <c r="B164">
        <v>1.87</v>
      </c>
      <c r="G164" s="10">
        <v>82000</v>
      </c>
      <c r="H164" s="10" t="s">
        <v>19</v>
      </c>
      <c r="I164" s="10">
        <v>305000</v>
      </c>
    </row>
    <row r="165" spans="1:9" x14ac:dyDescent="0.3">
      <c r="A165" s="13">
        <v>67.56</v>
      </c>
      <c r="B165">
        <v>2.62</v>
      </c>
      <c r="G165" s="11">
        <v>112000</v>
      </c>
      <c r="H165" s="11" t="s">
        <v>19</v>
      </c>
      <c r="I165" s="11">
        <v>575000</v>
      </c>
    </row>
    <row r="166" spans="1:9" x14ac:dyDescent="0.3">
      <c r="A166" s="13">
        <v>67.569999999999993</v>
      </c>
      <c r="B166">
        <v>2.62</v>
      </c>
      <c r="G166" s="10">
        <v>177000</v>
      </c>
      <c r="H166" s="10" t="s">
        <v>19</v>
      </c>
      <c r="I166" s="10">
        <v>225000</v>
      </c>
    </row>
    <row r="167" spans="1:9" x14ac:dyDescent="0.3">
      <c r="A167" s="13">
        <v>67.77</v>
      </c>
      <c r="B167">
        <v>3.12</v>
      </c>
      <c r="G167" s="11">
        <v>96000</v>
      </c>
      <c r="H167" s="11" t="s">
        <v>19</v>
      </c>
      <c r="I167" s="11">
        <v>275000</v>
      </c>
    </row>
    <row r="168" spans="1:9" x14ac:dyDescent="0.3">
      <c r="A168" s="13">
        <v>68</v>
      </c>
      <c r="B168">
        <v>4.12</v>
      </c>
      <c r="G168" s="10">
        <v>34000</v>
      </c>
      <c r="H168" s="10" t="s">
        <v>19</v>
      </c>
      <c r="I168" s="10">
        <v>115000</v>
      </c>
    </row>
    <row r="169" spans="1:9" x14ac:dyDescent="0.3">
      <c r="A169" s="13">
        <v>68.02</v>
      </c>
      <c r="B169">
        <v>3.75</v>
      </c>
      <c r="G169" s="11">
        <v>240000</v>
      </c>
      <c r="H169" s="11" t="s">
        <v>19</v>
      </c>
      <c r="I169" s="11">
        <v>375000</v>
      </c>
    </row>
    <row r="170" spans="1:9" x14ac:dyDescent="0.3">
      <c r="A170" s="13">
        <v>68.099999999999994</v>
      </c>
      <c r="B170">
        <v>2.75</v>
      </c>
      <c r="G170" s="10">
        <v>77000</v>
      </c>
      <c r="H170" s="10" t="s">
        <v>19</v>
      </c>
      <c r="I170" s="10">
        <v>135000</v>
      </c>
    </row>
    <row r="171" spans="1:9" x14ac:dyDescent="0.3">
      <c r="A171" s="13">
        <v>68.180000000000007</v>
      </c>
      <c r="B171">
        <v>2.62</v>
      </c>
      <c r="G171" s="11">
        <v>71000</v>
      </c>
      <c r="H171" s="11" t="s">
        <v>19</v>
      </c>
      <c r="I171" s="11">
        <v>145000</v>
      </c>
    </row>
    <row r="172" spans="1:9" x14ac:dyDescent="0.3">
      <c r="A172" s="13">
        <v>68.53</v>
      </c>
      <c r="B172">
        <v>2.9350000000000001</v>
      </c>
      <c r="G172" s="10">
        <v>108000</v>
      </c>
      <c r="H172" s="10" t="s">
        <v>19</v>
      </c>
      <c r="I172" s="10">
        <v>395000</v>
      </c>
    </row>
    <row r="173" spans="1:9" x14ac:dyDescent="0.3">
      <c r="A173" s="13">
        <v>68.58</v>
      </c>
      <c r="B173">
        <v>2.87</v>
      </c>
      <c r="G173" s="11">
        <v>233000</v>
      </c>
      <c r="H173" s="11" t="s">
        <v>19</v>
      </c>
      <c r="I173" s="11">
        <v>265000</v>
      </c>
    </row>
    <row r="174" spans="1:9" x14ac:dyDescent="0.3">
      <c r="A174" s="13">
        <v>68.63</v>
      </c>
      <c r="B174">
        <v>2.87</v>
      </c>
      <c r="G174" s="10">
        <v>176000</v>
      </c>
      <c r="H174" s="10" t="s">
        <v>19</v>
      </c>
      <c r="I174" s="10">
        <v>355000</v>
      </c>
    </row>
    <row r="175" spans="1:9" x14ac:dyDescent="0.3">
      <c r="A175" s="13">
        <v>68.819999999999993</v>
      </c>
      <c r="B175">
        <v>3</v>
      </c>
      <c r="G175" s="11">
        <v>120000</v>
      </c>
      <c r="H175" s="11" t="s">
        <v>19</v>
      </c>
      <c r="I175" s="11">
        <v>165000</v>
      </c>
    </row>
    <row r="176" spans="1:9" x14ac:dyDescent="0.3">
      <c r="A176" s="13">
        <v>68.83</v>
      </c>
      <c r="B176">
        <v>2.5</v>
      </c>
      <c r="G176" s="10">
        <v>200000</v>
      </c>
      <c r="H176" s="10" t="s">
        <v>19</v>
      </c>
      <c r="I176" s="10">
        <v>445000</v>
      </c>
    </row>
    <row r="177" spans="1:9" x14ac:dyDescent="0.3">
      <c r="A177" s="13">
        <v>68.87</v>
      </c>
      <c r="B177">
        <v>3.87</v>
      </c>
      <c r="G177" s="11">
        <v>115000</v>
      </c>
      <c r="H177" s="11" t="s">
        <v>19</v>
      </c>
      <c r="I177" s="11">
        <v>335000</v>
      </c>
    </row>
    <row r="178" spans="1:9" x14ac:dyDescent="0.3">
      <c r="A178" s="13">
        <v>68.98</v>
      </c>
      <c r="B178">
        <v>3.12</v>
      </c>
      <c r="G178" s="10">
        <v>179000</v>
      </c>
      <c r="H178" s="10" t="s">
        <v>19</v>
      </c>
      <c r="I178" s="10">
        <v>235000</v>
      </c>
    </row>
    <row r="179" spans="1:9" x14ac:dyDescent="0.3">
      <c r="A179" s="13">
        <v>69.13</v>
      </c>
      <c r="B179">
        <v>3.62</v>
      </c>
      <c r="G179" s="11">
        <v>132000</v>
      </c>
      <c r="H179" s="11" t="s">
        <v>19</v>
      </c>
      <c r="I179" s="11">
        <v>515000</v>
      </c>
    </row>
    <row r="180" spans="1:9" x14ac:dyDescent="0.3">
      <c r="A180" s="13">
        <v>69.14</v>
      </c>
      <c r="B180">
        <v>3.5</v>
      </c>
      <c r="G180" s="10">
        <v>320000</v>
      </c>
      <c r="H180" s="10" t="s">
        <v>19</v>
      </c>
      <c r="I180" s="10">
        <v>355000</v>
      </c>
    </row>
    <row r="181" spans="1:9" x14ac:dyDescent="0.3">
      <c r="A181" s="13">
        <v>69.209999999999994</v>
      </c>
      <c r="B181">
        <v>3.25</v>
      </c>
      <c r="G181" s="11">
        <v>143000</v>
      </c>
      <c r="H181" s="11" t="s">
        <v>19</v>
      </c>
      <c r="I181" s="11">
        <v>265000</v>
      </c>
    </row>
    <row r="182" spans="1:9" x14ac:dyDescent="0.3">
      <c r="A182" s="13">
        <v>69.37</v>
      </c>
      <c r="B182">
        <v>2.75</v>
      </c>
      <c r="G182" s="10">
        <v>73000</v>
      </c>
      <c r="H182" s="10" t="s">
        <v>19</v>
      </c>
      <c r="I182" s="10">
        <v>345000</v>
      </c>
    </row>
    <row r="183" spans="1:9" x14ac:dyDescent="0.3">
      <c r="A183" s="13">
        <v>69.44</v>
      </c>
      <c r="B183">
        <v>2.99</v>
      </c>
      <c r="G183" s="11">
        <v>125000</v>
      </c>
      <c r="H183" s="11" t="s">
        <v>19</v>
      </c>
      <c r="I183" s="11">
        <v>265000</v>
      </c>
    </row>
    <row r="184" spans="1:9" x14ac:dyDescent="0.3">
      <c r="A184" s="13">
        <v>69.459999999999994</v>
      </c>
      <c r="B184">
        <v>2.84</v>
      </c>
      <c r="G184" s="10">
        <v>47000</v>
      </c>
      <c r="H184" s="10" t="s">
        <v>19</v>
      </c>
      <c r="I184" s="10">
        <v>155000</v>
      </c>
    </row>
    <row r="185" spans="1:9" x14ac:dyDescent="0.3">
      <c r="A185" s="13">
        <v>69.56</v>
      </c>
      <c r="B185">
        <v>3.58</v>
      </c>
      <c r="G185" s="11">
        <v>83000</v>
      </c>
      <c r="H185" s="11" t="s">
        <v>19</v>
      </c>
      <c r="I185" s="11">
        <v>185000</v>
      </c>
    </row>
    <row r="186" spans="1:9" x14ac:dyDescent="0.3">
      <c r="A186" s="13">
        <v>69.58</v>
      </c>
      <c r="B186">
        <v>2.87</v>
      </c>
      <c r="G186" s="10">
        <v>106000</v>
      </c>
      <c r="H186" s="10" t="s">
        <v>19</v>
      </c>
      <c r="I186" s="10">
        <v>245000</v>
      </c>
    </row>
    <row r="187" spans="1:9" x14ac:dyDescent="0.3">
      <c r="A187" s="13">
        <v>69.7</v>
      </c>
      <c r="B187">
        <v>2.37</v>
      </c>
      <c r="G187" s="11">
        <v>138000</v>
      </c>
      <c r="H187" s="11" t="s">
        <v>19</v>
      </c>
      <c r="I187" s="11">
        <v>285000</v>
      </c>
    </row>
    <row r="188" spans="1:9" x14ac:dyDescent="0.3">
      <c r="A188" s="13">
        <v>69.88</v>
      </c>
      <c r="B188">
        <v>2.75</v>
      </c>
      <c r="G188" s="10">
        <v>82000</v>
      </c>
      <c r="H188" s="10" t="s">
        <v>19</v>
      </c>
      <c r="I188" s="10">
        <v>145000</v>
      </c>
    </row>
    <row r="189" spans="1:9" x14ac:dyDescent="0.3">
      <c r="A189" s="13">
        <v>69.98</v>
      </c>
      <c r="B189">
        <v>3.56</v>
      </c>
      <c r="G189" s="11">
        <v>148000</v>
      </c>
      <c r="H189" s="11" t="s">
        <v>19</v>
      </c>
      <c r="I189" s="11">
        <v>285000</v>
      </c>
    </row>
    <row r="190" spans="1:9" x14ac:dyDescent="0.3">
      <c r="A190" s="13">
        <v>69.989999999999995</v>
      </c>
      <c r="B190">
        <v>3.5</v>
      </c>
      <c r="G190" s="10">
        <v>115000</v>
      </c>
      <c r="H190" s="10" t="s">
        <v>19</v>
      </c>
      <c r="I190" s="10">
        <v>295000</v>
      </c>
    </row>
    <row r="191" spans="1:9" x14ac:dyDescent="0.3">
      <c r="A191" s="13">
        <v>70</v>
      </c>
      <c r="B191">
        <v>3.6928571428571431</v>
      </c>
      <c r="G191" s="11">
        <v>117000</v>
      </c>
      <c r="H191" s="11" t="s">
        <v>19</v>
      </c>
      <c r="I191" s="11">
        <v>215000</v>
      </c>
    </row>
    <row r="192" spans="1:9" x14ac:dyDescent="0.3">
      <c r="A192" s="13">
        <v>70.12</v>
      </c>
      <c r="B192">
        <v>3</v>
      </c>
      <c r="G192" s="10">
        <v>94000</v>
      </c>
      <c r="H192" s="10" t="s">
        <v>19</v>
      </c>
      <c r="I192" s="10">
        <v>265000</v>
      </c>
    </row>
    <row r="193" spans="1:9" x14ac:dyDescent="0.3">
      <c r="A193" s="13">
        <v>70.44</v>
      </c>
      <c r="B193">
        <v>4.37</v>
      </c>
      <c r="G193" s="11">
        <v>60000</v>
      </c>
      <c r="H193" s="11" t="s">
        <v>19</v>
      </c>
      <c r="I193" s="11">
        <v>125000</v>
      </c>
    </row>
    <row r="194" spans="1:9" x14ac:dyDescent="0.3">
      <c r="A194" s="13">
        <v>70.45</v>
      </c>
      <c r="B194">
        <v>3.37</v>
      </c>
      <c r="G194" s="10">
        <v>126000</v>
      </c>
      <c r="H194" s="10" t="s">
        <v>19</v>
      </c>
      <c r="I194" s="10">
        <v>435000</v>
      </c>
    </row>
    <row r="195" spans="1:9" x14ac:dyDescent="0.3">
      <c r="A195" s="13">
        <v>70.8</v>
      </c>
      <c r="B195">
        <v>3.5</v>
      </c>
      <c r="G195" s="11">
        <v>170000</v>
      </c>
      <c r="H195" s="11" t="s">
        <v>19</v>
      </c>
      <c r="I195" s="11">
        <v>255000</v>
      </c>
    </row>
    <row r="196" spans="1:9" x14ac:dyDescent="0.3">
      <c r="A196" s="13">
        <v>70.94</v>
      </c>
      <c r="B196">
        <v>3</v>
      </c>
      <c r="G196" s="10">
        <v>137000</v>
      </c>
      <c r="H196" s="10" t="s">
        <v>19</v>
      </c>
      <c r="I196" s="10">
        <v>285000</v>
      </c>
    </row>
    <row r="197" spans="1:9" x14ac:dyDescent="0.3">
      <c r="A197" s="13">
        <v>71.08</v>
      </c>
      <c r="B197">
        <v>3.25</v>
      </c>
      <c r="G197" s="11">
        <v>41000</v>
      </c>
      <c r="H197" s="11" t="s">
        <v>19</v>
      </c>
      <c r="I197" s="11">
        <v>115000</v>
      </c>
    </row>
    <row r="198" spans="1:9" x14ac:dyDescent="0.3">
      <c r="A198" s="13">
        <v>71.12</v>
      </c>
      <c r="B198">
        <v>3.5</v>
      </c>
      <c r="G198" s="10">
        <v>183000</v>
      </c>
      <c r="H198" s="10" t="s">
        <v>19</v>
      </c>
      <c r="I198" s="10">
        <v>275000</v>
      </c>
    </row>
    <row r="199" spans="1:9" x14ac:dyDescent="0.3">
      <c r="A199" s="13">
        <v>71.19</v>
      </c>
      <c r="B199">
        <v>2.87</v>
      </c>
      <c r="G199" s="11">
        <v>110000</v>
      </c>
      <c r="H199" s="11" t="s">
        <v>19</v>
      </c>
      <c r="I199" s="11">
        <v>345000</v>
      </c>
    </row>
    <row r="200" spans="1:9" x14ac:dyDescent="0.3">
      <c r="A200" s="13">
        <v>71.27</v>
      </c>
      <c r="B200">
        <v>3</v>
      </c>
      <c r="G200" s="10">
        <v>93000</v>
      </c>
      <c r="H200" s="10" t="s">
        <v>19</v>
      </c>
      <c r="I200" s="10">
        <v>365000</v>
      </c>
    </row>
    <row r="201" spans="1:9" x14ac:dyDescent="0.3">
      <c r="A201" s="13">
        <v>71.42</v>
      </c>
      <c r="B201">
        <v>3.12</v>
      </c>
      <c r="G201" s="11">
        <v>166000</v>
      </c>
      <c r="H201" s="11" t="s">
        <v>19</v>
      </c>
      <c r="I201" s="11">
        <v>145000</v>
      </c>
    </row>
    <row r="202" spans="1:9" x14ac:dyDescent="0.3">
      <c r="A202" s="13">
        <v>71.44</v>
      </c>
      <c r="B202">
        <v>2.86</v>
      </c>
      <c r="G202" s="10">
        <v>55000</v>
      </c>
      <c r="H202" s="10" t="s">
        <v>19</v>
      </c>
      <c r="I202" s="10">
        <v>345000</v>
      </c>
    </row>
    <row r="203" spans="1:9" x14ac:dyDescent="0.3">
      <c r="A203" s="13">
        <v>71.48</v>
      </c>
      <c r="B203">
        <v>2.75</v>
      </c>
      <c r="G203" s="11">
        <v>75000</v>
      </c>
      <c r="H203" s="11" t="s">
        <v>19</v>
      </c>
      <c r="I203" s="11">
        <v>145000</v>
      </c>
    </row>
    <row r="204" spans="1:9" x14ac:dyDescent="0.3">
      <c r="A204" s="13">
        <v>71.64</v>
      </c>
      <c r="B204">
        <v>3.12</v>
      </c>
      <c r="G204" s="10">
        <v>106000</v>
      </c>
      <c r="H204" s="10" t="s">
        <v>19</v>
      </c>
      <c r="I204" s="10">
        <v>145000</v>
      </c>
    </row>
    <row r="205" spans="1:9" x14ac:dyDescent="0.3">
      <c r="A205" s="13">
        <v>71.66</v>
      </c>
      <c r="B205">
        <v>5.12</v>
      </c>
      <c r="G205" s="11">
        <v>107000</v>
      </c>
      <c r="H205" s="11" t="s">
        <v>19</v>
      </c>
      <c r="I205" s="11">
        <v>185000</v>
      </c>
    </row>
    <row r="206" spans="1:9" x14ac:dyDescent="0.3">
      <c r="A206" s="13">
        <v>71.72</v>
      </c>
      <c r="B206">
        <v>3.75</v>
      </c>
      <c r="G206" s="10">
        <v>41000</v>
      </c>
      <c r="H206" s="10" t="s">
        <v>19</v>
      </c>
      <c r="I206" s="10">
        <v>135000</v>
      </c>
    </row>
    <row r="207" spans="1:9" x14ac:dyDescent="0.3">
      <c r="A207" s="13">
        <v>71.78</v>
      </c>
      <c r="B207">
        <v>2.87</v>
      </c>
      <c r="G207" s="11">
        <v>105000</v>
      </c>
      <c r="H207" s="11" t="s">
        <v>19</v>
      </c>
      <c r="I207" s="11">
        <v>75000</v>
      </c>
    </row>
    <row r="208" spans="1:9" x14ac:dyDescent="0.3">
      <c r="A208" s="13">
        <v>71.86</v>
      </c>
      <c r="B208">
        <v>3.12</v>
      </c>
      <c r="G208" s="10">
        <v>152000</v>
      </c>
      <c r="H208" s="10" t="s">
        <v>19</v>
      </c>
      <c r="I208" s="10">
        <v>335000</v>
      </c>
    </row>
    <row r="209" spans="1:9" x14ac:dyDescent="0.3">
      <c r="A209" s="13">
        <v>71.900000000000006</v>
      </c>
      <c r="B209">
        <v>3.25</v>
      </c>
      <c r="G209" s="11">
        <v>165000</v>
      </c>
      <c r="H209" s="11" t="s">
        <v>19</v>
      </c>
      <c r="I209" s="11">
        <v>365000</v>
      </c>
    </row>
    <row r="210" spans="1:9" x14ac:dyDescent="0.3">
      <c r="A210" s="13">
        <v>72.209999999999994</v>
      </c>
      <c r="B210">
        <v>3</v>
      </c>
      <c r="G210" s="10">
        <v>122000</v>
      </c>
      <c r="H210" s="10" t="s">
        <v>19</v>
      </c>
      <c r="I210" s="10">
        <v>195000</v>
      </c>
    </row>
    <row r="211" spans="1:9" x14ac:dyDescent="0.3">
      <c r="A211" s="13">
        <v>72.3</v>
      </c>
      <c r="B211">
        <v>3.99</v>
      </c>
      <c r="G211" s="11">
        <v>72000</v>
      </c>
      <c r="H211" s="11" t="s">
        <v>19</v>
      </c>
      <c r="I211" s="11">
        <v>315000</v>
      </c>
    </row>
    <row r="212" spans="1:9" x14ac:dyDescent="0.3">
      <c r="A212" s="13">
        <v>72.37</v>
      </c>
      <c r="B212">
        <v>3</v>
      </c>
      <c r="G212" s="10">
        <v>70000</v>
      </c>
      <c r="H212" s="10" t="s">
        <v>19</v>
      </c>
      <c r="I212" s="10">
        <v>255000</v>
      </c>
    </row>
    <row r="213" spans="1:9" x14ac:dyDescent="0.3">
      <c r="A213" s="13">
        <v>72.41</v>
      </c>
      <c r="B213">
        <v>2.87</v>
      </c>
      <c r="G213" s="11">
        <v>120000</v>
      </c>
      <c r="H213" s="11" t="s">
        <v>19</v>
      </c>
      <c r="I213" s="11">
        <v>475000</v>
      </c>
    </row>
    <row r="214" spans="1:9" x14ac:dyDescent="0.3">
      <c r="A214" s="13">
        <v>73.069999999999993</v>
      </c>
      <c r="B214">
        <v>2.5</v>
      </c>
      <c r="G214" s="10">
        <v>241000</v>
      </c>
      <c r="H214" s="10" t="s">
        <v>19</v>
      </c>
      <c r="I214" s="10">
        <v>285000</v>
      </c>
    </row>
    <row r="215" spans="1:9" x14ac:dyDescent="0.3">
      <c r="A215" s="13">
        <v>73.08</v>
      </c>
      <c r="B215">
        <v>3.37</v>
      </c>
      <c r="G215" s="11">
        <v>69000</v>
      </c>
      <c r="H215" s="11" t="s">
        <v>19</v>
      </c>
      <c r="I215" s="11">
        <v>325000</v>
      </c>
    </row>
    <row r="216" spans="1:9" x14ac:dyDescent="0.3">
      <c r="A216" s="13">
        <v>73.260000000000005</v>
      </c>
      <c r="B216">
        <v>3.62</v>
      </c>
      <c r="G216" s="10">
        <v>192000</v>
      </c>
      <c r="H216" s="10" t="s">
        <v>19</v>
      </c>
      <c r="I216" s="10">
        <v>375000</v>
      </c>
    </row>
    <row r="217" spans="1:9" x14ac:dyDescent="0.3">
      <c r="A217" s="13">
        <v>73.33</v>
      </c>
      <c r="B217">
        <v>2.87</v>
      </c>
      <c r="G217" s="11">
        <v>187000</v>
      </c>
      <c r="H217" s="11" t="s">
        <v>19</v>
      </c>
      <c r="I217" s="11">
        <v>215000</v>
      </c>
    </row>
    <row r="218" spans="1:9" x14ac:dyDescent="0.3">
      <c r="A218" s="13">
        <v>73.400000000000006</v>
      </c>
      <c r="B218">
        <v>3.75</v>
      </c>
      <c r="G218" s="10">
        <v>251000</v>
      </c>
      <c r="H218" s="10" t="s">
        <v>19</v>
      </c>
      <c r="I218" s="10">
        <v>625000</v>
      </c>
    </row>
    <row r="219" spans="1:9" x14ac:dyDescent="0.3">
      <c r="A219" s="13">
        <v>73.42</v>
      </c>
      <c r="B219">
        <v>3.25</v>
      </c>
      <c r="G219" s="11">
        <v>76000</v>
      </c>
      <c r="H219" s="11" t="s">
        <v>19</v>
      </c>
      <c r="I219" s="11">
        <v>375000</v>
      </c>
    </row>
    <row r="220" spans="1:9" x14ac:dyDescent="0.3">
      <c r="A220" s="13">
        <v>73.459999999999994</v>
      </c>
      <c r="B220">
        <v>3.62</v>
      </c>
      <c r="G220" s="10">
        <v>201000</v>
      </c>
      <c r="H220" s="10" t="s">
        <v>19</v>
      </c>
      <c r="I220" s="10">
        <v>445000</v>
      </c>
    </row>
    <row r="221" spans="1:9" x14ac:dyDescent="0.3">
      <c r="A221" s="13">
        <v>73.48</v>
      </c>
      <c r="B221">
        <v>3</v>
      </c>
      <c r="G221" s="11">
        <v>231000</v>
      </c>
      <c r="H221" s="11" t="s">
        <v>19</v>
      </c>
      <c r="I221" s="11">
        <v>435000</v>
      </c>
    </row>
    <row r="222" spans="1:9" x14ac:dyDescent="0.3">
      <c r="A222" s="13">
        <v>73.5</v>
      </c>
      <c r="B222">
        <v>2.87</v>
      </c>
      <c r="G222" s="10">
        <v>51000</v>
      </c>
      <c r="H222" s="10" t="s">
        <v>19</v>
      </c>
      <c r="I222" s="10">
        <v>205000</v>
      </c>
    </row>
    <row r="223" spans="1:9" x14ac:dyDescent="0.3">
      <c r="A223" s="13">
        <v>73.52</v>
      </c>
      <c r="B223">
        <v>3</v>
      </c>
      <c r="G223" s="11">
        <v>86000</v>
      </c>
      <c r="H223" s="11" t="s">
        <v>19</v>
      </c>
      <c r="I223" s="11">
        <v>195000</v>
      </c>
    </row>
    <row r="224" spans="1:9" x14ac:dyDescent="0.3">
      <c r="A224" s="13">
        <v>73.53</v>
      </c>
      <c r="B224">
        <v>3.18</v>
      </c>
      <c r="G224" s="10">
        <v>138000</v>
      </c>
      <c r="H224" s="10" t="s">
        <v>19</v>
      </c>
      <c r="I224" s="10">
        <v>445000</v>
      </c>
    </row>
    <row r="225" spans="1:9" x14ac:dyDescent="0.3">
      <c r="A225" s="13">
        <v>73.58</v>
      </c>
      <c r="B225">
        <v>3.25</v>
      </c>
      <c r="G225" s="11">
        <v>90000</v>
      </c>
      <c r="H225" s="11" t="s">
        <v>19</v>
      </c>
      <c r="I225" s="11">
        <v>115000</v>
      </c>
    </row>
    <row r="226" spans="1:9" x14ac:dyDescent="0.3">
      <c r="A226" s="13">
        <v>73.599999999999994</v>
      </c>
      <c r="B226">
        <v>3.25</v>
      </c>
      <c r="G226" s="10">
        <v>56000</v>
      </c>
      <c r="H226" s="10" t="s">
        <v>19</v>
      </c>
      <c r="I226" s="10">
        <v>165000</v>
      </c>
    </row>
    <row r="227" spans="1:9" x14ac:dyDescent="0.3">
      <c r="A227" s="13">
        <v>73.680000000000007</v>
      </c>
      <c r="B227">
        <v>3</v>
      </c>
      <c r="G227" s="11">
        <v>113000</v>
      </c>
      <c r="H227" s="11" t="s">
        <v>19</v>
      </c>
      <c r="I227" s="11">
        <v>395000</v>
      </c>
    </row>
    <row r="228" spans="1:9" x14ac:dyDescent="0.3">
      <c r="A228" s="13">
        <v>73.78</v>
      </c>
      <c r="B228">
        <v>3.12</v>
      </c>
      <c r="G228" s="10">
        <v>278000</v>
      </c>
      <c r="H228" s="10" t="s">
        <v>19</v>
      </c>
      <c r="I228" s="10">
        <v>555000</v>
      </c>
    </row>
    <row r="229" spans="1:9" x14ac:dyDescent="0.3">
      <c r="A229" s="13">
        <v>73.84</v>
      </c>
      <c r="B229">
        <v>2.37</v>
      </c>
      <c r="G229" s="11">
        <v>138000</v>
      </c>
      <c r="H229" s="11" t="s">
        <v>19</v>
      </c>
      <c r="I229" s="11">
        <v>325000</v>
      </c>
    </row>
    <row r="230" spans="1:9" x14ac:dyDescent="0.3">
      <c r="A230" s="13">
        <v>73.849999999999994</v>
      </c>
      <c r="B230">
        <v>3</v>
      </c>
      <c r="G230" s="10">
        <v>144000</v>
      </c>
      <c r="H230" s="10" t="s">
        <v>19</v>
      </c>
      <c r="I230" s="10">
        <v>505000</v>
      </c>
    </row>
    <row r="231" spans="1:9" x14ac:dyDescent="0.3">
      <c r="A231" s="13">
        <v>73.94</v>
      </c>
      <c r="B231">
        <v>3.25</v>
      </c>
      <c r="G231" s="11">
        <v>92000</v>
      </c>
      <c r="H231" s="11" t="s">
        <v>19</v>
      </c>
      <c r="I231" s="11">
        <v>515000</v>
      </c>
    </row>
    <row r="232" spans="1:9" x14ac:dyDescent="0.3">
      <c r="A232" s="13">
        <v>73.97</v>
      </c>
      <c r="B232">
        <v>3.37</v>
      </c>
      <c r="G232" s="10">
        <v>306000</v>
      </c>
      <c r="H232" s="10" t="s">
        <v>19</v>
      </c>
      <c r="I232" s="10">
        <v>395000</v>
      </c>
    </row>
    <row r="233" spans="1:9" x14ac:dyDescent="0.3">
      <c r="A233" s="13">
        <v>74</v>
      </c>
      <c r="B233">
        <v>3.75</v>
      </c>
      <c r="G233" s="11">
        <v>328000</v>
      </c>
      <c r="H233" s="11" t="s">
        <v>19</v>
      </c>
      <c r="I233" s="11">
        <v>715000</v>
      </c>
    </row>
    <row r="234" spans="1:9" x14ac:dyDescent="0.3">
      <c r="A234" s="13">
        <v>74.12</v>
      </c>
      <c r="B234">
        <v>2.99</v>
      </c>
      <c r="G234" s="10">
        <v>143000</v>
      </c>
      <c r="H234" s="10" t="s">
        <v>19</v>
      </c>
      <c r="I234" s="10">
        <v>195000</v>
      </c>
    </row>
    <row r="235" spans="1:9" x14ac:dyDescent="0.3">
      <c r="A235" s="13">
        <v>74.209999999999994</v>
      </c>
      <c r="B235">
        <v>2.99</v>
      </c>
      <c r="G235" s="11">
        <v>94000</v>
      </c>
      <c r="H235" s="11" t="s">
        <v>19</v>
      </c>
      <c r="I235" s="11">
        <v>215000</v>
      </c>
    </row>
    <row r="236" spans="1:9" x14ac:dyDescent="0.3">
      <c r="A236" s="13">
        <v>74.28</v>
      </c>
      <c r="B236">
        <v>2.87</v>
      </c>
      <c r="G236" s="10">
        <v>86000</v>
      </c>
      <c r="H236" s="10" t="s">
        <v>19</v>
      </c>
      <c r="I236" s="10">
        <v>275000</v>
      </c>
    </row>
    <row r="237" spans="1:9" x14ac:dyDescent="0.3">
      <c r="A237" s="13">
        <v>74.31</v>
      </c>
      <c r="B237">
        <v>2.87</v>
      </c>
      <c r="G237" s="11">
        <v>251000</v>
      </c>
      <c r="H237" s="11" t="s">
        <v>19</v>
      </c>
      <c r="I237" s="11">
        <v>405000</v>
      </c>
    </row>
    <row r="238" spans="1:9" x14ac:dyDescent="0.3">
      <c r="A238" s="13">
        <v>74.319999999999993</v>
      </c>
      <c r="B238">
        <v>2.99</v>
      </c>
      <c r="G238" s="10">
        <v>156000</v>
      </c>
      <c r="H238" s="10" t="s">
        <v>20</v>
      </c>
      <c r="I238" s="10">
        <v>315000</v>
      </c>
    </row>
    <row r="239" spans="1:9" x14ac:dyDescent="0.3">
      <c r="A239" s="13">
        <v>74.45</v>
      </c>
      <c r="B239">
        <v>3.37</v>
      </c>
      <c r="G239" s="11">
        <v>170000</v>
      </c>
      <c r="H239" s="11" t="s">
        <v>20</v>
      </c>
      <c r="I239" s="11">
        <v>315000</v>
      </c>
    </row>
    <row r="240" spans="1:9" x14ac:dyDescent="0.3">
      <c r="A240" s="13">
        <v>74.540000000000006</v>
      </c>
      <c r="B240">
        <v>2.99</v>
      </c>
      <c r="G240" s="10">
        <v>111000</v>
      </c>
      <c r="H240" s="10" t="s">
        <v>20</v>
      </c>
      <c r="I240" s="10">
        <v>595000</v>
      </c>
    </row>
    <row r="241" spans="1:9" x14ac:dyDescent="0.3">
      <c r="A241" s="13">
        <v>74.56</v>
      </c>
      <c r="B241">
        <v>2.62</v>
      </c>
      <c r="G241" s="11">
        <v>298000</v>
      </c>
      <c r="H241" s="11" t="s">
        <v>20</v>
      </c>
      <c r="I241" s="11">
        <v>495000</v>
      </c>
    </row>
    <row r="242" spans="1:9" x14ac:dyDescent="0.3">
      <c r="A242" s="13">
        <v>74.599999999999994</v>
      </c>
      <c r="B242">
        <v>4.87</v>
      </c>
      <c r="G242" s="10">
        <v>55000</v>
      </c>
      <c r="H242" s="10" t="s">
        <v>20</v>
      </c>
      <c r="I242" s="10">
        <v>195000</v>
      </c>
    </row>
    <row r="243" spans="1:9" x14ac:dyDescent="0.3">
      <c r="A243" s="13">
        <v>74.63</v>
      </c>
      <c r="B243">
        <v>3.12</v>
      </c>
      <c r="G243" s="11">
        <v>157000</v>
      </c>
      <c r="H243" s="11" t="s">
        <v>20</v>
      </c>
      <c r="I243" s="11">
        <v>525000</v>
      </c>
    </row>
    <row r="244" spans="1:9" x14ac:dyDescent="0.3">
      <c r="A244" s="13">
        <v>74.650000000000006</v>
      </c>
      <c r="B244">
        <v>4.25</v>
      </c>
      <c r="G244" s="10">
        <v>278000</v>
      </c>
      <c r="H244" s="10" t="s">
        <v>20</v>
      </c>
      <c r="I244" s="10">
        <v>605000</v>
      </c>
    </row>
    <row r="245" spans="1:9" x14ac:dyDescent="0.3">
      <c r="A245" s="13">
        <v>74.78</v>
      </c>
      <c r="B245">
        <v>3.12</v>
      </c>
      <c r="G245" s="11">
        <v>60000</v>
      </c>
      <c r="H245" s="11" t="s">
        <v>20</v>
      </c>
      <c r="I245" s="11">
        <v>215000</v>
      </c>
    </row>
    <row r="246" spans="1:9" x14ac:dyDescent="0.3">
      <c r="A246" s="13">
        <v>74.790000000000006</v>
      </c>
      <c r="B246">
        <v>3.5</v>
      </c>
      <c r="G246" s="10">
        <v>69000</v>
      </c>
      <c r="H246" s="10" t="s">
        <v>20</v>
      </c>
      <c r="I246" s="10">
        <v>245000</v>
      </c>
    </row>
    <row r="247" spans="1:9" x14ac:dyDescent="0.3">
      <c r="A247" s="13">
        <v>74.83</v>
      </c>
      <c r="B247">
        <v>3</v>
      </c>
      <c r="G247" s="11">
        <v>85000</v>
      </c>
      <c r="H247" s="11" t="s">
        <v>20</v>
      </c>
      <c r="I247" s="11">
        <v>385000</v>
      </c>
    </row>
    <row r="248" spans="1:9" x14ac:dyDescent="0.3">
      <c r="A248" s="13">
        <v>74.900000000000006</v>
      </c>
      <c r="B248">
        <v>3.25</v>
      </c>
      <c r="G248" s="10">
        <v>75000</v>
      </c>
      <c r="H248" s="10" t="s">
        <v>20</v>
      </c>
      <c r="I248" s="10">
        <v>175000</v>
      </c>
    </row>
    <row r="249" spans="1:9" x14ac:dyDescent="0.3">
      <c r="A249" s="13">
        <v>74.92</v>
      </c>
      <c r="B249">
        <v>3.12</v>
      </c>
      <c r="G249" s="11">
        <v>190000</v>
      </c>
      <c r="H249" s="11" t="s">
        <v>20</v>
      </c>
      <c r="I249" s="11">
        <v>345000</v>
      </c>
    </row>
    <row r="250" spans="1:9" x14ac:dyDescent="0.3">
      <c r="A250" s="13">
        <v>74.95</v>
      </c>
      <c r="B250">
        <v>3.06</v>
      </c>
      <c r="G250" s="10">
        <v>76000</v>
      </c>
      <c r="H250" s="10" t="s">
        <v>20</v>
      </c>
      <c r="I250" s="10">
        <v>245000</v>
      </c>
    </row>
    <row r="251" spans="1:9" x14ac:dyDescent="0.3">
      <c r="A251" s="13">
        <v>74.989999999999995</v>
      </c>
      <c r="B251">
        <v>2.75</v>
      </c>
      <c r="G251" s="11">
        <v>256000</v>
      </c>
      <c r="H251" s="11" t="s">
        <v>20</v>
      </c>
      <c r="I251" s="11">
        <v>195000</v>
      </c>
    </row>
    <row r="252" spans="1:9" x14ac:dyDescent="0.3">
      <c r="A252" s="13">
        <v>75</v>
      </c>
      <c r="B252">
        <v>3.8036363636363641</v>
      </c>
      <c r="G252" s="10">
        <v>115000</v>
      </c>
      <c r="H252" s="10" t="s">
        <v>20</v>
      </c>
      <c r="I252" s="10">
        <v>165000</v>
      </c>
    </row>
    <row r="253" spans="1:9" x14ac:dyDescent="0.3">
      <c r="A253" s="13">
        <v>75.319999999999993</v>
      </c>
      <c r="B253">
        <v>3.25</v>
      </c>
      <c r="G253" s="11">
        <v>68000</v>
      </c>
      <c r="H253" s="11" t="s">
        <v>20</v>
      </c>
      <c r="I253" s="11">
        <v>255000</v>
      </c>
    </row>
    <row r="254" spans="1:9" x14ac:dyDescent="0.3">
      <c r="A254" s="13">
        <v>75.38</v>
      </c>
      <c r="B254">
        <v>2.62</v>
      </c>
      <c r="G254" s="10">
        <v>201000</v>
      </c>
      <c r="H254" s="10" t="s">
        <v>20</v>
      </c>
      <c r="I254" s="10">
        <v>425000</v>
      </c>
    </row>
    <row r="255" spans="1:9" x14ac:dyDescent="0.3">
      <c r="A255" s="13">
        <v>75.86</v>
      </c>
      <c r="B255">
        <v>3.5</v>
      </c>
      <c r="G255" s="11">
        <v>88000</v>
      </c>
      <c r="H255" s="11" t="s">
        <v>20</v>
      </c>
      <c r="I255" s="11">
        <v>395000</v>
      </c>
    </row>
    <row r="256" spans="1:9" x14ac:dyDescent="0.3">
      <c r="A256" s="13">
        <v>75.88</v>
      </c>
      <c r="B256">
        <v>2.37</v>
      </c>
      <c r="G256" s="10">
        <v>110000</v>
      </c>
      <c r="H256" s="10" t="s">
        <v>20</v>
      </c>
      <c r="I256" s="10">
        <v>325000</v>
      </c>
    </row>
    <row r="257" spans="1:9" x14ac:dyDescent="0.3">
      <c r="A257" s="13">
        <v>76.19</v>
      </c>
      <c r="B257">
        <v>3.5</v>
      </c>
      <c r="G257" s="11">
        <v>87000</v>
      </c>
      <c r="H257" s="11" t="s">
        <v>20</v>
      </c>
      <c r="I257" s="11">
        <v>225000</v>
      </c>
    </row>
    <row r="258" spans="1:9" x14ac:dyDescent="0.3">
      <c r="A258" s="13">
        <v>76.510000000000005</v>
      </c>
      <c r="B258">
        <v>3.62</v>
      </c>
      <c r="G258" s="10">
        <v>88000</v>
      </c>
      <c r="H258" s="10" t="s">
        <v>20</v>
      </c>
      <c r="I258" s="10">
        <v>485000</v>
      </c>
    </row>
    <row r="259" spans="1:9" x14ac:dyDescent="0.3">
      <c r="A259" s="13">
        <v>76.739999999999995</v>
      </c>
      <c r="B259">
        <v>3.87</v>
      </c>
      <c r="G259" s="11">
        <v>52000</v>
      </c>
      <c r="H259" s="11" t="s">
        <v>20</v>
      </c>
      <c r="I259" s="11">
        <v>135000</v>
      </c>
    </row>
    <row r="260" spans="1:9" x14ac:dyDescent="0.3">
      <c r="A260" s="13">
        <v>76.81</v>
      </c>
      <c r="B260">
        <v>2.99</v>
      </c>
      <c r="G260" s="10">
        <v>18000</v>
      </c>
      <c r="H260" s="10" t="s">
        <v>20</v>
      </c>
      <c r="I260" s="10">
        <v>45000</v>
      </c>
    </row>
    <row r="261" spans="1:9" x14ac:dyDescent="0.3">
      <c r="A261" s="13">
        <v>76.92</v>
      </c>
      <c r="B261">
        <v>3.4249999999999998</v>
      </c>
      <c r="G261" s="11">
        <v>82000</v>
      </c>
      <c r="H261" s="11" t="s">
        <v>20</v>
      </c>
      <c r="I261" s="11">
        <v>205000</v>
      </c>
    </row>
    <row r="262" spans="1:9" x14ac:dyDescent="0.3">
      <c r="A262" s="13">
        <v>77.22</v>
      </c>
      <c r="B262">
        <v>2.99</v>
      </c>
      <c r="G262" s="10">
        <v>100000</v>
      </c>
      <c r="H262" s="10" t="s">
        <v>20</v>
      </c>
      <c r="I262" s="10">
        <v>225000</v>
      </c>
    </row>
    <row r="263" spans="1:9" x14ac:dyDescent="0.3">
      <c r="A263" s="13">
        <v>77.540000000000006</v>
      </c>
      <c r="B263">
        <v>3.25</v>
      </c>
      <c r="G263" s="11">
        <v>375000</v>
      </c>
      <c r="H263" s="11" t="s">
        <v>20</v>
      </c>
      <c r="I263" s="11">
        <v>515000</v>
      </c>
    </row>
    <row r="264" spans="1:9" x14ac:dyDescent="0.3">
      <c r="A264" s="13">
        <v>77.56</v>
      </c>
      <c r="B264">
        <v>3.37</v>
      </c>
      <c r="G264" s="10">
        <v>62000</v>
      </c>
      <c r="H264" s="10" t="s">
        <v>20</v>
      </c>
      <c r="I264" s="10">
        <v>205000</v>
      </c>
    </row>
    <row r="265" spans="1:9" x14ac:dyDescent="0.3">
      <c r="A265" s="13">
        <v>77.63</v>
      </c>
      <c r="B265">
        <v>2.75</v>
      </c>
      <c r="G265" s="11">
        <v>72000</v>
      </c>
      <c r="H265" s="11" t="s">
        <v>20</v>
      </c>
      <c r="I265" s="11">
        <v>265000</v>
      </c>
    </row>
    <row r="266" spans="1:9" x14ac:dyDescent="0.3">
      <c r="A266" s="13">
        <v>77.64</v>
      </c>
      <c r="B266">
        <v>2.37</v>
      </c>
      <c r="G266" s="10">
        <v>83000</v>
      </c>
      <c r="H266" s="10" t="s">
        <v>20</v>
      </c>
      <c r="I266" s="10">
        <v>335000</v>
      </c>
    </row>
    <row r="267" spans="1:9" x14ac:dyDescent="0.3">
      <c r="A267" s="13">
        <v>77.650000000000006</v>
      </c>
      <c r="B267">
        <v>3.37</v>
      </c>
      <c r="G267" s="11">
        <v>147000</v>
      </c>
      <c r="H267" s="11" t="s">
        <v>20</v>
      </c>
      <c r="I267" s="11">
        <v>605000</v>
      </c>
    </row>
    <row r="268" spans="1:9" x14ac:dyDescent="0.3">
      <c r="A268" s="13">
        <v>77.709999999999994</v>
      </c>
      <c r="B268">
        <v>4.25</v>
      </c>
      <c r="G268" s="10">
        <v>88000</v>
      </c>
      <c r="H268" s="10" t="s">
        <v>20</v>
      </c>
      <c r="I268" s="10">
        <v>75000</v>
      </c>
    </row>
    <row r="269" spans="1:9" x14ac:dyDescent="0.3">
      <c r="A269" s="13">
        <v>77.77</v>
      </c>
      <c r="B269">
        <v>3.25</v>
      </c>
      <c r="G269" s="11">
        <v>123000</v>
      </c>
      <c r="H269" s="11" t="s">
        <v>20</v>
      </c>
      <c r="I269" s="11">
        <v>255000</v>
      </c>
    </row>
    <row r="270" spans="1:9" x14ac:dyDescent="0.3">
      <c r="A270" s="13">
        <v>77.98</v>
      </c>
      <c r="B270">
        <v>2.75</v>
      </c>
      <c r="G270" s="10">
        <v>39000</v>
      </c>
      <c r="H270" s="10" t="s">
        <v>20</v>
      </c>
      <c r="I270" s="10">
        <v>245000</v>
      </c>
    </row>
    <row r="271" spans="1:9" x14ac:dyDescent="0.3">
      <c r="A271" s="13">
        <v>78</v>
      </c>
      <c r="B271">
        <v>2.99</v>
      </c>
      <c r="G271" s="11">
        <v>148000</v>
      </c>
      <c r="H271" s="11" t="s">
        <v>20</v>
      </c>
      <c r="I271" s="11">
        <v>245000</v>
      </c>
    </row>
    <row r="272" spans="1:9" x14ac:dyDescent="0.3">
      <c r="A272" s="13">
        <v>78.040000000000006</v>
      </c>
      <c r="B272">
        <v>2.75</v>
      </c>
      <c r="G272" s="10">
        <v>120000</v>
      </c>
      <c r="H272" s="10" t="s">
        <v>20</v>
      </c>
      <c r="I272" s="10">
        <v>375000</v>
      </c>
    </row>
    <row r="273" spans="1:9" x14ac:dyDescent="0.3">
      <c r="A273" s="13">
        <v>78.12</v>
      </c>
      <c r="B273">
        <v>4.75</v>
      </c>
      <c r="G273" s="11">
        <v>61000</v>
      </c>
      <c r="H273" s="11" t="s">
        <v>20</v>
      </c>
      <c r="I273" s="11">
        <v>415000</v>
      </c>
    </row>
    <row r="274" spans="1:9" x14ac:dyDescent="0.3">
      <c r="A274" s="13">
        <v>78.180000000000007</v>
      </c>
      <c r="B274">
        <v>3.25</v>
      </c>
      <c r="G274" s="10">
        <v>58000</v>
      </c>
      <c r="H274" s="10" t="s">
        <v>20</v>
      </c>
      <c r="I274" s="10">
        <v>245000</v>
      </c>
    </row>
    <row r="275" spans="1:9" x14ac:dyDescent="0.3">
      <c r="A275" s="13">
        <v>78.23</v>
      </c>
      <c r="B275">
        <v>3.99</v>
      </c>
      <c r="G275" s="11">
        <v>56000</v>
      </c>
      <c r="H275" s="11" t="s">
        <v>20</v>
      </c>
      <c r="I275" s="11">
        <v>165000</v>
      </c>
    </row>
    <row r="276" spans="1:9" x14ac:dyDescent="0.3">
      <c r="A276" s="13">
        <v>78.34</v>
      </c>
      <c r="B276">
        <v>4.62</v>
      </c>
      <c r="G276" s="10">
        <v>133000</v>
      </c>
      <c r="H276" s="10" t="s">
        <v>20</v>
      </c>
      <c r="I276" s="10">
        <v>425000</v>
      </c>
    </row>
    <row r="277" spans="1:9" x14ac:dyDescent="0.3">
      <c r="A277" s="13">
        <v>78.55</v>
      </c>
      <c r="B277">
        <v>3.87</v>
      </c>
      <c r="G277" s="11">
        <v>58000</v>
      </c>
      <c r="H277" s="11" t="s">
        <v>20</v>
      </c>
      <c r="I277" s="11">
        <v>225000</v>
      </c>
    </row>
    <row r="278" spans="1:9" x14ac:dyDescent="0.3">
      <c r="A278" s="13">
        <v>78.650000000000006</v>
      </c>
      <c r="B278">
        <v>3.37</v>
      </c>
      <c r="G278" s="10">
        <v>213000</v>
      </c>
      <c r="H278" s="10" t="s">
        <v>20</v>
      </c>
      <c r="I278" s="10">
        <v>495000</v>
      </c>
    </row>
    <row r="279" spans="1:9" x14ac:dyDescent="0.3">
      <c r="A279" s="13">
        <v>78.78</v>
      </c>
      <c r="B279">
        <v>3.6</v>
      </c>
      <c r="G279" s="11">
        <v>110000</v>
      </c>
      <c r="H279" s="11" t="s">
        <v>20</v>
      </c>
      <c r="I279" s="11">
        <v>235000</v>
      </c>
    </row>
    <row r="280" spans="1:9" x14ac:dyDescent="0.3">
      <c r="A280" s="13">
        <v>78.83</v>
      </c>
      <c r="B280">
        <v>3.37</v>
      </c>
      <c r="G280" s="10">
        <v>358000</v>
      </c>
      <c r="H280" s="10" t="s">
        <v>20</v>
      </c>
      <c r="I280" s="10">
        <v>235000</v>
      </c>
    </row>
    <row r="281" spans="1:9" x14ac:dyDescent="0.3">
      <c r="A281" s="13">
        <v>78.94</v>
      </c>
      <c r="B281">
        <v>2.99</v>
      </c>
      <c r="G281" s="11">
        <v>127000</v>
      </c>
      <c r="H281" s="11" t="s">
        <v>20</v>
      </c>
      <c r="I281" s="11">
        <v>205000</v>
      </c>
    </row>
    <row r="282" spans="1:9" x14ac:dyDescent="0.3">
      <c r="A282" s="13">
        <v>79</v>
      </c>
      <c r="B282">
        <v>3.5749999999999997</v>
      </c>
      <c r="G282" s="10">
        <v>26000</v>
      </c>
      <c r="H282" s="10" t="s">
        <v>20</v>
      </c>
      <c r="I282" s="10">
        <v>105000</v>
      </c>
    </row>
    <row r="283" spans="1:9" x14ac:dyDescent="0.3">
      <c r="A283" s="13">
        <v>79.040000000000006</v>
      </c>
      <c r="B283">
        <v>3.12</v>
      </c>
      <c r="G283" s="11">
        <v>117000</v>
      </c>
      <c r="H283" s="11" t="s">
        <v>20</v>
      </c>
      <c r="I283" s="11">
        <v>155000</v>
      </c>
    </row>
    <row r="284" spans="1:9" x14ac:dyDescent="0.3">
      <c r="A284" s="13">
        <v>79.09</v>
      </c>
      <c r="B284">
        <v>5</v>
      </c>
      <c r="G284" s="10">
        <v>96000</v>
      </c>
      <c r="H284" s="10" t="s">
        <v>20</v>
      </c>
      <c r="I284" s="10">
        <v>185000</v>
      </c>
    </row>
    <row r="285" spans="1:9" x14ac:dyDescent="0.3">
      <c r="A285" s="13">
        <v>79.2</v>
      </c>
      <c r="B285">
        <v>2.87</v>
      </c>
      <c r="G285" s="11">
        <v>104000</v>
      </c>
      <c r="H285" s="11" t="s">
        <v>20</v>
      </c>
      <c r="I285" s="11">
        <v>225000</v>
      </c>
    </row>
    <row r="286" spans="1:9" x14ac:dyDescent="0.3">
      <c r="A286" s="13">
        <v>79.27</v>
      </c>
      <c r="B286">
        <v>2.62</v>
      </c>
      <c r="G286" s="10">
        <v>40000</v>
      </c>
      <c r="H286" s="10" t="s">
        <v>20</v>
      </c>
      <c r="I286" s="10">
        <v>145000</v>
      </c>
    </row>
    <row r="287" spans="1:9" x14ac:dyDescent="0.3">
      <c r="A287" s="13">
        <v>79.36</v>
      </c>
      <c r="B287">
        <v>6</v>
      </c>
      <c r="G287" s="11">
        <v>43000</v>
      </c>
      <c r="H287" s="11" t="s">
        <v>20</v>
      </c>
      <c r="I287" s="11">
        <v>205000</v>
      </c>
    </row>
    <row r="288" spans="1:9" x14ac:dyDescent="0.3">
      <c r="A288" s="13">
        <v>79.37</v>
      </c>
      <c r="B288">
        <v>3.12</v>
      </c>
      <c r="G288" s="10">
        <v>95000</v>
      </c>
      <c r="H288" s="10" t="s">
        <v>20</v>
      </c>
      <c r="I288" s="10">
        <v>395000</v>
      </c>
    </row>
    <row r="289" spans="1:9" x14ac:dyDescent="0.3">
      <c r="A289" s="13">
        <v>79.42</v>
      </c>
      <c r="B289">
        <v>3.62</v>
      </c>
      <c r="G289" s="11">
        <v>76000</v>
      </c>
      <c r="H289" s="11" t="s">
        <v>20</v>
      </c>
      <c r="I289" s="11">
        <v>145000</v>
      </c>
    </row>
    <row r="290" spans="1:9" x14ac:dyDescent="0.3">
      <c r="A290" s="13">
        <v>79.44</v>
      </c>
      <c r="B290">
        <v>2.5</v>
      </c>
      <c r="G290" s="10">
        <v>266000</v>
      </c>
      <c r="H290" s="10" t="s">
        <v>20</v>
      </c>
      <c r="I290" s="10">
        <v>225000</v>
      </c>
    </row>
    <row r="291" spans="1:9" x14ac:dyDescent="0.3">
      <c r="A291" s="13">
        <v>79.63</v>
      </c>
      <c r="B291">
        <v>2.75</v>
      </c>
      <c r="G291" s="11">
        <v>78000</v>
      </c>
      <c r="H291" s="11" t="s">
        <v>20</v>
      </c>
      <c r="I291" s="11">
        <v>295000</v>
      </c>
    </row>
    <row r="292" spans="1:9" x14ac:dyDescent="0.3">
      <c r="A292" s="13">
        <v>79.680000000000007</v>
      </c>
      <c r="B292">
        <v>3.18</v>
      </c>
      <c r="G292" s="10">
        <v>120000</v>
      </c>
      <c r="H292" s="10" t="s">
        <v>20</v>
      </c>
      <c r="I292" s="10">
        <v>385000</v>
      </c>
    </row>
    <row r="293" spans="1:9" x14ac:dyDescent="0.3">
      <c r="A293" s="13">
        <v>79.7</v>
      </c>
      <c r="B293">
        <v>3.62</v>
      </c>
      <c r="G293" s="11">
        <v>41000</v>
      </c>
      <c r="H293" s="11" t="s">
        <v>20</v>
      </c>
      <c r="I293" s="11">
        <v>135000</v>
      </c>
    </row>
    <row r="294" spans="1:9" x14ac:dyDescent="0.3">
      <c r="A294" s="13">
        <v>79.739999999999995</v>
      </c>
      <c r="B294">
        <v>3.62</v>
      </c>
      <c r="G294" s="10">
        <v>155000</v>
      </c>
      <c r="H294" s="10" t="s">
        <v>20</v>
      </c>
      <c r="I294" s="10">
        <v>245000</v>
      </c>
    </row>
    <row r="295" spans="1:9" x14ac:dyDescent="0.3">
      <c r="A295" s="13">
        <v>79.819999999999993</v>
      </c>
      <c r="B295">
        <v>4.25</v>
      </c>
      <c r="G295" s="11">
        <v>52000</v>
      </c>
      <c r="H295" s="11" t="s">
        <v>20</v>
      </c>
      <c r="I295" s="11">
        <v>135000</v>
      </c>
    </row>
    <row r="296" spans="1:9" x14ac:dyDescent="0.3">
      <c r="A296" s="13">
        <v>79.88</v>
      </c>
      <c r="B296">
        <v>3.25</v>
      </c>
      <c r="G296" s="10">
        <v>72000</v>
      </c>
      <c r="H296" s="10" t="s">
        <v>20</v>
      </c>
      <c r="I296" s="10">
        <v>475000</v>
      </c>
    </row>
    <row r="297" spans="1:9" x14ac:dyDescent="0.3">
      <c r="A297" s="13">
        <v>79.89</v>
      </c>
      <c r="B297">
        <v>2.87</v>
      </c>
      <c r="G297" s="11">
        <v>134000</v>
      </c>
      <c r="H297" s="11" t="s">
        <v>20</v>
      </c>
      <c r="I297" s="11">
        <v>245000</v>
      </c>
    </row>
    <row r="298" spans="1:9" x14ac:dyDescent="0.3">
      <c r="A298" s="13">
        <v>79.959999999999994</v>
      </c>
      <c r="B298">
        <v>3.75</v>
      </c>
      <c r="G298" s="10">
        <v>80000</v>
      </c>
      <c r="H298" s="10" t="s">
        <v>20</v>
      </c>
      <c r="I298" s="10">
        <v>435000</v>
      </c>
    </row>
    <row r="299" spans="1:9" x14ac:dyDescent="0.3">
      <c r="A299" s="13">
        <v>79.989999999999995</v>
      </c>
      <c r="B299">
        <v>3.56</v>
      </c>
      <c r="G299" s="11">
        <v>132000</v>
      </c>
      <c r="H299" s="11" t="s">
        <v>20</v>
      </c>
      <c r="I299" s="11">
        <v>165000</v>
      </c>
    </row>
    <row r="300" spans="1:9" x14ac:dyDescent="0.3">
      <c r="A300" s="13">
        <v>80</v>
      </c>
      <c r="B300">
        <v>3.4286440677966121</v>
      </c>
      <c r="G300" s="10">
        <v>82000</v>
      </c>
      <c r="H300" s="10" t="s">
        <v>20</v>
      </c>
      <c r="I300" s="10">
        <v>325000</v>
      </c>
    </row>
    <row r="301" spans="1:9" x14ac:dyDescent="0.3">
      <c r="A301" s="13">
        <v>80.150000000000006</v>
      </c>
      <c r="B301">
        <v>3.87</v>
      </c>
      <c r="G301" s="11">
        <v>76000</v>
      </c>
      <c r="H301" s="11" t="s">
        <v>20</v>
      </c>
      <c r="I301" s="11">
        <v>225000</v>
      </c>
    </row>
    <row r="302" spans="1:9" x14ac:dyDescent="0.3">
      <c r="A302" s="13">
        <v>80.900000000000006</v>
      </c>
      <c r="B302">
        <v>3.22</v>
      </c>
      <c r="G302" s="10">
        <v>94000</v>
      </c>
      <c r="H302" s="10" t="s">
        <v>20</v>
      </c>
      <c r="I302" s="10">
        <v>275000</v>
      </c>
    </row>
    <row r="303" spans="1:9" x14ac:dyDescent="0.3">
      <c r="A303" s="13">
        <v>80.989999999999995</v>
      </c>
      <c r="B303">
        <v>2.87</v>
      </c>
      <c r="G303" s="11">
        <v>83000</v>
      </c>
      <c r="H303" s="11" t="s">
        <v>20</v>
      </c>
      <c r="I303" s="11">
        <v>225000</v>
      </c>
    </row>
    <row r="304" spans="1:9" x14ac:dyDescent="0.3">
      <c r="A304" s="13">
        <v>81.52</v>
      </c>
      <c r="B304">
        <v>3.5</v>
      </c>
      <c r="G304" s="10">
        <v>226000</v>
      </c>
      <c r="H304" s="10" t="s">
        <v>20</v>
      </c>
      <c r="I304" s="10">
        <v>275000</v>
      </c>
    </row>
    <row r="305" spans="1:9" x14ac:dyDescent="0.3">
      <c r="A305" s="13">
        <v>81.599999999999994</v>
      </c>
      <c r="B305">
        <v>3.37</v>
      </c>
      <c r="G305" s="11">
        <v>152000</v>
      </c>
      <c r="H305" s="11" t="s">
        <v>20</v>
      </c>
      <c r="I305" s="11">
        <v>155000</v>
      </c>
    </row>
    <row r="306" spans="1:9" x14ac:dyDescent="0.3">
      <c r="A306" s="13">
        <v>82.91</v>
      </c>
      <c r="B306">
        <v>3.75</v>
      </c>
      <c r="G306" s="10">
        <v>109000</v>
      </c>
      <c r="H306" s="10" t="s">
        <v>20</v>
      </c>
      <c r="I306" s="10">
        <v>295000</v>
      </c>
    </row>
    <row r="307" spans="1:9" x14ac:dyDescent="0.3">
      <c r="A307" s="13">
        <v>83.12</v>
      </c>
      <c r="B307">
        <v>2.99</v>
      </c>
      <c r="G307" s="11">
        <v>68000</v>
      </c>
      <c r="H307" s="11" t="s">
        <v>20</v>
      </c>
      <c r="I307" s="11">
        <v>265000</v>
      </c>
    </row>
    <row r="308" spans="1:9" x14ac:dyDescent="0.3">
      <c r="A308" s="13">
        <v>83.19</v>
      </c>
      <c r="B308">
        <v>3.5</v>
      </c>
      <c r="G308" s="10">
        <v>35000</v>
      </c>
      <c r="H308" s="10" t="s">
        <v>20</v>
      </c>
      <c r="I308" s="10">
        <v>255000</v>
      </c>
    </row>
    <row r="309" spans="1:9" x14ac:dyDescent="0.3">
      <c r="A309" s="13">
        <v>83.33</v>
      </c>
      <c r="B309">
        <v>3.37</v>
      </c>
      <c r="G309" s="11">
        <v>107000</v>
      </c>
      <c r="H309" s="11" t="s">
        <v>20</v>
      </c>
      <c r="I309" s="11">
        <v>465000</v>
      </c>
    </row>
    <row r="310" spans="1:9" x14ac:dyDescent="0.3">
      <c r="A310" s="13">
        <v>83.36</v>
      </c>
      <c r="B310">
        <v>3.75</v>
      </c>
      <c r="G310" s="10">
        <v>108000</v>
      </c>
      <c r="H310" s="10" t="s">
        <v>20</v>
      </c>
      <c r="I310" s="10">
        <v>205000</v>
      </c>
    </row>
    <row r="311" spans="1:9" x14ac:dyDescent="0.3">
      <c r="A311" s="13">
        <v>83.52</v>
      </c>
      <c r="B311">
        <v>2.99</v>
      </c>
      <c r="G311" s="11">
        <v>27000</v>
      </c>
      <c r="H311" s="11" t="s">
        <v>20</v>
      </c>
      <c r="I311" s="11">
        <v>35000</v>
      </c>
    </row>
    <row r="312" spans="1:9" x14ac:dyDescent="0.3">
      <c r="A312" s="13">
        <v>84</v>
      </c>
      <c r="B312">
        <v>2.62</v>
      </c>
      <c r="G312" s="10">
        <v>82000</v>
      </c>
      <c r="H312" s="10" t="s">
        <v>20</v>
      </c>
      <c r="I312" s="10">
        <v>135000</v>
      </c>
    </row>
    <row r="313" spans="1:9" x14ac:dyDescent="0.3">
      <c r="A313" s="13">
        <v>84.09</v>
      </c>
      <c r="B313">
        <v>2.87</v>
      </c>
      <c r="G313" s="11">
        <v>129000</v>
      </c>
      <c r="H313" s="11" t="s">
        <v>20</v>
      </c>
      <c r="I313" s="11">
        <v>765000</v>
      </c>
    </row>
    <row r="314" spans="1:9" x14ac:dyDescent="0.3">
      <c r="A314" s="13">
        <v>84.12</v>
      </c>
      <c r="B314">
        <v>2.99</v>
      </c>
      <c r="G314" s="10">
        <v>122000</v>
      </c>
      <c r="H314" s="10" t="s">
        <v>20</v>
      </c>
      <c r="I314" s="10">
        <v>355000</v>
      </c>
    </row>
    <row r="315" spans="1:9" x14ac:dyDescent="0.3">
      <c r="A315" s="13">
        <v>84.52</v>
      </c>
      <c r="B315">
        <v>2.99</v>
      </c>
      <c r="G315" s="11">
        <v>64000</v>
      </c>
      <c r="H315" s="11" t="s">
        <v>20</v>
      </c>
      <c r="I315" s="11">
        <v>105000</v>
      </c>
    </row>
    <row r="316" spans="1:9" x14ac:dyDescent="0.3">
      <c r="A316" s="13">
        <v>84.6</v>
      </c>
      <c r="B316">
        <v>2.87</v>
      </c>
      <c r="G316" s="10">
        <v>65000</v>
      </c>
      <c r="H316" s="10" t="s">
        <v>20</v>
      </c>
      <c r="I316" s="10">
        <v>275000</v>
      </c>
    </row>
    <row r="317" spans="1:9" x14ac:dyDescent="0.3">
      <c r="A317" s="13">
        <v>84.61</v>
      </c>
      <c r="B317">
        <v>3.12</v>
      </c>
      <c r="G317" s="11">
        <v>59000</v>
      </c>
      <c r="H317" s="11" t="s">
        <v>20</v>
      </c>
      <c r="I317" s="11">
        <v>165000</v>
      </c>
    </row>
    <row r="318" spans="1:9" x14ac:dyDescent="0.3">
      <c r="A318" s="13">
        <v>84.88</v>
      </c>
      <c r="B318">
        <v>3.99</v>
      </c>
      <c r="G318" s="10">
        <v>151000</v>
      </c>
      <c r="H318" s="10" t="s">
        <v>20</v>
      </c>
      <c r="I318" s="10">
        <v>205000</v>
      </c>
    </row>
    <row r="319" spans="1:9" x14ac:dyDescent="0.3">
      <c r="A319" s="13">
        <v>84.97</v>
      </c>
      <c r="B319">
        <v>3.5</v>
      </c>
      <c r="G319" s="11">
        <v>68000</v>
      </c>
      <c r="H319" s="11" t="s">
        <v>20</v>
      </c>
      <c r="I319" s="11">
        <v>315000</v>
      </c>
    </row>
    <row r="320" spans="1:9" x14ac:dyDescent="0.3">
      <c r="A320" s="13">
        <v>84.98</v>
      </c>
      <c r="B320">
        <v>3.99</v>
      </c>
      <c r="G320" s="10">
        <v>51000</v>
      </c>
      <c r="H320" s="10" t="s">
        <v>20</v>
      </c>
      <c r="I320" s="10">
        <v>145000</v>
      </c>
    </row>
    <row r="321" spans="1:9" x14ac:dyDescent="0.3">
      <c r="A321" s="13">
        <v>85</v>
      </c>
      <c r="B321">
        <v>3.1</v>
      </c>
      <c r="G321" s="11">
        <v>65000</v>
      </c>
      <c r="H321" s="11" t="s">
        <v>20</v>
      </c>
      <c r="I321" s="11">
        <v>215000</v>
      </c>
    </row>
    <row r="322" spans="1:9" x14ac:dyDescent="0.3">
      <c r="A322" s="13">
        <v>85.57</v>
      </c>
      <c r="B322">
        <v>2.5</v>
      </c>
      <c r="G322" s="10">
        <v>88000</v>
      </c>
      <c r="H322" s="10" t="s">
        <v>20</v>
      </c>
      <c r="I322" s="10">
        <v>115000</v>
      </c>
    </row>
    <row r="323" spans="1:9" x14ac:dyDescent="0.3">
      <c r="A323" s="13">
        <v>85.91</v>
      </c>
      <c r="B323">
        <v>2.62</v>
      </c>
      <c r="G323" s="11">
        <v>107000</v>
      </c>
      <c r="H323" s="11" t="s">
        <v>20</v>
      </c>
      <c r="I323" s="11">
        <v>105000</v>
      </c>
    </row>
    <row r="324" spans="1:9" x14ac:dyDescent="0.3">
      <c r="A324" s="13">
        <v>86.02</v>
      </c>
      <c r="B324">
        <v>2.62</v>
      </c>
      <c r="G324" s="10">
        <v>125000</v>
      </c>
      <c r="H324" s="10" t="s">
        <v>20</v>
      </c>
      <c r="I324" s="10">
        <v>285000</v>
      </c>
    </row>
    <row r="325" spans="1:9" x14ac:dyDescent="0.3">
      <c r="A325" s="13">
        <v>86.29</v>
      </c>
      <c r="B325">
        <v>3.62</v>
      </c>
      <c r="G325" s="11">
        <v>46000</v>
      </c>
      <c r="H325" s="11" t="s">
        <v>20</v>
      </c>
      <c r="I325" s="11">
        <v>85000</v>
      </c>
    </row>
    <row r="326" spans="1:9" x14ac:dyDescent="0.3">
      <c r="A326" s="13">
        <v>86.36</v>
      </c>
      <c r="B326">
        <v>2.99</v>
      </c>
      <c r="G326" s="10">
        <v>130000</v>
      </c>
      <c r="H326" s="10" t="s">
        <v>20</v>
      </c>
      <c r="I326" s="10">
        <v>275000</v>
      </c>
    </row>
    <row r="327" spans="1:9" x14ac:dyDescent="0.3">
      <c r="A327" s="13">
        <v>86.81</v>
      </c>
      <c r="B327">
        <v>3.25</v>
      </c>
      <c r="G327" s="11">
        <v>59000</v>
      </c>
      <c r="H327" s="11" t="s">
        <v>20</v>
      </c>
      <c r="I327" s="11">
        <v>165000</v>
      </c>
    </row>
    <row r="328" spans="1:9" x14ac:dyDescent="0.3">
      <c r="A328" s="13">
        <v>86.94</v>
      </c>
      <c r="B328">
        <v>2.5</v>
      </c>
      <c r="G328" s="10">
        <v>88000</v>
      </c>
      <c r="H328" s="10" t="s">
        <v>20</v>
      </c>
      <c r="I328" s="10">
        <v>335000</v>
      </c>
    </row>
    <row r="329" spans="1:9" x14ac:dyDescent="0.3">
      <c r="A329" s="13">
        <v>87.29</v>
      </c>
      <c r="B329">
        <v>2.75</v>
      </c>
      <c r="G329" s="11">
        <v>105000</v>
      </c>
      <c r="H329" s="11" t="s">
        <v>20</v>
      </c>
      <c r="I329" s="11">
        <v>275000</v>
      </c>
    </row>
    <row r="330" spans="1:9" x14ac:dyDescent="0.3">
      <c r="A330" s="13">
        <v>88.14</v>
      </c>
      <c r="B330">
        <v>3.12</v>
      </c>
      <c r="G330" s="10">
        <v>222000</v>
      </c>
      <c r="H330" s="10" t="s">
        <v>20</v>
      </c>
      <c r="I330" s="10">
        <v>575000</v>
      </c>
    </row>
    <row r="331" spans="1:9" x14ac:dyDescent="0.3">
      <c r="A331" s="13">
        <v>88.51</v>
      </c>
      <c r="B331">
        <v>3.37</v>
      </c>
      <c r="G331" s="11">
        <v>100000</v>
      </c>
      <c r="H331" s="11" t="s">
        <v>20</v>
      </c>
      <c r="I331" s="11">
        <v>205000</v>
      </c>
    </row>
    <row r="332" spans="1:9" x14ac:dyDescent="0.3">
      <c r="A332" s="13">
        <v>88.57</v>
      </c>
      <c r="B332">
        <v>3.5</v>
      </c>
      <c r="G332" s="10">
        <v>93000</v>
      </c>
      <c r="H332" s="10" t="s">
        <v>20</v>
      </c>
      <c r="I332" s="10">
        <v>245000</v>
      </c>
    </row>
    <row r="333" spans="1:9" x14ac:dyDescent="0.3">
      <c r="A333" s="13">
        <v>88.88</v>
      </c>
      <c r="B333">
        <v>2.87</v>
      </c>
      <c r="G333" s="11">
        <v>85000</v>
      </c>
      <c r="H333" s="11" t="s">
        <v>20</v>
      </c>
      <c r="I333" s="11">
        <v>275000</v>
      </c>
    </row>
    <row r="334" spans="1:9" x14ac:dyDescent="0.3">
      <c r="A334" s="13">
        <v>89.31</v>
      </c>
      <c r="B334">
        <v>3</v>
      </c>
      <c r="G334" s="10">
        <v>49000</v>
      </c>
      <c r="H334" s="10" t="s">
        <v>20</v>
      </c>
      <c r="I334" s="10">
        <v>135000</v>
      </c>
    </row>
    <row r="335" spans="1:9" x14ac:dyDescent="0.3">
      <c r="A335" s="13">
        <v>89.38</v>
      </c>
      <c r="B335">
        <v>2.87</v>
      </c>
      <c r="G335" s="11">
        <v>91000</v>
      </c>
      <c r="H335" s="11" t="s">
        <v>21</v>
      </c>
      <c r="I335" s="11">
        <v>255000</v>
      </c>
    </row>
    <row r="336" spans="1:9" x14ac:dyDescent="0.3">
      <c r="A336" s="13">
        <v>89.96</v>
      </c>
      <c r="B336">
        <v>3.5</v>
      </c>
      <c r="G336" s="10">
        <v>124000</v>
      </c>
      <c r="H336" s="10" t="s">
        <v>21</v>
      </c>
      <c r="I336" s="10">
        <v>515000</v>
      </c>
    </row>
    <row r="337" spans="1:9" x14ac:dyDescent="0.3">
      <c r="A337" s="13">
        <v>89.97</v>
      </c>
      <c r="B337">
        <v>2.62</v>
      </c>
      <c r="G337" s="11">
        <v>50000</v>
      </c>
      <c r="H337" s="11" t="s">
        <v>21</v>
      </c>
      <c r="I337" s="11">
        <v>245000</v>
      </c>
    </row>
    <row r="338" spans="1:9" x14ac:dyDescent="0.3">
      <c r="A338" s="13">
        <v>89.99</v>
      </c>
      <c r="B338">
        <v>2.87</v>
      </c>
      <c r="G338" s="10">
        <v>154000</v>
      </c>
      <c r="H338" s="10" t="s">
        <v>21</v>
      </c>
      <c r="I338" s="10">
        <v>495000</v>
      </c>
    </row>
    <row r="339" spans="1:9" x14ac:dyDescent="0.3">
      <c r="A339" s="13">
        <v>90</v>
      </c>
      <c r="B339">
        <v>3.3226666666666662</v>
      </c>
      <c r="G339" s="11">
        <v>66000</v>
      </c>
      <c r="H339" s="11" t="s">
        <v>21</v>
      </c>
      <c r="I339" s="11">
        <v>235000</v>
      </c>
    </row>
    <row r="340" spans="1:9" x14ac:dyDescent="0.3">
      <c r="A340" s="13">
        <v>90.19</v>
      </c>
      <c r="B340">
        <v>3</v>
      </c>
      <c r="G340" s="10">
        <v>67000</v>
      </c>
      <c r="H340" s="10" t="s">
        <v>21</v>
      </c>
      <c r="I340" s="10">
        <v>315000</v>
      </c>
    </row>
    <row r="341" spans="1:9" x14ac:dyDescent="0.3">
      <c r="A341" s="13">
        <v>90.9</v>
      </c>
      <c r="B341">
        <v>3.87</v>
      </c>
      <c r="G341" s="11">
        <v>46000</v>
      </c>
      <c r="H341" s="11" t="s">
        <v>21</v>
      </c>
      <c r="I341" s="11">
        <v>115000</v>
      </c>
    </row>
    <row r="342" spans="1:9" x14ac:dyDescent="0.3">
      <c r="A342" s="13">
        <v>91.31</v>
      </c>
      <c r="B342">
        <v>3.37</v>
      </c>
      <c r="G342" s="10">
        <v>181000</v>
      </c>
      <c r="H342" s="10" t="s">
        <v>21</v>
      </c>
      <c r="I342" s="10">
        <v>505000</v>
      </c>
    </row>
    <row r="343" spans="1:9" x14ac:dyDescent="0.3">
      <c r="A343" s="13">
        <v>91.4</v>
      </c>
      <c r="B343">
        <v>3.87</v>
      </c>
      <c r="G343" s="11">
        <v>57000</v>
      </c>
      <c r="H343" s="11" t="s">
        <v>21</v>
      </c>
      <c r="I343" s="11">
        <v>215000</v>
      </c>
    </row>
    <row r="344" spans="1:9" x14ac:dyDescent="0.3">
      <c r="A344" s="13">
        <v>91.74</v>
      </c>
      <c r="B344">
        <v>2.99</v>
      </c>
      <c r="G344" s="10">
        <v>41000</v>
      </c>
      <c r="H344" s="10" t="s">
        <v>21</v>
      </c>
      <c r="I344" s="10">
        <v>195000</v>
      </c>
    </row>
    <row r="345" spans="1:9" x14ac:dyDescent="0.3">
      <c r="A345" s="13">
        <v>92.85</v>
      </c>
      <c r="B345">
        <v>3.25</v>
      </c>
      <c r="G345" s="11">
        <v>143000</v>
      </c>
      <c r="H345" s="11" t="s">
        <v>21</v>
      </c>
      <c r="I345" s="11">
        <v>405000</v>
      </c>
    </row>
    <row r="346" spans="1:9" x14ac:dyDescent="0.3">
      <c r="A346" s="13">
        <v>93.56</v>
      </c>
      <c r="B346">
        <v>2.87</v>
      </c>
      <c r="G346" s="10">
        <v>118000</v>
      </c>
      <c r="H346" s="10" t="s">
        <v>21</v>
      </c>
      <c r="I346" s="10">
        <v>225000</v>
      </c>
    </row>
    <row r="347" spans="1:9" x14ac:dyDescent="0.3">
      <c r="A347" s="13">
        <v>93.77</v>
      </c>
      <c r="B347">
        <v>2.99</v>
      </c>
      <c r="G347" s="11">
        <v>109000</v>
      </c>
      <c r="H347" s="11" t="s">
        <v>21</v>
      </c>
      <c r="I347" s="11">
        <v>215000</v>
      </c>
    </row>
    <row r="348" spans="1:9" x14ac:dyDescent="0.3">
      <c r="A348" s="13">
        <v>94</v>
      </c>
      <c r="B348">
        <v>3.25</v>
      </c>
      <c r="G348" s="10">
        <v>269000</v>
      </c>
      <c r="H348" s="10" t="s">
        <v>21</v>
      </c>
      <c r="I348" s="10">
        <v>135000</v>
      </c>
    </row>
    <row r="349" spans="1:9" x14ac:dyDescent="0.3">
      <c r="A349" s="13">
        <v>94.44</v>
      </c>
      <c r="B349">
        <v>3.62</v>
      </c>
      <c r="G349" s="11">
        <v>46000</v>
      </c>
      <c r="H349" s="11" t="s">
        <v>21</v>
      </c>
      <c r="I349" s="11">
        <v>95000</v>
      </c>
    </row>
    <row r="350" spans="1:9" x14ac:dyDescent="0.3">
      <c r="A350" s="13">
        <v>94.73</v>
      </c>
      <c r="B350">
        <v>2.75</v>
      </c>
      <c r="G350" s="10">
        <v>166000</v>
      </c>
      <c r="H350" s="10" t="s">
        <v>21</v>
      </c>
      <c r="I350" s="10">
        <v>335000</v>
      </c>
    </row>
    <row r="351" spans="1:9" x14ac:dyDescent="0.3">
      <c r="A351" s="13">
        <v>94.82</v>
      </c>
      <c r="B351">
        <v>2.87</v>
      </c>
      <c r="G351" s="11">
        <v>142000</v>
      </c>
      <c r="H351" s="11" t="s">
        <v>21</v>
      </c>
      <c r="I351" s="11">
        <v>195000</v>
      </c>
    </row>
    <row r="352" spans="1:9" x14ac:dyDescent="0.3">
      <c r="A352" s="13">
        <v>94.96</v>
      </c>
      <c r="B352">
        <v>2.62</v>
      </c>
      <c r="G352" s="10">
        <v>68000</v>
      </c>
      <c r="H352" s="10" t="s">
        <v>21</v>
      </c>
      <c r="I352" s="10">
        <v>185000</v>
      </c>
    </row>
    <row r="353" spans="1:9" x14ac:dyDescent="0.3">
      <c r="A353" s="13">
        <v>94.99</v>
      </c>
      <c r="B353">
        <v>4.62</v>
      </c>
      <c r="G353" s="11">
        <v>91000</v>
      </c>
      <c r="H353" s="11" t="s">
        <v>21</v>
      </c>
      <c r="I353" s="11">
        <v>395000</v>
      </c>
    </row>
    <row r="354" spans="1:9" x14ac:dyDescent="0.3">
      <c r="A354" s="13">
        <v>95</v>
      </c>
      <c r="B354">
        <v>3.2990322580645164</v>
      </c>
      <c r="G354" s="10">
        <v>37000</v>
      </c>
      <c r="H354" s="10" t="s">
        <v>21</v>
      </c>
      <c r="I354" s="10">
        <v>125000</v>
      </c>
    </row>
    <row r="355" spans="1:9" x14ac:dyDescent="0.3">
      <c r="A355" s="13">
        <v>96.99</v>
      </c>
      <c r="B355">
        <v>2.87</v>
      </c>
      <c r="G355" s="11">
        <v>568000</v>
      </c>
      <c r="H355" s="11" t="s">
        <v>21</v>
      </c>
      <c r="I355" s="11">
        <v>275000</v>
      </c>
    </row>
    <row r="356" spans="1:9" x14ac:dyDescent="0.3">
      <c r="A356" s="13">
        <v>97</v>
      </c>
      <c r="B356">
        <v>3.0333333333333332</v>
      </c>
      <c r="G356" s="10">
        <v>150000</v>
      </c>
      <c r="H356" s="10" t="s">
        <v>21</v>
      </c>
      <c r="I356" s="10">
        <v>305000</v>
      </c>
    </row>
    <row r="357" spans="1:9" x14ac:dyDescent="0.3">
      <c r="A357" s="13" t="s">
        <v>27</v>
      </c>
      <c r="B357">
        <v>3.2351399999999813</v>
      </c>
      <c r="G357" s="11">
        <v>96000</v>
      </c>
      <c r="H357" s="11" t="s">
        <v>21</v>
      </c>
      <c r="I357" s="11">
        <v>445000</v>
      </c>
    </row>
    <row r="358" spans="1:9" x14ac:dyDescent="0.3">
      <c r="G358" s="10">
        <v>31000</v>
      </c>
      <c r="H358" s="10" t="s">
        <v>21</v>
      </c>
      <c r="I358" s="10">
        <v>165000</v>
      </c>
    </row>
    <row r="359" spans="1:9" x14ac:dyDescent="0.3">
      <c r="G359" s="11">
        <v>114000</v>
      </c>
      <c r="H359" s="11" t="s">
        <v>21</v>
      </c>
      <c r="I359" s="11">
        <v>195000</v>
      </c>
    </row>
    <row r="360" spans="1:9" x14ac:dyDescent="0.3">
      <c r="G360" s="10">
        <v>371000</v>
      </c>
      <c r="H360" s="10" t="s">
        <v>21</v>
      </c>
      <c r="I360" s="10">
        <v>475000</v>
      </c>
    </row>
    <row r="361" spans="1:9" x14ac:dyDescent="0.3">
      <c r="G361" s="11">
        <v>52000</v>
      </c>
      <c r="H361" s="11" t="s">
        <v>21</v>
      </c>
      <c r="I361" s="11">
        <v>145000</v>
      </c>
    </row>
    <row r="362" spans="1:9" x14ac:dyDescent="0.3">
      <c r="G362" s="10">
        <v>57000</v>
      </c>
      <c r="H362" s="10" t="s">
        <v>21</v>
      </c>
      <c r="I362" s="10">
        <v>155000</v>
      </c>
    </row>
    <row r="363" spans="1:9" x14ac:dyDescent="0.3">
      <c r="G363" s="11">
        <v>69000</v>
      </c>
      <c r="H363" s="11" t="s">
        <v>21</v>
      </c>
      <c r="I363" s="11">
        <v>175000</v>
      </c>
    </row>
    <row r="364" spans="1:9" x14ac:dyDescent="0.3">
      <c r="G364" s="10">
        <v>48000</v>
      </c>
      <c r="H364" s="10" t="s">
        <v>21</v>
      </c>
      <c r="I364" s="10">
        <v>95000</v>
      </c>
    </row>
    <row r="365" spans="1:9" x14ac:dyDescent="0.3">
      <c r="G365" s="11">
        <v>119000</v>
      </c>
      <c r="H365" s="11" t="s">
        <v>21</v>
      </c>
      <c r="I365" s="11">
        <v>515000</v>
      </c>
    </row>
    <row r="366" spans="1:9" x14ac:dyDescent="0.3">
      <c r="G366" s="10">
        <v>41000</v>
      </c>
      <c r="H366" s="10" t="s">
        <v>21</v>
      </c>
      <c r="I366" s="10">
        <v>135000</v>
      </c>
    </row>
    <row r="367" spans="1:9" x14ac:dyDescent="0.3">
      <c r="G367" s="11">
        <v>219000</v>
      </c>
      <c r="H367" s="11" t="s">
        <v>21</v>
      </c>
      <c r="I367" s="11">
        <v>485000</v>
      </c>
    </row>
    <row r="368" spans="1:9" x14ac:dyDescent="0.3">
      <c r="G368" s="10">
        <v>133000</v>
      </c>
      <c r="H368" s="10" t="s">
        <v>21</v>
      </c>
      <c r="I368" s="10">
        <v>375000</v>
      </c>
    </row>
    <row r="369" spans="7:9" x14ac:dyDescent="0.3">
      <c r="G369" s="11">
        <v>52000</v>
      </c>
      <c r="H369" s="11" t="s">
        <v>21</v>
      </c>
      <c r="I369" s="11">
        <v>135000</v>
      </c>
    </row>
    <row r="370" spans="7:9" x14ac:dyDescent="0.3">
      <c r="G370" s="10">
        <v>108000</v>
      </c>
      <c r="H370" s="10" t="s">
        <v>21</v>
      </c>
      <c r="I370" s="10">
        <v>175000</v>
      </c>
    </row>
    <row r="371" spans="7:9" x14ac:dyDescent="0.3">
      <c r="G371" s="11">
        <v>117000</v>
      </c>
      <c r="H371" s="11" t="s">
        <v>21</v>
      </c>
      <c r="I371" s="11">
        <v>395000</v>
      </c>
    </row>
    <row r="372" spans="7:9" x14ac:dyDescent="0.3">
      <c r="G372" s="10">
        <v>54000</v>
      </c>
      <c r="H372" s="10" t="s">
        <v>21</v>
      </c>
      <c r="I372" s="10">
        <v>125000</v>
      </c>
    </row>
    <row r="373" spans="7:9" x14ac:dyDescent="0.3">
      <c r="G373" s="11">
        <v>200000</v>
      </c>
      <c r="H373" s="11" t="s">
        <v>21</v>
      </c>
      <c r="I373" s="11">
        <v>515000</v>
      </c>
    </row>
    <row r="374" spans="7:9" x14ac:dyDescent="0.3">
      <c r="G374" s="10">
        <v>1560000</v>
      </c>
      <c r="H374" s="10" t="s">
        <v>21</v>
      </c>
      <c r="I374" s="10">
        <v>325000</v>
      </c>
    </row>
    <row r="375" spans="7:9" x14ac:dyDescent="0.3">
      <c r="G375" s="11">
        <v>210000</v>
      </c>
      <c r="H375" s="11" t="s">
        <v>21</v>
      </c>
      <c r="I375" s="11">
        <v>505000</v>
      </c>
    </row>
    <row r="376" spans="7:9" x14ac:dyDescent="0.3">
      <c r="G376" s="10">
        <v>59000</v>
      </c>
      <c r="H376" s="10" t="s">
        <v>21</v>
      </c>
      <c r="I376" s="10">
        <v>165000</v>
      </c>
    </row>
    <row r="377" spans="7:9" x14ac:dyDescent="0.3">
      <c r="G377" s="11">
        <v>211000</v>
      </c>
      <c r="H377" s="11" t="s">
        <v>21</v>
      </c>
      <c r="I377" s="11">
        <v>415000</v>
      </c>
    </row>
    <row r="378" spans="7:9" x14ac:dyDescent="0.3">
      <c r="G378" s="10">
        <v>44000</v>
      </c>
      <c r="H378" s="10" t="s">
        <v>21</v>
      </c>
      <c r="I378" s="10">
        <v>115000</v>
      </c>
    </row>
    <row r="379" spans="7:9" x14ac:dyDescent="0.3">
      <c r="G379" s="11">
        <v>80000</v>
      </c>
      <c r="H379" s="11" t="s">
        <v>21</v>
      </c>
      <c r="I379" s="11">
        <v>245000</v>
      </c>
    </row>
    <row r="380" spans="7:9" x14ac:dyDescent="0.3">
      <c r="G380" s="10">
        <v>208000</v>
      </c>
      <c r="H380" s="10" t="s">
        <v>21</v>
      </c>
      <c r="I380" s="10">
        <v>455000</v>
      </c>
    </row>
    <row r="381" spans="7:9" x14ac:dyDescent="0.3">
      <c r="G381" s="11">
        <v>109000</v>
      </c>
      <c r="H381" s="11" t="s">
        <v>21</v>
      </c>
      <c r="I381" s="11">
        <v>275000</v>
      </c>
    </row>
    <row r="382" spans="7:9" x14ac:dyDescent="0.3">
      <c r="G382" s="10">
        <v>160000</v>
      </c>
      <c r="H382" s="10" t="s">
        <v>21</v>
      </c>
      <c r="I382" s="10">
        <v>265000</v>
      </c>
    </row>
    <row r="383" spans="7:9" x14ac:dyDescent="0.3">
      <c r="G383" s="11">
        <v>232000</v>
      </c>
      <c r="H383" s="11" t="s">
        <v>21</v>
      </c>
      <c r="I383" s="11">
        <v>515000</v>
      </c>
    </row>
    <row r="384" spans="7:9" x14ac:dyDescent="0.3">
      <c r="G384" s="10">
        <v>100000</v>
      </c>
      <c r="H384" s="10" t="s">
        <v>21</v>
      </c>
      <c r="I384" s="10">
        <v>165000</v>
      </c>
    </row>
    <row r="385" spans="7:9" x14ac:dyDescent="0.3">
      <c r="G385" s="11">
        <v>88000</v>
      </c>
      <c r="H385" s="11" t="s">
        <v>21</v>
      </c>
      <c r="I385" s="11">
        <v>255000</v>
      </c>
    </row>
    <row r="386" spans="7:9" x14ac:dyDescent="0.3">
      <c r="G386" s="10">
        <v>69000</v>
      </c>
      <c r="H386" s="10" t="s">
        <v>21</v>
      </c>
      <c r="I386" s="10">
        <v>275000</v>
      </c>
    </row>
    <row r="387" spans="7:9" x14ac:dyDescent="0.3">
      <c r="G387" s="11">
        <v>58000</v>
      </c>
      <c r="H387" s="11" t="s">
        <v>21</v>
      </c>
      <c r="I387" s="11">
        <v>135000</v>
      </c>
    </row>
    <row r="388" spans="7:9" x14ac:dyDescent="0.3">
      <c r="G388" s="10">
        <v>110000</v>
      </c>
      <c r="H388" s="10" t="s">
        <v>21</v>
      </c>
      <c r="I388" s="10">
        <v>255000</v>
      </c>
    </row>
    <row r="389" spans="7:9" x14ac:dyDescent="0.3">
      <c r="G389" s="11">
        <v>45000</v>
      </c>
      <c r="H389" s="11" t="s">
        <v>21</v>
      </c>
      <c r="I389" s="11">
        <v>125000</v>
      </c>
    </row>
    <row r="390" spans="7:9" x14ac:dyDescent="0.3">
      <c r="G390" s="10">
        <v>138000</v>
      </c>
      <c r="H390" s="10" t="s">
        <v>21</v>
      </c>
      <c r="I390" s="10">
        <v>245000</v>
      </c>
    </row>
    <row r="391" spans="7:9" x14ac:dyDescent="0.3">
      <c r="G391" s="11">
        <v>66000</v>
      </c>
      <c r="H391" s="11" t="s">
        <v>21</v>
      </c>
      <c r="I391" s="11">
        <v>245000</v>
      </c>
    </row>
    <row r="392" spans="7:9" x14ac:dyDescent="0.3">
      <c r="G392" s="10">
        <v>173000</v>
      </c>
      <c r="H392" s="10" t="s">
        <v>21</v>
      </c>
      <c r="I392" s="10">
        <v>565000</v>
      </c>
    </row>
    <row r="393" spans="7:9" x14ac:dyDescent="0.3">
      <c r="G393" s="11">
        <v>159000</v>
      </c>
      <c r="H393" s="11" t="s">
        <v>21</v>
      </c>
      <c r="I393" s="11">
        <v>115000</v>
      </c>
    </row>
    <row r="394" spans="7:9" x14ac:dyDescent="0.3">
      <c r="G394" s="10">
        <v>66000</v>
      </c>
      <c r="H394" s="10" t="s">
        <v>21</v>
      </c>
      <c r="I394" s="10">
        <v>155000</v>
      </c>
    </row>
    <row r="395" spans="7:9" x14ac:dyDescent="0.3">
      <c r="G395" s="11">
        <v>100000</v>
      </c>
      <c r="H395" s="11" t="s">
        <v>21</v>
      </c>
      <c r="I395" s="11">
        <v>185000</v>
      </c>
    </row>
    <row r="396" spans="7:9" x14ac:dyDescent="0.3">
      <c r="G396" s="10">
        <v>156000</v>
      </c>
      <c r="H396" s="10" t="s">
        <v>21</v>
      </c>
      <c r="I396" s="10">
        <v>285000</v>
      </c>
    </row>
    <row r="397" spans="7:9" x14ac:dyDescent="0.3">
      <c r="G397" s="11">
        <v>168000</v>
      </c>
      <c r="H397" s="11" t="s">
        <v>21</v>
      </c>
      <c r="I397" s="11">
        <v>295000</v>
      </c>
    </row>
    <row r="398" spans="7:9" x14ac:dyDescent="0.3">
      <c r="G398" s="10">
        <v>115000</v>
      </c>
      <c r="H398" s="10" t="s">
        <v>21</v>
      </c>
      <c r="I398" s="10">
        <v>305000</v>
      </c>
    </row>
    <row r="399" spans="7:9" x14ac:dyDescent="0.3">
      <c r="G399" s="11">
        <v>235000</v>
      </c>
      <c r="H399" s="11" t="s">
        <v>21</v>
      </c>
      <c r="I399" s="11">
        <v>475000</v>
      </c>
    </row>
    <row r="400" spans="7:9" x14ac:dyDescent="0.3">
      <c r="G400" s="10">
        <v>170000</v>
      </c>
      <c r="H400" s="10" t="s">
        <v>21</v>
      </c>
      <c r="I400" s="10">
        <v>225000</v>
      </c>
    </row>
    <row r="401" spans="7:9" x14ac:dyDescent="0.3">
      <c r="G401" s="11">
        <v>78000</v>
      </c>
      <c r="H401" s="11" t="s">
        <v>21</v>
      </c>
      <c r="I401" s="11">
        <v>165000</v>
      </c>
    </row>
    <row r="402" spans="7:9" x14ac:dyDescent="0.3">
      <c r="G402" s="10">
        <v>75000</v>
      </c>
      <c r="H402" s="10" t="s">
        <v>21</v>
      </c>
      <c r="I402" s="10">
        <v>265000</v>
      </c>
    </row>
    <row r="403" spans="7:9" x14ac:dyDescent="0.3">
      <c r="G403" s="11">
        <v>172000</v>
      </c>
      <c r="H403" s="11" t="s">
        <v>21</v>
      </c>
      <c r="I403" s="11">
        <v>405000</v>
      </c>
    </row>
    <row r="404" spans="7:9" x14ac:dyDescent="0.3">
      <c r="G404" s="10">
        <v>190000</v>
      </c>
      <c r="H404" s="10" t="s">
        <v>21</v>
      </c>
      <c r="I404" s="10">
        <v>305000</v>
      </c>
    </row>
    <row r="405" spans="7:9" x14ac:dyDescent="0.3">
      <c r="G405" s="11">
        <v>90000</v>
      </c>
      <c r="H405" s="11" t="s">
        <v>21</v>
      </c>
      <c r="I405" s="11">
        <v>235000</v>
      </c>
    </row>
    <row r="406" spans="7:9" x14ac:dyDescent="0.3">
      <c r="G406" s="10">
        <v>86000</v>
      </c>
      <c r="H406" s="10" t="s">
        <v>21</v>
      </c>
      <c r="I406" s="10">
        <v>185000</v>
      </c>
    </row>
    <row r="407" spans="7:9" x14ac:dyDescent="0.3">
      <c r="G407" s="11">
        <v>123000</v>
      </c>
      <c r="H407" s="11" t="s">
        <v>21</v>
      </c>
      <c r="I407" s="11">
        <v>265000</v>
      </c>
    </row>
    <row r="408" spans="7:9" x14ac:dyDescent="0.3">
      <c r="G408" s="10">
        <v>107000</v>
      </c>
      <c r="H408" s="10" t="s">
        <v>21</v>
      </c>
      <c r="I408" s="10">
        <v>255000</v>
      </c>
    </row>
    <row r="409" spans="7:9" x14ac:dyDescent="0.3">
      <c r="G409" s="11">
        <v>60000</v>
      </c>
      <c r="H409" s="11" t="s">
        <v>21</v>
      </c>
      <c r="I409" s="11">
        <v>275000</v>
      </c>
    </row>
    <row r="410" spans="7:9" x14ac:dyDescent="0.3">
      <c r="G410" s="10">
        <v>62000</v>
      </c>
      <c r="H410" s="10" t="s">
        <v>21</v>
      </c>
      <c r="I410" s="10">
        <v>155000</v>
      </c>
    </row>
    <row r="411" spans="7:9" x14ac:dyDescent="0.3">
      <c r="G411" s="11">
        <v>149000</v>
      </c>
      <c r="H411" s="11" t="s">
        <v>21</v>
      </c>
      <c r="I411" s="11">
        <v>435000</v>
      </c>
    </row>
    <row r="412" spans="7:9" x14ac:dyDescent="0.3">
      <c r="G412" s="10">
        <v>126000</v>
      </c>
      <c r="H412" s="10" t="s">
        <v>21</v>
      </c>
      <c r="I412" s="10">
        <v>655000</v>
      </c>
    </row>
    <row r="413" spans="7:9" x14ac:dyDescent="0.3">
      <c r="G413" s="11">
        <v>90000</v>
      </c>
      <c r="H413" s="11" t="s">
        <v>21</v>
      </c>
      <c r="I413" s="11">
        <v>225000</v>
      </c>
    </row>
    <row r="414" spans="7:9" x14ac:dyDescent="0.3">
      <c r="G414" s="10">
        <v>96000</v>
      </c>
      <c r="H414" s="10" t="s">
        <v>21</v>
      </c>
      <c r="I414" s="10">
        <v>275000</v>
      </c>
    </row>
    <row r="415" spans="7:9" x14ac:dyDescent="0.3">
      <c r="G415" s="11">
        <v>134000</v>
      </c>
      <c r="H415" s="11" t="s">
        <v>21</v>
      </c>
      <c r="I415" s="11">
        <v>195000</v>
      </c>
    </row>
    <row r="416" spans="7:9" x14ac:dyDescent="0.3">
      <c r="G416" s="10">
        <v>64000</v>
      </c>
      <c r="H416" s="10" t="s">
        <v>21</v>
      </c>
      <c r="I416" s="10">
        <v>105000</v>
      </c>
    </row>
    <row r="417" spans="7:9" x14ac:dyDescent="0.3">
      <c r="G417" s="11">
        <v>194000</v>
      </c>
      <c r="H417" s="11" t="s">
        <v>21</v>
      </c>
      <c r="I417" s="11">
        <v>575000</v>
      </c>
    </row>
    <row r="418" spans="7:9" x14ac:dyDescent="0.3">
      <c r="G418" s="10">
        <v>137000</v>
      </c>
      <c r="H418" s="10" t="s">
        <v>21</v>
      </c>
      <c r="I418" s="10">
        <v>405000</v>
      </c>
    </row>
    <row r="419" spans="7:9" x14ac:dyDescent="0.3">
      <c r="G419" s="11">
        <v>52000</v>
      </c>
      <c r="H419" s="11" t="s">
        <v>21</v>
      </c>
      <c r="I419" s="11">
        <v>95000</v>
      </c>
    </row>
    <row r="420" spans="7:9" x14ac:dyDescent="0.3">
      <c r="G420" s="10">
        <v>57000</v>
      </c>
      <c r="H420" s="10" t="s">
        <v>21</v>
      </c>
      <c r="I420" s="10">
        <v>335000</v>
      </c>
    </row>
    <row r="421" spans="7:9" x14ac:dyDescent="0.3">
      <c r="G421" s="11">
        <v>79000</v>
      </c>
      <c r="H421" s="11" t="s">
        <v>21</v>
      </c>
      <c r="I421" s="11">
        <v>105000</v>
      </c>
    </row>
    <row r="422" spans="7:9" x14ac:dyDescent="0.3">
      <c r="G422" s="10">
        <v>64000</v>
      </c>
      <c r="H422" s="10" t="s">
        <v>21</v>
      </c>
      <c r="I422" s="10">
        <v>305000</v>
      </c>
    </row>
    <row r="423" spans="7:9" x14ac:dyDescent="0.3">
      <c r="G423" s="11">
        <v>65000</v>
      </c>
      <c r="H423" s="11" t="s">
        <v>22</v>
      </c>
      <c r="I423" s="11">
        <v>205000</v>
      </c>
    </row>
    <row r="424" spans="7:9" x14ac:dyDescent="0.3">
      <c r="G424" s="10">
        <v>91000</v>
      </c>
      <c r="H424" s="10" t="s">
        <v>22</v>
      </c>
      <c r="I424" s="10">
        <v>265000</v>
      </c>
    </row>
    <row r="425" spans="7:9" x14ac:dyDescent="0.3">
      <c r="G425" s="11">
        <v>43000</v>
      </c>
      <c r="H425" s="11" t="s">
        <v>22</v>
      </c>
      <c r="I425" s="11">
        <v>135000</v>
      </c>
    </row>
    <row r="426" spans="7:9" x14ac:dyDescent="0.3">
      <c r="G426" s="10">
        <v>69000</v>
      </c>
      <c r="H426" s="10" t="s">
        <v>22</v>
      </c>
      <c r="I426" s="10">
        <v>65000</v>
      </c>
    </row>
    <row r="427" spans="7:9" x14ac:dyDescent="0.3">
      <c r="G427" s="11">
        <v>700000</v>
      </c>
      <c r="H427" s="11" t="s">
        <v>22</v>
      </c>
      <c r="I427" s="11">
        <v>495000</v>
      </c>
    </row>
    <row r="428" spans="7:9" x14ac:dyDescent="0.3">
      <c r="G428" s="10">
        <v>84000</v>
      </c>
      <c r="H428" s="10" t="s">
        <v>22</v>
      </c>
      <c r="I428" s="10">
        <v>255000</v>
      </c>
    </row>
    <row r="429" spans="7:9" x14ac:dyDescent="0.3">
      <c r="G429" s="11">
        <v>74000</v>
      </c>
      <c r="H429" s="11" t="s">
        <v>22</v>
      </c>
      <c r="I429" s="11">
        <v>245000</v>
      </c>
    </row>
    <row r="430" spans="7:9" x14ac:dyDescent="0.3">
      <c r="G430" s="10">
        <v>62000</v>
      </c>
      <c r="H430" s="10" t="s">
        <v>22</v>
      </c>
      <c r="I430" s="10">
        <v>155000</v>
      </c>
    </row>
    <row r="431" spans="7:9" x14ac:dyDescent="0.3">
      <c r="G431" s="11">
        <v>105000</v>
      </c>
      <c r="H431" s="11" t="s">
        <v>22</v>
      </c>
      <c r="I431" s="11">
        <v>245000</v>
      </c>
    </row>
    <row r="432" spans="7:9" x14ac:dyDescent="0.3">
      <c r="G432" s="10">
        <v>95000</v>
      </c>
      <c r="H432" s="10" t="s">
        <v>22</v>
      </c>
      <c r="I432" s="10">
        <v>225000</v>
      </c>
    </row>
    <row r="433" spans="7:9" x14ac:dyDescent="0.3">
      <c r="G433" s="11">
        <v>145000</v>
      </c>
      <c r="H433" s="11" t="s">
        <v>22</v>
      </c>
      <c r="I433" s="11">
        <v>505000</v>
      </c>
    </row>
    <row r="434" spans="7:9" x14ac:dyDescent="0.3">
      <c r="G434" s="10">
        <v>58000</v>
      </c>
      <c r="H434" s="10" t="s">
        <v>22</v>
      </c>
      <c r="I434" s="10">
        <v>315000</v>
      </c>
    </row>
    <row r="435" spans="7:9" x14ac:dyDescent="0.3">
      <c r="G435" s="11">
        <v>84000</v>
      </c>
      <c r="H435" s="11" t="s">
        <v>22</v>
      </c>
      <c r="I435" s="11">
        <v>215000</v>
      </c>
    </row>
    <row r="436" spans="7:9" x14ac:dyDescent="0.3">
      <c r="G436" s="10">
        <v>101000</v>
      </c>
      <c r="H436" s="10" t="s">
        <v>22</v>
      </c>
      <c r="I436" s="10">
        <v>125000</v>
      </c>
    </row>
    <row r="437" spans="7:9" x14ac:dyDescent="0.3">
      <c r="G437" s="11">
        <v>612000</v>
      </c>
      <c r="H437" s="11" t="s">
        <v>22</v>
      </c>
      <c r="I437" s="11">
        <v>75000</v>
      </c>
    </row>
    <row r="438" spans="7:9" x14ac:dyDescent="0.3">
      <c r="G438" s="10">
        <v>111000</v>
      </c>
      <c r="H438" s="10" t="s">
        <v>22</v>
      </c>
      <c r="I438" s="10">
        <v>315000</v>
      </c>
    </row>
    <row r="439" spans="7:9" x14ac:dyDescent="0.3">
      <c r="G439" s="11">
        <v>48000</v>
      </c>
      <c r="H439" s="11" t="s">
        <v>22</v>
      </c>
      <c r="I439" s="11">
        <v>125000</v>
      </c>
    </row>
    <row r="440" spans="7:9" x14ac:dyDescent="0.3">
      <c r="G440" s="10">
        <v>62000</v>
      </c>
      <c r="H440" s="10" t="s">
        <v>22</v>
      </c>
      <c r="I440" s="10">
        <v>195000</v>
      </c>
    </row>
    <row r="441" spans="7:9" x14ac:dyDescent="0.3">
      <c r="G441" s="11">
        <v>64000</v>
      </c>
      <c r="H441" s="11" t="s">
        <v>22</v>
      </c>
      <c r="I441" s="11">
        <v>225000</v>
      </c>
    </row>
    <row r="442" spans="7:9" x14ac:dyDescent="0.3">
      <c r="G442" s="10">
        <v>33000</v>
      </c>
      <c r="H442" s="10" t="s">
        <v>22</v>
      </c>
      <c r="I442" s="10">
        <v>105000</v>
      </c>
    </row>
    <row r="443" spans="7:9" x14ac:dyDescent="0.3">
      <c r="G443" s="11">
        <v>186000</v>
      </c>
      <c r="H443" s="11" t="s">
        <v>22</v>
      </c>
      <c r="I443" s="11">
        <v>305000</v>
      </c>
    </row>
    <row r="444" spans="7:9" x14ac:dyDescent="0.3">
      <c r="G444" s="10">
        <v>61000</v>
      </c>
      <c r="H444" s="10" t="s">
        <v>22</v>
      </c>
      <c r="I444" s="10">
        <v>235000</v>
      </c>
    </row>
    <row r="445" spans="7:9" x14ac:dyDescent="0.3">
      <c r="G445" s="11">
        <v>75000</v>
      </c>
      <c r="H445" s="11" t="s">
        <v>22</v>
      </c>
      <c r="I445" s="11">
        <v>215000</v>
      </c>
    </row>
    <row r="446" spans="7:9" x14ac:dyDescent="0.3">
      <c r="G446" s="10">
        <v>70000</v>
      </c>
      <c r="H446" s="10" t="s">
        <v>22</v>
      </c>
      <c r="I446" s="10">
        <v>85000</v>
      </c>
    </row>
    <row r="447" spans="7:9" x14ac:dyDescent="0.3">
      <c r="G447" s="11">
        <v>49000</v>
      </c>
      <c r="H447" s="11" t="s">
        <v>22</v>
      </c>
      <c r="I447" s="11">
        <v>115000</v>
      </c>
    </row>
    <row r="448" spans="7:9" x14ac:dyDescent="0.3">
      <c r="G448" s="10">
        <v>43000</v>
      </c>
      <c r="H448" s="10" t="s">
        <v>22</v>
      </c>
      <c r="I448" s="10">
        <v>145000</v>
      </c>
    </row>
    <row r="449" spans="7:9" x14ac:dyDescent="0.3">
      <c r="G449" s="11">
        <v>49000</v>
      </c>
      <c r="H449" s="11" t="s">
        <v>22</v>
      </c>
      <c r="I449" s="11">
        <v>55000</v>
      </c>
    </row>
    <row r="450" spans="7:9" x14ac:dyDescent="0.3">
      <c r="G450" s="10">
        <v>89000</v>
      </c>
      <c r="H450" s="10" t="s">
        <v>22</v>
      </c>
      <c r="I450" s="10">
        <v>315000</v>
      </c>
    </row>
    <row r="451" spans="7:9" x14ac:dyDescent="0.3">
      <c r="G451" s="11">
        <v>82000</v>
      </c>
      <c r="H451" s="11" t="s">
        <v>22</v>
      </c>
      <c r="I451" s="11">
        <v>295000</v>
      </c>
    </row>
    <row r="452" spans="7:9" x14ac:dyDescent="0.3">
      <c r="G452" s="10">
        <v>25000</v>
      </c>
      <c r="H452" s="10" t="s">
        <v>22</v>
      </c>
      <c r="I452" s="10">
        <v>85000</v>
      </c>
    </row>
    <row r="453" spans="7:9" x14ac:dyDescent="0.3">
      <c r="G453" s="11">
        <v>65000</v>
      </c>
      <c r="H453" s="11" t="s">
        <v>22</v>
      </c>
      <c r="I453" s="11">
        <v>215000</v>
      </c>
    </row>
    <row r="454" spans="7:9" x14ac:dyDescent="0.3">
      <c r="G454" s="10">
        <v>144000</v>
      </c>
      <c r="H454" s="10" t="s">
        <v>22</v>
      </c>
      <c r="I454" s="10">
        <v>475000</v>
      </c>
    </row>
    <row r="455" spans="7:9" x14ac:dyDescent="0.3">
      <c r="G455" s="11">
        <v>78000</v>
      </c>
      <c r="H455" s="11" t="s">
        <v>22</v>
      </c>
      <c r="I455" s="11">
        <v>465000</v>
      </c>
    </row>
    <row r="456" spans="7:9" x14ac:dyDescent="0.3">
      <c r="G456" s="10">
        <v>181000</v>
      </c>
      <c r="H456" s="10" t="s">
        <v>22</v>
      </c>
      <c r="I456" s="10">
        <v>25000</v>
      </c>
    </row>
    <row r="457" spans="7:9" x14ac:dyDescent="0.3">
      <c r="G457" s="11">
        <v>171000</v>
      </c>
      <c r="H457" s="11" t="s">
        <v>22</v>
      </c>
      <c r="I457" s="11">
        <v>515000</v>
      </c>
    </row>
    <row r="458" spans="7:9" x14ac:dyDescent="0.3">
      <c r="G458" s="10">
        <v>36000</v>
      </c>
      <c r="H458" s="10" t="s">
        <v>22</v>
      </c>
      <c r="I458" s="10">
        <v>165000</v>
      </c>
    </row>
    <row r="459" spans="7:9" x14ac:dyDescent="0.3">
      <c r="G459" s="11">
        <v>174000</v>
      </c>
      <c r="H459" s="11" t="s">
        <v>22</v>
      </c>
      <c r="I459" s="11">
        <v>725000</v>
      </c>
    </row>
    <row r="460" spans="7:9" x14ac:dyDescent="0.3">
      <c r="G460" s="10">
        <v>32000</v>
      </c>
      <c r="H460" s="10" t="s">
        <v>22</v>
      </c>
      <c r="I460" s="10">
        <v>135000</v>
      </c>
    </row>
    <row r="461" spans="7:9" x14ac:dyDescent="0.3">
      <c r="G461" s="11">
        <v>41000</v>
      </c>
      <c r="H461" s="11" t="s">
        <v>22</v>
      </c>
      <c r="I461" s="11">
        <v>95000</v>
      </c>
    </row>
    <row r="462" spans="7:9" x14ac:dyDescent="0.3">
      <c r="G462" s="10">
        <v>125000</v>
      </c>
      <c r="H462" s="10" t="s">
        <v>22</v>
      </c>
      <c r="I462" s="10">
        <v>315000</v>
      </c>
    </row>
    <row r="463" spans="7:9" x14ac:dyDescent="0.3">
      <c r="G463" s="11">
        <v>60000</v>
      </c>
      <c r="H463" s="11" t="s">
        <v>22</v>
      </c>
      <c r="I463" s="11">
        <v>155000</v>
      </c>
    </row>
    <row r="464" spans="7:9" x14ac:dyDescent="0.3">
      <c r="G464" s="10">
        <v>49000</v>
      </c>
      <c r="H464" s="10" t="s">
        <v>22</v>
      </c>
      <c r="I464" s="10">
        <v>165000</v>
      </c>
    </row>
    <row r="465" spans="7:9" x14ac:dyDescent="0.3">
      <c r="G465" s="11">
        <v>20000</v>
      </c>
      <c r="H465" s="11" t="s">
        <v>22</v>
      </c>
      <c r="I465" s="11">
        <v>65000</v>
      </c>
    </row>
    <row r="466" spans="7:9" x14ac:dyDescent="0.3">
      <c r="G466" s="10">
        <v>100000</v>
      </c>
      <c r="H466" s="10" t="s">
        <v>22</v>
      </c>
      <c r="I466" s="10">
        <v>395000</v>
      </c>
    </row>
    <row r="467" spans="7:9" x14ac:dyDescent="0.3">
      <c r="G467" s="11">
        <v>77000</v>
      </c>
      <c r="H467" s="11" t="s">
        <v>22</v>
      </c>
      <c r="I467" s="11">
        <v>265000</v>
      </c>
    </row>
    <row r="468" spans="7:9" x14ac:dyDescent="0.3">
      <c r="G468" s="10">
        <v>170000</v>
      </c>
      <c r="H468" s="10" t="s">
        <v>22</v>
      </c>
      <c r="I468" s="10">
        <v>595000</v>
      </c>
    </row>
    <row r="469" spans="7:9" x14ac:dyDescent="0.3">
      <c r="G469" s="11">
        <v>317000</v>
      </c>
      <c r="H469" s="11" t="s">
        <v>22</v>
      </c>
      <c r="I469" s="11">
        <v>495000</v>
      </c>
    </row>
    <row r="470" spans="7:9" x14ac:dyDescent="0.3">
      <c r="G470" s="10">
        <v>103000</v>
      </c>
      <c r="H470" s="10" t="s">
        <v>22</v>
      </c>
      <c r="I470" s="10">
        <v>165000</v>
      </c>
    </row>
    <row r="471" spans="7:9" x14ac:dyDescent="0.3">
      <c r="G471" s="11">
        <v>54000</v>
      </c>
      <c r="H471" s="11" t="s">
        <v>22</v>
      </c>
      <c r="I471" s="11">
        <v>225000</v>
      </c>
    </row>
    <row r="472" spans="7:9" x14ac:dyDescent="0.3">
      <c r="G472" s="10">
        <v>95000</v>
      </c>
      <c r="H472" s="10" t="s">
        <v>22</v>
      </c>
      <c r="I472" s="10">
        <v>275000</v>
      </c>
    </row>
    <row r="473" spans="7:9" x14ac:dyDescent="0.3">
      <c r="G473" s="11">
        <v>53000</v>
      </c>
      <c r="H473" s="11" t="s">
        <v>22</v>
      </c>
      <c r="I473" s="11">
        <v>205000</v>
      </c>
    </row>
    <row r="474" spans="7:9" x14ac:dyDescent="0.3">
      <c r="G474" s="10">
        <v>100000</v>
      </c>
      <c r="H474" s="10" t="s">
        <v>22</v>
      </c>
      <c r="I474" s="10">
        <v>185000</v>
      </c>
    </row>
    <row r="475" spans="7:9" x14ac:dyDescent="0.3">
      <c r="G475" s="11">
        <v>118000</v>
      </c>
      <c r="H475" s="11" t="s">
        <v>22</v>
      </c>
      <c r="I475" s="11">
        <v>155000</v>
      </c>
    </row>
    <row r="476" spans="7:9" x14ac:dyDescent="0.3">
      <c r="G476" s="10">
        <v>83000</v>
      </c>
      <c r="H476" s="10" t="s">
        <v>22</v>
      </c>
      <c r="I476" s="10">
        <v>175000</v>
      </c>
    </row>
    <row r="477" spans="7:9" x14ac:dyDescent="0.3">
      <c r="G477" s="11">
        <v>78000</v>
      </c>
      <c r="H477" s="11" t="s">
        <v>22</v>
      </c>
      <c r="I477" s="11">
        <v>365000</v>
      </c>
    </row>
    <row r="478" spans="7:9" x14ac:dyDescent="0.3">
      <c r="G478" s="10">
        <v>196000</v>
      </c>
      <c r="H478" s="10" t="s">
        <v>22</v>
      </c>
      <c r="I478" s="10">
        <v>315000</v>
      </c>
    </row>
    <row r="479" spans="7:9" x14ac:dyDescent="0.3">
      <c r="G479" s="11">
        <v>105000</v>
      </c>
      <c r="H479" s="11" t="s">
        <v>22</v>
      </c>
      <c r="I479" s="11">
        <v>555000</v>
      </c>
    </row>
    <row r="480" spans="7:9" x14ac:dyDescent="0.3">
      <c r="G480" s="10">
        <v>120000</v>
      </c>
      <c r="H480" s="10" t="s">
        <v>22</v>
      </c>
      <c r="I480" s="10">
        <v>665000</v>
      </c>
    </row>
    <row r="481" spans="7:9" x14ac:dyDescent="0.3">
      <c r="G481" s="11">
        <v>38000</v>
      </c>
      <c r="H481" s="11" t="s">
        <v>22</v>
      </c>
      <c r="I481" s="11">
        <v>115000</v>
      </c>
    </row>
    <row r="482" spans="7:9" x14ac:dyDescent="0.3">
      <c r="G482" s="10">
        <v>84000</v>
      </c>
      <c r="H482" s="10" t="s">
        <v>22</v>
      </c>
      <c r="I482" s="10">
        <v>425000</v>
      </c>
    </row>
    <row r="483" spans="7:9" x14ac:dyDescent="0.3">
      <c r="G483" s="11">
        <v>108000</v>
      </c>
      <c r="H483" s="11" t="s">
        <v>23</v>
      </c>
      <c r="I483" s="11">
        <v>125000</v>
      </c>
    </row>
    <row r="484" spans="7:9" x14ac:dyDescent="0.3">
      <c r="G484" s="10">
        <v>82000</v>
      </c>
      <c r="H484" s="10" t="s">
        <v>23</v>
      </c>
      <c r="I484" s="10">
        <v>215000</v>
      </c>
    </row>
    <row r="485" spans="7:9" x14ac:dyDescent="0.3">
      <c r="G485" s="11">
        <v>160000</v>
      </c>
      <c r="H485" s="11" t="s">
        <v>23</v>
      </c>
      <c r="I485" s="11">
        <v>325000</v>
      </c>
    </row>
    <row r="486" spans="7:9" x14ac:dyDescent="0.3">
      <c r="G486" s="10">
        <v>47000</v>
      </c>
      <c r="H486" s="10" t="s">
        <v>23</v>
      </c>
      <c r="I486" s="10">
        <v>265000</v>
      </c>
    </row>
    <row r="487" spans="7:9" x14ac:dyDescent="0.3">
      <c r="G487" s="11">
        <v>64000</v>
      </c>
      <c r="H487" s="11" t="s">
        <v>23</v>
      </c>
      <c r="I487" s="11">
        <v>265000</v>
      </c>
    </row>
    <row r="488" spans="7:9" x14ac:dyDescent="0.3">
      <c r="G488" s="10">
        <v>62000</v>
      </c>
      <c r="H488" s="10" t="s">
        <v>23</v>
      </c>
      <c r="I488" s="10">
        <v>285000</v>
      </c>
    </row>
    <row r="489" spans="7:9" x14ac:dyDescent="0.3">
      <c r="G489" s="11">
        <v>90000</v>
      </c>
      <c r="H489" s="11" t="s">
        <v>23</v>
      </c>
      <c r="I489" s="11">
        <v>165000</v>
      </c>
    </row>
    <row r="490" spans="7:9" x14ac:dyDescent="0.3">
      <c r="G490" s="10">
        <v>142000</v>
      </c>
      <c r="H490" s="10" t="s">
        <v>23</v>
      </c>
      <c r="I490" s="10">
        <v>365000</v>
      </c>
    </row>
    <row r="491" spans="7:9" x14ac:dyDescent="0.3">
      <c r="G491" s="11">
        <v>75000</v>
      </c>
      <c r="H491" s="11" t="s">
        <v>23</v>
      </c>
      <c r="I491" s="11">
        <v>245000</v>
      </c>
    </row>
    <row r="492" spans="7:9" x14ac:dyDescent="0.3">
      <c r="G492" s="10">
        <v>97000</v>
      </c>
      <c r="H492" s="10" t="s">
        <v>23</v>
      </c>
      <c r="I492" s="10">
        <v>605000</v>
      </c>
    </row>
    <row r="493" spans="7:9" x14ac:dyDescent="0.3">
      <c r="G493" s="11">
        <v>95000</v>
      </c>
      <c r="H493" s="11" t="s">
        <v>23</v>
      </c>
      <c r="I493" s="11">
        <v>345000</v>
      </c>
    </row>
    <row r="494" spans="7:9" x14ac:dyDescent="0.3">
      <c r="G494" s="10">
        <v>70000</v>
      </c>
      <c r="H494" s="10" t="s">
        <v>23</v>
      </c>
      <c r="I494" s="10">
        <v>145000</v>
      </c>
    </row>
    <row r="495" spans="7:9" x14ac:dyDescent="0.3">
      <c r="G495" s="11">
        <v>104000</v>
      </c>
      <c r="H495" s="11" t="s">
        <v>23</v>
      </c>
      <c r="I495" s="11">
        <v>205000</v>
      </c>
    </row>
    <row r="496" spans="7:9" x14ac:dyDescent="0.3">
      <c r="G496" s="10">
        <v>172000</v>
      </c>
      <c r="H496" s="10" t="s">
        <v>23</v>
      </c>
      <c r="I496" s="10">
        <v>375000</v>
      </c>
    </row>
    <row r="497" spans="7:9" x14ac:dyDescent="0.3">
      <c r="G497" s="11">
        <v>275000</v>
      </c>
      <c r="H497" s="11" t="s">
        <v>23</v>
      </c>
      <c r="I497" s="11">
        <v>505000</v>
      </c>
    </row>
    <row r="498" spans="7:9" x14ac:dyDescent="0.3">
      <c r="G498" s="10">
        <v>79000</v>
      </c>
      <c r="H498" s="10" t="s">
        <v>23</v>
      </c>
      <c r="I498" s="10">
        <v>315000</v>
      </c>
    </row>
    <row r="499" spans="7:9" x14ac:dyDescent="0.3">
      <c r="G499" s="11">
        <v>187000</v>
      </c>
      <c r="H499" s="11" t="s">
        <v>23</v>
      </c>
      <c r="I499" s="11">
        <v>145000</v>
      </c>
    </row>
    <row r="500" spans="7:9" x14ac:dyDescent="0.3">
      <c r="G500" s="10">
        <v>109000</v>
      </c>
      <c r="H500" s="10" t="s">
        <v>23</v>
      </c>
      <c r="I500" s="10">
        <v>385000</v>
      </c>
    </row>
    <row r="501" spans="7:9" x14ac:dyDescent="0.3">
      <c r="G501" s="11">
        <v>60000</v>
      </c>
      <c r="H501" s="11" t="s">
        <v>23</v>
      </c>
      <c r="I501" s="11">
        <v>305000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Sheet1</vt:lpstr>
      <vt:lpstr>combobox</vt:lpstr>
      <vt:lpstr>age_of_borrowers</vt:lpstr>
      <vt:lpstr>Sheet2</vt:lpstr>
      <vt:lpstr>area_wide</vt:lpstr>
      <vt:lpstr>data</vt:lpstr>
      <vt:lpstr>Sheet7</vt:lpstr>
      <vt:lpstr>Sheet6</vt:lpstr>
      <vt:lpstr>pivot1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Malone</dc:creator>
  <cp:lastModifiedBy>Sandeep Reddy</cp:lastModifiedBy>
  <cp:lastPrinted>2023-09-08T12:26:11Z</cp:lastPrinted>
  <dcterms:created xsi:type="dcterms:W3CDTF">2022-02-10T22:10:14Z</dcterms:created>
  <dcterms:modified xsi:type="dcterms:W3CDTF">2023-09-26T05:24:57Z</dcterms:modified>
</cp:coreProperties>
</file>