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<sst xmlns="http://schemas.openxmlformats.org/spreadsheetml/2006/main" count="2100" uniqueCount="375">
  <si>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</si>
  <si>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</si>
  <si>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</si>
  <si>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</si>
  <si>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</si>
  <si>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</si>
  <si>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</si>
  <si>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</si>
  <si>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</si>
  <si>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</si>
  <si>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</si>
  <si>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</si>
  <si>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</si>
  <si>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</si>
  <si>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</si>
  <si>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</si>
  <si>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</si>
  <si>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</si>
  <si>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</si>
  <si>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</si>
  <si>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</si>
  <si>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</si>
  <si>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</si>
  <si>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</si>
  <si>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</si>
  <si>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</si>
  <si>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</si>
  <si>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</si>
  <si>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</si>
  <si>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</si>
  <si>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</si>
  <si>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</si>
  <si>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</si>
  <si>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</si>
  <si>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</si>
  <si>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</si>
  <si>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</si>
  <si>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</si>
  <si>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</si>
  <si>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</si>
  <si>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</si>
  <si>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</si>
  <si>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</si>
  <si>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</si>
  <si>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</si>
  <si>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</si>
  <si>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</si>
  <si>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</si>
  <si>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</si>
  <si>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</si>
  <si>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05.08.2021</t>
  </si>
  <si>
    <t>27.07.2021</t>
  </si>
  <si>
    <t>Goo.N трусики Ultra XL (12-20 кг), 50 шт.</t>
  </si>
  <si>
    <t>Платёж покупателя</t>
  </si>
  <si>
    <t>30.07.2021</t>
  </si>
  <si>
    <t>61006ac36a864376238926d4</t>
  </si>
  <si>
    <t>26.07.2021</t>
  </si>
  <si>
    <t>Зубная паста Perioe Pumping Citrus, 285 г</t>
  </si>
  <si>
    <t>60feb699bed21e79e29a7c4c</t>
  </si>
  <si>
    <t>28.07.2021</t>
  </si>
  <si>
    <t>Креатин Optimum Nutrition Creatine 2500 Caps (100 шт) без вкуса</t>
  </si>
  <si>
    <t>610168980fe9954a1083048f</t>
  </si>
  <si>
    <t>24.07.2021</t>
  </si>
  <si>
    <t>Протеин Optimum Nutrition 100% Whey Gold Standard (2100-2353 г) роки роад</t>
  </si>
  <si>
    <t>61039cbd2af6cd7cc1dd2abb</t>
  </si>
  <si>
    <t>29.07.2021</t>
  </si>
  <si>
    <t>Merries подгузники NB (0-5 кг), 90 шт.</t>
  </si>
  <si>
    <t>610273a6954f6b04786149fb</t>
  </si>
  <si>
    <t>6101c0995a3951daf0ed6f4b</t>
  </si>
  <si>
    <t>It'S SKIN стик Tropical Mangosteen, SPF 50, 17 г</t>
  </si>
  <si>
    <t>60ffe03f32da832d5503fd45</t>
  </si>
  <si>
    <t>23.07.2021</t>
  </si>
  <si>
    <t>Joonies трусики Premium Soft L (9-14 кг), 44 шт.</t>
  </si>
  <si>
    <t>6103c9757153b37cf394fa8b</t>
  </si>
  <si>
    <t>Joonies трусики Premium Soft M (6-11 кг), 56 шт.</t>
  </si>
  <si>
    <t>Jigott Collagen Healing Cream Ночной омолаживающий лечебный крем для лица с коллагеном, 100 г</t>
  </si>
  <si>
    <t>6103d80c2af6cd2abfdd2aec</t>
  </si>
  <si>
    <t>Joonies трусики Premium Soft M (6-11 кг), 224 шт.</t>
  </si>
  <si>
    <t>60fe95896a86436d1c96af6c</t>
  </si>
  <si>
    <t>Satisfyer Стимулятор Curvy 1+, белый</t>
  </si>
  <si>
    <t>61012e24dff13b2b085e8ee6</t>
  </si>
  <si>
    <t>Гейнер Optimum Nutrition Serious Mass (5.44 кг) шоколад</t>
  </si>
  <si>
    <t>6103f8be03c3781f42468562</t>
  </si>
  <si>
    <t>11.07.2021</t>
  </si>
  <si>
    <t>YokoSun трусики Premium M (6-10 кг) 56 шт.</t>
  </si>
  <si>
    <t>6103f8ebdff13b2d9b7f04d7</t>
  </si>
  <si>
    <t>Goo.N трусики Ultra L (9-14 кг), 56 шт.</t>
  </si>
  <si>
    <t>6104047bbed21e7894b7c7b5</t>
  </si>
  <si>
    <t>61040961c3080ffb122de7ad</t>
  </si>
  <si>
    <t>Joonies трусики Comfort XL (12-17 кг), 38 шт.</t>
  </si>
  <si>
    <t>61040fd63b3176731c5090ef</t>
  </si>
  <si>
    <t>Jigott Snail Lifting Cream Подтягивающий крем для лица с экстрактом слизи улитки, 70 мл</t>
  </si>
  <si>
    <t>6104381a8927ca49dfb4ceed</t>
  </si>
  <si>
    <t>25.07.2021</t>
  </si>
  <si>
    <t>Goo.N трусики Ultra XXL (13-25 кг) 36 шт.</t>
  </si>
  <si>
    <t>61043c6a5a39511b514238a7</t>
  </si>
  <si>
    <t>Esthetic House маска-филлер CP-1 3 Seconds Hair Ringer (Hair Fill-up Ampoule), 13 мл, 5 шт.</t>
  </si>
  <si>
    <t>61044cea32da83350a7dec1c</t>
  </si>
  <si>
    <t>Joonies трусики Premium Soft L (9-14 кг), 88 шт.</t>
  </si>
  <si>
    <t>610453cc954f6b47edfa345c</t>
  </si>
  <si>
    <t>Joonies подгузники Premium Soft S (4-8 кг) 64 шт.</t>
  </si>
  <si>
    <t>31.07.2021</t>
  </si>
  <si>
    <t>61032868f988017c2f334198</t>
  </si>
  <si>
    <t>Holika Holika очищающая маска Skin and Pore Zero с глиной, 100 мл</t>
  </si>
  <si>
    <t>61011b6df4c0cb2df9adace6</t>
  </si>
  <si>
    <t>6104083032da834eac7decba</t>
  </si>
  <si>
    <t>La'dor Набор бессиликоновый увлажняющий Шампунь + Кондиционер, 530мл + 530мл (10889+10612)</t>
  </si>
  <si>
    <t>6100ed7bc5311b75044df55e</t>
  </si>
  <si>
    <t>Goo.N трусики Ultra M (7-12 кг) 74 шт.</t>
  </si>
  <si>
    <t>610299c0dbdc31f175dcf92d</t>
  </si>
  <si>
    <t>YokoSun трусики Eco XL (12-20 кг), 38 шт.</t>
  </si>
  <si>
    <t>6101b6fc954f6bb6bd614a05</t>
  </si>
  <si>
    <t>Meine Liebe, кондиционер для детского белья, 500 мл</t>
  </si>
  <si>
    <t>610188a20fe9950d4a8304d1</t>
  </si>
  <si>
    <t>14.07.2021</t>
  </si>
  <si>
    <t>Takeshi трусики бамбуковые Kid's XL (12-22 кг) 38 шт.</t>
  </si>
  <si>
    <t>6104eecf954f6bdc98fa3418</t>
  </si>
  <si>
    <t>Takeshi трусики бамбуковые Kid's L (9-14 кг) 44 шт.</t>
  </si>
  <si>
    <t>20.07.2021</t>
  </si>
  <si>
    <t>6104eed7c3080f0ecf2de78d</t>
  </si>
  <si>
    <t>19.07.2021</t>
  </si>
  <si>
    <t>6104f0b36a8643642fa9b9c0</t>
  </si>
  <si>
    <t>6101191ebed21e21519a7c68</t>
  </si>
  <si>
    <t>6105373203c3783c0846863b</t>
  </si>
  <si>
    <t>Joonies подгузники Premium Soft NB (0-5 кг) 24 шт.</t>
  </si>
  <si>
    <t>61053c3a94d527a475b5bd47</t>
  </si>
  <si>
    <t>Минерально-витаминный комплекс для спорсменов Optimum Nutrition Opti Women (60c)</t>
  </si>
  <si>
    <t>610563f632da83933d7ded1b</t>
  </si>
  <si>
    <t>21.07.2021</t>
  </si>
  <si>
    <t>6105643603c378cd5d46859e</t>
  </si>
  <si>
    <t>Palmbaby трусики Ультратонкие XL (12+ кг), 40 шт.</t>
  </si>
  <si>
    <t>610578be5a3951134942396b</t>
  </si>
  <si>
    <t>Goo.N трусики XXL (13-25 кг) 28 шт.</t>
  </si>
  <si>
    <t>610581eb04e943e6ab3820c8</t>
  </si>
  <si>
    <t>610594f394d5278844b5bd11</t>
  </si>
  <si>
    <t>YokoSun трусики Econom XL (12-20 кг), 38 шт.</t>
  </si>
  <si>
    <t>61059d1e5a3951cd25423915</t>
  </si>
  <si>
    <t>6103bb43dff13b49a37f04cb</t>
  </si>
  <si>
    <t>Мыло для взрослых и детей, Nihon, натуральное бездобавочное для всей семьи, 125 г, 3 шт</t>
  </si>
  <si>
    <t>610067767153b3f9aad30f03</t>
  </si>
  <si>
    <t>Joonies трусики Standart XL (12-17 кг), 36 шт., 36 шт., кенгуру</t>
  </si>
  <si>
    <t>01.08.2021</t>
  </si>
  <si>
    <t>6105013af4c0cb13f87d5e82</t>
  </si>
  <si>
    <t>Joonies трусики Standart L (9-14 кг), 42 шт., 42 шт., верблюды</t>
  </si>
  <si>
    <t>6104db53792ab16b0ab2c308</t>
  </si>
  <si>
    <t>61042a1894d527a27fb5bcef</t>
  </si>
  <si>
    <t>Joonies трусики Comfort XXL (15-20 кг), 28 шт., 2 уп.</t>
  </si>
  <si>
    <t>6103c64132da839e487ded85</t>
  </si>
  <si>
    <t>Протеин Optimum Nutrition 100% Whey Gold Standard (4545-4704 г) клубника</t>
  </si>
  <si>
    <t>6104565f792ab1080db2c26c</t>
  </si>
  <si>
    <t>Гель для стирки Kao Attack Bio EX, 0.77 кг, дой-пак</t>
  </si>
  <si>
    <t>610435206a86436233a9b9f4</t>
  </si>
  <si>
    <t>Lion гель для труб Look Pipeman, 1 л</t>
  </si>
  <si>
    <t>6103bf720fe99503b7a00edb</t>
  </si>
  <si>
    <t>6102f7be7153b381a994f8e6</t>
  </si>
  <si>
    <t>Смесь Kabrita 3 GOLD для комфортного пищеварения, старше 12 месяцев, 800 г</t>
  </si>
  <si>
    <t>6103050a7153b336c294f942</t>
  </si>
  <si>
    <t>Гейнер Optimum Nutrition Gold Standard Gainer (4670 г) шоколад</t>
  </si>
  <si>
    <t>6100bd8c7153b33be8d30f1c</t>
  </si>
  <si>
    <t>6104551b3b3176150450907c</t>
  </si>
  <si>
    <t>Протеин Optimum Nutrition 100% Whey Gold Standard (819-943 г) роки роад</t>
  </si>
  <si>
    <t>6102d50f94d527df69b5bd69</t>
  </si>
  <si>
    <t>Ёkitto трусики XXL (15+ кг) 34 шт.</t>
  </si>
  <si>
    <t>6103dc375a395130614238cc</t>
  </si>
  <si>
    <t>Lador Шампунь для волос безсульфатный с кератином Keratin LPP Shampoo, 530мл + Увлажняющая маска Eco Hydro Lpp Treatment, 530мл</t>
  </si>
  <si>
    <t>6102844e8927ca98eeb4cf95</t>
  </si>
  <si>
    <t>Joonies трусики Comfort L (9-14 кг), 44 шт., 2 уп.</t>
  </si>
  <si>
    <t>6103f7639066f478c250dd89</t>
  </si>
  <si>
    <t>Satisfyer Стимулятор Penguin, черный/белый</t>
  </si>
  <si>
    <t>6104fb17c3080f6e542de6c1</t>
  </si>
  <si>
    <t>Joonies трусики Premium Soft XL (12-17 кг), 152 шт.</t>
  </si>
  <si>
    <t>6106a4c099d6ef666928a24d</t>
  </si>
  <si>
    <t>6106b09bf4c0cb3b727d5ec8</t>
  </si>
  <si>
    <t>6102daa9f9880165f03342b7</t>
  </si>
  <si>
    <t>Jigott Vita Solution 12 Firming Ampoule Cream Омолаживающий ампульный крем для лица, 100 мл</t>
  </si>
  <si>
    <t>6106cec0dff13b6c097f0495</t>
  </si>
  <si>
    <t>Goo.N трусики Сheerful Baby M (6-11 кг), 54 шт.</t>
  </si>
  <si>
    <t>6106d8c2bed21e20d5b7c819</t>
  </si>
  <si>
    <t>Joonies трусики Premium Soft XL (12-17 кг), 76 шт.</t>
  </si>
  <si>
    <t>6106db18c3080f08972de7ad</t>
  </si>
  <si>
    <t>Life-do Влажные салфетки для уборки на кухне, 30 шт</t>
  </si>
  <si>
    <t>6106df1332da83918b7dece9</t>
  </si>
  <si>
    <t>17.07.2021</t>
  </si>
  <si>
    <t>Протеин Optimum Nutrition 100% Whey Gold Standard (4545-4704 г) молочный шоколад</t>
  </si>
  <si>
    <t>6106e890fbacea401af913cd</t>
  </si>
  <si>
    <t>6106e910dbdc31602ddcf8a4</t>
  </si>
  <si>
    <t>6106f6bf3b31766c5e5090f2</t>
  </si>
  <si>
    <t>6106f9857153b353ca94f9cb</t>
  </si>
  <si>
    <t>Зубная паста Perioe Pumping Herb, 285 г</t>
  </si>
  <si>
    <t>02.08.2021</t>
  </si>
  <si>
    <t>61063b1bb9f8ed7f21c71c2c</t>
  </si>
  <si>
    <t>Смесь Kabrita 2 GOLD для комфортного пищеварения, 6-12 месяцев, 800 г</t>
  </si>
  <si>
    <t>610715e90fe9955352a00ea8</t>
  </si>
  <si>
    <t>Enough Мист Collagen Moisture Essential, 100 мл</t>
  </si>
  <si>
    <t>610680ab8927ca30cbb4cfcf</t>
  </si>
  <si>
    <t>Sayuri Ночные гигиенические прокладки с крылышками и дополнительными бортиками, 5 капель Super Soft , 32 см, 7 шт</t>
  </si>
  <si>
    <t>6105971a5a395132934238b1</t>
  </si>
  <si>
    <t>Гейнер Optimum Nutrition Serious Mass (2.72 кг) шоколад и арахисовое масло</t>
  </si>
  <si>
    <t>6106af0294d52719c7b5bcae</t>
  </si>
  <si>
    <t>61056c5ef4c0cb2d457d5e40</t>
  </si>
  <si>
    <t>YokoSun трусики L (9-14 кг), 44 шт.</t>
  </si>
  <si>
    <t>Joonies трусики Standart M (6-11 кг), 52 шт.</t>
  </si>
  <si>
    <t>61069079fbacea27bef91453</t>
  </si>
  <si>
    <t>YokoSun трусики XXL (15-23 кг) 28 шт.</t>
  </si>
  <si>
    <t>6105bf019066f468ae50ddc6</t>
  </si>
  <si>
    <t>61064268fbacea6591f913c3</t>
  </si>
  <si>
    <t>Набор Meine Liebe, кондиционер для белья Сладкие сны, 800 мл, 5шт</t>
  </si>
  <si>
    <t>6106d16ddff13b1fa27f048a</t>
  </si>
  <si>
    <t>610434df94d52733f6b5bd57</t>
  </si>
  <si>
    <t>La'dor шампунь для волос Keratin LPP Кератиновый pH 6.0, 530 мл</t>
  </si>
  <si>
    <t>61031ec43b31767f54509046</t>
  </si>
  <si>
    <t>Joonies трусики Comfort L (9-14 кг), 44 шт.</t>
  </si>
  <si>
    <t>61030dca3b31764c3c5090fc</t>
  </si>
  <si>
    <t>61042a787153b3118294fa2d</t>
  </si>
  <si>
    <t>Palmbaby трусики Ультратонкие M (6-11 кг), 48 шт.</t>
  </si>
  <si>
    <t>610758e58927ca0ef6b4cedc</t>
  </si>
  <si>
    <t>YokoSun трусики M (6-10 кг), 58 шт.</t>
  </si>
  <si>
    <t>61053fb132da834e197dec97</t>
  </si>
  <si>
    <t>6105ab26c5311b3f6a1f789b</t>
  </si>
  <si>
    <t>6105d2c704e9437af0381fc0</t>
  </si>
  <si>
    <t>610509e36a86436c4ea9ba06</t>
  </si>
  <si>
    <t>61065311792ab14cbfb2c24b</t>
  </si>
  <si>
    <t>6103ad30b9f8ed0cf4c71c83</t>
  </si>
  <si>
    <t>61051f80954f6b33aafa33ba</t>
  </si>
  <si>
    <t>61070f648927ca74ffb4cf05</t>
  </si>
  <si>
    <t>Vivienne Sabo карандаш Brow Arcade, оттенок 01 Светло-коричневый</t>
  </si>
  <si>
    <t>6102710199d6ef320b925415</t>
  </si>
  <si>
    <t>6107ef4c20d51d5629b4f8f9</t>
  </si>
  <si>
    <t>Joonies трусики Premium Soft L (9-14 кг), 176 шт.</t>
  </si>
  <si>
    <t>6107f2bd9066f461aa50de2a</t>
  </si>
  <si>
    <t>6107fd2bc3080f92482de7f0</t>
  </si>
  <si>
    <t>Протеин Optimum Nutrition 100% Whey Gold Standard (819-943 г) двойной шоколад</t>
  </si>
  <si>
    <t>6107fd4d3b317648985090e0</t>
  </si>
  <si>
    <t>Протеин Optimum Nutrition 100% Whey Gold Standard (819-943 г) клубника-банан</t>
  </si>
  <si>
    <t>61080fe532da8313a87dec7f</t>
  </si>
  <si>
    <t>YokoSun трусики Premium L (9-14 кг) 44 шт.</t>
  </si>
  <si>
    <t>61081dfb94d5279f90b5bc9f</t>
  </si>
  <si>
    <t>Joonies подгузники Premium Soft L (9-14 кг), 42 шт.</t>
  </si>
  <si>
    <t>610841aeb9f8ed6c53c71c29</t>
  </si>
  <si>
    <t>610841d77399011862e0babb</t>
  </si>
  <si>
    <t>Petitfee Гидрогелевые патчи для век Gold Hydrogel Eye Patch, 60 шт.</t>
  </si>
  <si>
    <t>610841f673990104fae0bad9</t>
  </si>
  <si>
    <t>Протеин Optimum Nutrition 100% Whey Gold Standard (2100-2353 г) шоколад-кокос</t>
  </si>
  <si>
    <t>61084332f4c0cb7d477d5e99</t>
  </si>
  <si>
    <t>Протеин Optimum Nutrition 100% Whey Gold Standard (2100-2353 г) кофе</t>
  </si>
  <si>
    <t>610844308927caa967b4cf6d</t>
  </si>
  <si>
    <t>Протеин Optimum Nutrition 100% Whey Gold Standard (2100-2353 г) молочный шоколад</t>
  </si>
  <si>
    <t>6108482f4f5c6e68c8fe22bb</t>
  </si>
  <si>
    <t>03.08.2021</t>
  </si>
  <si>
    <t>6108033e2fe0980f4a729069</t>
  </si>
  <si>
    <t>6107962c792ab12c7fb2c311</t>
  </si>
  <si>
    <t>610697fc94d5273d16b5bc45</t>
  </si>
  <si>
    <t>610652064f5c6e0b5dfe229a</t>
  </si>
  <si>
    <t>6105b6d2792ab139dfb2c31a</t>
  </si>
  <si>
    <t>61055c7a32da83b5e17dece9</t>
  </si>
  <si>
    <t>YokoSun подгузники S (3-6 кг), 82 шт.</t>
  </si>
  <si>
    <t>610666552fe09815f272906d</t>
  </si>
  <si>
    <t>6106b28e94d527caa4b5bc86</t>
  </si>
  <si>
    <t>61050573c3080f30822de6b1</t>
  </si>
  <si>
    <t>YokoSun трусики Econom L (9-14 кг), 44 шт.</t>
  </si>
  <si>
    <t>6106fb0b83b1f23949d87da3</t>
  </si>
  <si>
    <t>610797dc5a3951470a423a3e</t>
  </si>
  <si>
    <t>YokoSun трусики Premium L (9-14 кг) 44 шт., белый</t>
  </si>
  <si>
    <t>6107a4dd20d51d7c2ab4f913</t>
  </si>
  <si>
    <t>YokoSun трусики Eco XXL (15-23 кг) 32 шт.</t>
  </si>
  <si>
    <t>6106a09ef4c0cb3e9e7d5f27</t>
  </si>
  <si>
    <t>610641f2c3080f2ec02de77e</t>
  </si>
  <si>
    <t>Гель для душа Biore Бодрящий цитрус, 480 мл</t>
  </si>
  <si>
    <t>61066992dbdc318716dcf98f</t>
  </si>
  <si>
    <t>Гель для душа Biore Ангельская роза, 480 мл</t>
  </si>
  <si>
    <t>610958b732da8382867dedd2</t>
  </si>
  <si>
    <t>22.07.2021</t>
  </si>
  <si>
    <t>61096131dbdc31698fdcf86e</t>
  </si>
  <si>
    <t>Lion средство для очистки и полировки ванны Ofuro no Look, 0.4 кг</t>
  </si>
  <si>
    <t>610560b420d51d7c22b4f932</t>
  </si>
  <si>
    <t>6109874d6a86431ac4a9b98e</t>
  </si>
  <si>
    <t>6109a7e53b317678bc50906e</t>
  </si>
  <si>
    <t>04.08.2021</t>
  </si>
  <si>
    <t>6109b17e04e9431b2e381f99</t>
  </si>
  <si>
    <t>YokoSun подгузники Premium L (9-13 кг) 54 шт.</t>
  </si>
  <si>
    <t>61053cbd94d527827ab5bc33</t>
  </si>
  <si>
    <t>Протеин Optimum Nutrition 100% Whey Gold Standard (819-943 г) ванильное мороженое</t>
  </si>
  <si>
    <t>6106c7096a86432d8da9b99b</t>
  </si>
  <si>
    <t>610856467153b3563f94f8eb</t>
  </si>
  <si>
    <t>Гель для душа Biore Мягкая свежесть, 480 мл</t>
  </si>
  <si>
    <t>61084cc48927cab434b4ce86</t>
  </si>
  <si>
    <t>6108eaac8927ca21ccb4cf8d</t>
  </si>
  <si>
    <t>Протеин Optimum Nutrition 100% Whey Gold Standard (819-943 г) французский ванильный крем</t>
  </si>
  <si>
    <t>6108e54804e9435f003820bb</t>
  </si>
  <si>
    <t>Satisfyer Стимулятор Number One Air Pulse (Next Gen), розовое золото</t>
  </si>
  <si>
    <t>61089cc004e943761a381fb2</t>
  </si>
  <si>
    <t>610845d1f78dba1a75c3d94e</t>
  </si>
  <si>
    <t>6107abee954f6b9df0fa339d</t>
  </si>
  <si>
    <t>Гель для душа Biore Гладкость шелка, 480 мл</t>
  </si>
  <si>
    <t>61095937dbdc31862adcf865</t>
  </si>
  <si>
    <t>6107841a792ab1514db2c309</t>
  </si>
  <si>
    <t>610814e8f988011ccc33424c</t>
  </si>
  <si>
    <t>Смесь БИБИКОЛЬ Нэнни Классика, с рождения до 1 года, 400 г</t>
  </si>
  <si>
    <t>61067cf45a395105214239de</t>
  </si>
  <si>
    <t>610673d3c5311b7baf1f7878</t>
  </si>
  <si>
    <t>Гейнер Optimum Nutrition Serious Mass (5.44 кг) клубника</t>
  </si>
  <si>
    <t>6106ec0a863e4e43254d437a</t>
  </si>
  <si>
    <t>Satisfyer Стимулятор Pro 2 Vibration, rose gold</t>
  </si>
  <si>
    <t>610715dc4f5c6e2f6cfe22c3</t>
  </si>
  <si>
    <t>Holika Holika очищающая пенка для лица с алоэ вера Aloe Cleansing Foam, 150 мл</t>
  </si>
  <si>
    <t>610656d36a864366eaa9b96d</t>
  </si>
  <si>
    <t>6107d5c794d5273b08b5bd81</t>
  </si>
  <si>
    <t>Joonies трусики Comfort XL (12-17 кг), 38 шт., 3 уп.</t>
  </si>
  <si>
    <t>61084fbc3b317612da509072</t>
  </si>
  <si>
    <t>Goo.N подгузники S (4-8 кг), 84 шт.</t>
  </si>
  <si>
    <t>6108f209dbdc3141efdcf855</t>
  </si>
  <si>
    <t>6108daee7153b33ffa94f9eb</t>
  </si>
  <si>
    <t>61050b0832da836b7c7ded2f</t>
  </si>
  <si>
    <t>610a80ebbed21e10e6d74a99</t>
  </si>
  <si>
    <t>610546b84f5c6e0796fe22c2</t>
  </si>
  <si>
    <t>Joonies подгузники Premium Soft M (6-11 кг), 58 шт.</t>
  </si>
  <si>
    <t>610aa711bed21e637fd74a54</t>
  </si>
  <si>
    <t>610ab120f78dba28d11a9176</t>
  </si>
  <si>
    <t>Протеин Optimum Nutrition 100% Casein Gold Standard (1812-1820 г) шоколад суприм</t>
  </si>
  <si>
    <t>610ab5d85a395113493d53a8</t>
  </si>
  <si>
    <t>610acb394f5c6e236636a8a1</t>
  </si>
  <si>
    <t>610ad169792ab13d36652f07</t>
  </si>
  <si>
    <t>610acf3f99d6ef77a9c02d7b</t>
  </si>
  <si>
    <t>Merries трусики XXL (15-28 кг), 32 шт.</t>
  </si>
  <si>
    <t>610ad1f7f4c0cb1146c8222f</t>
  </si>
  <si>
    <t>610adce02af6cd48a1a845c2</t>
  </si>
  <si>
    <t>610add4e3620c237a5781126</t>
  </si>
  <si>
    <t>610adda34f5c6e3eab36a910</t>
  </si>
  <si>
    <t>Гель для стирки Kao Attack New Beads Fragrance с ароматом роз, 0.78 кг, бутылка</t>
  </si>
  <si>
    <t>610ade83b9f8ed1a2b93ebee</t>
  </si>
  <si>
    <t>610ae04d32da835259bebfc3</t>
  </si>
  <si>
    <t>610ae97d3620c25bba7810f4</t>
  </si>
  <si>
    <t>610aeafb20d51d4182c1a56d</t>
  </si>
  <si>
    <t>610aefab8927ca7a7a1b905b</t>
  </si>
  <si>
    <t>YokoSun подгузники Premium NB (0-5 кг) 36 шт.</t>
  </si>
  <si>
    <t>6106ff4104e9433a02382063</t>
  </si>
  <si>
    <t>Deoproce Тонер Hydro Soothing Aloe Vera, 380 мл</t>
  </si>
  <si>
    <t>61084edbb9f8ed5886c71baf</t>
  </si>
  <si>
    <t>610953438927ca6dcab4cec3</t>
  </si>
  <si>
    <t>6109418c7153b3212894f9e5</t>
  </si>
  <si>
    <t>6108aec87399017b8fe0baf4</t>
  </si>
  <si>
    <t>JIGOTT Daandanbit Антивозрастной крем для лица с муцином улитки Premium Snail Firming Cream, 50 мл</t>
  </si>
  <si>
    <t>61081f45bed21e7a8ab7c75c</t>
  </si>
  <si>
    <t>610968af792ab13f50b2c25e</t>
  </si>
  <si>
    <t>Набор Meine Liebe, кондиционер для белья Липовый цвет, 800 мл, 5шт</t>
  </si>
  <si>
    <t>61093d91f988016fbd3341fa</t>
  </si>
  <si>
    <t>Протеин Optimum Nutrition Platinum Hydro Whey (795 г) ваниль</t>
  </si>
  <si>
    <t>610934670fe9955830a00f70</t>
  </si>
  <si>
    <t>Esthetic House шампунь для волос протеиновый CP-1 Bright Complex Intense Nourishing, 500 мл</t>
  </si>
  <si>
    <t>6109be7c7153b334bb94f940</t>
  </si>
  <si>
    <t>Esthetic House Formula Ampoule Galactomyces Сыворотка для лица, 80 мл</t>
  </si>
  <si>
    <t>610ae35b94d527ab91f812b0</t>
  </si>
  <si>
    <t>610a94f02af6cd5e71a8452c</t>
  </si>
  <si>
    <t>610ad3e2f78dba67101a91d0</t>
  </si>
  <si>
    <t>6109948f792ab15cb5b2c31a</t>
  </si>
  <si>
    <t>610947458927ca109cb4cfd6</t>
  </si>
  <si>
    <t>61083507f98801c05633415e</t>
  </si>
  <si>
    <t>Goo.N подгузники Ultra L (9-14 кг), 68 шт.</t>
  </si>
  <si>
    <t>610832f204e9430cfa382056</t>
  </si>
  <si>
    <t>Biore Мусс очищающий для умывания против акне запасной блок, 130 мл</t>
  </si>
  <si>
    <t>6108257e792ab14876b2c29b</t>
  </si>
  <si>
    <t>61083e3ebed21e4c1bb7c800</t>
  </si>
  <si>
    <t>Ёkitto трусики L (9-14 кг) 44 шт.</t>
  </si>
  <si>
    <t>610a090a954f6b3402fa343e</t>
  </si>
  <si>
    <t>13.07.2021</t>
  </si>
  <si>
    <t>Merries подгузники L (9-14 кг), 64 шт.</t>
  </si>
  <si>
    <t>Возврат платежа покупателя</t>
  </si>
  <si>
    <t>6103a3af94d527f983b5bdba</t>
  </si>
  <si>
    <t>6103aece8927ca045026d385</t>
  </si>
  <si>
    <t>Goo.N подгузники Ultra M (6-11 кг), 80 шт.</t>
  </si>
  <si>
    <t>61090ddcb9f8eddd70c71c1b</t>
  </si>
  <si>
    <t>Выплата расходов покупателю при возврате товара ненадлежащего качества</t>
  </si>
  <si>
    <t>61090ddd2fe098216dad727a</t>
  </si>
  <si>
    <t>Оплата услуг Яндекс.Маркета</t>
  </si>
  <si>
    <t>1220a41af7ef596380dfdd09549ad2a2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</si>
</sst>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11743.0</v>
      </c>
    </row>
    <row r="4" spans="1:9" s="3" customFormat="1" x14ac:dyDescent="0.2" ht="16.0" customHeight="true">
      <c r="A4" s="3" t="s">
        <v>34</v>
      </c>
      <c r="B4" s="10" t="n">
        <v>11962.76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5.6366476E7</v>
      </c>
      <c r="B8" s="8" t="s">
        <v>51</v>
      </c>
      <c r="C8" s="8" t="n">
        <f>IF(false,"120921791", "120921791")</f>
      </c>
      <c r="D8" s="8" t="s">
        <v>52</v>
      </c>
      <c r="E8" s="8" t="n">
        <v>1.0</v>
      </c>
      <c r="F8" s="8" t="n">
        <v>1399.0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5.6174085E7</v>
      </c>
      <c r="B9" t="s" s="8">
        <v>56</v>
      </c>
      <c r="C9" t="n" s="8">
        <f>IF(false,"005-1412", "005-1412")</f>
      </c>
      <c r="D9" t="s" s="8">
        <v>57</v>
      </c>
      <c r="E9" t="n" s="8">
        <v>1.0</v>
      </c>
      <c r="F9" t="n" s="8">
        <v>506.0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5.6453075E7</v>
      </c>
      <c r="B10" s="8" t="s">
        <v>59</v>
      </c>
      <c r="C10" s="8" t="n">
        <f>IF(false,"120923163", "120923163")</f>
      </c>
      <c r="D10" s="8" t="s">
        <v>60</v>
      </c>
      <c r="E10" s="8" t="n">
        <v>1.0</v>
      </c>
      <c r="F10" s="8" t="n">
        <v>1389.0</v>
      </c>
      <c r="G10" s="8" t="s">
        <v>53</v>
      </c>
      <c r="H10" t="s" s="8">
        <v>54</v>
      </c>
      <c r="I10" t="s" s="8">
        <v>61</v>
      </c>
    </row>
    <row r="11" ht="16.0" customHeight="true">
      <c r="A11" t="n" s="7">
        <v>5.5890049E7</v>
      </c>
      <c r="B11" t="s" s="8">
        <v>62</v>
      </c>
      <c r="C11" t="n" s="8">
        <f>IF(false,"2152400479", "2152400479")</f>
      </c>
      <c r="D11" t="s" s="8">
        <v>63</v>
      </c>
      <c r="E11" t="n" s="8">
        <v>1.0</v>
      </c>
      <c r="F11" t="n" s="8">
        <v>3995.0</v>
      </c>
      <c r="G11" t="s" s="8">
        <v>53</v>
      </c>
      <c r="H11" t="s" s="8">
        <v>54</v>
      </c>
      <c r="I11" t="s" s="8">
        <v>64</v>
      </c>
    </row>
    <row r="12" spans="1:9" x14ac:dyDescent="0.2" ht="16.0" customHeight="true">
      <c r="A12" s="7" t="n">
        <v>5.6543837E7</v>
      </c>
      <c r="B12" t="s" s="8">
        <v>65</v>
      </c>
      <c r="C12" t="n" s="8">
        <f>IF(false,"003-316", "003-316")</f>
      </c>
      <c r="D12" t="s" s="8">
        <v>66</v>
      </c>
      <c r="E12" t="n" s="8">
        <v>1.0</v>
      </c>
      <c r="F12" t="n" s="8">
        <v>1549.0</v>
      </c>
      <c r="G12" t="s" s="8">
        <v>53</v>
      </c>
      <c r="H12" t="s" s="8">
        <v>54</v>
      </c>
      <c r="I12" t="s" s="8">
        <v>67</v>
      </c>
    </row>
    <row r="13" spans="1:9" s="8" customFormat="1" ht="16.0" x14ac:dyDescent="0.2" customHeight="true">
      <c r="A13" s="7" t="n">
        <v>5.6499108E7</v>
      </c>
      <c r="B13" s="8" t="s">
        <v>59</v>
      </c>
      <c r="C13" s="8" t="n">
        <f>IF(false,"120921791", "120921791")</f>
      </c>
      <c r="D13" s="8" t="s">
        <v>52</v>
      </c>
      <c r="E13" s="8" t="n">
        <v>1.0</v>
      </c>
      <c r="F13" s="8" t="n">
        <v>465.0</v>
      </c>
      <c r="G13" s="8" t="s">
        <v>53</v>
      </c>
      <c r="H13" s="8" t="s">
        <v>54</v>
      </c>
      <c r="I13" s="8" t="s">
        <v>68</v>
      </c>
    </row>
    <row r="14" spans="1:9" x14ac:dyDescent="0.2" ht="16.0" customHeight="true">
      <c r="A14" s="7" t="n">
        <v>5.6295248E7</v>
      </c>
      <c r="B14" s="8" t="s">
        <v>51</v>
      </c>
      <c r="C14" s="8" t="n">
        <f>IF(false,"120922826", "120922826")</f>
      </c>
      <c r="D14" s="8" t="s">
        <v>69</v>
      </c>
      <c r="E14" s="8" t="n">
        <v>1.0</v>
      </c>
      <c r="F14" s="8" t="n">
        <v>744.0</v>
      </c>
      <c r="G14" s="8" t="s">
        <v>53</v>
      </c>
      <c r="H14" s="8" t="s">
        <v>54</v>
      </c>
      <c r="I14" s="8" t="s">
        <v>70</v>
      </c>
    </row>
    <row r="15" ht="16.0" customHeight="true">
      <c r="A15" t="n" s="7">
        <v>5.5803533E7</v>
      </c>
      <c r="B15" t="s" s="8">
        <v>71</v>
      </c>
      <c r="C15" t="n" s="8">
        <f>IF(false,"01-003884", "01-003884")</f>
      </c>
      <c r="D15" t="s" s="8">
        <v>72</v>
      </c>
      <c r="E15" t="n" s="8">
        <v>1.0</v>
      </c>
      <c r="F15" t="n" s="8">
        <v>833.0</v>
      </c>
      <c r="G15" t="s" s="8">
        <v>53</v>
      </c>
      <c r="H15" t="s" s="8">
        <v>54</v>
      </c>
      <c r="I15" t="s" s="8">
        <v>73</v>
      </c>
    </row>
    <row r="16" spans="1:9" s="1" customFormat="1" x14ac:dyDescent="0.2" ht="16.0" customHeight="true">
      <c r="A16" s="7" t="n">
        <v>5.5803533E7</v>
      </c>
      <c r="B16" t="s" s="8">
        <v>71</v>
      </c>
      <c r="C16" t="n" s="8">
        <f>IF(false,"120922035", "120922035")</f>
      </c>
      <c r="D16" t="s" s="8">
        <v>74</v>
      </c>
      <c r="E16" t="n" s="8">
        <v>1.0</v>
      </c>
      <c r="F16" s="8" t="n">
        <v>799.0</v>
      </c>
      <c r="G16" s="8" t="s">
        <v>53</v>
      </c>
      <c r="H16" s="8" t="s">
        <v>54</v>
      </c>
      <c r="I16" s="8" t="s">
        <v>73</v>
      </c>
    </row>
    <row r="17" spans="1:9" x14ac:dyDescent="0.2" ht="16.0" customHeight="true">
      <c r="A17" s="7" t="n">
        <v>5.5957424E7</v>
      </c>
      <c r="B17" s="8" t="s">
        <v>62</v>
      </c>
      <c r="C17" s="8" t="n">
        <f>IF(false,"120921872", "120921872")</f>
      </c>
      <c r="D17" s="8" t="s">
        <v>75</v>
      </c>
      <c r="E17" s="8" t="n">
        <v>1.0</v>
      </c>
      <c r="F17" s="8" t="n">
        <v>407.0</v>
      </c>
      <c r="G17" s="8" t="s">
        <v>53</v>
      </c>
      <c r="H17" s="8" t="s">
        <v>54</v>
      </c>
      <c r="I17" s="8" t="s">
        <v>76</v>
      </c>
    </row>
    <row r="18" spans="1:9" x14ac:dyDescent="0.2" ht="16.0" customHeight="true">
      <c r="A18" s="7" t="n">
        <v>5.6155089E7</v>
      </c>
      <c r="B18" t="s" s="8">
        <v>56</v>
      </c>
      <c r="C18" t="n" s="8">
        <f>IF(false,"120922759", "120922759")</f>
      </c>
      <c r="D18" t="s" s="8">
        <v>77</v>
      </c>
      <c r="E18" t="n" s="8">
        <v>1.0</v>
      </c>
      <c r="F18" t="n" s="8">
        <v>3899.0</v>
      </c>
      <c r="G18" t="s" s="8">
        <v>53</v>
      </c>
      <c r="H18" t="s" s="8">
        <v>54</v>
      </c>
      <c r="I18" t="s" s="8">
        <v>78</v>
      </c>
    </row>
    <row r="19" spans="1:9" ht="16.0" x14ac:dyDescent="0.2" customHeight="true">
      <c r="A19" s="7" t="n">
        <v>5.6420221E7</v>
      </c>
      <c r="B19" s="8" t="s">
        <v>59</v>
      </c>
      <c r="C19" s="8" t="n">
        <f>IF(false,"120922945", "120922945")</f>
      </c>
      <c r="D19" s="8" t="s">
        <v>79</v>
      </c>
      <c r="E19" s="8" t="n">
        <v>1.0</v>
      </c>
      <c r="F19" s="8" t="n">
        <v>1399.0</v>
      </c>
      <c r="G19" s="8" t="s">
        <v>53</v>
      </c>
      <c r="H19" s="8" t="s">
        <v>54</v>
      </c>
      <c r="I19" s="8" t="s">
        <v>80</v>
      </c>
    </row>
    <row r="20" spans="1:9" x14ac:dyDescent="0.2" ht="16.0" customHeight="true">
      <c r="A20" s="7" t="n">
        <v>5.6401805E7</v>
      </c>
      <c r="B20" s="8" t="s">
        <v>59</v>
      </c>
      <c r="C20" s="8" t="n">
        <f>IF(false,"120923129", "120923129")</f>
      </c>
      <c r="D20" s="8" t="s">
        <v>81</v>
      </c>
      <c r="E20" s="8" t="n">
        <v>1.0</v>
      </c>
      <c r="F20" s="8" t="n">
        <v>5876.0</v>
      </c>
      <c r="G20" s="8" t="s">
        <v>53</v>
      </c>
      <c r="H20" s="8" t="s">
        <v>54</v>
      </c>
      <c r="I20" s="8" t="s">
        <v>82</v>
      </c>
    </row>
    <row r="21" ht="16.0" customHeight="true">
      <c r="A21" t="n" s="7">
        <v>5.4249868E7</v>
      </c>
      <c r="B21" t="s" s="8">
        <v>83</v>
      </c>
      <c r="C21" t="n" s="8">
        <f>IF(false,"120921900", "120921900")</f>
      </c>
      <c r="D21" t="s" s="8">
        <v>84</v>
      </c>
      <c r="E21" t="n" s="8">
        <v>1.0</v>
      </c>
      <c r="F21" t="n" s="8">
        <v>969.0</v>
      </c>
      <c r="G21" t="s" s="8">
        <v>53</v>
      </c>
      <c r="H21" t="s" s="8">
        <v>54</v>
      </c>
      <c r="I21" t="s" s="8">
        <v>85</v>
      </c>
    </row>
    <row r="22" spans="1:9" s="1" customFormat="1" x14ac:dyDescent="0.2" ht="16.0" customHeight="true">
      <c r="A22" s="7" t="n">
        <v>5.6437014E7</v>
      </c>
      <c r="B22" t="s" s="8">
        <v>59</v>
      </c>
      <c r="C22" t="n" s="8">
        <f>IF(false,"120921718", "120921718")</f>
      </c>
      <c r="D22" t="s" s="8">
        <v>86</v>
      </c>
      <c r="E22" t="n" s="8">
        <v>1.0</v>
      </c>
      <c r="F22" s="8" t="n">
        <v>1299.0</v>
      </c>
      <c r="G22" s="8" t="s">
        <v>53</v>
      </c>
      <c r="H22" s="8" t="s">
        <v>54</v>
      </c>
      <c r="I22" s="8" t="s">
        <v>87</v>
      </c>
    </row>
    <row r="23" spans="1:9" x14ac:dyDescent="0.2" ht="16.0" customHeight="true">
      <c r="A23" s="7" t="n">
        <v>5.6408606E7</v>
      </c>
      <c r="B23" s="8" t="s">
        <v>59</v>
      </c>
      <c r="C23" s="8" t="n">
        <f>IF(false,"120921718", "120921718")</f>
      </c>
      <c r="D23" s="8" t="s">
        <v>86</v>
      </c>
      <c r="E23" s="8" t="n">
        <v>2.0</v>
      </c>
      <c r="F23" s="8" t="n">
        <v>2798.0</v>
      </c>
      <c r="G23" s="8" t="s">
        <v>53</v>
      </c>
      <c r="H23" s="8" t="s">
        <v>54</v>
      </c>
      <c r="I23" s="8" t="s">
        <v>88</v>
      </c>
    </row>
    <row r="24" ht="16.0" customHeight="true">
      <c r="A24" t="n" s="7">
        <v>5.6195758E7</v>
      </c>
      <c r="B24" t="s" s="8">
        <v>56</v>
      </c>
      <c r="C24" t="n" s="8">
        <f>IF(false,"120922351", "120922351")</f>
      </c>
      <c r="D24" t="s" s="8">
        <v>89</v>
      </c>
      <c r="E24" t="n" s="8">
        <v>3.0</v>
      </c>
      <c r="F24" t="n" s="8">
        <v>2337.0</v>
      </c>
      <c r="G24" t="s" s="8">
        <v>53</v>
      </c>
      <c r="H24" t="s" s="8">
        <v>54</v>
      </c>
      <c r="I24" t="s" s="8">
        <v>90</v>
      </c>
    </row>
    <row r="25" spans="1:9" s="1" customFormat="1" x14ac:dyDescent="0.2" ht="16.0" customHeight="true">
      <c r="A25" t="n" s="7">
        <v>5.5816509E7</v>
      </c>
      <c r="B25" t="s" s="8">
        <v>71</v>
      </c>
      <c r="C25" t="n" s="8">
        <f>IF(false,"01-003956", "01-003956")</f>
      </c>
      <c r="D25" t="s" s="8">
        <v>91</v>
      </c>
      <c r="E25" t="n" s="8">
        <v>1.0</v>
      </c>
      <c r="F25" t="n" s="8">
        <v>425.0</v>
      </c>
      <c r="G25" t="s" s="8">
        <v>53</v>
      </c>
      <c r="H25" t="s" s="8">
        <v>54</v>
      </c>
      <c r="I25" t="s" s="8">
        <v>92</v>
      </c>
    </row>
    <row r="26" ht="16.0" customHeight="true">
      <c r="A26" t="n" s="7">
        <v>5.6088568E7</v>
      </c>
      <c r="B26" t="s" s="8">
        <v>93</v>
      </c>
      <c r="C26" t="n" s="8">
        <f>IF(false,"120922005", "120922005")</f>
      </c>
      <c r="D26" t="s" s="8">
        <v>94</v>
      </c>
      <c r="E26" t="n" s="8">
        <v>1.0</v>
      </c>
      <c r="F26" t="n" s="8">
        <v>1415.0</v>
      </c>
      <c r="G26" t="s" s="8">
        <v>53</v>
      </c>
      <c r="H26" t="s" s="8">
        <v>54</v>
      </c>
      <c r="I26" t="s" s="8">
        <v>95</v>
      </c>
    </row>
    <row r="27" ht="16.0" customHeight="true">
      <c r="A27" t="n" s="7">
        <v>5.6280326E7</v>
      </c>
      <c r="B27" t="s" s="8">
        <v>51</v>
      </c>
      <c r="C27" t="n" s="8">
        <f>IF(false,"120921534", "120921534")</f>
      </c>
      <c r="D27" t="s" s="8">
        <v>96</v>
      </c>
      <c r="E27" t="n" s="8">
        <v>1.0</v>
      </c>
      <c r="F27" t="n" s="8">
        <v>573.0</v>
      </c>
      <c r="G27" t="s" s="8">
        <v>53</v>
      </c>
      <c r="H27" t="s" s="8">
        <v>54</v>
      </c>
      <c r="I27" t="s" s="8">
        <v>97</v>
      </c>
    </row>
    <row r="28" ht="16.0" customHeight="true">
      <c r="A28" t="n" s="7">
        <v>5.6415144E7</v>
      </c>
      <c r="B28" t="s" s="8">
        <v>59</v>
      </c>
      <c r="C28" t="n" s="8">
        <f>IF(false,"120922766", "120922766")</f>
      </c>
      <c r="D28" t="s" s="8">
        <v>98</v>
      </c>
      <c r="E28" t="n" s="8">
        <v>1.0</v>
      </c>
      <c r="F28" t="n" s="8">
        <v>1949.0</v>
      </c>
      <c r="G28" t="s" s="8">
        <v>53</v>
      </c>
      <c r="H28" t="s" s="8">
        <v>54</v>
      </c>
      <c r="I28" t="s" s="8">
        <v>99</v>
      </c>
    </row>
    <row r="29" spans="1:9" s="1" customFormat="1" x14ac:dyDescent="0.2" ht="16.0" customHeight="true">
      <c r="A29" t="n" s="7">
        <v>5.6661752E7</v>
      </c>
      <c r="B29" t="s" s="8">
        <v>54</v>
      </c>
      <c r="C29" t="n" s="8">
        <f>IF(false,"120922194", "120922194")</f>
      </c>
      <c r="D29" t="s" s="8">
        <v>100</v>
      </c>
      <c r="E29" t="n" s="8">
        <v>1.0</v>
      </c>
      <c r="F29" t="n" s="8">
        <v>919.0</v>
      </c>
      <c r="G29" s="8" t="s">
        <v>53</v>
      </c>
      <c r="H29" t="s" s="8">
        <v>101</v>
      </c>
      <c r="I29" s="8" t="s">
        <v>102</v>
      </c>
    </row>
    <row r="30" ht="16.0" customHeight="true">
      <c r="A30" t="n" s="7">
        <v>5.6409097E7</v>
      </c>
      <c r="B30" t="s" s="8">
        <v>59</v>
      </c>
      <c r="C30" t="n" s="8">
        <f>IF(false,"120922884", "120922884")</f>
      </c>
      <c r="D30" t="s" s="8">
        <v>103</v>
      </c>
      <c r="E30" t="n" s="8">
        <v>1.0</v>
      </c>
      <c r="F30" t="n" s="8">
        <v>843.0</v>
      </c>
      <c r="G30" t="s" s="8">
        <v>53</v>
      </c>
      <c r="H30" t="s" s="8">
        <v>101</v>
      </c>
      <c r="I30" t="s" s="8">
        <v>104</v>
      </c>
    </row>
    <row r="31" ht="16.0" customHeight="true">
      <c r="A31" t="n" s="7">
        <v>5.6736166E7</v>
      </c>
      <c r="B31" t="s" s="8">
        <v>54</v>
      </c>
      <c r="C31" t="n" s="8">
        <f>IF(false,"120922351", "120922351")</f>
      </c>
      <c r="D31" t="s" s="8">
        <v>89</v>
      </c>
      <c r="E31" t="n" s="8">
        <v>1.0</v>
      </c>
      <c r="F31" t="n" s="8">
        <v>769.0</v>
      </c>
      <c r="G31" t="s" s="8">
        <v>53</v>
      </c>
      <c r="H31" t="s" s="8">
        <v>101</v>
      </c>
      <c r="I31" t="s" s="8">
        <v>105</v>
      </c>
    </row>
    <row r="32" ht="16.0" customHeight="true">
      <c r="A32" t="n" s="7">
        <v>5.6384947E7</v>
      </c>
      <c r="B32" t="s" s="8">
        <v>59</v>
      </c>
      <c r="C32" t="n" s="8">
        <f>IF(false,"120922558", "120922558")</f>
      </c>
      <c r="D32" t="s" s="8">
        <v>106</v>
      </c>
      <c r="E32" t="n" s="8">
        <v>1.0</v>
      </c>
      <c r="F32" t="n" s="8">
        <v>1560.0</v>
      </c>
      <c r="G32" t="s" s="8">
        <v>53</v>
      </c>
      <c r="H32" t="s" s="8">
        <v>101</v>
      </c>
      <c r="I32" t="s" s="8">
        <v>107</v>
      </c>
    </row>
    <row r="33" ht="16.0" customHeight="true">
      <c r="A33" t="n" s="7">
        <v>5.6565874E7</v>
      </c>
      <c r="B33" t="s" s="8">
        <v>65</v>
      </c>
      <c r="C33" t="n" s="8">
        <f>IF(false,"005-1119", "005-1119")</f>
      </c>
      <c r="D33" t="s" s="8">
        <v>108</v>
      </c>
      <c r="E33" t="n" s="8">
        <v>1.0</v>
      </c>
      <c r="F33" t="n" s="8">
        <v>1689.0</v>
      </c>
      <c r="G33" t="s" s="8">
        <v>53</v>
      </c>
      <c r="H33" t="s" s="8">
        <v>101</v>
      </c>
      <c r="I33" t="s" s="8">
        <v>109</v>
      </c>
    </row>
    <row r="34" ht="16.0" customHeight="true">
      <c r="A34" t="n" s="7">
        <v>5.6494826E7</v>
      </c>
      <c r="B34" t="s" s="8">
        <v>59</v>
      </c>
      <c r="C34" t="n" s="8">
        <f>IF(false,"120923117", "120923117")</f>
      </c>
      <c r="D34" t="s" s="8">
        <v>110</v>
      </c>
      <c r="E34" t="n" s="8">
        <v>1.0</v>
      </c>
      <c r="F34" t="n" s="8">
        <v>858.0</v>
      </c>
      <c r="G34" t="s" s="8">
        <v>53</v>
      </c>
      <c r="H34" t="s" s="8">
        <v>101</v>
      </c>
      <c r="I34" t="s" s="8">
        <v>111</v>
      </c>
    </row>
    <row r="35" ht="16.0" customHeight="true">
      <c r="A35" t="n" s="7">
        <v>5.6469486E7</v>
      </c>
      <c r="B35" t="s" s="8">
        <v>59</v>
      </c>
      <c r="C35" t="n" s="8">
        <f>IF(false,"003-291", "003-291")</f>
      </c>
      <c r="D35" t="s" s="8">
        <v>112</v>
      </c>
      <c r="E35" t="n" s="8">
        <v>1.0</v>
      </c>
      <c r="F35" t="n" s="8">
        <v>361.0</v>
      </c>
      <c r="G35" t="s" s="8">
        <v>53</v>
      </c>
      <c r="H35" t="s" s="8">
        <v>101</v>
      </c>
      <c r="I35" t="s" s="8">
        <v>113</v>
      </c>
    </row>
    <row r="36" ht="16.0" customHeight="true">
      <c r="A36" t="n" s="7">
        <v>5.4705663E7</v>
      </c>
      <c r="B36" t="s" s="8">
        <v>114</v>
      </c>
      <c r="C36" t="n" s="8">
        <f>IF(false,"120921744", "120921744")</f>
      </c>
      <c r="D36" t="s" s="8">
        <v>115</v>
      </c>
      <c r="E36" t="n" s="8">
        <v>1.0</v>
      </c>
      <c r="F36" t="n" s="8">
        <v>840.0</v>
      </c>
      <c r="G36" t="s" s="8">
        <v>53</v>
      </c>
      <c r="H36" t="s" s="8">
        <v>101</v>
      </c>
      <c r="I36" t="s" s="8">
        <v>116</v>
      </c>
    </row>
    <row r="37" ht="16.0" customHeight="true">
      <c r="A37" t="n" s="7">
        <v>5.4705663E7</v>
      </c>
      <c r="B37" t="s" s="8">
        <v>114</v>
      </c>
      <c r="C37" t="n" s="8">
        <f>IF(false,"120921743", "120921743")</f>
      </c>
      <c r="D37" t="s" s="8">
        <v>117</v>
      </c>
      <c r="E37" t="n" s="8">
        <v>1.0</v>
      </c>
      <c r="F37" t="n" s="8">
        <v>840.0</v>
      </c>
      <c r="G37" t="s" s="8">
        <v>53</v>
      </c>
      <c r="H37" t="s" s="8">
        <v>101</v>
      </c>
      <c r="I37" t="s" s="8">
        <v>116</v>
      </c>
    </row>
    <row r="38" ht="16.0" customHeight="true">
      <c r="A38" t="n" s="7">
        <v>5.5418314E7</v>
      </c>
      <c r="B38" t="s" s="8">
        <v>118</v>
      </c>
      <c r="C38" t="n" s="8">
        <f>IF(false,"120921743", "120921743")</f>
      </c>
      <c r="D38" t="s" s="8">
        <v>117</v>
      </c>
      <c r="E38" t="n" s="8">
        <v>2.0</v>
      </c>
      <c r="F38" t="n" s="8">
        <v>1484.0</v>
      </c>
      <c r="G38" t="s" s="8">
        <v>53</v>
      </c>
      <c r="H38" t="s" s="8">
        <v>101</v>
      </c>
      <c r="I38" t="s" s="8">
        <v>119</v>
      </c>
    </row>
    <row r="39" ht="16.0" customHeight="true">
      <c r="A39" t="n" s="7">
        <v>5.5418314E7</v>
      </c>
      <c r="B39" t="s" s="8">
        <v>118</v>
      </c>
      <c r="C39" t="n" s="8">
        <f>IF(false,"120921744", "120921744")</f>
      </c>
      <c r="D39" t="s" s="8">
        <v>115</v>
      </c>
      <c r="E39" t="n" s="8">
        <v>1.0</v>
      </c>
      <c r="F39" t="n" s="8">
        <v>741.0</v>
      </c>
      <c r="G39" t="s" s="8">
        <v>53</v>
      </c>
      <c r="H39" t="s" s="8">
        <v>101</v>
      </c>
      <c r="I39" t="s" s="8">
        <v>119</v>
      </c>
    </row>
    <row r="40" ht="16.0" customHeight="true">
      <c r="A40" t="n" s="7">
        <v>5.5342794E7</v>
      </c>
      <c r="B40" t="s" s="8">
        <v>120</v>
      </c>
      <c r="C40" t="n" s="8">
        <f>IF(false,"120921744", "120921744")</f>
      </c>
      <c r="D40" t="s" s="8">
        <v>115</v>
      </c>
      <c r="E40" t="n" s="8">
        <v>3.0</v>
      </c>
      <c r="F40" t="n" s="8">
        <v>2400.0</v>
      </c>
      <c r="G40" t="s" s="8">
        <v>53</v>
      </c>
      <c r="H40" t="s" s="8">
        <v>101</v>
      </c>
      <c r="I40" t="s" s="8">
        <v>121</v>
      </c>
    </row>
    <row r="41" ht="16.0" customHeight="true">
      <c r="A41" t="n" s="7">
        <v>5.5342794E7</v>
      </c>
      <c r="B41" t="s" s="8">
        <v>120</v>
      </c>
      <c r="C41" t="n" s="8">
        <f>IF(false,"120921743", "120921743")</f>
      </c>
      <c r="D41" t="s" s="8">
        <v>117</v>
      </c>
      <c r="E41" t="n" s="8">
        <v>2.0</v>
      </c>
      <c r="F41" t="n" s="8">
        <v>1596.0</v>
      </c>
      <c r="G41" t="s" s="8">
        <v>53</v>
      </c>
      <c r="H41" t="s" s="8">
        <v>101</v>
      </c>
      <c r="I41" t="s" s="8">
        <v>121</v>
      </c>
    </row>
    <row r="42" ht="16.0" customHeight="true">
      <c r="A42" t="n" s="7">
        <v>5.6407686E7</v>
      </c>
      <c r="B42" t="s" s="8">
        <v>59</v>
      </c>
      <c r="C42" t="n" s="8">
        <f>IF(false,"120922759", "120922759")</f>
      </c>
      <c r="D42" t="s" s="8">
        <v>77</v>
      </c>
      <c r="E42" t="n" s="8">
        <v>1.0</v>
      </c>
      <c r="F42" t="n" s="8">
        <v>3497.0</v>
      </c>
      <c r="G42" t="s" s="8">
        <v>53</v>
      </c>
      <c r="H42" t="s" s="8">
        <v>101</v>
      </c>
      <c r="I42" t="s" s="8">
        <v>122</v>
      </c>
    </row>
    <row r="43" ht="16.0" customHeight="true">
      <c r="A43" t="n" s="7">
        <v>5.6253566E7</v>
      </c>
      <c r="B43" t="s" s="8">
        <v>51</v>
      </c>
      <c r="C43" t="n" s="8">
        <f>IF(false,"120922035", "120922035")</f>
      </c>
      <c r="D43" t="s" s="8">
        <v>74</v>
      </c>
      <c r="E43" t="n" s="8">
        <v>1.0</v>
      </c>
      <c r="F43" t="n" s="8">
        <v>989.0</v>
      </c>
      <c r="G43" t="s" s="8">
        <v>53</v>
      </c>
      <c r="H43" t="s" s="8">
        <v>101</v>
      </c>
      <c r="I43" t="s" s="8">
        <v>123</v>
      </c>
    </row>
    <row r="44" ht="16.0" customHeight="true">
      <c r="A44" t="n" s="7">
        <v>5.6320614E7</v>
      </c>
      <c r="B44" t="s" s="8">
        <v>51</v>
      </c>
      <c r="C44" t="n" s="8">
        <f>IF(false,"120922092", "120922092")</f>
      </c>
      <c r="D44" t="s" s="8">
        <v>124</v>
      </c>
      <c r="E44" t="n" s="8">
        <v>2.0</v>
      </c>
      <c r="F44" t="n" s="8">
        <v>738.0</v>
      </c>
      <c r="G44" t="s" s="8">
        <v>53</v>
      </c>
      <c r="H44" t="s" s="8">
        <v>101</v>
      </c>
      <c r="I44" t="s" s="8">
        <v>125</v>
      </c>
    </row>
    <row r="45" ht="16.0" customHeight="true">
      <c r="A45" t="n" s="7">
        <v>5.5386147E7</v>
      </c>
      <c r="B45" t="s" s="8">
        <v>118</v>
      </c>
      <c r="C45" t="n" s="8">
        <f>IF(false,"120923170", "120923170")</f>
      </c>
      <c r="D45" t="s" s="8">
        <v>126</v>
      </c>
      <c r="E45" t="n" s="8">
        <v>1.0</v>
      </c>
      <c r="F45" t="n" s="8">
        <v>1069.0</v>
      </c>
      <c r="G45" t="s" s="8">
        <v>53</v>
      </c>
      <c r="H45" t="s" s="8">
        <v>101</v>
      </c>
      <c r="I45" t="s" s="8">
        <v>127</v>
      </c>
    </row>
    <row r="46" ht="16.0" customHeight="true">
      <c r="A46" t="n" s="7">
        <v>5.5532298E7</v>
      </c>
      <c r="B46" t="s" s="8">
        <v>128</v>
      </c>
      <c r="C46" t="n" s="8">
        <f>IF(false,"120923170", "120923170")</f>
      </c>
      <c r="D46" t="s" s="8">
        <v>126</v>
      </c>
      <c r="E46" t="n" s="8">
        <v>1.0</v>
      </c>
      <c r="F46" t="n" s="8">
        <v>1069.0</v>
      </c>
      <c r="G46" t="s" s="8">
        <v>53</v>
      </c>
      <c r="H46" t="s" s="8">
        <v>101</v>
      </c>
      <c r="I46" t="s" s="8">
        <v>129</v>
      </c>
    </row>
    <row r="47" ht="16.0" customHeight="true">
      <c r="A47" t="n" s="7">
        <v>5.5989814E7</v>
      </c>
      <c r="B47" t="s" s="8">
        <v>93</v>
      </c>
      <c r="C47" t="n" s="8">
        <f>IF(false,"005-1127", "005-1127")</f>
      </c>
      <c r="D47" t="s" s="8">
        <v>130</v>
      </c>
      <c r="E47" t="n" s="8">
        <v>1.0</v>
      </c>
      <c r="F47" t="n" s="8">
        <v>799.0</v>
      </c>
      <c r="G47" t="s" s="8">
        <v>53</v>
      </c>
      <c r="H47" t="s" s="8">
        <v>101</v>
      </c>
      <c r="I47" t="s" s="8">
        <v>131</v>
      </c>
    </row>
    <row r="48" ht="16.0" customHeight="true">
      <c r="A48" t="n" s="7">
        <v>5.63147E7</v>
      </c>
      <c r="B48" t="s" s="8">
        <v>51</v>
      </c>
      <c r="C48" t="n" s="8">
        <f>IF(false,"005-1520", "005-1520")</f>
      </c>
      <c r="D48" t="s" s="8">
        <v>132</v>
      </c>
      <c r="E48" t="n" s="8">
        <v>1.0</v>
      </c>
      <c r="F48" t="n" s="8">
        <v>1319.0</v>
      </c>
      <c r="G48" t="s" s="8">
        <v>53</v>
      </c>
      <c r="H48" t="s" s="8">
        <v>101</v>
      </c>
      <c r="I48" t="s" s="8">
        <v>133</v>
      </c>
    </row>
    <row r="49" ht="16.0" customHeight="true">
      <c r="A49" t="n" s="7">
        <v>5.6033501E7</v>
      </c>
      <c r="B49" t="s" s="8">
        <v>93</v>
      </c>
      <c r="C49" t="n" s="8">
        <f>IF(false,"005-1520", "005-1520")</f>
      </c>
      <c r="D49" t="s" s="8">
        <v>132</v>
      </c>
      <c r="E49" t="n" s="8">
        <v>1.0</v>
      </c>
      <c r="F49" t="n" s="8">
        <v>1319.0</v>
      </c>
      <c r="G49" t="s" s="8">
        <v>53</v>
      </c>
      <c r="H49" t="s" s="8">
        <v>101</v>
      </c>
      <c r="I49" t="s" s="8">
        <v>134</v>
      </c>
    </row>
    <row r="50" ht="16.0" customHeight="true">
      <c r="A50" t="n" s="7">
        <v>5.6167241E7</v>
      </c>
      <c r="B50" t="s" s="8">
        <v>56</v>
      </c>
      <c r="C50" t="n" s="8">
        <f>IF(false,"120921904", "120921904")</f>
      </c>
      <c r="D50" t="s" s="8">
        <v>135</v>
      </c>
      <c r="E50" t="n" s="8">
        <v>1.0</v>
      </c>
      <c r="F50" t="n" s="8">
        <v>630.0</v>
      </c>
      <c r="G50" t="s" s="8">
        <v>53</v>
      </c>
      <c r="H50" t="s" s="8">
        <v>101</v>
      </c>
      <c r="I50" t="s" s="8">
        <v>136</v>
      </c>
    </row>
    <row r="51" ht="16.0" customHeight="true">
      <c r="A51" t="n" s="7">
        <v>5.6694107E7</v>
      </c>
      <c r="B51" t="s" s="8">
        <v>54</v>
      </c>
      <c r="C51" t="n" s="8">
        <f>IF(false,"120922351", "120922351")</f>
      </c>
      <c r="D51" t="s" s="8">
        <v>89</v>
      </c>
      <c r="E51" t="n" s="8">
        <v>1.0</v>
      </c>
      <c r="F51" t="n" s="8">
        <v>769.0</v>
      </c>
      <c r="G51" t="s" s="8">
        <v>53</v>
      </c>
      <c r="H51" t="s" s="8">
        <v>101</v>
      </c>
      <c r="I51" t="s" s="8">
        <v>137</v>
      </c>
    </row>
    <row r="52" ht="16.0" customHeight="true">
      <c r="A52" t="n" s="7">
        <v>5.6365109E7</v>
      </c>
      <c r="B52" t="s" s="8">
        <v>51</v>
      </c>
      <c r="C52" t="n" s="8">
        <f>IF(false,"120923026", "120923026")</f>
      </c>
      <c r="D52" t="s" s="8">
        <v>138</v>
      </c>
      <c r="E52" t="n" s="8">
        <v>1.0</v>
      </c>
      <c r="F52" t="n" s="8">
        <v>562.0</v>
      </c>
      <c r="G52" t="s" s="8">
        <v>53</v>
      </c>
      <c r="H52" t="s" s="8">
        <v>101</v>
      </c>
      <c r="I52" t="s" s="8">
        <v>139</v>
      </c>
    </row>
    <row r="53" ht="16.0" customHeight="true">
      <c r="A53" t="n" s="7">
        <v>5.6803656E7</v>
      </c>
      <c r="B53" t="s" s="8">
        <v>101</v>
      </c>
      <c r="C53" t="n" s="8">
        <f>IF(false,"2152400399", "2152400399")</f>
      </c>
      <c r="D53" t="s" s="8">
        <v>140</v>
      </c>
      <c r="E53" t="n" s="8">
        <v>1.0</v>
      </c>
      <c r="F53" t="n" s="8">
        <v>649.0</v>
      </c>
      <c r="G53" t="s" s="8">
        <v>53</v>
      </c>
      <c r="H53" t="s" s="8">
        <v>141</v>
      </c>
      <c r="I53" t="s" s="8">
        <v>142</v>
      </c>
    </row>
    <row r="54" ht="16.0" customHeight="true">
      <c r="A54" t="n" s="7">
        <v>5.6789669E7</v>
      </c>
      <c r="B54" t="s" s="8">
        <v>101</v>
      </c>
      <c r="C54" t="n" s="8">
        <f>IF(false,"2152400398", "2152400398")</f>
      </c>
      <c r="D54" t="s" s="8">
        <v>143</v>
      </c>
      <c r="E54" t="n" s="8">
        <v>1.0</v>
      </c>
      <c r="F54" t="n" s="8">
        <v>649.0</v>
      </c>
      <c r="G54" t="s" s="8">
        <v>53</v>
      </c>
      <c r="H54" t="s" s="8">
        <v>141</v>
      </c>
      <c r="I54" t="s" s="8">
        <v>144</v>
      </c>
    </row>
    <row r="55" ht="16.0" customHeight="true">
      <c r="A55" t="n" s="7">
        <v>5.675151E7</v>
      </c>
      <c r="B55" t="s" s="8">
        <v>54</v>
      </c>
      <c r="C55" t="n" s="8">
        <f>IF(false,"120921791", "120921791")</f>
      </c>
      <c r="D55" t="s" s="8">
        <v>52</v>
      </c>
      <c r="E55" t="n" s="8">
        <v>1.0</v>
      </c>
      <c r="F55" t="n" s="8">
        <v>1689.0</v>
      </c>
      <c r="G55" t="s" s="8">
        <v>53</v>
      </c>
      <c r="H55" t="s" s="8">
        <v>141</v>
      </c>
      <c r="I55" t="s" s="8">
        <v>145</v>
      </c>
    </row>
    <row r="56" ht="16.0" customHeight="true">
      <c r="A56" t="n" s="7">
        <v>5.6700442E7</v>
      </c>
      <c r="B56" t="s" s="8">
        <v>54</v>
      </c>
      <c r="C56" t="n" s="8">
        <f>IF(false,"120922762", "120922762")</f>
      </c>
      <c r="D56" t="s" s="8">
        <v>146</v>
      </c>
      <c r="E56" t="n" s="8">
        <v>1.0</v>
      </c>
      <c r="F56" t="n" s="8">
        <v>1679.0</v>
      </c>
      <c r="G56" t="s" s="8">
        <v>53</v>
      </c>
      <c r="H56" t="s" s="8">
        <v>141</v>
      </c>
      <c r="I56" t="s" s="8">
        <v>147</v>
      </c>
    </row>
    <row r="57" ht="16.0" customHeight="true">
      <c r="A57" t="n" s="7">
        <v>5.6770362E7</v>
      </c>
      <c r="B57" t="s" s="8">
        <v>54</v>
      </c>
      <c r="C57" t="n" s="8">
        <f>IF(false,"120923130", "120923130")</f>
      </c>
      <c r="D57" t="s" s="8">
        <v>148</v>
      </c>
      <c r="E57" t="n" s="8">
        <v>1.0</v>
      </c>
      <c r="F57" t="n" s="8">
        <v>7456.0</v>
      </c>
      <c r="G57" t="s" s="8">
        <v>53</v>
      </c>
      <c r="H57" t="s" s="8">
        <v>141</v>
      </c>
      <c r="I57" t="s" s="8">
        <v>149</v>
      </c>
    </row>
    <row r="58" ht="16.0" customHeight="true">
      <c r="A58" t="n" s="7">
        <v>5.6755578E7</v>
      </c>
      <c r="B58" t="s" s="8">
        <v>54</v>
      </c>
      <c r="C58" t="n" s="8">
        <f>IF(false,"000-631", "000-631")</f>
      </c>
      <c r="D58" t="s" s="8">
        <v>150</v>
      </c>
      <c r="E58" t="n" s="8">
        <v>2.0</v>
      </c>
      <c r="F58" t="n" s="8">
        <v>1076.0</v>
      </c>
      <c r="G58" t="s" s="8">
        <v>53</v>
      </c>
      <c r="H58" t="s" s="8">
        <v>141</v>
      </c>
      <c r="I58" t="s" s="8">
        <v>151</v>
      </c>
    </row>
    <row r="59" ht="16.0" customHeight="true">
      <c r="A59" t="n" s="7">
        <v>5.6696531E7</v>
      </c>
      <c r="B59" t="s" s="8">
        <v>54</v>
      </c>
      <c r="C59" t="n" s="8">
        <f>IF(false,"120922533", "120922533")</f>
      </c>
      <c r="D59" t="s" s="8">
        <v>152</v>
      </c>
      <c r="E59" t="n" s="8">
        <v>1.0</v>
      </c>
      <c r="F59" t="n" s="8">
        <v>1.0</v>
      </c>
      <c r="G59" t="s" s="8">
        <v>53</v>
      </c>
      <c r="H59" t="s" s="8">
        <v>141</v>
      </c>
      <c r="I59" t="s" s="8">
        <v>153</v>
      </c>
    </row>
    <row r="60" ht="16.0" customHeight="true">
      <c r="A60" t="n" s="7">
        <v>5.6643893E7</v>
      </c>
      <c r="B60" t="s" s="8">
        <v>65</v>
      </c>
      <c r="C60" t="n" s="8">
        <f>IF(false,"120922945", "120922945")</f>
      </c>
      <c r="D60" t="s" s="8">
        <v>79</v>
      </c>
      <c r="E60" t="n" s="8">
        <v>1.0</v>
      </c>
      <c r="F60" t="n" s="8">
        <v>1399.0</v>
      </c>
      <c r="G60" t="s" s="8">
        <v>53</v>
      </c>
      <c r="H60" t="s" s="8">
        <v>141</v>
      </c>
      <c r="I60" t="s" s="8">
        <v>154</v>
      </c>
    </row>
    <row r="61" ht="16.0" customHeight="true">
      <c r="A61" t="n" s="7">
        <v>5.6650441E7</v>
      </c>
      <c r="B61" t="s" s="8">
        <v>65</v>
      </c>
      <c r="C61" t="n" s="8">
        <f>IF(false,"120921202", "120921202")</f>
      </c>
      <c r="D61" t="s" s="8">
        <v>155</v>
      </c>
      <c r="E61" t="n" s="8">
        <v>2.0</v>
      </c>
      <c r="F61" t="n" s="8">
        <v>1651.0</v>
      </c>
      <c r="G61" t="s" s="8">
        <v>53</v>
      </c>
      <c r="H61" t="s" s="8">
        <v>141</v>
      </c>
      <c r="I61" t="s" s="8">
        <v>156</v>
      </c>
    </row>
    <row r="62" ht="16.0" customHeight="true">
      <c r="A62" t="n" s="7">
        <v>5.6377436E7</v>
      </c>
      <c r="B62" t="s" s="8">
        <v>59</v>
      </c>
      <c r="C62" t="n" s="8">
        <f>IF(false,"2152400476", "2152400476")</f>
      </c>
      <c r="D62" t="s" s="8">
        <v>157</v>
      </c>
      <c r="E62" t="n" s="8">
        <v>1.0</v>
      </c>
      <c r="F62" t="n" s="8">
        <v>7189.0</v>
      </c>
      <c r="G62" t="s" s="8">
        <v>53</v>
      </c>
      <c r="H62" t="s" s="8">
        <v>141</v>
      </c>
      <c r="I62" t="s" s="8">
        <v>158</v>
      </c>
    </row>
    <row r="63" ht="16.0" customHeight="true">
      <c r="A63" t="n" s="7">
        <v>5.6769777E7</v>
      </c>
      <c r="B63" t="s" s="8">
        <v>54</v>
      </c>
      <c r="C63" t="n" s="8">
        <f>IF(false,"120921202", "120921202")</f>
      </c>
      <c r="D63" t="s" s="8">
        <v>155</v>
      </c>
      <c r="E63" t="n" s="8">
        <v>2.0</v>
      </c>
      <c r="F63" t="n" s="8">
        <v>3128.0</v>
      </c>
      <c r="G63" t="s" s="8">
        <v>53</v>
      </c>
      <c r="H63" t="s" s="8">
        <v>141</v>
      </c>
      <c r="I63" t="s" s="8">
        <v>159</v>
      </c>
    </row>
    <row r="64" ht="16.0" customHeight="true">
      <c r="A64" t="n" s="7">
        <v>5.6627161E7</v>
      </c>
      <c r="B64" t="s" s="8">
        <v>65</v>
      </c>
      <c r="C64" t="n" s="8">
        <f>IF(false,"120923158", "120923158")</f>
      </c>
      <c r="D64" t="s" s="8">
        <v>160</v>
      </c>
      <c r="E64" t="n" s="8">
        <v>1.0</v>
      </c>
      <c r="F64" t="n" s="8">
        <v>1337.0</v>
      </c>
      <c r="G64" t="s" s="8">
        <v>53</v>
      </c>
      <c r="H64" t="s" s="8">
        <v>141</v>
      </c>
      <c r="I64" t="s" s="8">
        <v>161</v>
      </c>
    </row>
    <row r="65" ht="16.0" customHeight="true">
      <c r="A65" t="n" s="7">
        <v>5.6712896E7</v>
      </c>
      <c r="B65" t="s" s="8">
        <v>54</v>
      </c>
      <c r="C65" t="n" s="8">
        <f>IF(false,"120922090", "120922090")</f>
      </c>
      <c r="D65" t="s" s="8">
        <v>162</v>
      </c>
      <c r="E65" t="n" s="8">
        <v>2.0</v>
      </c>
      <c r="F65" t="n" s="8">
        <v>866.0</v>
      </c>
      <c r="G65" t="s" s="8">
        <v>53</v>
      </c>
      <c r="H65" t="s" s="8">
        <v>141</v>
      </c>
      <c r="I65" t="s" s="8">
        <v>163</v>
      </c>
    </row>
    <row r="66" ht="16.0" customHeight="true">
      <c r="A66" t="n" s="7">
        <v>5.6553627E7</v>
      </c>
      <c r="B66" t="s" s="8">
        <v>65</v>
      </c>
      <c r="C66" t="n" s="8">
        <f>IF(false,"2152400426", "2152400426")</f>
      </c>
      <c r="D66" t="s" s="8">
        <v>164</v>
      </c>
      <c r="E66" t="n" s="8">
        <v>1.0</v>
      </c>
      <c r="F66" t="n" s="8">
        <v>1938.0</v>
      </c>
      <c r="G66" t="s" s="8">
        <v>53</v>
      </c>
      <c r="H66" t="s" s="8">
        <v>141</v>
      </c>
      <c r="I66" t="s" s="8">
        <v>165</v>
      </c>
    </row>
    <row r="67" ht="16.0" customHeight="true">
      <c r="A67" t="n" s="7">
        <v>5.6727659E7</v>
      </c>
      <c r="B67" t="s" s="8">
        <v>54</v>
      </c>
      <c r="C67" t="n" s="8">
        <f>IF(false,"120922760", "120922760")</f>
      </c>
      <c r="D67" t="s" s="8">
        <v>166</v>
      </c>
      <c r="E67" t="n" s="8">
        <v>1.0</v>
      </c>
      <c r="F67" t="n" s="8">
        <v>1451.0</v>
      </c>
      <c r="G67" t="s" s="8">
        <v>53</v>
      </c>
      <c r="H67" t="s" s="8">
        <v>141</v>
      </c>
      <c r="I67" t="s" s="8">
        <v>167</v>
      </c>
    </row>
    <row r="68" ht="16.0" customHeight="true">
      <c r="A68" t="n" s="7">
        <v>5.6800706E7</v>
      </c>
      <c r="B68" t="s" s="8">
        <v>101</v>
      </c>
      <c r="C68" t="n" s="8">
        <f>IF(false,"120922947", "120922947")</f>
      </c>
      <c r="D68" t="s" s="8">
        <v>168</v>
      </c>
      <c r="E68" t="n" s="8">
        <v>1.0</v>
      </c>
      <c r="F68" t="n" s="8">
        <v>1999.0</v>
      </c>
      <c r="G68" t="s" s="8">
        <v>53</v>
      </c>
      <c r="H68" t="s" s="8">
        <v>141</v>
      </c>
      <c r="I68" t="s" s="8">
        <v>169</v>
      </c>
    </row>
    <row r="69" ht="16.0" customHeight="true">
      <c r="A69" t="n" s="7">
        <v>5.6781484E7</v>
      </c>
      <c r="B69" t="s" s="8">
        <v>101</v>
      </c>
      <c r="C69" t="n" s="8">
        <f>IF(false,"120922756", "120922756")</f>
      </c>
      <c r="D69" t="s" s="8">
        <v>170</v>
      </c>
      <c r="E69" t="n" s="8">
        <v>1.0</v>
      </c>
      <c r="F69" t="n" s="8">
        <v>2999.0</v>
      </c>
      <c r="G69" t="s" s="8">
        <v>53</v>
      </c>
      <c r="H69" t="s" s="8">
        <v>141</v>
      </c>
      <c r="I69" t="s" s="8">
        <v>171</v>
      </c>
    </row>
    <row r="70" ht="16.0" customHeight="true">
      <c r="A70" t="n" s="7">
        <v>5.6783166E7</v>
      </c>
      <c r="B70" t="s" s="8">
        <v>101</v>
      </c>
      <c r="C70" t="n" s="8">
        <f>IF(false,"120922351", "120922351")</f>
      </c>
      <c r="D70" t="s" s="8">
        <v>89</v>
      </c>
      <c r="E70" t="n" s="8">
        <v>1.0</v>
      </c>
      <c r="F70" t="n" s="8">
        <v>769.0</v>
      </c>
      <c r="G70" t="s" s="8">
        <v>53</v>
      </c>
      <c r="H70" t="s" s="8">
        <v>141</v>
      </c>
      <c r="I70" t="s" s="8">
        <v>172</v>
      </c>
    </row>
    <row r="71" ht="16.0" customHeight="true">
      <c r="A71" t="n" s="7">
        <v>5.6629936E7</v>
      </c>
      <c r="B71" t="s" s="8">
        <v>65</v>
      </c>
      <c r="C71" t="n" s="8">
        <f>IF(false,"120922090", "120922090")</f>
      </c>
      <c r="D71" t="s" s="8">
        <v>162</v>
      </c>
      <c r="E71" t="n" s="8">
        <v>1.0</v>
      </c>
      <c r="F71" t="n" s="8">
        <v>890.0</v>
      </c>
      <c r="G71" t="s" s="8">
        <v>53</v>
      </c>
      <c r="H71" t="s" s="8">
        <v>141</v>
      </c>
      <c r="I71" t="s" s="8">
        <v>173</v>
      </c>
    </row>
    <row r="72" ht="16.0" customHeight="true">
      <c r="A72" t="n" s="7">
        <v>5.5860085E7</v>
      </c>
      <c r="B72" t="s" s="8">
        <v>71</v>
      </c>
      <c r="C72" t="n" s="8">
        <f>IF(false,"120922384", "120922384")</f>
      </c>
      <c r="D72" t="s" s="8">
        <v>174</v>
      </c>
      <c r="E72" t="n" s="8">
        <v>1.0</v>
      </c>
      <c r="F72" t="n" s="8">
        <v>513.0</v>
      </c>
      <c r="G72" t="s" s="8">
        <v>53</v>
      </c>
      <c r="H72" t="s" s="8">
        <v>141</v>
      </c>
      <c r="I72" t="s" s="8">
        <v>175</v>
      </c>
    </row>
    <row r="73" ht="16.0" customHeight="true">
      <c r="A73" t="n" s="7">
        <v>5.6286655E7</v>
      </c>
      <c r="B73" t="s" s="8">
        <v>51</v>
      </c>
      <c r="C73" t="n" s="8">
        <f>IF(false,"005-1357", "005-1357")</f>
      </c>
      <c r="D73" t="s" s="8">
        <v>176</v>
      </c>
      <c r="E73" t="n" s="8">
        <v>1.0</v>
      </c>
      <c r="F73" t="n" s="8">
        <v>989.0</v>
      </c>
      <c r="G73" t="s" s="8">
        <v>53</v>
      </c>
      <c r="H73" t="s" s="8">
        <v>141</v>
      </c>
      <c r="I73" t="s" s="8">
        <v>177</v>
      </c>
    </row>
    <row r="74" ht="16.0" customHeight="true">
      <c r="A74" t="n" s="7">
        <v>5.641813E7</v>
      </c>
      <c r="B74" t="s" s="8">
        <v>59</v>
      </c>
      <c r="C74" t="n" s="8">
        <f>IF(false,"120922757", "120922757")</f>
      </c>
      <c r="D74" t="s" s="8">
        <v>178</v>
      </c>
      <c r="E74" t="n" s="8">
        <v>1.0</v>
      </c>
      <c r="F74" t="n" s="8">
        <v>1989.0</v>
      </c>
      <c r="G74" t="s" s="8">
        <v>53</v>
      </c>
      <c r="H74" t="s" s="8">
        <v>141</v>
      </c>
      <c r="I74" t="s" s="8">
        <v>179</v>
      </c>
    </row>
    <row r="75" ht="16.0" customHeight="true">
      <c r="A75" t="n" s="7">
        <v>5.6473568E7</v>
      </c>
      <c r="B75" t="s" s="8">
        <v>59</v>
      </c>
      <c r="C75" t="n" s="8">
        <f>IF(false,"120923014", "120923014")</f>
      </c>
      <c r="D75" t="s" s="8">
        <v>180</v>
      </c>
      <c r="E75" t="n" s="8">
        <v>1.0</v>
      </c>
      <c r="F75" t="n" s="8">
        <v>275.0</v>
      </c>
      <c r="G75" t="s" s="8">
        <v>53</v>
      </c>
      <c r="H75" t="s" s="8">
        <v>141</v>
      </c>
      <c r="I75" t="s" s="8">
        <v>181</v>
      </c>
    </row>
    <row r="76" ht="16.0" customHeight="true">
      <c r="A76" t="n" s="7">
        <v>5.5034995E7</v>
      </c>
      <c r="B76" t="s" s="8">
        <v>182</v>
      </c>
      <c r="C76" t="n" s="8">
        <f>IF(false,"120923134", "120923134")</f>
      </c>
      <c r="D76" t="s" s="8">
        <v>183</v>
      </c>
      <c r="E76" t="n" s="8">
        <v>1.0</v>
      </c>
      <c r="F76" t="n" s="8">
        <v>7199.0</v>
      </c>
      <c r="G76" t="s" s="8">
        <v>53</v>
      </c>
      <c r="H76" t="s" s="8">
        <v>141</v>
      </c>
      <c r="I76" t="s" s="8">
        <v>184</v>
      </c>
    </row>
    <row r="77" ht="16.0" customHeight="true">
      <c r="A77" t="n" s="7">
        <v>5.6046273E7</v>
      </c>
      <c r="B77" t="s" s="8">
        <v>93</v>
      </c>
      <c r="C77" t="n" s="8">
        <f>IF(false,"120923130", "120923130")</f>
      </c>
      <c r="D77" t="s" s="8">
        <v>148</v>
      </c>
      <c r="E77" t="n" s="8">
        <v>1.0</v>
      </c>
      <c r="F77" t="n" s="8">
        <v>7522.0</v>
      </c>
      <c r="G77" t="s" s="8">
        <v>53</v>
      </c>
      <c r="H77" t="s" s="8">
        <v>141</v>
      </c>
      <c r="I77" t="s" s="8">
        <v>185</v>
      </c>
    </row>
    <row r="78" ht="16.0" customHeight="true">
      <c r="A78" t="n" s="7">
        <v>5.6632637E7</v>
      </c>
      <c r="B78" t="s" s="8">
        <v>65</v>
      </c>
      <c r="C78" t="n" s="8">
        <f>IF(false,"2152400399", "2152400399")</f>
      </c>
      <c r="D78" t="s" s="8">
        <v>140</v>
      </c>
      <c r="E78" t="n" s="8">
        <v>1.0</v>
      </c>
      <c r="F78" t="n" s="8">
        <v>649.0</v>
      </c>
      <c r="G78" t="s" s="8">
        <v>53</v>
      </c>
      <c r="H78" t="s" s="8">
        <v>141</v>
      </c>
      <c r="I78" t="s" s="8">
        <v>186</v>
      </c>
    </row>
    <row r="79" ht="16.0" customHeight="true">
      <c r="A79" t="n" s="7">
        <v>5.6786204E7</v>
      </c>
      <c r="B79" t="s" s="8">
        <v>101</v>
      </c>
      <c r="C79" t="n" s="8">
        <f>IF(false,"2152400399", "2152400399")</f>
      </c>
      <c r="D79" t="s" s="8">
        <v>140</v>
      </c>
      <c r="E79" t="n" s="8">
        <v>1.0</v>
      </c>
      <c r="F79" t="n" s="8">
        <v>649.0</v>
      </c>
      <c r="G79" t="s" s="8">
        <v>53</v>
      </c>
      <c r="H79" t="s" s="8">
        <v>141</v>
      </c>
      <c r="I79" t="s" s="8">
        <v>187</v>
      </c>
    </row>
    <row r="80" ht="16.0" customHeight="true">
      <c r="A80" t="n" s="7">
        <v>5.6903324E7</v>
      </c>
      <c r="B80" t="s" s="8">
        <v>141</v>
      </c>
      <c r="C80" t="n" s="8">
        <f>IF(false,"005-1414", "005-1414")</f>
      </c>
      <c r="D80" t="s" s="8">
        <v>188</v>
      </c>
      <c r="E80" t="n" s="8">
        <v>1.0</v>
      </c>
      <c r="F80" t="n" s="8">
        <v>593.0</v>
      </c>
      <c r="G80" t="s" s="8">
        <v>53</v>
      </c>
      <c r="H80" t="s" s="8">
        <v>189</v>
      </c>
      <c r="I80" t="s" s="8">
        <v>190</v>
      </c>
    </row>
    <row r="81" ht="16.0" customHeight="true">
      <c r="A81" t="n" s="7">
        <v>5.6532947E7</v>
      </c>
      <c r="B81" t="s" s="8">
        <v>65</v>
      </c>
      <c r="C81" t="n" s="8">
        <f>IF(false,"120921201", "120921201")</f>
      </c>
      <c r="D81" t="s" s="8">
        <v>191</v>
      </c>
      <c r="E81" t="n" s="8">
        <v>4.0</v>
      </c>
      <c r="F81" t="n" s="8">
        <v>6856.0</v>
      </c>
      <c r="G81" t="s" s="8">
        <v>53</v>
      </c>
      <c r="H81" t="s" s="8">
        <v>189</v>
      </c>
      <c r="I81" t="s" s="8">
        <v>192</v>
      </c>
    </row>
    <row r="82" ht="16.0" customHeight="true">
      <c r="A82" t="n" s="7">
        <v>5.6938296E7</v>
      </c>
      <c r="B82" t="s" s="8">
        <v>141</v>
      </c>
      <c r="C82" t="n" s="8">
        <f>IF(false,"120921727", "120921727")</f>
      </c>
      <c r="D82" t="s" s="8">
        <v>193</v>
      </c>
      <c r="E82" t="n" s="8">
        <v>1.0</v>
      </c>
      <c r="F82" t="n" s="8">
        <v>390.0</v>
      </c>
      <c r="G82" t="s" s="8">
        <v>53</v>
      </c>
      <c r="H82" t="s" s="8">
        <v>189</v>
      </c>
      <c r="I82" t="s" s="8">
        <v>194</v>
      </c>
    </row>
    <row r="83" ht="16.0" customHeight="true">
      <c r="A83" t="n" s="7">
        <v>5.6875109E7</v>
      </c>
      <c r="B83" t="s" s="8">
        <v>101</v>
      </c>
      <c r="C83" t="n" s="8">
        <f>IF(false,"120922001", "120922001")</f>
      </c>
      <c r="D83" t="s" s="8">
        <v>195</v>
      </c>
      <c r="E83" t="n" s="8">
        <v>1.0</v>
      </c>
      <c r="F83" t="n" s="8">
        <v>414.0</v>
      </c>
      <c r="G83" t="s" s="8">
        <v>53</v>
      </c>
      <c r="H83" t="s" s="8">
        <v>189</v>
      </c>
      <c r="I83" t="s" s="8">
        <v>196</v>
      </c>
    </row>
    <row r="84" ht="16.0" customHeight="true">
      <c r="A84" t="n" s="7">
        <v>5.6963929E7</v>
      </c>
      <c r="B84" t="s" s="8">
        <v>141</v>
      </c>
      <c r="C84" t="n" s="8">
        <f>IF(false,"2152400477", "2152400477")</f>
      </c>
      <c r="D84" t="s" s="8">
        <v>197</v>
      </c>
      <c r="E84" t="n" s="8">
        <v>1.0</v>
      </c>
      <c r="F84" t="n" s="8">
        <v>3229.0</v>
      </c>
      <c r="G84" t="s" s="8">
        <v>53</v>
      </c>
      <c r="H84" t="s" s="8">
        <v>189</v>
      </c>
      <c r="I84" t="s" s="8">
        <v>198</v>
      </c>
    </row>
    <row r="85" ht="16.0" customHeight="true">
      <c r="A85" t="n" s="7">
        <v>5.6857185E7</v>
      </c>
      <c r="B85" t="s" s="8">
        <v>101</v>
      </c>
      <c r="C85" t="n" s="8">
        <f>IF(false,"120922760", "120922760")</f>
      </c>
      <c r="D85" t="s" s="8">
        <v>166</v>
      </c>
      <c r="E85" t="n" s="8">
        <v>1.0</v>
      </c>
      <c r="F85" t="n" s="8">
        <v>1559.0</v>
      </c>
      <c r="G85" t="s" s="8">
        <v>53</v>
      </c>
      <c r="H85" t="s" s="8">
        <v>189</v>
      </c>
      <c r="I85" t="s" s="8">
        <v>199</v>
      </c>
    </row>
    <row r="86" ht="16.0" customHeight="true">
      <c r="A86" t="n" s="7">
        <v>5.6857185E7</v>
      </c>
      <c r="B86" t="s" s="8">
        <v>101</v>
      </c>
      <c r="C86" t="n" s="8">
        <f>IF(false,"005-1515", "005-1515")</f>
      </c>
      <c r="D86" t="s" s="8">
        <v>200</v>
      </c>
      <c r="E86" t="n" s="8">
        <v>1.0</v>
      </c>
      <c r="F86" t="n" s="8">
        <v>866.0</v>
      </c>
      <c r="G86" t="s" s="8">
        <v>53</v>
      </c>
      <c r="H86" t="s" s="8">
        <v>189</v>
      </c>
      <c r="I86" t="s" s="8">
        <v>199</v>
      </c>
    </row>
    <row r="87" ht="16.0" customHeight="true">
      <c r="A87" t="n" s="7">
        <v>5.6947257E7</v>
      </c>
      <c r="B87" t="s" s="8">
        <v>141</v>
      </c>
      <c r="C87" t="n" s="8">
        <f>IF(false,"2152400397", "2152400397")</f>
      </c>
      <c r="D87" t="s" s="8">
        <v>201</v>
      </c>
      <c r="E87" t="n" s="8">
        <v>1.0</v>
      </c>
      <c r="F87" t="n" s="8">
        <v>689.0</v>
      </c>
      <c r="G87" t="s" s="8">
        <v>53</v>
      </c>
      <c r="H87" t="s" s="8">
        <v>189</v>
      </c>
      <c r="I87" t="s" s="8">
        <v>202</v>
      </c>
    </row>
    <row r="88" ht="16.0" customHeight="true">
      <c r="A88" t="n" s="7">
        <v>5.6888922E7</v>
      </c>
      <c r="B88" t="s" s="8">
        <v>141</v>
      </c>
      <c r="C88" t="n" s="8">
        <f>IF(false,"005-1517", "005-1517")</f>
      </c>
      <c r="D88" t="s" s="8">
        <v>203</v>
      </c>
      <c r="E88" t="n" s="8">
        <v>2.0</v>
      </c>
      <c r="F88" t="n" s="8">
        <v>756.0</v>
      </c>
      <c r="G88" t="s" s="8">
        <v>53</v>
      </c>
      <c r="H88" t="s" s="8">
        <v>189</v>
      </c>
      <c r="I88" t="s" s="8">
        <v>204</v>
      </c>
    </row>
    <row r="89" ht="16.0" customHeight="true">
      <c r="A89" t="n" s="7">
        <v>5.6905922E7</v>
      </c>
      <c r="B89" t="s" s="8">
        <v>141</v>
      </c>
      <c r="C89" t="n" s="8">
        <f>IF(false,"120922351", "120922351")</f>
      </c>
      <c r="D89" t="s" s="8">
        <v>89</v>
      </c>
      <c r="E89" t="n" s="8">
        <v>1.0</v>
      </c>
      <c r="F89" t="n" s="8">
        <v>769.0</v>
      </c>
      <c r="G89" t="s" s="8">
        <v>53</v>
      </c>
      <c r="H89" t="s" s="8">
        <v>189</v>
      </c>
      <c r="I89" t="s" s="8">
        <v>205</v>
      </c>
    </row>
    <row r="90" ht="16.0" customHeight="true">
      <c r="A90" t="n" s="7">
        <v>5.698109E7</v>
      </c>
      <c r="B90" t="s" s="8">
        <v>141</v>
      </c>
      <c r="C90" t="n" s="8">
        <f>IF(false,"2152400449", "2152400449")</f>
      </c>
      <c r="D90" t="s" s="8">
        <v>206</v>
      </c>
      <c r="E90" t="n" s="8">
        <v>1.0</v>
      </c>
      <c r="F90" t="n" s="8">
        <v>1342.0</v>
      </c>
      <c r="G90" t="s" s="8">
        <v>53</v>
      </c>
      <c r="H90" t="s" s="8">
        <v>189</v>
      </c>
      <c r="I90" t="s" s="8">
        <v>207</v>
      </c>
    </row>
    <row r="91" ht="16.0" customHeight="true">
      <c r="A91" t="n" s="7">
        <v>5.6755849E7</v>
      </c>
      <c r="B91" t="s" s="8">
        <v>54</v>
      </c>
      <c r="C91" t="n" s="8">
        <f>IF(false,"120922351", "120922351")</f>
      </c>
      <c r="D91" t="s" s="8">
        <v>89</v>
      </c>
      <c r="E91" t="n" s="8">
        <v>1.0</v>
      </c>
      <c r="F91" t="n" s="8">
        <v>674.0</v>
      </c>
      <c r="G91" t="s" s="8">
        <v>53</v>
      </c>
      <c r="H91" t="s" s="8">
        <v>189</v>
      </c>
      <c r="I91" t="s" s="8">
        <v>208</v>
      </c>
    </row>
    <row r="92" ht="16.0" customHeight="true">
      <c r="A92" t="n" s="7">
        <v>5.665986E7</v>
      </c>
      <c r="B92" t="s" s="8">
        <v>54</v>
      </c>
      <c r="C92" t="n" s="8">
        <f>IF(false,"120921408", "120921408")</f>
      </c>
      <c r="D92" t="s" s="8">
        <v>209</v>
      </c>
      <c r="E92" t="n" s="8">
        <v>1.0</v>
      </c>
      <c r="F92" t="n" s="8">
        <v>753.0</v>
      </c>
      <c r="G92" t="s" s="8">
        <v>53</v>
      </c>
      <c r="H92" t="s" s="8">
        <v>189</v>
      </c>
      <c r="I92" t="s" s="8">
        <v>210</v>
      </c>
    </row>
    <row r="93" ht="16.0" customHeight="true">
      <c r="A93" t="n" s="7">
        <v>5.6654445E7</v>
      </c>
      <c r="B93" t="s" s="8">
        <v>65</v>
      </c>
      <c r="C93" t="n" s="8">
        <f>IF(false,"120922353", "120922353")</f>
      </c>
      <c r="D93" t="s" s="8">
        <v>211</v>
      </c>
      <c r="E93" t="n" s="8">
        <v>5.0</v>
      </c>
      <c r="F93" t="n" s="8">
        <v>3685.0</v>
      </c>
      <c r="G93" t="s" s="8">
        <v>53</v>
      </c>
      <c r="H93" t="s" s="8">
        <v>189</v>
      </c>
      <c r="I93" t="s" s="8">
        <v>212</v>
      </c>
    </row>
    <row r="94" ht="16.0" customHeight="true">
      <c r="A94" t="n" s="7">
        <v>5.6751362E7</v>
      </c>
      <c r="B94" t="s" s="8">
        <v>54</v>
      </c>
      <c r="C94" t="n" s="8">
        <f>IF(false,"120921202", "120921202")</f>
      </c>
      <c r="D94" t="s" s="8">
        <v>155</v>
      </c>
      <c r="E94" t="n" s="8">
        <v>1.0</v>
      </c>
      <c r="F94" t="n" s="8">
        <v>1599.0</v>
      </c>
      <c r="G94" t="s" s="8">
        <v>53</v>
      </c>
      <c r="H94" t="s" s="8">
        <v>189</v>
      </c>
      <c r="I94" t="s" s="8">
        <v>213</v>
      </c>
    </row>
    <row r="95" ht="16.0" customHeight="true">
      <c r="A95" t="n" s="7">
        <v>5.4718087E7</v>
      </c>
      <c r="B95" t="s" s="8">
        <v>114</v>
      </c>
      <c r="C95" t="n" s="8">
        <f>IF(false,"005-1125", "005-1125")</f>
      </c>
      <c r="D95" t="s" s="8">
        <v>214</v>
      </c>
      <c r="E95" t="n" s="8">
        <v>2.0</v>
      </c>
      <c r="F95" t="n" s="8">
        <v>1598.0</v>
      </c>
      <c r="G95" t="s" s="8">
        <v>53</v>
      </c>
      <c r="H95" t="s" s="8">
        <v>189</v>
      </c>
      <c r="I95" t="s" s="8">
        <v>215</v>
      </c>
    </row>
    <row r="96" ht="16.0" customHeight="true">
      <c r="A96" t="n" s="7">
        <v>5.683656E7</v>
      </c>
      <c r="B96" t="s" s="8">
        <v>101</v>
      </c>
      <c r="C96" t="n" s="8">
        <f>IF(false,"005-1514", "005-1514")</f>
      </c>
      <c r="D96" t="s" s="8">
        <v>216</v>
      </c>
      <c r="E96" t="n" s="8">
        <v>2.0</v>
      </c>
      <c r="F96" t="n" s="8">
        <v>1396.0</v>
      </c>
      <c r="G96" t="s" s="8">
        <v>53</v>
      </c>
      <c r="H96" t="s" s="8">
        <v>189</v>
      </c>
      <c r="I96" t="s" s="8">
        <v>217</v>
      </c>
    </row>
    <row r="97" ht="16.0" customHeight="true">
      <c r="A97" t="n" s="7">
        <v>5.6883335E7</v>
      </c>
      <c r="B97" t="s" s="8">
        <v>101</v>
      </c>
      <c r="C97" t="n" s="8">
        <f>IF(false,"005-1514", "005-1514")</f>
      </c>
      <c r="D97" t="s" s="8">
        <v>216</v>
      </c>
      <c r="E97" t="n" s="8">
        <v>1.0</v>
      </c>
      <c r="F97" t="n" s="8">
        <v>866.0</v>
      </c>
      <c r="G97" t="s" s="8">
        <v>53</v>
      </c>
      <c r="H97" t="s" s="8">
        <v>189</v>
      </c>
      <c r="I97" t="s" s="8">
        <v>218</v>
      </c>
    </row>
    <row r="98" ht="16.0" customHeight="true">
      <c r="A98" t="n" s="7">
        <v>5.6893093E7</v>
      </c>
      <c r="B98" t="s" s="8">
        <v>141</v>
      </c>
      <c r="C98" t="n" s="8">
        <f>IF(false,"120922757", "120922757")</f>
      </c>
      <c r="D98" t="s" s="8">
        <v>178</v>
      </c>
      <c r="E98" t="n" s="8">
        <v>1.0</v>
      </c>
      <c r="F98" t="n" s="8">
        <v>1989.0</v>
      </c>
      <c r="G98" t="s" s="8">
        <v>53</v>
      </c>
      <c r="H98" t="s" s="8">
        <v>189</v>
      </c>
      <c r="I98" t="s" s="8">
        <v>219</v>
      </c>
    </row>
    <row r="99" ht="16.0" customHeight="true">
      <c r="A99" t="n" s="7">
        <v>5.680809E7</v>
      </c>
      <c r="B99" t="s" s="8">
        <v>101</v>
      </c>
      <c r="C99" t="n" s="8">
        <f>IF(false,"120922756", "120922756")</f>
      </c>
      <c r="D99" t="s" s="8">
        <v>170</v>
      </c>
      <c r="E99" t="n" s="8">
        <v>1.0</v>
      </c>
      <c r="F99" t="n" s="8">
        <v>2999.0</v>
      </c>
      <c r="G99" t="s" s="8">
        <v>53</v>
      </c>
      <c r="H99" t="s" s="8">
        <v>189</v>
      </c>
      <c r="I99" t="s" s="8">
        <v>220</v>
      </c>
    </row>
    <row r="100" ht="16.0" customHeight="true">
      <c r="A100" t="n" s="7">
        <v>5.6913223E7</v>
      </c>
      <c r="B100" t="s" s="8">
        <v>141</v>
      </c>
      <c r="C100" t="n" s="8">
        <f>IF(false,"120922351", "120922351")</f>
      </c>
      <c r="D100" t="s" s="8">
        <v>89</v>
      </c>
      <c r="E100" t="n" s="8">
        <v>1.0</v>
      </c>
      <c r="F100" t="n" s="8">
        <v>733.0</v>
      </c>
      <c r="G100" t="s" s="8">
        <v>53</v>
      </c>
      <c r="H100" t="s" s="8">
        <v>189</v>
      </c>
      <c r="I100" t="s" s="8">
        <v>221</v>
      </c>
    </row>
    <row r="101" ht="16.0" customHeight="true">
      <c r="A101" t="n" s="7">
        <v>5.6686249E7</v>
      </c>
      <c r="B101" t="s" s="8">
        <v>54</v>
      </c>
      <c r="C101" t="n" s="8">
        <f>IF(false,"120922351", "120922351")</f>
      </c>
      <c r="D101" t="s" s="8">
        <v>89</v>
      </c>
      <c r="E101" t="n" s="8">
        <v>1.0</v>
      </c>
      <c r="F101" t="n" s="8">
        <v>769.0</v>
      </c>
      <c r="G101" t="s" s="8">
        <v>53</v>
      </c>
      <c r="H101" t="s" s="8">
        <v>189</v>
      </c>
      <c r="I101" t="s" s="8">
        <v>222</v>
      </c>
    </row>
    <row r="102" ht="16.0" customHeight="true">
      <c r="A102" t="n" s="7">
        <v>5.6819651E7</v>
      </c>
      <c r="B102" t="s" s="8">
        <v>101</v>
      </c>
      <c r="C102" t="n" s="8">
        <f>IF(false,"120922947", "120922947")</f>
      </c>
      <c r="D102" t="s" s="8">
        <v>168</v>
      </c>
      <c r="E102" t="n" s="8">
        <v>1.0</v>
      </c>
      <c r="F102" t="n" s="8">
        <v>1999.0</v>
      </c>
      <c r="G102" t="s" s="8">
        <v>53</v>
      </c>
      <c r="H102" t="s" s="8">
        <v>189</v>
      </c>
      <c r="I102" t="s" s="8">
        <v>223</v>
      </c>
    </row>
    <row r="103" ht="16.0" customHeight="true">
      <c r="A103" t="n" s="7">
        <v>5.7009739E7</v>
      </c>
      <c r="B103" t="s" s="8">
        <v>189</v>
      </c>
      <c r="C103" t="n" s="8">
        <f>IF(false,"005-1515", "005-1515")</f>
      </c>
      <c r="D103" t="s" s="8">
        <v>200</v>
      </c>
      <c r="E103" t="n" s="8">
        <v>1.0</v>
      </c>
      <c r="F103" t="n" s="8">
        <v>866.0</v>
      </c>
      <c r="G103" t="s" s="8">
        <v>53</v>
      </c>
      <c r="H103" t="s" s="8">
        <v>189</v>
      </c>
      <c r="I103" t="s" s="8">
        <v>224</v>
      </c>
    </row>
    <row r="104" ht="16.0" customHeight="true">
      <c r="A104" t="n" s="7">
        <v>5.6541271E7</v>
      </c>
      <c r="B104" t="s" s="8">
        <v>65</v>
      </c>
      <c r="C104" t="n" s="8">
        <f>IF(false,"2152400404", "2152400404")</f>
      </c>
      <c r="D104" t="s" s="8">
        <v>225</v>
      </c>
      <c r="E104" t="n" s="8">
        <v>1.0</v>
      </c>
      <c r="F104" t="n" s="8">
        <v>315.0</v>
      </c>
      <c r="G104" t="s" s="8">
        <v>53</v>
      </c>
      <c r="H104" t="s" s="8">
        <v>189</v>
      </c>
      <c r="I104" t="s" s="8">
        <v>226</v>
      </c>
    </row>
    <row r="105" ht="16.0" customHeight="true">
      <c r="A105" t="n" s="7">
        <v>5.685261E7</v>
      </c>
      <c r="B105" t="s" s="8">
        <v>101</v>
      </c>
      <c r="C105" t="n" s="8">
        <f>IF(false,"120923130", "120923130")</f>
      </c>
      <c r="D105" t="s" s="8">
        <v>148</v>
      </c>
      <c r="E105" t="n" s="8">
        <v>1.0</v>
      </c>
      <c r="F105" t="n" s="8">
        <v>7469.0</v>
      </c>
      <c r="G105" t="s" s="8">
        <v>53</v>
      </c>
      <c r="H105" t="s" s="8">
        <v>189</v>
      </c>
      <c r="I105" t="s" s="8">
        <v>227</v>
      </c>
    </row>
    <row r="106" ht="16.0" customHeight="true">
      <c r="A106" t="n" s="7">
        <v>5.679374E7</v>
      </c>
      <c r="B106" t="s" s="8">
        <v>101</v>
      </c>
      <c r="C106" t="n" s="8">
        <f>IF(false,"120922763", "120922763")</f>
      </c>
      <c r="D106" t="s" s="8">
        <v>228</v>
      </c>
      <c r="E106" t="n" s="8">
        <v>1.0</v>
      </c>
      <c r="F106" t="n" s="8">
        <v>2999.0</v>
      </c>
      <c r="G106" t="s" s="8">
        <v>53</v>
      </c>
      <c r="H106" t="s" s="8">
        <v>189</v>
      </c>
      <c r="I106" t="s" s="8">
        <v>229</v>
      </c>
    </row>
    <row r="107" ht="16.0" customHeight="true">
      <c r="A107" t="n" s="7">
        <v>5.688854E7</v>
      </c>
      <c r="B107" t="s" s="8">
        <v>101</v>
      </c>
      <c r="C107" t="n" s="8">
        <f>IF(false,"005-1514", "005-1514")</f>
      </c>
      <c r="D107" t="s" s="8">
        <v>216</v>
      </c>
      <c r="E107" t="n" s="8">
        <v>1.0</v>
      </c>
      <c r="F107" t="n" s="8">
        <v>866.0</v>
      </c>
      <c r="G107" t="s" s="8">
        <v>53</v>
      </c>
      <c r="H107" t="s" s="8">
        <v>189</v>
      </c>
      <c r="I107" t="s" s="8">
        <v>230</v>
      </c>
    </row>
    <row r="108" ht="16.0" customHeight="true">
      <c r="A108" t="n" s="7">
        <v>5.6771249E7</v>
      </c>
      <c r="B108" t="s" s="8">
        <v>54</v>
      </c>
      <c r="C108" t="n" s="8">
        <f>IF(false,"120922873", "120922873")</f>
      </c>
      <c r="D108" t="s" s="8">
        <v>231</v>
      </c>
      <c r="E108" t="n" s="8">
        <v>1.0</v>
      </c>
      <c r="F108" t="n" s="8">
        <v>2429.0</v>
      </c>
      <c r="G108" t="s" s="8">
        <v>53</v>
      </c>
      <c r="H108" t="s" s="8">
        <v>189</v>
      </c>
      <c r="I108" t="s" s="8">
        <v>232</v>
      </c>
    </row>
    <row r="109" ht="16.0" customHeight="true">
      <c r="A109" t="n" s="7">
        <v>5.6888879E7</v>
      </c>
      <c r="B109" t="s" s="8">
        <v>141</v>
      </c>
      <c r="C109" t="n" s="8">
        <f>IF(false,"120922875", "120922875")</f>
      </c>
      <c r="D109" t="s" s="8">
        <v>233</v>
      </c>
      <c r="E109" t="n" s="8">
        <v>1.0</v>
      </c>
      <c r="F109" t="n" s="8">
        <v>2429.0</v>
      </c>
      <c r="G109" t="s" s="8">
        <v>53</v>
      </c>
      <c r="H109" t="s" s="8">
        <v>189</v>
      </c>
      <c r="I109" t="s" s="8">
        <v>234</v>
      </c>
    </row>
    <row r="110" ht="16.0" customHeight="true">
      <c r="A110" t="n" s="7">
        <v>5.6233462E7</v>
      </c>
      <c r="B110" t="s" s="8">
        <v>51</v>
      </c>
      <c r="C110" t="n" s="8">
        <f>IF(false,"120921995", "120921995")</f>
      </c>
      <c r="D110" t="s" s="8">
        <v>235</v>
      </c>
      <c r="E110" t="n" s="8">
        <v>1.0</v>
      </c>
      <c r="F110" t="n" s="8">
        <v>840.0</v>
      </c>
      <c r="G110" t="s" s="8">
        <v>53</v>
      </c>
      <c r="H110" t="s" s="8">
        <v>189</v>
      </c>
      <c r="I110" t="s" s="8">
        <v>236</v>
      </c>
    </row>
    <row r="111" ht="16.0" customHeight="true">
      <c r="A111" t="n" s="7">
        <v>5.6499689E7</v>
      </c>
      <c r="B111" t="s" s="8">
        <v>59</v>
      </c>
      <c r="C111" t="n" s="8">
        <f>IF(false,"120921939", "120921939")</f>
      </c>
      <c r="D111" t="s" s="8">
        <v>237</v>
      </c>
      <c r="E111" t="n" s="8">
        <v>1.0</v>
      </c>
      <c r="F111" t="n" s="8">
        <v>929.0</v>
      </c>
      <c r="G111" t="s" s="8">
        <v>53</v>
      </c>
      <c r="H111" t="s" s="8">
        <v>189</v>
      </c>
      <c r="I111" t="s" s="8">
        <v>238</v>
      </c>
    </row>
    <row r="112" ht="16.0" customHeight="true">
      <c r="A112" t="n" s="7">
        <v>5.6805005E7</v>
      </c>
      <c r="B112" t="s" s="8">
        <v>101</v>
      </c>
      <c r="C112" t="n" s="8">
        <f>IF(false,"2152400477", "2152400477")</f>
      </c>
      <c r="D112" t="s" s="8">
        <v>197</v>
      </c>
      <c r="E112" t="n" s="8">
        <v>1.0</v>
      </c>
      <c r="F112" t="n" s="8">
        <v>3229.0</v>
      </c>
      <c r="G112" t="s" s="8">
        <v>53</v>
      </c>
      <c r="H112" t="s" s="8">
        <v>189</v>
      </c>
      <c r="I112" t="s" s="8">
        <v>239</v>
      </c>
    </row>
    <row r="113" ht="16.0" customHeight="true">
      <c r="A113" t="n" s="7">
        <v>5.6311743E7</v>
      </c>
      <c r="B113" t="s" s="8">
        <v>51</v>
      </c>
      <c r="C113" t="n" s="8">
        <f>IF(false,"01-004114", "01-004114")</f>
      </c>
      <c r="D113" t="s" s="8">
        <v>240</v>
      </c>
      <c r="E113" t="n" s="8">
        <v>1.0</v>
      </c>
      <c r="F113" t="n" s="8">
        <v>776.0</v>
      </c>
      <c r="G113" t="s" s="8">
        <v>53</v>
      </c>
      <c r="H113" t="s" s="8">
        <v>189</v>
      </c>
      <c r="I113" t="s" s="8">
        <v>241</v>
      </c>
    </row>
    <row r="114" ht="16.0" customHeight="true">
      <c r="A114" t="n" s="7">
        <v>5.6709812E7</v>
      </c>
      <c r="B114" t="s" s="8">
        <v>54</v>
      </c>
      <c r="C114" t="n" s="8">
        <f>IF(false,"120923131", "120923131")</f>
      </c>
      <c r="D114" t="s" s="8">
        <v>242</v>
      </c>
      <c r="E114" t="n" s="8">
        <v>1.0</v>
      </c>
      <c r="F114" t="n" s="8">
        <v>5469.0</v>
      </c>
      <c r="G114" t="s" s="8">
        <v>53</v>
      </c>
      <c r="H114" t="s" s="8">
        <v>189</v>
      </c>
      <c r="I114" t="s" s="8">
        <v>243</v>
      </c>
    </row>
    <row r="115" ht="16.0" customHeight="true">
      <c r="A115" t="n" s="7">
        <v>5.6778344E7</v>
      </c>
      <c r="B115" t="s" s="8">
        <v>101</v>
      </c>
      <c r="C115" t="n" s="8">
        <f>IF(false,"120923126", "120923126")</f>
      </c>
      <c r="D115" t="s" s="8">
        <v>244</v>
      </c>
      <c r="E115" t="n" s="8">
        <v>1.0</v>
      </c>
      <c r="F115" t="n" s="8">
        <v>4014.0</v>
      </c>
      <c r="G115" t="s" s="8">
        <v>53</v>
      </c>
      <c r="H115" t="s" s="8">
        <v>189</v>
      </c>
      <c r="I115" t="s" s="8">
        <v>245</v>
      </c>
    </row>
    <row r="116" ht="16.0" customHeight="true">
      <c r="A116" t="n" s="7">
        <v>5.6874533E7</v>
      </c>
      <c r="B116" t="s" s="8">
        <v>101</v>
      </c>
      <c r="C116" t="n" s="8">
        <f>IF(false,"120922872", "120922872")</f>
      </c>
      <c r="D116" t="s" s="8">
        <v>246</v>
      </c>
      <c r="E116" t="n" s="8">
        <v>1.0</v>
      </c>
      <c r="F116" t="n" s="8">
        <v>4779.0</v>
      </c>
      <c r="G116" t="s" s="8">
        <v>53</v>
      </c>
      <c r="H116" t="s" s="8">
        <v>189</v>
      </c>
      <c r="I116" t="s" s="8">
        <v>247</v>
      </c>
    </row>
    <row r="117" ht="16.0" customHeight="true">
      <c r="A117" t="n" s="7">
        <v>5.7136185E7</v>
      </c>
      <c r="B117" t="s" s="8">
        <v>189</v>
      </c>
      <c r="C117" t="n" s="8">
        <f>IF(false,"120921904", "120921904")</f>
      </c>
      <c r="D117" t="s" s="8">
        <v>135</v>
      </c>
      <c r="E117" t="n" s="8">
        <v>2.0</v>
      </c>
      <c r="F117" t="n" s="8">
        <v>1386.0</v>
      </c>
      <c r="G117" t="s" s="8">
        <v>53</v>
      </c>
      <c r="H117" t="s" s="8">
        <v>248</v>
      </c>
      <c r="I117" t="s" s="8">
        <v>249</v>
      </c>
    </row>
    <row r="118" ht="16.0" customHeight="true">
      <c r="A118" t="n" s="7">
        <v>5.7032518E7</v>
      </c>
      <c r="B118" t="s" s="8">
        <v>189</v>
      </c>
      <c r="C118" t="n" s="8">
        <f>IF(false,"005-1515", "005-1515")</f>
      </c>
      <c r="D118" t="s" s="8">
        <v>200</v>
      </c>
      <c r="E118" t="n" s="8">
        <v>1.0</v>
      </c>
      <c r="F118" t="n" s="8">
        <v>866.0</v>
      </c>
      <c r="G118" t="s" s="8">
        <v>53</v>
      </c>
      <c r="H118" t="s" s="8">
        <v>248</v>
      </c>
      <c r="I118" t="s" s="8">
        <v>250</v>
      </c>
    </row>
    <row r="119" ht="16.0" customHeight="true">
      <c r="A119" t="n" s="7">
        <v>5.6950924E7</v>
      </c>
      <c r="B119" t="s" s="8">
        <v>141</v>
      </c>
      <c r="C119" t="n" s="8">
        <f>IF(false,"003-291", "003-291")</f>
      </c>
      <c r="D119" t="s" s="8">
        <v>112</v>
      </c>
      <c r="E119" t="n" s="8">
        <v>1.0</v>
      </c>
      <c r="F119" t="n" s="8">
        <v>361.0</v>
      </c>
      <c r="G119" t="s" s="8">
        <v>53</v>
      </c>
      <c r="H119" t="s" s="8">
        <v>248</v>
      </c>
      <c r="I119" t="s" s="8">
        <v>251</v>
      </c>
    </row>
    <row r="120" ht="16.0" customHeight="true">
      <c r="A120" t="n" s="7">
        <v>5.6912743E7</v>
      </c>
      <c r="B120" t="s" s="8">
        <v>141</v>
      </c>
      <c r="C120" t="n" s="8">
        <f>IF(false,"120921202", "120921202")</f>
      </c>
      <c r="D120" t="s" s="8">
        <v>155</v>
      </c>
      <c r="E120" t="n" s="8">
        <v>1.0</v>
      </c>
      <c r="F120" t="n" s="8">
        <v>1599.0</v>
      </c>
      <c r="G120" t="s" s="8">
        <v>53</v>
      </c>
      <c r="H120" t="s" s="8">
        <v>248</v>
      </c>
      <c r="I120" t="s" s="8">
        <v>252</v>
      </c>
    </row>
    <row r="121" ht="16.0" customHeight="true">
      <c r="A121" t="n" s="7">
        <v>5.6887499E7</v>
      </c>
      <c r="B121" t="s" s="8">
        <v>101</v>
      </c>
      <c r="C121" t="n" s="8">
        <f>IF(false,"005-1515", "005-1515")</f>
      </c>
      <c r="D121" t="s" s="8">
        <v>200</v>
      </c>
      <c r="E121" t="n" s="8">
        <v>1.0</v>
      </c>
      <c r="F121" t="n" s="8">
        <v>814.0</v>
      </c>
      <c r="G121" t="s" s="8">
        <v>53</v>
      </c>
      <c r="H121" t="s" s="8">
        <v>248</v>
      </c>
      <c r="I121" t="s" s="8">
        <v>253</v>
      </c>
    </row>
    <row r="122" ht="16.0" customHeight="true">
      <c r="A122" t="n" s="7">
        <v>5.6850005E7</v>
      </c>
      <c r="B122" t="s" s="8">
        <v>101</v>
      </c>
      <c r="C122" t="n" s="8">
        <f>IF(false,"005-1517", "005-1517")</f>
      </c>
      <c r="D122" t="s" s="8">
        <v>203</v>
      </c>
      <c r="E122" t="n" s="8">
        <v>1.0</v>
      </c>
      <c r="F122" t="n" s="8">
        <v>715.0</v>
      </c>
      <c r="G122" t="s" s="8">
        <v>53</v>
      </c>
      <c r="H122" t="s" s="8">
        <v>248</v>
      </c>
      <c r="I122" t="s" s="8">
        <v>254</v>
      </c>
    </row>
    <row r="123" ht="16.0" customHeight="true">
      <c r="A123" t="n" s="7">
        <v>5.6923596E7</v>
      </c>
      <c r="B123" t="s" s="8">
        <v>141</v>
      </c>
      <c r="C123" t="n" s="8">
        <f>IF(false,"005-1511", "005-1511")</f>
      </c>
      <c r="D123" t="s" s="8">
        <v>255</v>
      </c>
      <c r="E123" t="n" s="8">
        <v>1.0</v>
      </c>
      <c r="F123" t="n" s="8">
        <v>927.0</v>
      </c>
      <c r="G123" t="s" s="8">
        <v>53</v>
      </c>
      <c r="H123" t="s" s="8">
        <v>248</v>
      </c>
      <c r="I123" t="s" s="8">
        <v>256</v>
      </c>
    </row>
    <row r="124" ht="16.0" customHeight="true">
      <c r="A124" t="n" s="7">
        <v>5.6965813E7</v>
      </c>
      <c r="B124" t="s" s="8">
        <v>141</v>
      </c>
      <c r="C124" t="n" s="8">
        <f>IF(false,"120922947", "120922947")</f>
      </c>
      <c r="D124" t="s" s="8">
        <v>168</v>
      </c>
      <c r="E124" t="n" s="8">
        <v>1.0</v>
      </c>
      <c r="F124" t="n" s="8">
        <v>1999.0</v>
      </c>
      <c r="G124" t="s" s="8">
        <v>53</v>
      </c>
      <c r="H124" t="s" s="8">
        <v>248</v>
      </c>
      <c r="I124" t="s" s="8">
        <v>257</v>
      </c>
    </row>
    <row r="125" ht="16.0" customHeight="true">
      <c r="A125" t="n" s="7">
        <v>5.6805762E7</v>
      </c>
      <c r="B125" t="s" s="8">
        <v>101</v>
      </c>
      <c r="C125" t="n" s="8">
        <f>IF(false,"120922351", "120922351")</f>
      </c>
      <c r="D125" t="s" s="8">
        <v>89</v>
      </c>
      <c r="E125" t="n" s="8">
        <v>2.0</v>
      </c>
      <c r="F125" t="n" s="8">
        <v>1538.0</v>
      </c>
      <c r="G125" t="s" s="8">
        <v>53</v>
      </c>
      <c r="H125" t="s" s="8">
        <v>248</v>
      </c>
      <c r="I125" t="s" s="8">
        <v>258</v>
      </c>
    </row>
    <row r="126" ht="16.0" customHeight="true">
      <c r="A126" t="n" s="7">
        <v>5.7001729E7</v>
      </c>
      <c r="B126" t="s" s="8">
        <v>141</v>
      </c>
      <c r="C126" t="n" s="8">
        <f>IF(false,"120921903", "120921903")</f>
      </c>
      <c r="D126" t="s" s="8">
        <v>259</v>
      </c>
      <c r="E126" t="n" s="8">
        <v>1.0</v>
      </c>
      <c r="F126" t="n" s="8">
        <v>282.0</v>
      </c>
      <c r="G126" t="s" s="8">
        <v>53</v>
      </c>
      <c r="H126" t="s" s="8">
        <v>248</v>
      </c>
      <c r="I126" t="s" s="8">
        <v>260</v>
      </c>
    </row>
    <row r="127" ht="16.0" customHeight="true">
      <c r="A127" t="n" s="7">
        <v>5.7033497E7</v>
      </c>
      <c r="B127" t="s" s="8">
        <v>189</v>
      </c>
      <c r="C127" t="n" s="8">
        <f>IF(false,"120921202", "120921202")</f>
      </c>
      <c r="D127" t="s" s="8">
        <v>155</v>
      </c>
      <c r="E127" t="n" s="8">
        <v>1.0</v>
      </c>
      <c r="F127" t="n" s="8">
        <v>1599.0</v>
      </c>
      <c r="G127" t="s" s="8">
        <v>53</v>
      </c>
      <c r="H127" t="s" s="8">
        <v>248</v>
      </c>
      <c r="I127" t="s" s="8">
        <v>261</v>
      </c>
    </row>
    <row r="128" ht="16.0" customHeight="true">
      <c r="A128" t="n" s="7">
        <v>5.7041443E7</v>
      </c>
      <c r="B128" t="s" s="8">
        <v>189</v>
      </c>
      <c r="C128" t="n" s="8">
        <f>IF(false,"120921995", "120921995")</f>
      </c>
      <c r="D128" t="s" s="8">
        <v>262</v>
      </c>
      <c r="E128" t="n" s="8">
        <v>1.0</v>
      </c>
      <c r="F128" t="n" s="8">
        <v>1227.0</v>
      </c>
      <c r="G128" t="s" s="8">
        <v>53</v>
      </c>
      <c r="H128" t="s" s="8">
        <v>248</v>
      </c>
      <c r="I128" t="s" s="8">
        <v>263</v>
      </c>
    </row>
    <row r="129" ht="16.0" customHeight="true">
      <c r="A129" t="n" s="7">
        <v>5.6955905E7</v>
      </c>
      <c r="B129" t="s" s="8">
        <v>141</v>
      </c>
      <c r="C129" t="n" s="8">
        <f>IF(false,"120922768", "120922768")</f>
      </c>
      <c r="D129" t="s" s="8">
        <v>264</v>
      </c>
      <c r="E129" t="n" s="8">
        <v>2.0</v>
      </c>
      <c r="F129" t="n" s="8">
        <v>1454.0</v>
      </c>
      <c r="G129" t="s" s="8">
        <v>53</v>
      </c>
      <c r="H129" t="s" s="8">
        <v>248</v>
      </c>
      <c r="I129" t="s" s="8">
        <v>265</v>
      </c>
    </row>
    <row r="130" ht="16.0" customHeight="true">
      <c r="A130" t="n" s="7">
        <v>5.690577E7</v>
      </c>
      <c r="B130" t="s" s="8">
        <v>141</v>
      </c>
      <c r="C130" t="n" s="8">
        <f>IF(false,"120921202", "120921202")</f>
      </c>
      <c r="D130" t="s" s="8">
        <v>155</v>
      </c>
      <c r="E130" t="n" s="8">
        <v>1.0</v>
      </c>
      <c r="F130" t="n" s="8">
        <v>1599.0</v>
      </c>
      <c r="G130" t="s" s="8">
        <v>53</v>
      </c>
      <c r="H130" t="s" s="8">
        <v>248</v>
      </c>
      <c r="I130" t="s" s="8">
        <v>266</v>
      </c>
    </row>
    <row r="131" ht="16.0" customHeight="true">
      <c r="A131" t="n" s="7">
        <v>5.6925364E7</v>
      </c>
      <c r="B131" t="s" s="8">
        <v>141</v>
      </c>
      <c r="C131" t="n" s="8">
        <f>IF(false,"005-1521", "005-1521")</f>
      </c>
      <c r="D131" t="s" s="8">
        <v>267</v>
      </c>
      <c r="E131" t="n" s="8">
        <v>1.0</v>
      </c>
      <c r="F131" t="n" s="8">
        <v>776.0</v>
      </c>
      <c r="G131" t="s" s="8">
        <v>53</v>
      </c>
      <c r="H131" t="s" s="8">
        <v>248</v>
      </c>
      <c r="I131" t="s" s="8">
        <v>268</v>
      </c>
    </row>
    <row r="132" ht="16.0" customHeight="true">
      <c r="A132" t="n" s="7">
        <v>5.6925364E7</v>
      </c>
      <c r="B132" t="s" s="8">
        <v>141</v>
      </c>
      <c r="C132" t="n" s="8">
        <f>IF(false,"120922522", "120922522")</f>
      </c>
      <c r="D132" t="s" s="8">
        <v>269</v>
      </c>
      <c r="E132" t="n" s="8">
        <v>1.0</v>
      </c>
      <c r="F132" t="n" s="8">
        <v>776.0</v>
      </c>
      <c r="G132" t="s" s="8">
        <v>53</v>
      </c>
      <c r="H132" t="s" s="8">
        <v>248</v>
      </c>
      <c r="I132" t="s" s="8">
        <v>268</v>
      </c>
    </row>
    <row r="133" ht="16.0" customHeight="true">
      <c r="A133" t="n" s="7">
        <v>5.6906846E7</v>
      </c>
      <c r="B133" t="s" s="8">
        <v>141</v>
      </c>
      <c r="C133" t="n" s="8">
        <f>IF(false,"120921904", "120921904")</f>
      </c>
      <c r="D133" t="s" s="8">
        <v>135</v>
      </c>
      <c r="E133" t="n" s="8">
        <v>2.0</v>
      </c>
      <c r="F133" t="n" s="8">
        <v>1486.0</v>
      </c>
      <c r="G133" t="s" s="8">
        <v>53</v>
      </c>
      <c r="H133" t="s" s="8">
        <v>248</v>
      </c>
      <c r="I133" t="s" s="8">
        <v>270</v>
      </c>
    </row>
    <row r="134" ht="16.0" customHeight="true">
      <c r="A134" t="n" s="7">
        <v>5.5646877E7</v>
      </c>
      <c r="B134" t="s" s="8">
        <v>271</v>
      </c>
      <c r="C134" t="n" s="8">
        <f>IF(false,"120921872", "120921872")</f>
      </c>
      <c r="D134" t="s" s="8">
        <v>75</v>
      </c>
      <c r="E134" t="n" s="8">
        <v>1.0</v>
      </c>
      <c r="F134" t="n" s="8">
        <v>314.0</v>
      </c>
      <c r="G134" t="s" s="8">
        <v>53</v>
      </c>
      <c r="H134" t="s" s="8">
        <v>248</v>
      </c>
      <c r="I134" t="s" s="8">
        <v>272</v>
      </c>
    </row>
    <row r="135" ht="16.0" customHeight="true">
      <c r="A135" t="n" s="7">
        <v>5.6851931E7</v>
      </c>
      <c r="B135" t="s" s="8">
        <v>101</v>
      </c>
      <c r="C135" t="n" s="8">
        <f>IF(false,"120922534", "120922534")</f>
      </c>
      <c r="D135" t="s" s="8">
        <v>273</v>
      </c>
      <c r="E135" t="n" s="8">
        <v>1.0</v>
      </c>
      <c r="F135" t="n" s="8">
        <v>394.0</v>
      </c>
      <c r="G135" t="s" s="8">
        <v>53</v>
      </c>
      <c r="H135" t="s" s="8">
        <v>248</v>
      </c>
      <c r="I135" t="s" s="8">
        <v>274</v>
      </c>
    </row>
    <row r="136" ht="16.0" customHeight="true">
      <c r="A136" t="n" s="7">
        <v>5.6896629E7</v>
      </c>
      <c r="B136" t="s" s="8">
        <v>141</v>
      </c>
      <c r="C136" t="n" s="8">
        <f>IF(false,"005-1514", "005-1514")</f>
      </c>
      <c r="D136" t="s" s="8">
        <v>216</v>
      </c>
      <c r="E136" t="n" s="8">
        <v>1.0</v>
      </c>
      <c r="F136" t="n" s="8">
        <v>966.0</v>
      </c>
      <c r="G136" t="s" s="8">
        <v>53</v>
      </c>
      <c r="H136" t="s" s="8">
        <v>248</v>
      </c>
      <c r="I136" t="s" s="8">
        <v>275</v>
      </c>
    </row>
    <row r="137" ht="16.0" customHeight="true">
      <c r="A137" t="n" s="7">
        <v>5.6871191E7</v>
      </c>
      <c r="B137" t="s" s="8">
        <v>101</v>
      </c>
      <c r="C137" t="n" s="8">
        <f>IF(false,"120921202", "120921202")</f>
      </c>
      <c r="D137" t="s" s="8">
        <v>155</v>
      </c>
      <c r="E137" t="n" s="8">
        <v>1.0</v>
      </c>
      <c r="F137" t="n" s="8">
        <v>1599.0</v>
      </c>
      <c r="G137" t="s" s="8">
        <v>53</v>
      </c>
      <c r="H137" t="s" s="8">
        <v>248</v>
      </c>
      <c r="I137" t="s" s="8">
        <v>276</v>
      </c>
    </row>
    <row r="138" ht="16.0" customHeight="true">
      <c r="A138" t="n" s="7">
        <v>5.6754026E7</v>
      </c>
      <c r="B138" t="s" s="8">
        <v>54</v>
      </c>
      <c r="C138" t="n" s="8">
        <f>IF(false,"120923130", "120923130")</f>
      </c>
      <c r="D138" t="s" s="8">
        <v>148</v>
      </c>
      <c r="E138" t="n" s="8">
        <v>1.0</v>
      </c>
      <c r="F138" t="n" s="8">
        <v>8469.0</v>
      </c>
      <c r="G138" t="s" s="8">
        <v>53</v>
      </c>
      <c r="H138" t="s" s="8">
        <v>277</v>
      </c>
      <c r="I138" t="s" s="8">
        <v>278</v>
      </c>
    </row>
    <row r="139" ht="16.0" customHeight="true">
      <c r="A139" t="n" s="7">
        <v>5.6834952E7</v>
      </c>
      <c r="B139" t="s" s="8">
        <v>101</v>
      </c>
      <c r="C139" t="n" s="8">
        <f>IF(false,"120921899", "120921899")</f>
      </c>
      <c r="D139" t="s" s="8">
        <v>279</v>
      </c>
      <c r="E139" t="n" s="8">
        <v>1.0</v>
      </c>
      <c r="F139" t="n" s="8">
        <v>219.0</v>
      </c>
      <c r="G139" t="s" s="8">
        <v>53</v>
      </c>
      <c r="H139" t="s" s="8">
        <v>277</v>
      </c>
      <c r="I139" t="s" s="8">
        <v>280</v>
      </c>
    </row>
    <row r="140" ht="16.0" customHeight="true">
      <c r="A140" t="n" s="7">
        <v>5.6976052E7</v>
      </c>
      <c r="B140" t="s" s="8">
        <v>141</v>
      </c>
      <c r="C140" t="n" s="8">
        <f>IF(false,"120923159", "120923159")</f>
      </c>
      <c r="D140" t="s" s="8">
        <v>281</v>
      </c>
      <c r="E140" t="n" s="8">
        <v>1.0</v>
      </c>
      <c r="F140" t="n" s="8">
        <v>2399.0</v>
      </c>
      <c r="G140" t="s" s="8">
        <v>53</v>
      </c>
      <c r="H140" t="s" s="8">
        <v>277</v>
      </c>
      <c r="I140" t="s" s="8">
        <v>282</v>
      </c>
    </row>
    <row r="141" ht="16.0" customHeight="true">
      <c r="A141" t="n" s="7">
        <v>5.7188492E7</v>
      </c>
      <c r="B141" t="s" s="8">
        <v>189</v>
      </c>
      <c r="C141" t="n" s="8">
        <f>IF(false,"2152400397", "2152400397")</f>
      </c>
      <c r="D141" t="s" s="8">
        <v>201</v>
      </c>
      <c r="E141" t="n" s="8">
        <v>1.0</v>
      </c>
      <c r="F141" t="n" s="8">
        <v>699.0</v>
      </c>
      <c r="G141" t="s" s="8">
        <v>53</v>
      </c>
      <c r="H141" t="s" s="8">
        <v>277</v>
      </c>
      <c r="I141" t="s" s="8">
        <v>283</v>
      </c>
    </row>
    <row r="142" ht="16.0" customHeight="true">
      <c r="A142" t="n" s="7">
        <v>5.718325E7</v>
      </c>
      <c r="B142" t="s" s="8">
        <v>189</v>
      </c>
      <c r="C142" t="n" s="8">
        <f>IF(false,"005-1373", "005-1373")</f>
      </c>
      <c r="D142" t="s" s="8">
        <v>284</v>
      </c>
      <c r="E142" t="n" s="8">
        <v>2.0</v>
      </c>
      <c r="F142" t="n" s="8">
        <v>1552.0</v>
      </c>
      <c r="G142" t="s" s="8">
        <v>53</v>
      </c>
      <c r="H142" t="s" s="8">
        <v>277</v>
      </c>
      <c r="I142" t="s" s="8">
        <v>285</v>
      </c>
    </row>
    <row r="143" ht="16.0" customHeight="true">
      <c r="A143" t="n" s="7">
        <v>5.7215947E7</v>
      </c>
      <c r="B143" t="s" s="8">
        <v>248</v>
      </c>
      <c r="C143" t="n" s="8">
        <f>IF(false,"120922875", "120922875")</f>
      </c>
      <c r="D143" t="s" s="8">
        <v>233</v>
      </c>
      <c r="E143" t="n" s="8">
        <v>1.0</v>
      </c>
      <c r="F143" t="n" s="8">
        <v>2299.0</v>
      </c>
      <c r="G143" t="s" s="8">
        <v>53</v>
      </c>
      <c r="H143" t="s" s="8">
        <v>277</v>
      </c>
      <c r="I143" t="s" s="8">
        <v>286</v>
      </c>
    </row>
    <row r="144" ht="16.0" customHeight="true">
      <c r="A144" t="n" s="7">
        <v>5.7213173E7</v>
      </c>
      <c r="B144" t="s" s="8">
        <v>248</v>
      </c>
      <c r="C144" t="n" s="8">
        <f>IF(false,"120922980", "120922980")</f>
      </c>
      <c r="D144" t="s" s="8">
        <v>287</v>
      </c>
      <c r="E144" t="n" s="8">
        <v>1.0</v>
      </c>
      <c r="F144" t="n" s="8">
        <v>2399.0</v>
      </c>
      <c r="G144" t="s" s="8">
        <v>53</v>
      </c>
      <c r="H144" t="s" s="8">
        <v>277</v>
      </c>
      <c r="I144" t="s" s="8">
        <v>288</v>
      </c>
    </row>
    <row r="145" ht="16.0" customHeight="true">
      <c r="A145" t="n" s="7">
        <v>5.7198635E7</v>
      </c>
      <c r="B145" t="s" s="8">
        <v>248</v>
      </c>
      <c r="C145" t="n" s="8">
        <f>IF(false,"120922954", "120922954")</f>
      </c>
      <c r="D145" t="s" s="8">
        <v>289</v>
      </c>
      <c r="E145" t="n" s="8">
        <v>1.0</v>
      </c>
      <c r="F145" t="n" s="8">
        <v>869.0</v>
      </c>
      <c r="G145" t="s" s="8">
        <v>53</v>
      </c>
      <c r="H145" t="s" s="8">
        <v>277</v>
      </c>
      <c r="I145" t="s" s="8">
        <v>290</v>
      </c>
    </row>
    <row r="146" ht="16.0" customHeight="true">
      <c r="A146" t="n" s="7">
        <v>5.7179069E7</v>
      </c>
      <c r="B146" t="s" s="8">
        <v>189</v>
      </c>
      <c r="C146" t="n" s="8">
        <f>IF(false,"120923129", "120923129")</f>
      </c>
      <c r="D146" t="s" s="8">
        <v>81</v>
      </c>
      <c r="E146" t="n" s="8">
        <v>1.0</v>
      </c>
      <c r="F146" t="n" s="8">
        <v>5969.0</v>
      </c>
      <c r="G146" t="s" s="8">
        <v>53</v>
      </c>
      <c r="H146" t="s" s="8">
        <v>277</v>
      </c>
      <c r="I146" t="s" s="8">
        <v>291</v>
      </c>
    </row>
    <row r="147" ht="16.0" customHeight="true">
      <c r="A147" t="n" s="7">
        <v>5.7046282E7</v>
      </c>
      <c r="B147" t="s" s="8">
        <v>189</v>
      </c>
      <c r="C147" t="n" s="8">
        <f>IF(false,"120923130", "120923130")</f>
      </c>
      <c r="D147" t="s" s="8">
        <v>148</v>
      </c>
      <c r="E147" t="n" s="8">
        <v>1.0</v>
      </c>
      <c r="F147" t="n" s="8">
        <v>8031.0</v>
      </c>
      <c r="G147" t="s" s="8">
        <v>53</v>
      </c>
      <c r="H147" t="s" s="8">
        <v>277</v>
      </c>
      <c r="I147" t="s" s="8">
        <v>292</v>
      </c>
    </row>
    <row r="148" ht="16.0" customHeight="true">
      <c r="A148" t="n" s="7">
        <v>5.7281583E7</v>
      </c>
      <c r="B148" t="s" s="8">
        <v>248</v>
      </c>
      <c r="C148" t="n" s="8">
        <f>IF(false,"01-004071", "01-004071")</f>
      </c>
      <c r="D148" t="s" s="8">
        <v>293</v>
      </c>
      <c r="E148" t="n" s="8">
        <v>1.0</v>
      </c>
      <c r="F148" t="n" s="8">
        <v>776.0</v>
      </c>
      <c r="G148" t="s" s="8">
        <v>53</v>
      </c>
      <c r="H148" t="s" s="8">
        <v>277</v>
      </c>
      <c r="I148" t="s" s="8">
        <v>294</v>
      </c>
    </row>
    <row r="149" ht="16.0" customHeight="true">
      <c r="A149" t="n" s="7">
        <v>5.7024331E7</v>
      </c>
      <c r="B149" t="s" s="8">
        <v>189</v>
      </c>
      <c r="C149" t="n" s="8">
        <f>IF(false,"120922760", "120922760")</f>
      </c>
      <c r="D149" t="s" s="8">
        <v>166</v>
      </c>
      <c r="E149" t="n" s="8">
        <v>1.0</v>
      </c>
      <c r="F149" t="n" s="8">
        <v>1559.0</v>
      </c>
      <c r="G149" t="s" s="8">
        <v>53</v>
      </c>
      <c r="H149" t="s" s="8">
        <v>277</v>
      </c>
      <c r="I149" t="s" s="8">
        <v>295</v>
      </c>
    </row>
    <row r="150" ht="16.0" customHeight="true">
      <c r="A150" t="n" s="7">
        <v>5.7150691E7</v>
      </c>
      <c r="B150" t="s" s="8">
        <v>189</v>
      </c>
      <c r="C150" t="n" s="8">
        <f>IF(false,"120922756", "120922756")</f>
      </c>
      <c r="D150" t="s" s="8">
        <v>170</v>
      </c>
      <c r="E150" t="n" s="8">
        <v>1.0</v>
      </c>
      <c r="F150" t="n" s="8">
        <v>2999.0</v>
      </c>
      <c r="G150" t="s" s="8">
        <v>53</v>
      </c>
      <c r="H150" t="s" s="8">
        <v>277</v>
      </c>
      <c r="I150" t="s" s="8">
        <v>296</v>
      </c>
    </row>
    <row r="151" ht="16.0" customHeight="true">
      <c r="A151" t="n" s="7">
        <v>5.6936257E7</v>
      </c>
      <c r="B151" t="s" s="8">
        <v>141</v>
      </c>
      <c r="C151" t="n" s="8">
        <f>IF(false,"01-004214", "01-004214")</f>
      </c>
      <c r="D151" t="s" s="8">
        <v>297</v>
      </c>
      <c r="E151" t="n" s="8">
        <v>3.0</v>
      </c>
      <c r="F151" t="n" s="8">
        <v>4197.0</v>
      </c>
      <c r="G151" t="s" s="8">
        <v>53</v>
      </c>
      <c r="H151" t="s" s="8">
        <v>277</v>
      </c>
      <c r="I151" t="s" s="8">
        <v>298</v>
      </c>
    </row>
    <row r="152" ht="16.0" customHeight="true">
      <c r="A152" t="n" s="7">
        <v>5.6931043E7</v>
      </c>
      <c r="B152" t="s" s="8">
        <v>141</v>
      </c>
      <c r="C152" t="n" s="8">
        <f>IF(false,"120921408", "120921408")</f>
      </c>
      <c r="D152" t="s" s="8">
        <v>209</v>
      </c>
      <c r="E152" t="n" s="8">
        <v>1.0</v>
      </c>
      <c r="F152" t="n" s="8">
        <v>811.0</v>
      </c>
      <c r="G152" t="s" s="8">
        <v>53</v>
      </c>
      <c r="H152" t="s" s="8">
        <v>277</v>
      </c>
      <c r="I152" t="s" s="8">
        <v>299</v>
      </c>
    </row>
    <row r="153" ht="16.0" customHeight="true">
      <c r="A153" t="n" s="7">
        <v>5.6994122E7</v>
      </c>
      <c r="B153" t="s" s="8">
        <v>141</v>
      </c>
      <c r="C153" t="n" s="8">
        <f>IF(false,"120923171", "120923171")</f>
      </c>
      <c r="D153" t="s" s="8">
        <v>300</v>
      </c>
      <c r="E153" t="n" s="8">
        <v>1.0</v>
      </c>
      <c r="F153" t="n" s="8">
        <v>5359.0</v>
      </c>
      <c r="G153" t="s" s="8">
        <v>53</v>
      </c>
      <c r="H153" t="s" s="8">
        <v>277</v>
      </c>
      <c r="I153" t="s" s="8">
        <v>301</v>
      </c>
    </row>
    <row r="154" ht="16.0" customHeight="true">
      <c r="A154" t="n" s="7">
        <v>5.7011379E7</v>
      </c>
      <c r="B154" t="s" s="8">
        <v>189</v>
      </c>
      <c r="C154" t="n" s="8">
        <f>IF(false,"120922942", "120922942")</f>
      </c>
      <c r="D154" t="s" s="8">
        <v>302</v>
      </c>
      <c r="E154" t="n" s="8">
        <v>1.0</v>
      </c>
      <c r="F154" t="n" s="8">
        <v>2659.0</v>
      </c>
      <c r="G154" t="s" s="8">
        <v>53</v>
      </c>
      <c r="H154" t="s" s="8">
        <v>277</v>
      </c>
      <c r="I154" t="s" s="8">
        <v>303</v>
      </c>
    </row>
    <row r="155" ht="16.0" customHeight="true">
      <c r="A155" t="n" s="7">
        <v>5.6915248E7</v>
      </c>
      <c r="B155" t="s" s="8">
        <v>141</v>
      </c>
      <c r="C155" t="n" s="8">
        <f>IF(false,"01-003926", "01-003926")</f>
      </c>
      <c r="D155" t="s" s="8">
        <v>304</v>
      </c>
      <c r="E155" t="n" s="8">
        <v>1.0</v>
      </c>
      <c r="F155" t="n" s="8">
        <v>416.0</v>
      </c>
      <c r="G155" t="s" s="8">
        <v>53</v>
      </c>
      <c r="H155" t="s" s="8">
        <v>277</v>
      </c>
      <c r="I155" t="s" s="8">
        <v>305</v>
      </c>
    </row>
    <row r="156" ht="16.0" customHeight="true">
      <c r="A156" t="n" s="7">
        <v>5.7075716E7</v>
      </c>
      <c r="B156" t="s" s="8">
        <v>189</v>
      </c>
      <c r="C156" t="n" s="8">
        <f>IF(false,"120921904", "120921904")</f>
      </c>
      <c r="D156" t="s" s="8">
        <v>135</v>
      </c>
      <c r="E156" t="n" s="8">
        <v>1.0</v>
      </c>
      <c r="F156" t="n" s="8">
        <v>643.0</v>
      </c>
      <c r="G156" t="s" s="8">
        <v>53</v>
      </c>
      <c r="H156" t="s" s="8">
        <v>277</v>
      </c>
      <c r="I156" t="s" s="8">
        <v>306</v>
      </c>
    </row>
    <row r="157" ht="16.0" customHeight="true">
      <c r="A157" t="n" s="7">
        <v>5.718502E7</v>
      </c>
      <c r="B157" t="s" s="8">
        <v>189</v>
      </c>
      <c r="C157" t="n" s="8">
        <f>IF(false,"120922761", "120922761")</f>
      </c>
      <c r="D157" t="s" s="8">
        <v>307</v>
      </c>
      <c r="E157" t="n" s="8">
        <v>1.0</v>
      </c>
      <c r="F157" t="n" s="8">
        <v>2399.0</v>
      </c>
      <c r="G157" t="s" s="8">
        <v>53</v>
      </c>
      <c r="H157" t="s" s="8">
        <v>277</v>
      </c>
      <c r="I157" t="s" s="8">
        <v>308</v>
      </c>
    </row>
    <row r="158" ht="16.0" customHeight="true">
      <c r="A158" t="n" s="7">
        <v>5.7219949E7</v>
      </c>
      <c r="B158" t="s" s="8">
        <v>248</v>
      </c>
      <c r="C158" t="n" s="8">
        <f>IF(false,"002-101", "002-101")</f>
      </c>
      <c r="D158" t="s" s="8">
        <v>309</v>
      </c>
      <c r="E158" t="n" s="8">
        <v>3.0</v>
      </c>
      <c r="F158" t="n" s="8">
        <v>3837.0</v>
      </c>
      <c r="G158" t="s" s="8">
        <v>53</v>
      </c>
      <c r="H158" t="s" s="8">
        <v>277</v>
      </c>
      <c r="I158" t="s" s="8">
        <v>310</v>
      </c>
    </row>
    <row r="159" ht="16.0" customHeight="true">
      <c r="A159" t="n" s="7">
        <v>5.7208449E7</v>
      </c>
      <c r="B159" t="s" s="8">
        <v>248</v>
      </c>
      <c r="C159" t="n" s="8">
        <f>IF(false,"005-1511", "005-1511")</f>
      </c>
      <c r="D159" t="s" s="8">
        <v>255</v>
      </c>
      <c r="E159" t="n" s="8">
        <v>1.0</v>
      </c>
      <c r="F159" t="n" s="8">
        <v>908.0</v>
      </c>
      <c r="G159" t="s" s="8">
        <v>53</v>
      </c>
      <c r="H159" t="s" s="8">
        <v>277</v>
      </c>
      <c r="I159" t="s" s="8">
        <v>311</v>
      </c>
    </row>
    <row r="160" ht="16.0" customHeight="true">
      <c r="A160" t="n" s="7">
        <v>5.680874E7</v>
      </c>
      <c r="B160" t="s" s="8">
        <v>101</v>
      </c>
      <c r="C160" t="n" s="8">
        <f>IF(false,"120922763", "120922763")</f>
      </c>
      <c r="D160" t="s" s="8">
        <v>228</v>
      </c>
      <c r="E160" t="n" s="8">
        <v>1.0</v>
      </c>
      <c r="F160" t="n" s="8">
        <v>2999.0</v>
      </c>
      <c r="G160" t="s" s="8">
        <v>53</v>
      </c>
      <c r="H160" t="s" s="8">
        <v>277</v>
      </c>
      <c r="I160" t="s" s="8">
        <v>312</v>
      </c>
    </row>
    <row r="161" ht="16.0" customHeight="true">
      <c r="A161" t="n" s="7">
        <v>5.6079251E7</v>
      </c>
      <c r="B161" t="s" s="8">
        <v>93</v>
      </c>
      <c r="C161" t="n" s="8">
        <f>IF(false,"120922763", "120922763")</f>
      </c>
      <c r="D161" t="s" s="8">
        <v>228</v>
      </c>
      <c r="E161" t="n" s="8">
        <v>1.0</v>
      </c>
      <c r="F161" t="n" s="8">
        <v>3314.0</v>
      </c>
      <c r="G161" t="s" s="8">
        <v>53</v>
      </c>
      <c r="H161" t="s" s="8">
        <v>277</v>
      </c>
      <c r="I161" t="s" s="8">
        <v>313</v>
      </c>
    </row>
    <row r="162" ht="16.0" customHeight="true">
      <c r="A162" t="n" s="7">
        <v>5.6839924E7</v>
      </c>
      <c r="B162" t="s" s="8">
        <v>101</v>
      </c>
      <c r="C162" t="n" s="8">
        <f>IF(false,"120921903", "120921903")</f>
      </c>
      <c r="D162" t="s" s="8">
        <v>259</v>
      </c>
      <c r="E162" t="n" s="8">
        <v>1.0</v>
      </c>
      <c r="F162" t="n" s="8">
        <v>651.0</v>
      </c>
      <c r="G162" t="s" s="8">
        <v>53</v>
      </c>
      <c r="H162" t="s" s="8">
        <v>277</v>
      </c>
      <c r="I162" t="s" s="8">
        <v>314</v>
      </c>
    </row>
    <row r="163" ht="16.0" customHeight="true">
      <c r="A163" t="n" s="7">
        <v>5.718547E7</v>
      </c>
      <c r="B163" t="s" s="8">
        <v>189</v>
      </c>
      <c r="C163" t="n" s="8">
        <f>IF(false,"120921957", "120921957")</f>
      </c>
      <c r="D163" t="s" s="8">
        <v>315</v>
      </c>
      <c r="E163" t="n" s="8">
        <v>1.0</v>
      </c>
      <c r="F163" t="n" s="8">
        <v>1099.0</v>
      </c>
      <c r="G163" t="s" s="8">
        <v>53</v>
      </c>
      <c r="H163" t="s" s="8">
        <v>277</v>
      </c>
      <c r="I163" t="s" s="8">
        <v>316</v>
      </c>
    </row>
    <row r="164" ht="16.0" customHeight="true">
      <c r="A164" t="n" s="7">
        <v>5.6777839E7</v>
      </c>
      <c r="B164" t="s" s="8">
        <v>101</v>
      </c>
      <c r="C164" t="n" s="8">
        <f>IF(false,"005-1515", "005-1515")</f>
      </c>
      <c r="D164" t="s" s="8">
        <v>200</v>
      </c>
      <c r="E164" t="n" s="8">
        <v>1.0</v>
      </c>
      <c r="F164" t="n" s="8">
        <v>803.0</v>
      </c>
      <c r="G164" t="s" s="8">
        <v>53</v>
      </c>
      <c r="H164" t="s" s="8">
        <v>277</v>
      </c>
      <c r="I164" t="s" s="8">
        <v>317</v>
      </c>
    </row>
    <row r="165" ht="16.0" customHeight="true">
      <c r="A165" t="n" s="7">
        <v>5.748029E7</v>
      </c>
      <c r="B165" t="s" s="8">
        <v>277</v>
      </c>
      <c r="C165" t="n" s="8">
        <f>IF(false,"2152400550", "2152400550")</f>
      </c>
      <c r="D165" t="s" s="8">
        <v>318</v>
      </c>
      <c r="E165" t="n" s="8">
        <v>1.0</v>
      </c>
      <c r="F165" t="n" s="8">
        <v>5999.0</v>
      </c>
      <c r="G165" t="s" s="8">
        <v>53</v>
      </c>
      <c r="H165" t="s" s="8">
        <v>277</v>
      </c>
      <c r="I165" t="s" s="8">
        <v>319</v>
      </c>
    </row>
    <row r="166" ht="16.0" customHeight="true">
      <c r="A166" t="n" s="7">
        <v>5.7147531E7</v>
      </c>
      <c r="B166" t="s" s="8">
        <v>189</v>
      </c>
      <c r="C166" t="n" s="8">
        <f>IF(false,"005-1517", "005-1517")</f>
      </c>
      <c r="D166" t="s" s="8">
        <v>203</v>
      </c>
      <c r="E166" t="n" s="8">
        <v>1.0</v>
      </c>
      <c r="F166" t="n" s="8">
        <v>700.0</v>
      </c>
      <c r="G166" t="s" s="8">
        <v>53</v>
      </c>
      <c r="H166" t="s" s="8">
        <v>277</v>
      </c>
      <c r="I166" t="s" s="8">
        <v>320</v>
      </c>
    </row>
    <row r="167" ht="16.0" customHeight="true">
      <c r="A167" t="n" s="7">
        <v>5.6761579E7</v>
      </c>
      <c r="B167" t="s" s="8">
        <v>54</v>
      </c>
      <c r="C167" t="n" s="8">
        <f>IF(false,"120923129", "120923129")</f>
      </c>
      <c r="D167" t="s" s="8">
        <v>81</v>
      </c>
      <c r="E167" t="n" s="8">
        <v>1.0</v>
      </c>
      <c r="F167" t="n" s="8">
        <v>5969.0</v>
      </c>
      <c r="G167" t="s" s="8">
        <v>53</v>
      </c>
      <c r="H167" t="s" s="8">
        <v>277</v>
      </c>
      <c r="I167" t="s" s="8">
        <v>321</v>
      </c>
    </row>
    <row r="168" ht="16.0" customHeight="true">
      <c r="A168" t="n" s="7">
        <v>5.6945491E7</v>
      </c>
      <c r="B168" t="s" s="8">
        <v>141</v>
      </c>
      <c r="C168" t="n" s="8">
        <f>IF(false,"120921202", "120921202")</f>
      </c>
      <c r="D168" t="s" s="8">
        <v>155</v>
      </c>
      <c r="E168" t="n" s="8">
        <v>1.0</v>
      </c>
      <c r="F168" t="n" s="8">
        <v>1599.0</v>
      </c>
      <c r="G168" t="s" s="8">
        <v>53</v>
      </c>
      <c r="H168" t="s" s="8">
        <v>277</v>
      </c>
      <c r="I168" t="s" s="8">
        <v>322</v>
      </c>
    </row>
    <row r="169" ht="16.0" customHeight="true">
      <c r="A169" t="n" s="7">
        <v>5.6759498E7</v>
      </c>
      <c r="B169" t="s" s="8">
        <v>54</v>
      </c>
      <c r="C169" t="n" s="8">
        <f>IF(false,"120921370", "120921370")</f>
      </c>
      <c r="D169" t="s" s="8">
        <v>323</v>
      </c>
      <c r="E169" t="n" s="8">
        <v>1.0</v>
      </c>
      <c r="F169" t="n" s="8">
        <v>1799.0</v>
      </c>
      <c r="G169" t="s" s="8">
        <v>53</v>
      </c>
      <c r="H169" t="s" s="8">
        <v>277</v>
      </c>
      <c r="I169" t="s" s="8">
        <v>324</v>
      </c>
    </row>
    <row r="170" ht="16.0" customHeight="true">
      <c r="A170" t="n" s="7">
        <v>5.6971013E7</v>
      </c>
      <c r="B170" t="s" s="8">
        <v>141</v>
      </c>
      <c r="C170" t="n" s="8">
        <f>IF(false,"005-1514", "005-1514")</f>
      </c>
      <c r="D170" t="s" s="8">
        <v>216</v>
      </c>
      <c r="E170" t="n" s="8">
        <v>1.0</v>
      </c>
      <c r="F170" t="n" s="8">
        <v>866.0</v>
      </c>
      <c r="G170" t="s" s="8">
        <v>53</v>
      </c>
      <c r="H170" t="s" s="8">
        <v>277</v>
      </c>
      <c r="I170" t="s" s="8">
        <v>325</v>
      </c>
    </row>
    <row r="171" ht="16.0" customHeight="true">
      <c r="A171" t="n" s="7">
        <v>5.6893369E7</v>
      </c>
      <c r="B171" t="s" s="8">
        <v>141</v>
      </c>
      <c r="C171" t="n" s="8">
        <f>IF(false,"120922194", "120922194")</f>
      </c>
      <c r="D171" t="s" s="8">
        <v>100</v>
      </c>
      <c r="E171" t="n" s="8">
        <v>1.0</v>
      </c>
      <c r="F171" t="n" s="8">
        <v>919.0</v>
      </c>
      <c r="G171" t="s" s="8">
        <v>53</v>
      </c>
      <c r="H171" t="s" s="8">
        <v>277</v>
      </c>
      <c r="I171" t="s" s="8">
        <v>326</v>
      </c>
    </row>
    <row r="172" ht="16.0" customHeight="true">
      <c r="A172" t="n" s="7">
        <v>5.6934127E7</v>
      </c>
      <c r="B172" t="s" s="8">
        <v>141</v>
      </c>
      <c r="C172" t="n" s="8">
        <f>IF(false,"120921903", "120921903")</f>
      </c>
      <c r="D172" t="s" s="8">
        <v>259</v>
      </c>
      <c r="E172" t="n" s="8">
        <v>1.0</v>
      </c>
      <c r="F172" t="n" s="8">
        <v>693.0</v>
      </c>
      <c r="G172" t="s" s="8">
        <v>53</v>
      </c>
      <c r="H172" t="s" s="8">
        <v>277</v>
      </c>
      <c r="I172" t="s" s="8">
        <v>327</v>
      </c>
    </row>
    <row r="173" ht="16.0" customHeight="true">
      <c r="A173" t="n" s="7">
        <v>5.6756587E7</v>
      </c>
      <c r="B173" t="s" s="8">
        <v>54</v>
      </c>
      <c r="C173" t="n" s="8">
        <f>IF(false,"2152400429", "2152400429")</f>
      </c>
      <c r="D173" t="s" s="8">
        <v>328</v>
      </c>
      <c r="E173" t="n" s="8">
        <v>1.0</v>
      </c>
      <c r="F173" t="n" s="8">
        <v>636.0</v>
      </c>
      <c r="G173" t="s" s="8">
        <v>53</v>
      </c>
      <c r="H173" t="s" s="8">
        <v>277</v>
      </c>
      <c r="I173" t="s" s="8">
        <v>329</v>
      </c>
    </row>
    <row r="174" ht="16.0" customHeight="true">
      <c r="A174" t="n" s="7">
        <v>5.7188437E7</v>
      </c>
      <c r="B174" t="s" s="8">
        <v>189</v>
      </c>
      <c r="C174" t="n" s="8">
        <f>IF(false,"120921201", "120921201")</f>
      </c>
      <c r="D174" t="s" s="8">
        <v>191</v>
      </c>
      <c r="E174" t="n" s="8">
        <v>1.0</v>
      </c>
      <c r="F174" t="n" s="8">
        <v>1889.0</v>
      </c>
      <c r="G174" t="s" s="8">
        <v>53</v>
      </c>
      <c r="H174" t="s" s="8">
        <v>277</v>
      </c>
      <c r="I174" t="s" s="8">
        <v>330</v>
      </c>
    </row>
    <row r="175" ht="16.0" customHeight="true">
      <c r="A175" t="n" s="7">
        <v>5.7205447E7</v>
      </c>
      <c r="B175" t="s" s="8">
        <v>248</v>
      </c>
      <c r="C175" t="n" s="8">
        <f>IF(false,"120921718", "120921718")</f>
      </c>
      <c r="D175" t="s" s="8">
        <v>86</v>
      </c>
      <c r="E175" t="n" s="8">
        <v>1.0</v>
      </c>
      <c r="F175" t="n" s="8">
        <v>1669.0</v>
      </c>
      <c r="G175" t="s" s="8">
        <v>53</v>
      </c>
      <c r="H175" t="s" s="8">
        <v>277</v>
      </c>
      <c r="I175" t="s" s="8">
        <v>331</v>
      </c>
    </row>
    <row r="176" ht="16.0" customHeight="true">
      <c r="A176" t="n" s="7">
        <v>5.6969182E7</v>
      </c>
      <c r="B176" t="s" s="8">
        <v>141</v>
      </c>
      <c r="C176" t="n" s="8">
        <f>IF(false,"120921995", "120921995")</f>
      </c>
      <c r="D176" t="s" s="8">
        <v>262</v>
      </c>
      <c r="E176" t="n" s="8">
        <v>1.0</v>
      </c>
      <c r="F176" t="n" s="8">
        <v>1238.0</v>
      </c>
      <c r="G176" t="s" s="8">
        <v>53</v>
      </c>
      <c r="H176" t="s" s="8">
        <v>277</v>
      </c>
      <c r="I176" t="s" s="8">
        <v>332</v>
      </c>
    </row>
    <row r="177" ht="16.0" customHeight="true">
      <c r="A177" t="n" s="7">
        <v>5.6969274E7</v>
      </c>
      <c r="B177" t="s" s="8">
        <v>141</v>
      </c>
      <c r="C177" t="n" s="8">
        <f>IF(false,"005-1514", "005-1514")</f>
      </c>
      <c r="D177" t="s" s="8">
        <v>216</v>
      </c>
      <c r="E177" t="n" s="8">
        <v>1.0</v>
      </c>
      <c r="F177" t="n" s="8">
        <v>866.0</v>
      </c>
      <c r="G177" t="s" s="8">
        <v>53</v>
      </c>
      <c r="H177" t="s" s="8">
        <v>277</v>
      </c>
      <c r="I177" t="s" s="8">
        <v>333</v>
      </c>
    </row>
    <row r="178" ht="16.0" customHeight="true">
      <c r="A178" t="n" s="7">
        <v>5.700363E7</v>
      </c>
      <c r="B178" t="s" s="8">
        <v>141</v>
      </c>
      <c r="C178" t="n" s="8">
        <f>IF(false,"120921902", "120921902")</f>
      </c>
      <c r="D178" t="s" s="8">
        <v>334</v>
      </c>
      <c r="E178" t="n" s="8">
        <v>2.0</v>
      </c>
      <c r="F178" t="n" s="8">
        <v>1080.0</v>
      </c>
      <c r="G178" t="s" s="8">
        <v>53</v>
      </c>
      <c r="H178" t="s" s="8">
        <v>277</v>
      </c>
      <c r="I178" t="s" s="8">
        <v>335</v>
      </c>
    </row>
    <row r="179" ht="16.0" customHeight="true">
      <c r="A179" t="n" s="7">
        <v>5.7184566E7</v>
      </c>
      <c r="B179" t="s" s="8">
        <v>189</v>
      </c>
      <c r="C179" t="n" s="8">
        <f>IF(false,"120922962", "120922962")</f>
      </c>
      <c r="D179" t="s" s="8">
        <v>336</v>
      </c>
      <c r="E179" t="n" s="8">
        <v>1.0</v>
      </c>
      <c r="F179" t="n" s="8">
        <v>463.0</v>
      </c>
      <c r="G179" t="s" s="8">
        <v>53</v>
      </c>
      <c r="H179" t="s" s="8">
        <v>50</v>
      </c>
      <c r="I179" t="s" s="8">
        <v>337</v>
      </c>
    </row>
    <row r="180" ht="16.0" customHeight="true">
      <c r="A180" t="n" s="7">
        <v>5.7278424E7</v>
      </c>
      <c r="B180" t="s" s="8">
        <v>248</v>
      </c>
      <c r="C180" t="n" s="8">
        <f>IF(false,"120923171", "120923171")</f>
      </c>
      <c r="D180" t="s" s="8">
        <v>300</v>
      </c>
      <c r="E180" t="n" s="8">
        <v>1.0</v>
      </c>
      <c r="F180" t="n" s="8">
        <v>4658.0</v>
      </c>
      <c r="G180" t="s" s="8">
        <v>53</v>
      </c>
      <c r="H180" t="s" s="8">
        <v>50</v>
      </c>
      <c r="I180" t="s" s="8">
        <v>338</v>
      </c>
    </row>
    <row r="181" ht="16.0" customHeight="true">
      <c r="A181" t="n" s="7">
        <v>5.7269136E7</v>
      </c>
      <c r="B181" t="s" s="8">
        <v>248</v>
      </c>
      <c r="C181" t="n" s="8">
        <f>IF(false,"120921370", "120921370")</f>
      </c>
      <c r="D181" t="s" s="8">
        <v>323</v>
      </c>
      <c r="E181" t="n" s="8">
        <v>2.0</v>
      </c>
      <c r="F181" t="n" s="8">
        <v>3598.0</v>
      </c>
      <c r="G181" t="s" s="8">
        <v>53</v>
      </c>
      <c r="H181" t="s" s="8">
        <v>50</v>
      </c>
      <c r="I181" t="s" s="8">
        <v>339</v>
      </c>
    </row>
    <row r="182" ht="16.0" customHeight="true">
      <c r="A182" t="n" s="7">
        <v>5.7199591E7</v>
      </c>
      <c r="B182" t="s" s="8">
        <v>248</v>
      </c>
      <c r="C182" t="n" s="8">
        <f>IF(false,"120922947", "120922947")</f>
      </c>
      <c r="D182" t="s" s="8">
        <v>168</v>
      </c>
      <c r="E182" t="n" s="8">
        <v>1.0</v>
      </c>
      <c r="F182" t="n" s="8">
        <v>1959.0</v>
      </c>
      <c r="G182" t="s" s="8">
        <v>53</v>
      </c>
      <c r="H182" t="s" s="8">
        <v>50</v>
      </c>
      <c r="I182" t="s" s="8">
        <v>340</v>
      </c>
    </row>
    <row r="183" ht="16.0" customHeight="true">
      <c r="A183" t="n" s="7">
        <v>5.7156101E7</v>
      </c>
      <c r="B183" t="s" s="8">
        <v>189</v>
      </c>
      <c r="C183" t="n" s="8">
        <f>IF(false,"120922669", "120922669")</f>
      </c>
      <c r="D183" t="s" s="8">
        <v>341</v>
      </c>
      <c r="E183" t="n" s="8">
        <v>1.0</v>
      </c>
      <c r="F183" t="n" s="8">
        <v>615.0</v>
      </c>
      <c r="G183" t="s" s="8">
        <v>53</v>
      </c>
      <c r="H183" t="s" s="8">
        <v>50</v>
      </c>
      <c r="I183" t="s" s="8">
        <v>342</v>
      </c>
    </row>
    <row r="184" ht="16.0" customHeight="true">
      <c r="A184" t="n" s="7">
        <v>5.7289254E7</v>
      </c>
      <c r="B184" t="s" s="8">
        <v>248</v>
      </c>
      <c r="C184" t="n" s="8">
        <f>IF(false,"120921899", "120921899")</f>
      </c>
      <c r="D184" t="s" s="8">
        <v>279</v>
      </c>
      <c r="E184" t="n" s="8">
        <v>3.0</v>
      </c>
      <c r="F184" t="n" s="8">
        <v>3686.0</v>
      </c>
      <c r="G184" t="s" s="8">
        <v>53</v>
      </c>
      <c r="H184" t="s" s="8">
        <v>50</v>
      </c>
      <c r="I184" t="s" s="8">
        <v>343</v>
      </c>
    </row>
    <row r="185" ht="16.0" customHeight="true">
      <c r="A185" t="n" s="7">
        <v>5.726692E7</v>
      </c>
      <c r="B185" t="s" s="8">
        <v>248</v>
      </c>
      <c r="C185" t="n" s="8">
        <f>IF(false,"2152400448", "2152400448")</f>
      </c>
      <c r="D185" t="s" s="8">
        <v>344</v>
      </c>
      <c r="E185" t="n" s="8">
        <v>1.0</v>
      </c>
      <c r="F185" t="n" s="8">
        <v>982.0</v>
      </c>
      <c r="G185" t="s" s="8">
        <v>53</v>
      </c>
      <c r="H185" t="s" s="8">
        <v>50</v>
      </c>
      <c r="I185" t="s" s="8">
        <v>345</v>
      </c>
    </row>
    <row r="186" ht="16.0" customHeight="true">
      <c r="A186" t="n" s="7">
        <v>5.7261602E7</v>
      </c>
      <c r="B186" t="s" s="8">
        <v>248</v>
      </c>
      <c r="C186" t="n" s="8">
        <f>IF(false,"2152400547", "2152400547")</f>
      </c>
      <c r="D186" t="s" s="8">
        <v>346</v>
      </c>
      <c r="E186" t="n" s="8">
        <v>1.0</v>
      </c>
      <c r="F186" t="n" s="8">
        <v>3899.0</v>
      </c>
      <c r="G186" t="s" s="8">
        <v>53</v>
      </c>
      <c r="H186" t="s" s="8">
        <v>50</v>
      </c>
      <c r="I186" t="s" s="8">
        <v>347</v>
      </c>
    </row>
    <row r="187" ht="16.0" customHeight="true">
      <c r="A187" t="n" s="7">
        <v>5.7329639E7</v>
      </c>
      <c r="B187" t="s" s="8">
        <v>277</v>
      </c>
      <c r="C187" t="n" s="8">
        <f>IF(false,"01-004111", "01-004111")</f>
      </c>
      <c r="D187" t="s" s="8">
        <v>348</v>
      </c>
      <c r="E187" t="n" s="8">
        <v>1.0</v>
      </c>
      <c r="F187" t="n" s="8">
        <v>934.0</v>
      </c>
      <c r="G187" t="s" s="8">
        <v>53</v>
      </c>
      <c r="H187" t="s" s="8">
        <v>50</v>
      </c>
      <c r="I187" t="s" s="8">
        <v>349</v>
      </c>
    </row>
    <row r="188" ht="16.0" customHeight="true">
      <c r="A188" t="n" s="7">
        <v>5.7505179E7</v>
      </c>
      <c r="B188" t="s" s="8">
        <v>277</v>
      </c>
      <c r="C188" t="n" s="8">
        <f>IF(false,"120921747", "120921747")</f>
      </c>
      <c r="D188" t="s" s="8">
        <v>350</v>
      </c>
      <c r="E188" t="n" s="8">
        <v>1.0</v>
      </c>
      <c r="F188" t="n" s="8">
        <v>793.0</v>
      </c>
      <c r="G188" t="s" s="8">
        <v>53</v>
      </c>
      <c r="H188" t="s" s="8">
        <v>50</v>
      </c>
      <c r="I188" t="s" s="8">
        <v>351</v>
      </c>
    </row>
    <row r="189" ht="16.0" customHeight="true">
      <c r="A189" t="n" s="7">
        <v>5.7462659E7</v>
      </c>
      <c r="B189" t="s" s="8">
        <v>277</v>
      </c>
      <c r="C189" t="n" s="8">
        <f>IF(false,"120922947", "120922947")</f>
      </c>
      <c r="D189" t="s" s="8">
        <v>168</v>
      </c>
      <c r="E189" t="n" s="8">
        <v>1.0</v>
      </c>
      <c r="F189" t="n" s="8">
        <v>1959.0</v>
      </c>
      <c r="G189" t="s" s="8">
        <v>53</v>
      </c>
      <c r="H189" t="s" s="8">
        <v>50</v>
      </c>
      <c r="I189" t="s" s="8">
        <v>352</v>
      </c>
    </row>
    <row r="190" ht="16.0" customHeight="true">
      <c r="A190" t="n" s="7">
        <v>5.7496194E7</v>
      </c>
      <c r="B190" t="s" s="8">
        <v>277</v>
      </c>
      <c r="C190" t="n" s="8">
        <f>IF(false,"120922761", "120922761")</f>
      </c>
      <c r="D190" t="s" s="8">
        <v>307</v>
      </c>
      <c r="E190" t="n" s="8">
        <v>2.0</v>
      </c>
      <c r="F190" t="n" s="8">
        <v>4078.0</v>
      </c>
      <c r="G190" t="s" s="8">
        <v>53</v>
      </c>
      <c r="H190" t="s" s="8">
        <v>50</v>
      </c>
      <c r="I190" t="s" s="8">
        <v>353</v>
      </c>
    </row>
    <row r="191" ht="16.0" customHeight="true">
      <c r="A191" t="n" s="7">
        <v>5.7312435E7</v>
      </c>
      <c r="B191" t="s" s="8">
        <v>248</v>
      </c>
      <c r="C191" t="n" s="8">
        <f>IF(false,"002-101", "002-101")</f>
      </c>
      <c r="D191" t="s" s="8">
        <v>309</v>
      </c>
      <c r="E191" t="n" s="8">
        <v>4.0</v>
      </c>
      <c r="F191" t="n" s="8">
        <v>4352.0</v>
      </c>
      <c r="G191" t="s" s="8">
        <v>53</v>
      </c>
      <c r="H191" t="s" s="8">
        <v>50</v>
      </c>
      <c r="I191" t="s" s="8">
        <v>354</v>
      </c>
    </row>
    <row r="192" ht="16.0" customHeight="true">
      <c r="A192" t="n" s="7">
        <v>5.7272209E7</v>
      </c>
      <c r="B192" t="s" s="8">
        <v>248</v>
      </c>
      <c r="C192" t="n" s="8">
        <f>IF(false,"120921202", "120921202")</f>
      </c>
      <c r="D192" t="s" s="8">
        <v>155</v>
      </c>
      <c r="E192" t="n" s="8">
        <v>2.0</v>
      </c>
      <c r="F192" t="n" s="8">
        <v>2455.0</v>
      </c>
      <c r="G192" t="s" s="8">
        <v>53</v>
      </c>
      <c r="H192" t="s" s="8">
        <v>50</v>
      </c>
      <c r="I192" t="s" s="8">
        <v>355</v>
      </c>
    </row>
    <row r="193" ht="16.0" customHeight="true">
      <c r="A193" t="n" s="7">
        <v>5.7168439E7</v>
      </c>
      <c r="B193" t="s" s="8">
        <v>189</v>
      </c>
      <c r="C193" t="n" s="8">
        <f>IF(false,"120921202", "120921202")</f>
      </c>
      <c r="D193" t="s" s="8">
        <v>155</v>
      </c>
      <c r="E193" t="n" s="8">
        <v>2.0</v>
      </c>
      <c r="F193" t="n" s="8">
        <v>2897.0</v>
      </c>
      <c r="G193" t="s" s="8">
        <v>53</v>
      </c>
      <c r="H193" t="s" s="8">
        <v>50</v>
      </c>
      <c r="I193" t="s" s="8">
        <v>356</v>
      </c>
    </row>
    <row r="194" ht="16.0" customHeight="true">
      <c r="A194" t="n" s="7">
        <v>5.7168439E7</v>
      </c>
      <c r="B194" t="s" s="8">
        <v>189</v>
      </c>
      <c r="C194" t="n" s="8">
        <f>IF(false,"120921718", "120921718")</f>
      </c>
      <c r="D194" t="s" s="8">
        <v>86</v>
      </c>
      <c r="E194" t="n" s="8">
        <v>1.0</v>
      </c>
      <c r="F194" t="n" s="8">
        <v>1436.0</v>
      </c>
      <c r="G194" t="s" s="8">
        <v>53</v>
      </c>
      <c r="H194" t="s" s="8">
        <v>50</v>
      </c>
      <c r="I194" t="s" s="8">
        <v>356</v>
      </c>
    </row>
    <row r="195" ht="16.0" customHeight="true">
      <c r="A195" t="n" s="7">
        <v>5.7168439E7</v>
      </c>
      <c r="B195" t="s" s="8">
        <v>189</v>
      </c>
      <c r="C195" t="n" s="8">
        <f>IF(false,"005-1110", "005-1110")</f>
      </c>
      <c r="D195" t="s" s="8">
        <v>357</v>
      </c>
      <c r="E195" t="n" s="8">
        <v>1.0</v>
      </c>
      <c r="F195" t="n" s="8">
        <v>1410.0</v>
      </c>
      <c r="G195" t="s" s="8">
        <v>53</v>
      </c>
      <c r="H195" t="s" s="8">
        <v>50</v>
      </c>
      <c r="I195" t="s" s="8">
        <v>356</v>
      </c>
    </row>
    <row r="196" ht="16.0" customHeight="true">
      <c r="A196" t="n" s="7">
        <v>5.7167195E7</v>
      </c>
      <c r="B196" t="s" s="8">
        <v>189</v>
      </c>
      <c r="C196" t="n" s="8">
        <f>IF(false,"120921903", "120921903")</f>
      </c>
      <c r="D196" t="s" s="8">
        <v>259</v>
      </c>
      <c r="E196" t="n" s="8">
        <v>1.0</v>
      </c>
      <c r="F196" t="n" s="8">
        <v>693.0</v>
      </c>
      <c r="G196" t="s" s="8">
        <v>53</v>
      </c>
      <c r="H196" t="s" s="8">
        <v>50</v>
      </c>
      <c r="I196" t="s" s="8">
        <v>358</v>
      </c>
    </row>
    <row r="197" ht="16.0" customHeight="true">
      <c r="A197" t="n" s="7">
        <v>5.7159305E7</v>
      </c>
      <c r="B197" t="s" s="8">
        <v>189</v>
      </c>
      <c r="C197" t="n" s="8">
        <f>IF(false,"120921816", "120921816")</f>
      </c>
      <c r="D197" t="s" s="8">
        <v>359</v>
      </c>
      <c r="E197" t="n" s="8">
        <v>1.0</v>
      </c>
      <c r="F197" t="n" s="8">
        <v>1.0</v>
      </c>
      <c r="G197" t="s" s="8">
        <v>53</v>
      </c>
      <c r="H197" t="s" s="8">
        <v>50</v>
      </c>
      <c r="I197" t="s" s="8">
        <v>360</v>
      </c>
    </row>
    <row r="198" ht="16.0" customHeight="true">
      <c r="A198" t="n" s="7">
        <v>5.7174257E7</v>
      </c>
      <c r="B198" t="s" s="8">
        <v>189</v>
      </c>
      <c r="C198" t="n" s="8">
        <f>IF(false,"120922873", "120922873")</f>
      </c>
      <c r="D198" t="s" s="8">
        <v>231</v>
      </c>
      <c r="E198" t="n" s="8">
        <v>1.0</v>
      </c>
      <c r="F198" t="n" s="8">
        <v>2429.0</v>
      </c>
      <c r="G198" t="s" s="8">
        <v>53</v>
      </c>
      <c r="H198" t="s" s="8">
        <v>50</v>
      </c>
      <c r="I198" t="s" s="8">
        <v>361</v>
      </c>
    </row>
    <row r="199" ht="16.0" customHeight="true">
      <c r="A199" t="n" s="7">
        <v>5.7335291E7</v>
      </c>
      <c r="B199" t="s" s="8">
        <v>277</v>
      </c>
      <c r="C199" t="n" s="8">
        <f>IF(false,"120921544", "120921544")</f>
      </c>
      <c r="D199" t="s" s="8">
        <v>362</v>
      </c>
      <c r="E199" t="n" s="8">
        <v>3.0</v>
      </c>
      <c r="F199" t="n" s="8">
        <v>2292.0</v>
      </c>
      <c r="G199" t="s" s="8">
        <v>53</v>
      </c>
      <c r="H199" t="s" s="8">
        <v>50</v>
      </c>
      <c r="I199" t="s" s="8">
        <v>363</v>
      </c>
    </row>
    <row r="200" ht="16.0" customHeight="true"/>
    <row r="201" ht="16.0" customHeight="true">
      <c r="A201" t="s" s="1">
        <v>37</v>
      </c>
      <c r="B201" s="1"/>
      <c r="C201" s="1"/>
      <c r="D201" s="1"/>
      <c r="E201" s="1"/>
      <c r="F201" t="n" s="8">
        <v>357739.0</v>
      </c>
      <c r="G201" s="2"/>
    </row>
    <row r="202" ht="16.0" customHeight="true"/>
    <row r="203" ht="16.0" customHeight="true">
      <c r="A203" t="s" s="1">
        <v>36</v>
      </c>
    </row>
    <row r="204" ht="34.0" customHeight="true">
      <c r="A204" t="s" s="9">
        <v>38</v>
      </c>
      <c r="B204" t="s" s="9">
        <v>0</v>
      </c>
      <c r="C204" t="s" s="9">
        <v>43</v>
      </c>
      <c r="D204" t="s" s="9">
        <v>1</v>
      </c>
      <c r="E204" t="s" s="9">
        <v>2</v>
      </c>
      <c r="F204" t="s" s="9">
        <v>39</v>
      </c>
      <c r="G204" t="s" s="9">
        <v>5</v>
      </c>
      <c r="H204" t="s" s="9">
        <v>3</v>
      </c>
      <c r="I204" t="s" s="9">
        <v>4</v>
      </c>
    </row>
    <row r="205" ht="16.0" customHeight="true">
      <c r="A205" t="n" s="8">
        <v>5.4497921E7</v>
      </c>
      <c r="B205" t="s" s="8">
        <v>364</v>
      </c>
      <c r="C205" t="n" s="8">
        <f>IF(false,"005-1250", "005-1250")</f>
      </c>
      <c r="D205" t="s" s="8">
        <v>365</v>
      </c>
      <c r="E205" t="n" s="8">
        <v>2.0</v>
      </c>
      <c r="F205" t="n" s="8">
        <v>-2292.0</v>
      </c>
      <c r="G205" t="s" s="8">
        <v>366</v>
      </c>
      <c r="H205" t="s" s="8">
        <v>54</v>
      </c>
      <c r="I205" t="s" s="8">
        <v>367</v>
      </c>
    </row>
    <row r="206" ht="16.0" customHeight="true">
      <c r="A206" t="n" s="8">
        <v>5.4598562E7</v>
      </c>
      <c r="B206" t="s" s="8">
        <v>364</v>
      </c>
      <c r="C206" t="n" s="8">
        <f>IF(false,"120921202", "120921202")</f>
      </c>
      <c r="D206" t="s" s="8">
        <v>155</v>
      </c>
      <c r="E206" t="n" s="8">
        <v>5.0</v>
      </c>
      <c r="F206" t="n" s="8">
        <v>-7855.0</v>
      </c>
      <c r="G206" t="s" s="8">
        <v>366</v>
      </c>
      <c r="H206" t="s" s="8">
        <v>54</v>
      </c>
      <c r="I206" t="s" s="8">
        <v>368</v>
      </c>
    </row>
    <row r="207" ht="16.0" customHeight="true">
      <c r="A207" t="n" s="8">
        <v>5.5746725E7</v>
      </c>
      <c r="B207" t="s" s="8">
        <v>271</v>
      </c>
      <c r="C207" t="n" s="8">
        <f>IF(false,"005-1111", "005-1111")</f>
      </c>
      <c r="D207" t="s" s="8">
        <v>369</v>
      </c>
      <c r="E207" t="n" s="8">
        <v>3.0</v>
      </c>
      <c r="F207" t="n" s="8">
        <v>-2544.67</v>
      </c>
      <c r="G207" t="s" s="8">
        <v>366</v>
      </c>
      <c r="H207" t="s" s="8">
        <v>248</v>
      </c>
      <c r="I207" t="s" s="8">
        <v>370</v>
      </c>
    </row>
    <row r="208" ht="16.0" customHeight="true">
      <c r="A208" t="n" s="8">
        <v>5.5746725E7</v>
      </c>
      <c r="B208" t="s" s="8">
        <v>271</v>
      </c>
      <c r="C208" t="n" s="8">
        <f>IF(false,"005-1111", "005-1111")</f>
      </c>
      <c r="D208" t="s" s="8">
        <v>369</v>
      </c>
      <c r="E208" t="n" s="8">
        <v>3.0</v>
      </c>
      <c r="F208" t="n" s="8">
        <v>-1200.0</v>
      </c>
      <c r="G208" t="s" s="8">
        <v>371</v>
      </c>
      <c r="H208" t="s" s="8">
        <v>248</v>
      </c>
      <c r="I208" t="s" s="8">
        <v>372</v>
      </c>
    </row>
    <row r="209" ht="16.0" customHeight="true"/>
    <row r="210" ht="16.0" customHeight="true">
      <c r="A210" t="s" s="1">
        <v>37</v>
      </c>
      <c r="F210" t="n" s="8">
        <v>-13891.67</v>
      </c>
      <c r="G210" s="2"/>
      <c r="H210" s="0"/>
      <c r="I210" s="0"/>
    </row>
    <row r="211" ht="16.0" customHeight="true">
      <c r="A211" s="1"/>
      <c r="B211" s="1"/>
      <c r="C211" s="1"/>
      <c r="D211" s="1"/>
      <c r="E211" s="1"/>
      <c r="F211" s="1"/>
      <c r="G211" s="1"/>
      <c r="H211" s="1"/>
      <c r="I211" s="1"/>
    </row>
    <row r="212" ht="16.0" customHeight="true">
      <c r="A212" t="s" s="1">
        <v>40</v>
      </c>
    </row>
    <row r="213" ht="34.0" customHeight="true">
      <c r="A213" t="s" s="9">
        <v>47</v>
      </c>
      <c r="B213" t="s" s="9">
        <v>48</v>
      </c>
      <c r="C213" s="9"/>
      <c r="D213" s="9"/>
      <c r="E213" s="9"/>
      <c r="F213" t="s" s="9">
        <v>39</v>
      </c>
      <c r="G213" t="s" s="9">
        <v>5</v>
      </c>
      <c r="H213" t="s" s="9">
        <v>3</v>
      </c>
      <c r="I213" t="s" s="9">
        <v>4</v>
      </c>
    </row>
    <row r="214" ht="16.0" customHeight="true">
      <c r="A214" t="n" s="0">
        <v>1.53992059E8</v>
      </c>
      <c r="B214" t="s" s="0">
        <v>101</v>
      </c>
      <c r="C214" s="8"/>
      <c r="D214" s="8"/>
      <c r="E214" s="8"/>
      <c r="F214" t="n" s="0">
        <v>-331884.57</v>
      </c>
      <c r="G214" t="s" s="8">
        <v>373</v>
      </c>
      <c r="H214" t="s" s="0">
        <v>189</v>
      </c>
      <c r="I214" t="s" s="0">
        <v>374</v>
      </c>
    </row>
    <row r="215" ht="16.0" customHeight="true"/>
    <row r="216" ht="16.0" customHeight="true">
      <c r="A216" t="s" s="1">
        <v>37</v>
      </c>
      <c r="F216" t="n" s="8">
        <v>-331884.57</v>
      </c>
      <c r="G216" s="2"/>
      <c r="H216" s="0"/>
      <c r="I216" s="0"/>
    </row>
    <row r="217" ht="16.0" customHeight="true">
      <c r="A217" s="1"/>
      <c r="B217" s="1"/>
      <c r="C217" s="1"/>
      <c r="D217" s="1"/>
      <c r="E217" s="1"/>
      <c r="F217" s="1"/>
      <c r="G217" s="1"/>
      <c r="H217" s="1"/>
      <c r="I21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