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>
    <mc:Choice Requires="x15">
      <x15ac:absPath xmlns:x15ac="http://schemas.microsoft.com/office/spreadsheetml/2010/11/ac" url="/Users/don-dron/arc/arcadia/market/mbi/mbi/report-generator/src/main/resources/netting/"/>
    </mc:Choice>
  </mc:AlternateContent>
  <xr:revisionPtr revIDLastSave="0" documentId="13_ncr:1_{9CEDBCEF-C0B0-B647-B3B4-482DD0A79DAD}" xr6:coauthVersionLast="46" xr6:coauthVersionMax="46" xr10:uidLastSave="{00000000-0000-0000-0000-000000000000}"/>
  <bookViews>
    <workbookView xWindow="0" yWindow="460" windowWidth="28800" windowHeight="14180" xr2:uid="{00000000-000D-0000-FFFF-FFFF00000000}"/>
  </bookViews>
  <sheets>
    <sheet name="Отчет по одному ПП" sheetId="2" r:id="rId1"/>
  </sheets>
  <calcPr calcId="152511" calcOnSave="0"/>
  <extLst>
    <ext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Andrew Illarionov</author>
  </authors>
  <commentList/>
</comments>
</file>

<file path=xl/sharedStrings.xml><?xml version="1.0" encoding="utf-8"?>
<sst xmlns="http://schemas.openxmlformats.org/spreadsheetml/2006/main" count="2992" uniqueCount="474">
  <si>
    <t>Дата оформления</t>
  </si>
  <si>
    <t>Название товара</t>
  </si>
  <si>
    <t>Количество</t>
  </si>
  <si>
    <t>Дата транзакции</t>
  </si>
  <si>
    <t>ID транзакции</t>
  </si>
  <si>
    <t>Источник транзакции</t>
  </si>
  <si>
    <t>${header.date}</t>
  </si>
  <si>
    <t>${header.bankOrderId}</t>
  </si>
  <si>
    <t>${header.sum}</t>
  </si>
  <si>
    <t>${payment.orderId}</t>
  </si>
  <si>
    <t>${payment.creationDate}</t>
  </si>
  <si>
    <t>${payment.offerName}</t>
  </si>
  <si>
    <t>${payment.itemCount}</t>
  </si>
  <si>
    <t>${payment.itemSum}</t>
  </si>
  <si>
    <t>${payment.paymentType}</t>
  </si>
  <si>
    <t>${payment.trantime}</t>
  </si>
  <si>
    <t>${payment.trustId}</t>
  </si>
  <si>
    <t>${header.paymentSum}</t>
  </si>
  <si>
    <t>${refund.orderId}</t>
  </si>
  <si>
    <t>${refund.creationDate}</t>
  </si>
  <si>
    <t>${refund.offerName}</t>
  </si>
  <si>
    <t>${refund.itemCount}</t>
  </si>
  <si>
    <t>${refund.itemSum}</t>
  </si>
  <si>
    <t>${refund.paymentType}</t>
  </si>
  <si>
    <t>${refund.trantime}</t>
  </si>
  <si>
    <t>${refund.trustId}</t>
  </si>
  <si>
    <t>${header.refundSum}</t>
  </si>
  <si>
    <t>${commission.itemSum}</t>
  </si>
  <si>
    <t>${commission.paymentType}</t>
  </si>
  <si>
    <t>${commission.trantime}</t>
  </si>
  <si>
    <t>${commission.trustId}</t>
  </si>
  <si>
    <t>${header.commissionSum}</t>
  </si>
  <si>
    <t>Дата платёжного поручения</t>
  </si>
  <si>
    <t>Номер платёжного поручения</t>
  </si>
  <si>
    <t>Сумма платёжного поручения</t>
  </si>
  <si>
    <t>Начисления</t>
  </si>
  <si>
    <t>Возвраты и компенсации покупателям</t>
  </si>
  <si>
    <t>Всего</t>
  </si>
  <si>
    <t>Номер заказа</t>
  </si>
  <si>
    <t>Сумма транзакции, руб.</t>
  </si>
  <si>
    <t>Удержания для оплаты услуг</t>
  </si>
  <si>
    <t>$[IF(${header.whiteMarket},"${payment.offerId}", "${payment.shopSku}")]</t>
  </si>
  <si>
    <t>$[IF(${header.whiteMarket},"${refund.offerId}", "${refund.shopSku}")]</t>
  </si>
  <si>
    <t>Ваш SKU</t>
  </si>
  <si>
    <t>${commission.orderId}</t>
  </si>
  <si>
    <t>${commission.creationDate}</t>
  </si>
  <si>
    <t>Отчет о платежном поручении</t>
  </si>
  <si>
    <t>Номер акта об оказанных услугах</t>
  </si>
  <si>
    <t>Дата акта об оказанных услугах</t>
  </si>
  <si>
    <t/>
  </si>
  <si>
    <t>21.06.2021</t>
  </si>
  <si>
    <t>17.06.2021</t>
  </si>
  <si>
    <t>Joonies подгузники Premium Soft M (6-11 кг), 58 шт.</t>
  </si>
  <si>
    <t>Платёж покупателя</t>
  </si>
  <si>
    <t>18.06.2021</t>
  </si>
  <si>
    <t>60caf23b32da8390bdd51389</t>
  </si>
  <si>
    <t>16.06.2021</t>
  </si>
  <si>
    <t>FarmStay Маска тканевая с экстрактом улитки Visible Difference Mask Sheet Snail, 23 мл х 10 шт</t>
  </si>
  <si>
    <t>60c9dc41c5311b6abf137ee8</t>
  </si>
  <si>
    <t>60ca5bf57153b32f9efe7576</t>
  </si>
  <si>
    <t>YokoSun трусики XL (12-20 кг), 38 шт.</t>
  </si>
  <si>
    <t>60ca508f8927ca1dae66ab20</t>
  </si>
  <si>
    <t>Merries подгузники XL (12-20 кг), 44 шт.</t>
  </si>
  <si>
    <t>60cb347883b1f24bb6da6cf1</t>
  </si>
  <si>
    <t>Biore увлажняющая сыворотка для умывания и снятия макияжа, 230 мл</t>
  </si>
  <si>
    <t>60ca4065c5311b5cc583f4d5</t>
  </si>
  <si>
    <t>15.06.2021</t>
  </si>
  <si>
    <t>Презервативы Sagami Original 0.01, 1 шт.</t>
  </si>
  <si>
    <t>60c8cf8f2af6cd75a79d54d2</t>
  </si>
  <si>
    <t>Esthetic House Formula Ampoule Collagen Сыворотка для лица, 80 мл</t>
  </si>
  <si>
    <t>60c8aeef6a8643037d2f830b</t>
  </si>
  <si>
    <t>Merries трусики XXL (15-28 кг), 32 шт.</t>
  </si>
  <si>
    <t>60c8a047bed21e713eabd217</t>
  </si>
  <si>
    <t>Biore мицеллярная вода, 320 мл</t>
  </si>
  <si>
    <t>60c89be03620c27e8b941a3f</t>
  </si>
  <si>
    <t>YokoSun подгузники S (3-6 кг), 82 шт.</t>
  </si>
  <si>
    <t>60c8980d94d52728a5cc2230</t>
  </si>
  <si>
    <t>Смесь Kabrita 3 GOLD для комфортного пищеварения, старше 12 месяцев, 800 г</t>
  </si>
  <si>
    <t>60c873245a395128d71c28c7</t>
  </si>
  <si>
    <t>60c85bd8dbdc3106d3e9f2bf</t>
  </si>
  <si>
    <t>60c845b65a39511d881c289a</t>
  </si>
  <si>
    <t>60c82d43bed21e554dabd1a5</t>
  </si>
  <si>
    <t>Esthetic House кондиционер-ополаскиватель для волос CP-1 Raspberry Treatment Vinegar с малиновым уксусом, 500 мл</t>
  </si>
  <si>
    <t>60c7db1b83b1f27c4943fa2d</t>
  </si>
  <si>
    <t>YokoSun подгузники Premium M (5-10 кг) 62 шт.</t>
  </si>
  <si>
    <t>60c7c580863e4e255a706ec5</t>
  </si>
  <si>
    <t>14.06.2021</t>
  </si>
  <si>
    <t>Vivienne Sabo Тушь для ресниц Adultere, 01 черная</t>
  </si>
  <si>
    <t>60c7b7ff739901723effac92</t>
  </si>
  <si>
    <t>Deoproce гель Hyaluronic Cooling, SPF 50, 50 г, 1 шт</t>
  </si>
  <si>
    <t>60c7b0ccc3080fed393f997a</t>
  </si>
  <si>
    <t>60c7a18c6a8643661a9260c5</t>
  </si>
  <si>
    <t>Enough Мист Collagen Moisture Essential, 100 мл</t>
  </si>
  <si>
    <t>60c87dde0fe99566d3d854cf</t>
  </si>
  <si>
    <t>60c7a277863e4e6ebc706f3d</t>
  </si>
  <si>
    <t>Esthetic House Formula Ampoule Vita C Сыворотка для лица, 80 мл</t>
  </si>
  <si>
    <t>60ca48dcdff13b661e8f5185</t>
  </si>
  <si>
    <t>05.06.2021</t>
  </si>
  <si>
    <t>YokoSun трусики L (9-14 кг), 44 шт.</t>
  </si>
  <si>
    <t>60cc7a0f7153b3424e50a4f9</t>
  </si>
  <si>
    <t>60cab51bf98801ca43a3580e</t>
  </si>
  <si>
    <t>Satisfyer Стимулятор Pro 2 Vibration, rose gold</t>
  </si>
  <si>
    <t>60ca72a2792ab16220cefb2d</t>
  </si>
  <si>
    <t>Минерально-витаминный комплекс Optimum Nutrition Opti-Men (240 таблеток)</t>
  </si>
  <si>
    <t>60c7ad6704e9430549c9b495</t>
  </si>
  <si>
    <t>09.06.2021</t>
  </si>
  <si>
    <t>Крем-гель для душа Lion Жемчужный поцелуй, 750 мл</t>
  </si>
  <si>
    <t>60cc89b05a3951c77cfa4f41</t>
  </si>
  <si>
    <t>Manuoki подгузники UltraThin M (6-11 кг) 56 шт.</t>
  </si>
  <si>
    <t>60c9703a3620c27b3fcc0bd9</t>
  </si>
  <si>
    <t>Протеин QNT Delicious Whey Protein (2.2 кг) ваниль-крем</t>
  </si>
  <si>
    <t>60cc8ab4954f6bfe07f84345</t>
  </si>
  <si>
    <t>02.06.2021</t>
  </si>
  <si>
    <t>YokoSun подгузники L (9-13 кг), 54 шт.</t>
  </si>
  <si>
    <t>60ccb0e7863e4e321857f8db</t>
  </si>
  <si>
    <t>Гель для стирки Kao Attack Bio EX, 0.88 кг, бутылка</t>
  </si>
  <si>
    <t>60cb0168dbdc317f530e2cae</t>
  </si>
  <si>
    <t>12.06.2021</t>
  </si>
  <si>
    <t>60ccb8f4954f6b67def84382</t>
  </si>
  <si>
    <t>60ccb8fe04e943229aaedf2a</t>
  </si>
  <si>
    <t>07.06.2021</t>
  </si>
  <si>
    <t>60ccbc7f04e943925daede26</t>
  </si>
  <si>
    <t>60c8884c8927cad37666ab53</t>
  </si>
  <si>
    <t>TONY MOLY ночная маска Panda's Dream White осветляющая, 50 г, 50 мл</t>
  </si>
  <si>
    <t>60ccc6532fe0981258d83288</t>
  </si>
  <si>
    <t>Стиральный порошок NS FaFa Japan Workers для рабочей одежды, картонная пачка, 1.5 кг</t>
  </si>
  <si>
    <t>60ccc74832da83acf72c2dc7</t>
  </si>
  <si>
    <t>Freedom тампоны normal, 3 капли, 3 шт.</t>
  </si>
  <si>
    <t>60ca5f09dff13b4bc38f5156</t>
  </si>
  <si>
    <t>YokoSun подгузники M (5-10 кг), 62 шт.</t>
  </si>
  <si>
    <t>60c784714f5c6e689223c858</t>
  </si>
  <si>
    <t>60cccfd80fe99568f9bdab01</t>
  </si>
  <si>
    <t>Merries трусики XXL (15-28 кг), 26 шт.</t>
  </si>
  <si>
    <t>60ccd15e792ab12a1fac62d7</t>
  </si>
  <si>
    <t>29.05.2021</t>
  </si>
  <si>
    <t>60cce3bd03c378148d805594</t>
  </si>
  <si>
    <t>60cce716b9f8eddf158602af</t>
  </si>
  <si>
    <t>60cce77b32da838e552c2d41</t>
  </si>
  <si>
    <t>Esthetic House шампунь для волос протеиновый CP-1 Bright Complex Intense Nourishing, 100 мл</t>
  </si>
  <si>
    <t>60cce78903c378bee1805599</t>
  </si>
  <si>
    <t>Esthetic House кондиционер для волос CP-1 Bright Complex Intense Nourishing Professional с протеинами, 100 мл</t>
  </si>
  <si>
    <t>YokoSun трусики XXL (15-23 кг) 28 шт.</t>
  </si>
  <si>
    <t>60cce79f99d6ef4621585fad</t>
  </si>
  <si>
    <t>60cce81a7153b34588fe75e6</t>
  </si>
  <si>
    <t>Pigeon Ножницы 15122 белый</t>
  </si>
  <si>
    <t>60cce8d594d527e8edcc22d2</t>
  </si>
  <si>
    <t>60ccf52d5a39512aedfa4f34</t>
  </si>
  <si>
    <t>60c7b15ff9880131a127ee62</t>
  </si>
  <si>
    <t>Трубка газоотводная Windi для новорожденных, 10 шт.</t>
  </si>
  <si>
    <t>19.06.2021</t>
  </si>
  <si>
    <t>60cad659b9f8ed9ff5761f89</t>
  </si>
  <si>
    <t>Biore Мусс очищающий для умывания против акне запасной блок, 130 мл</t>
  </si>
  <si>
    <t>60cc1963c5311b66314e4535</t>
  </si>
  <si>
    <t>Pigeon Бутылочка Перистальтик Плюс с широким горлом PP, 160 мл, с рождения, бесцветный</t>
  </si>
  <si>
    <t>60cd15f85a395145b2fa4e4b</t>
  </si>
  <si>
    <t>60cc69be954f6baaabf842b7</t>
  </si>
  <si>
    <t>Japan Gals маска Pure 5 Essence Premium c тремя видами плаценты, 30 шт.</t>
  </si>
  <si>
    <t>60cbb20e32da8399942c2cfb</t>
  </si>
  <si>
    <t>Гель для душа Holika Holika с алоэ вера Aloe 92% Shower Gel, 250 мл</t>
  </si>
  <si>
    <t>60cc5486bed21e2efd9058d5</t>
  </si>
  <si>
    <t>Meine Liebe Средство для уборки детских помещений с антибактериальным эффектом, 500 мл</t>
  </si>
  <si>
    <t>60cb968003c3787f39805560</t>
  </si>
  <si>
    <t>Satisfyer Стимулятор Penguin Air Pulse, черный/белый</t>
  </si>
  <si>
    <t>60cb97618927ca2f349cd3b6</t>
  </si>
  <si>
    <t>60cc7d537153b3ee4850a56d</t>
  </si>
  <si>
    <t>Satisfyer Стимулятор Traveler, aubergine/rosegold</t>
  </si>
  <si>
    <t>60cc1ff104e943e33caedee7</t>
  </si>
  <si>
    <t>60cb6da5f98801619f1f9ab4</t>
  </si>
  <si>
    <t>Стиральный порошок FUNS Clean с ферментом яичного белка, картонная пачка, 0.9 кг</t>
  </si>
  <si>
    <t>60cb14cf04e943302dd10181</t>
  </si>
  <si>
    <t>YokoSun трусики Econom XXL (15-25 кг) 32 шт.</t>
  </si>
  <si>
    <t>60cb1237c3080f40fb08ff59</t>
  </si>
  <si>
    <t>60cb96acdff13b68fb769b94</t>
  </si>
  <si>
    <t>Biore мусс для умывания с увлажняющим эффектом, 150 мл</t>
  </si>
  <si>
    <t>60cc5fc573990145cd33c41e</t>
  </si>
  <si>
    <t>Missha BB крем Wrinkle Filler Signature, SPF 37, 44 г, оттенок: 21 light beige</t>
  </si>
  <si>
    <t>60cb51703620c240fc0b55c7</t>
  </si>
  <si>
    <t>60cc56e75a39519c12fa4ecd</t>
  </si>
  <si>
    <t>60cc41579066f4088067ec7c</t>
  </si>
  <si>
    <t>60cc8949dbdc31675203a03c</t>
  </si>
  <si>
    <t>Satisfyer Стимулятор Pro2 Air Pulse (Next Gen), белый/розовый</t>
  </si>
  <si>
    <t>60cc9d0a03c37861cb805589</t>
  </si>
  <si>
    <t>Крем-гель для душа Lion Рисовое молочко, 750 мл</t>
  </si>
  <si>
    <t>60cbbc6894d527d9f5e8fb92</t>
  </si>
  <si>
    <t>Satisfyer Вибромассажер Wand-er Woman 34 см (J2018-47), фиолетовый</t>
  </si>
  <si>
    <t>60cb8bf3b9f8ed799a86037d</t>
  </si>
  <si>
    <t>Satisfyer Вибромассажер из силикона с вакуумно-волновой клиторальной стимуляцией Pro G-Spot Rabbit 22 см, белый</t>
  </si>
  <si>
    <t>60cb4eddf98801bba180b53c</t>
  </si>
  <si>
    <t>Joonies трусики Premium Soft L (9-14 кг), 176 шт.</t>
  </si>
  <si>
    <t>60cb0eee7153b34c783e4f50</t>
  </si>
  <si>
    <t>60cb049e8927ca2fa03c4d7f</t>
  </si>
  <si>
    <t>Satisfyer Стимулятор Number One Air Pulse (Next Gen), розовое золото</t>
  </si>
  <si>
    <t>60cc4e25c3080f367808ffee</t>
  </si>
  <si>
    <t>60cbbce2c3080fb4e208ffea</t>
  </si>
  <si>
    <t>60cac3864f5c6e758a5e348f</t>
  </si>
  <si>
    <t>60ca76407399015e541ad02e</t>
  </si>
  <si>
    <t>60ca5d418927ca5c5566ab9a</t>
  </si>
  <si>
    <t>Satisfyer Стимулятор Curvy 2+, розовый</t>
  </si>
  <si>
    <t>60cd8b03f78dba325e35f0ec</t>
  </si>
  <si>
    <t>YokoSun трусики Eco XXL (15-23 кг) 32 шт.</t>
  </si>
  <si>
    <t>60ca476c739901030e1ad0bd</t>
  </si>
  <si>
    <t>60ccaade7399013cc333c4d1</t>
  </si>
  <si>
    <t>Biore мусс для умывания Экстра увлажнение, 150 мл</t>
  </si>
  <si>
    <t>60cc5a8e32da8330c42c2da2</t>
  </si>
  <si>
    <t>Satisfyer Стимулятор Curvy 2+, белый</t>
  </si>
  <si>
    <t>60c9f0d899d6ef4bb32e5f55</t>
  </si>
  <si>
    <t>Joonies подгузники Premium Soft NB (0-5 кг) 24 шт.</t>
  </si>
  <si>
    <t>60cb277304e9435cc8d1016c</t>
  </si>
  <si>
    <t>60c9c24899d6ef0bd62e5f5a</t>
  </si>
  <si>
    <t>Jigott Collagen Healing Cream Ночной омолаживающий лечебный крем для лица с коллагеном, 100 г</t>
  </si>
  <si>
    <t>60c9ac54792ab1124c742442</t>
  </si>
  <si>
    <t>Deoproce Тонер Hydro Soothing Aloe Vera, 380 мл</t>
  </si>
  <si>
    <t>60cc500a2af6cd5568d65e67</t>
  </si>
  <si>
    <t>60c98021fbacea3cf43cc14a</t>
  </si>
  <si>
    <t>60c94f399066f4662eba47be</t>
  </si>
  <si>
    <t>60c9257703c37802451bd5f2</t>
  </si>
  <si>
    <t>Satisfyer Вибратор силиконовый Yummy Sunshine 22.5 см, желтый</t>
  </si>
  <si>
    <t>60c92210fbacea72223cc0c9</t>
  </si>
  <si>
    <t>60c90a4e03c37850771bd566</t>
  </si>
  <si>
    <t>60c9020b04e94397c30ba90f</t>
  </si>
  <si>
    <t>60c8fb227153b39b5cfe763c</t>
  </si>
  <si>
    <t>60c8a7a9863e4e1f37fe2205</t>
  </si>
  <si>
    <t>Biore мусс для умывания с увлажняющим эффектом, 130 мл</t>
  </si>
  <si>
    <t>60c89137dff13b5b24736117</t>
  </si>
  <si>
    <t>Гель для душа Holika Holika Aloe 92%, 250 мл</t>
  </si>
  <si>
    <t>60c880a6b9f8ed378e4b98e1</t>
  </si>
  <si>
    <t>60c863b5b9f8ed8c194b978a</t>
  </si>
  <si>
    <t>It's Skin Гель-крем для лица с муцином улитки для сияния кожи Snail Blanc Brightening Gel Cream, 50 мл</t>
  </si>
  <si>
    <t>60c7c5903620c2311a94196d</t>
  </si>
  <si>
    <t>Joonies трусики Premium Soft L (9-14 кг), 44 шт.</t>
  </si>
  <si>
    <t>60cdbc14c3080fbfe43e3845</t>
  </si>
  <si>
    <t>60cb888b954f6bc71c93f24c</t>
  </si>
  <si>
    <t>60c871d232da83b625c4ef2b</t>
  </si>
  <si>
    <t>60c884732af6cd1a66db4608</t>
  </si>
  <si>
    <t>11.06.2021</t>
  </si>
  <si>
    <t>Протеин Optimum Nutrition 100% Whey Gold Standard (2100-2353 г) клубника-банан</t>
  </si>
  <si>
    <t>60cdd65604e943f870aedef4</t>
  </si>
  <si>
    <t>60cb3c886a8643276045e6e3</t>
  </si>
  <si>
    <t>60cddd198927ca9c4666ab2c</t>
  </si>
  <si>
    <t>60cb9d82954f6b333a93f1e5</t>
  </si>
  <si>
    <t>60cde47b32da830b072c2cfb</t>
  </si>
  <si>
    <t>60c8bb9b792ab10d6e7423b7</t>
  </si>
  <si>
    <t>Bourjois Тушь для ресниц Twist Up The Volume, 52 ultra black</t>
  </si>
  <si>
    <t>60c8bdb920d51d645abeda4a</t>
  </si>
  <si>
    <t>Joonies трусики Comfort XL (12-17 кг), 38 шт., 2 уп.</t>
  </si>
  <si>
    <t>60ce061c4f5c6e46647dc0d6</t>
  </si>
  <si>
    <t>60ce080504e943b5efaedf2a</t>
  </si>
  <si>
    <t>60ce1299c5311b21f24e45b3</t>
  </si>
  <si>
    <t>60ce129b3620c220a933d726</t>
  </si>
  <si>
    <t>YokoSun трусики Premium XL (12-20 кг) 38 шт.</t>
  </si>
  <si>
    <t>60ce151cdff13b7efb769b77</t>
  </si>
  <si>
    <t>Pigeon Бутылочка Перистальтик Плюс с широким горлом PP, 240 мл, с 3 месяцев, бесцветный</t>
  </si>
  <si>
    <t>60ce184e739901538633c43b</t>
  </si>
  <si>
    <t>13.06.2021</t>
  </si>
  <si>
    <t>60ce1ee0863e4e472757f90e</t>
  </si>
  <si>
    <t>DENTALPRO Black Diamond Щетка зубная многоуровневая с ультратонкой щетиной алмазной формы (жесткая)</t>
  </si>
  <si>
    <t>60cc5f0732da83a8962c2d69</t>
  </si>
  <si>
    <t>Набор NAGARA Aqua Beads Поглотитель запаха гелевый 360 г., 2шт</t>
  </si>
  <si>
    <t>60ce28e4dbdc311abe03a008</t>
  </si>
  <si>
    <t>Missha BB крем Perfect Cover, SPF 42, 20 мл, оттенок: 23 natural beige</t>
  </si>
  <si>
    <t>60ce2d98c3080f12a03e37d2</t>
  </si>
  <si>
    <t>Burti Noir, жидкое средство для стирки черного и темного белья, 1.45 л</t>
  </si>
  <si>
    <t>60ce2df604e943a4dbaedecc</t>
  </si>
  <si>
    <t>Мыло кусковое Kaneyo Elysee Морские водоросли, 240 г</t>
  </si>
  <si>
    <t>60ce3860f9880177b21f9b57</t>
  </si>
  <si>
    <t>Протеин Optimum Nutrition 100% Whey Gold Standard (2100-2353 г) клубника</t>
  </si>
  <si>
    <t>60ce38962af6cd6e46d65ef7</t>
  </si>
  <si>
    <t>60cc3e12c5311b33594e45ad</t>
  </si>
  <si>
    <t>YokoSun подгузники Premium NB (0-5 кг) 36 шт.</t>
  </si>
  <si>
    <t>60c8fe8d5a3951622b64792e</t>
  </si>
  <si>
    <t>Satisfyer Вакуумно-волновой стимулятор Love Breeze, розовый</t>
  </si>
  <si>
    <t>60c903158927ca20f658b360</t>
  </si>
  <si>
    <t>60c9089699d6ef4f232e5efe</t>
  </si>
  <si>
    <t>60ce5027c3080f30e0090038</t>
  </si>
  <si>
    <t>60ce51cb954f6bc6bcf842da</t>
  </si>
  <si>
    <t>Гель для стирки Kao Attack Bio EX, 0.77 кг, дой-пак</t>
  </si>
  <si>
    <t>20.06.2021</t>
  </si>
  <si>
    <t>60cc772820d51d0434bd8b2c</t>
  </si>
  <si>
    <t>30.05.2021</t>
  </si>
  <si>
    <t>Набор Missha Missha Cho Gong Jin Miniature Set</t>
  </si>
  <si>
    <t>60ce6480bed21e0fed905913</t>
  </si>
  <si>
    <t>60cd4c56c3080f0e4c3e3702</t>
  </si>
  <si>
    <t>Ёkitto трусики L (9-14 кг) 44 шт.</t>
  </si>
  <si>
    <t>60cd2c2eb9f8edbb8f860254</t>
  </si>
  <si>
    <t>Vivienne Sabo Тушь для ресниц Cabaret Premiere, 01 черный</t>
  </si>
  <si>
    <t>60cdd4aa4f5c6e63767dc16e</t>
  </si>
  <si>
    <t>60cd08db3b317663d69f5325</t>
  </si>
  <si>
    <t>60cd05f494d5273d5acc21b8</t>
  </si>
  <si>
    <t>60cd8f95b9f8eddbaf860374</t>
  </si>
  <si>
    <t>60cd0fc77153b39f2950a543</t>
  </si>
  <si>
    <t>60cd06ecf9880142e31f9a5a</t>
  </si>
  <si>
    <t>60cd0343b9f8edc5df860385</t>
  </si>
  <si>
    <t>60cd0131c3080f00d50900cc</t>
  </si>
  <si>
    <t>Протеин Optimum Nutrition 100% Whey Gold Standard (819-943 г) клубника</t>
  </si>
  <si>
    <t>60ccdd9704e9436442aedf71</t>
  </si>
  <si>
    <t>60cc67d132da8388c42c2ce7</t>
  </si>
  <si>
    <t>60cc5f73dff13b6a29769bc6</t>
  </si>
  <si>
    <t>60cc49f37153b33c23fe76c1</t>
  </si>
  <si>
    <t>60cc0a827153b33f64fe75be</t>
  </si>
  <si>
    <t>60cbd87f8927ca2edd9cd361</t>
  </si>
  <si>
    <t>Pigeon Бутылочка с ложечкой для кормления, 120 мл, с 4 месяцев, желтый</t>
  </si>
  <si>
    <t>60cba7a8fbacea563ebfce4c</t>
  </si>
  <si>
    <t>60ccb5bbc5311b2dca4e4590</t>
  </si>
  <si>
    <t>YokoSun трусики Premium L (9-14 кг) 44 шт.</t>
  </si>
  <si>
    <t>60cdebfa9066f439dd67ec83</t>
  </si>
  <si>
    <t>Biore Крем-гель для лица Увлажнение, 180 мл</t>
  </si>
  <si>
    <t>60ce47b194d527e090e8fbe2</t>
  </si>
  <si>
    <t>60cdc8d63b31761ada9f52f6</t>
  </si>
  <si>
    <t>60cc88f2c5311b24864e44fc</t>
  </si>
  <si>
    <t>60cd5cda3620c208f433d6c9</t>
  </si>
  <si>
    <t>60cd309c3b317631189f530e</t>
  </si>
  <si>
    <t>60cc7e95954f6b2563f84305</t>
  </si>
  <si>
    <t>60cc28d032da832fc42c2cb1</t>
  </si>
  <si>
    <t>Esthetic House Набор Шампунь + кондиционер для волос CP-1, 500 мл + 100 мл</t>
  </si>
  <si>
    <t>60cb7338dbdc31f146039faa</t>
  </si>
  <si>
    <t>Esthetic House Formula Ampoule Galactomyces Сыворотка для лица, 80 мл</t>
  </si>
  <si>
    <t>60cb4c616a864346f845e5f3</t>
  </si>
  <si>
    <t>Satisfyer Вибратор из силикона Sexy Secret Panty 8.2 см, красный</t>
  </si>
  <si>
    <t>60cb440194d527b43c493d56</t>
  </si>
  <si>
    <t>60cc3cfa954f6b996d93f1d2</t>
  </si>
  <si>
    <t>Missha Антивозрастная маска-пенка для умывания Time Revolution Artemisia Pack Foam Cleanser, 30 мл</t>
  </si>
  <si>
    <t>60ce49cc9066f462ad67ecfa</t>
  </si>
  <si>
    <t>60cb79d299d6ef6cb8585fcb</t>
  </si>
  <si>
    <t>60cb2f84f78dba293f6bf7c0</t>
  </si>
  <si>
    <t>Протеин Optimum Nutrition 100% Whey Gold Standard (2100-2353 г) молочный шоколад</t>
  </si>
  <si>
    <t>60cc6c4d792ab13aadac625b</t>
  </si>
  <si>
    <t>Крем-гель для душа Shokubutsu Softening Lavender &amp; Hokkaido Milk, 500 мл</t>
  </si>
  <si>
    <t>60cb7fc583b1f278fce91e2e</t>
  </si>
  <si>
    <t>60cbc40294d5272630e8fb14</t>
  </si>
  <si>
    <t>Goo.N подгузники Ultra M (6-11 кг), 80 шт.</t>
  </si>
  <si>
    <t>60cb194adbdc31ad690e2d32</t>
  </si>
  <si>
    <t>Goo.N трусики Ultra M (7-12 кг) 74 шт.</t>
  </si>
  <si>
    <t>60cb88f69066f41d5f67ed6d</t>
  </si>
  <si>
    <t>Goo.N трусики S (5-9 кг) 62 шт.</t>
  </si>
  <si>
    <t>60cd075f9066f435a767eceb</t>
  </si>
  <si>
    <t>60ccffe6c3080f65c208ff27</t>
  </si>
  <si>
    <t>60cce66e863e4e2a2b57f8a8</t>
  </si>
  <si>
    <t>Гейнер Optimum Nutrition Serious Mass (5.44 кг) банан</t>
  </si>
  <si>
    <t>60cee0684f5c6e1e9f7dc145</t>
  </si>
  <si>
    <t>60cd02e5dbdc31352103a026</t>
  </si>
  <si>
    <t>60cd98c65a3951b558fa4ef1</t>
  </si>
  <si>
    <t>60cef4a194d52773ece8fc00</t>
  </si>
  <si>
    <t>60cd50638927ca0d1c9cd356</t>
  </si>
  <si>
    <t>60cca5c47153b30272fe75ad</t>
  </si>
  <si>
    <t>Takeshi трусики бамбуковые Kid's L (9-14 кг) 44 шт.</t>
  </si>
  <si>
    <t>60cc9e2303c3789461805559</t>
  </si>
  <si>
    <t>Гель-смазка Uberlube на силиконовой основе 50 мл флакон</t>
  </si>
  <si>
    <t>60cc9d0504e943cfe0aedf62</t>
  </si>
  <si>
    <t>60cc88df0fe9952d49bdaa29</t>
  </si>
  <si>
    <t>Аминокислотный комплекс Optimum Nutrition Superior Amino 2222 (320 таблеток)</t>
  </si>
  <si>
    <t>60cc23ceb9f8ed54408602de</t>
  </si>
  <si>
    <t>Смесь Kabrita 1 GOLD для комфортного пищеварения, 0-6 месяцев, 400 г</t>
  </si>
  <si>
    <t>60cbb2b583b1f26b33e91d4f</t>
  </si>
  <si>
    <t>60cbae993620c2198033d767</t>
  </si>
  <si>
    <t>Гейнер Optimum Nutrition Serious Mass (2.72 кг) шоколад</t>
  </si>
  <si>
    <t>60cba42c94d52746eae8fb47</t>
  </si>
  <si>
    <t>60cb7fe8fbacea7056bfce99</t>
  </si>
  <si>
    <t>60cb6831739901511b33c3fe</t>
  </si>
  <si>
    <t>60cb5e976a8643678643066f</t>
  </si>
  <si>
    <t>Гейнер Optimum Nutrition Serious Mass (2.72 кг) банан</t>
  </si>
  <si>
    <t>60cb1f9c73990152b61ad07e</t>
  </si>
  <si>
    <t>60cb1e0bc5311b1dc583f5c0</t>
  </si>
  <si>
    <t>60c9f26ffbacea43663cc151</t>
  </si>
  <si>
    <t>60c9d365dbdc31905e9821d2</t>
  </si>
  <si>
    <t>Satisfyer Вибратор для пар Double Joy (J2008-16), purple</t>
  </si>
  <si>
    <t>60c9c8d19066f40492ba4881</t>
  </si>
  <si>
    <t>60c9c6b77153b35f7ac0441b</t>
  </si>
  <si>
    <t>60cf09b99066f4167367ec3a</t>
  </si>
  <si>
    <t>60cf105d954f6b6f2df84345</t>
  </si>
  <si>
    <t>Стиральный порошок Lion Top Platinum Clear, картонная пачка, 0.9 кг</t>
  </si>
  <si>
    <t>60cc9fc2c5311b10c54e4535</t>
  </si>
  <si>
    <t>60cc85964f5c6e37cf7dc152</t>
  </si>
  <si>
    <t>60cc999503c378ad078055f5</t>
  </si>
  <si>
    <t>60ca39a04f5c6e5cde5e3476</t>
  </si>
  <si>
    <t>Japan Gals маска Pure 5 Essence с плацентой, 30 шт.</t>
  </si>
  <si>
    <t>60ca3c14b9f8edc7b77620a0</t>
  </si>
  <si>
    <t>60c99f697153b32ceefe76d7</t>
  </si>
  <si>
    <t>60c99ab7739901591194f78d</t>
  </si>
  <si>
    <t>60c972d8863e4e6f08fe2154</t>
  </si>
  <si>
    <t>60c92256f4c0cb6f87c6454e</t>
  </si>
  <si>
    <t>60cf232f04e9433885aedf46</t>
  </si>
  <si>
    <t>60c9e85594d527e662cc22a5</t>
  </si>
  <si>
    <t>ReEn кондиционер для волос Baekdanhyang парфюмированный, 500 мл</t>
  </si>
  <si>
    <t>60cf43ad7153b32b5850a548</t>
  </si>
  <si>
    <t>60cf4ada792ab15bb6ac630e</t>
  </si>
  <si>
    <t>Missha BB крем Perfect Cover, SPF 42, 20 мл, оттенок: 21 light beige</t>
  </si>
  <si>
    <t>60cf4cfbf9880168291f9aad</t>
  </si>
  <si>
    <t>Гель для душа Biore Бодрящий цитрус, 480 мл</t>
  </si>
  <si>
    <t>60cb1d5604e943d429d10111</t>
  </si>
  <si>
    <t>Goo.N трусики L (9-14 кг) 44 шт.</t>
  </si>
  <si>
    <t>60cf4f8832da83bea12c2dde</t>
  </si>
  <si>
    <t>60cf54e29066f405dc67ed14</t>
  </si>
  <si>
    <t>60cf55bedbdc31d234039f8c</t>
  </si>
  <si>
    <t>60cf5f7bc3080f6d603e385e</t>
  </si>
  <si>
    <t>60cf6e1a863e4e61b357f890</t>
  </si>
  <si>
    <t>60ca28a694d527511acc2152</t>
  </si>
  <si>
    <t>60cf7045b9f8ed6c89860325</t>
  </si>
  <si>
    <t>60cf72b6dbdc310ec803a0a0</t>
  </si>
  <si>
    <t>60cf7c2b954f6bdda0f84397</t>
  </si>
  <si>
    <t>Freedom тампоны normal, 3 капли, 10 шт.</t>
  </si>
  <si>
    <t>60ca37f804e94391f0d1017e</t>
  </si>
  <si>
    <t>60cf898eb9f8ed2df7860383</t>
  </si>
  <si>
    <t>Креатин Optimum Nutrition Creatine 2500 Caps (100 шт) без вкуса</t>
  </si>
  <si>
    <t>60cf8a2a7153b3a2a550a5b2</t>
  </si>
  <si>
    <t>60ca46a05a39515a2b2fe860</t>
  </si>
  <si>
    <t>Ёkitto трусики М (5-10 кг) 52 шт.</t>
  </si>
  <si>
    <t>60cf9848bed21e15f69058fb</t>
  </si>
  <si>
    <t>60cf987132da83a5312c2d7b</t>
  </si>
  <si>
    <t>Goo.N трусики XL (12-20 кг) 38 шт.</t>
  </si>
  <si>
    <t>60ca56fb73990179af1ad055</t>
  </si>
  <si>
    <t>60cf9e80739901576333c3ae</t>
  </si>
  <si>
    <t>60ca63e1dbdc313fa30e2bac</t>
  </si>
  <si>
    <t>60ca663683b1f274ca482a68</t>
  </si>
  <si>
    <t>YokoSun трусики Premium M (6-10 кг) 56 шт.</t>
  </si>
  <si>
    <t>60cee867c5311b79b74e4542</t>
  </si>
  <si>
    <t>06.06.2021</t>
  </si>
  <si>
    <t>60cfb2455a39510afefa4de9</t>
  </si>
  <si>
    <t>60cec366954f6b6c2bf84235</t>
  </si>
  <si>
    <t>60ce70ff954f6b3ac793f154</t>
  </si>
  <si>
    <t>60ce0ae42af6cd5677d65e39</t>
  </si>
  <si>
    <t>Joonies трусики Comfort M (6-11 кг), 2 уп.</t>
  </si>
  <si>
    <t>60cfb658954f6bb435f84289</t>
  </si>
  <si>
    <t>Joonies подгузники Premium Soft L (9-14 кг), 42 шт.</t>
  </si>
  <si>
    <t>60cee97e4f5c6e22377dc08d</t>
  </si>
  <si>
    <t>60ce4c20f9880118e01f99ec</t>
  </si>
  <si>
    <t>60ce33103620c2607a33d7ce</t>
  </si>
  <si>
    <t>Pigeon Концентрированный кондиционер для белья Yellow Mimosa, 3.5 л</t>
  </si>
  <si>
    <t>60cdb3875a39513b8dfa4de9</t>
  </si>
  <si>
    <t>Biore мусс для умывания Экстра увлажнение, запасной блок, 130 мл</t>
  </si>
  <si>
    <t>60cef007dff13b4272769b5f</t>
  </si>
  <si>
    <t>Japan Gals маска Pure 5 Essence с гиалуроновой кислотой, 30 шт.</t>
  </si>
  <si>
    <t>60ce0367863e4e218557f840</t>
  </si>
  <si>
    <t>60cd0ab67153b3139550a520</t>
  </si>
  <si>
    <t>Набор Esthetic House CP-1 Intense nourishing v2.0, шампунь, 500 мл и кондиционер, 500 мл</t>
  </si>
  <si>
    <t>60ce298e32da8389262c2d21</t>
  </si>
  <si>
    <t>60cd7f092af6cd4dded65edc</t>
  </si>
  <si>
    <t>YokoSun трусики M (6-10 кг), 58 шт.</t>
  </si>
  <si>
    <t>60ce22f17153b3a0f0fe763f</t>
  </si>
  <si>
    <t>60ceeac594d527e574e8fb28</t>
  </si>
  <si>
    <t>60cfd89d863e4e39d157f837</t>
  </si>
  <si>
    <t>60ce3739c3080fdf3a3e3821</t>
  </si>
  <si>
    <t>Протеин Optimum Nutrition 100% Whey Gold Standard (2100-2353 г) мокко-капучино</t>
  </si>
  <si>
    <t>60cdfbb7b9f8edb0c986032e</t>
  </si>
  <si>
    <t>60cdca9d792ab13b96ac6311</t>
  </si>
  <si>
    <t>Deoproce шампунь Argan Silky Moisture с аргановым маслом, 200 мл</t>
  </si>
  <si>
    <t>60ce5f618927caeb9866ab39</t>
  </si>
  <si>
    <t>60cdb71904e9436772aede4c</t>
  </si>
  <si>
    <t>60ce03cbf9880149501f9ab9</t>
  </si>
  <si>
    <t>60cf57cb73990167af33c3f6</t>
  </si>
  <si>
    <t>60cef40b8927ca9fce9cd357</t>
  </si>
  <si>
    <t>60cee86e2fe0981006d83210</t>
  </si>
  <si>
    <t>60cee3bf7153b345a850a58d</t>
  </si>
  <si>
    <t>60ceb9896a86435ec34305dc</t>
  </si>
  <si>
    <t>60cea023dbdc315949039f60</t>
  </si>
  <si>
    <t>60ce67e004e9431b0daeddde</t>
  </si>
  <si>
    <t>60ce61554f5c6e57297dc14a</t>
  </si>
  <si>
    <t>60ce5e4c32da835f992c2c9d</t>
  </si>
  <si>
    <t>60ce592dfbacea66d1bfce01</t>
  </si>
  <si>
    <t>60ce4bde04e943c82aaede47</t>
  </si>
  <si>
    <t>60cf284e2fe0981526d83261</t>
  </si>
  <si>
    <t>60ce223003c378875d8055ea</t>
  </si>
  <si>
    <t>60ce7af13b317651419f52a1</t>
  </si>
  <si>
    <t>60cf6ac894d527acb7cc2288</t>
  </si>
  <si>
    <t>60cdebda954f6bcd6ff84329</t>
  </si>
  <si>
    <t>60cdde6c7153b32960fe7637</t>
  </si>
  <si>
    <t>60cdd6dbfbacea4b69bfcd72</t>
  </si>
  <si>
    <t>Возврат платежа покупателя</t>
  </si>
  <si>
    <t>60cdb90803c378972e80553b</t>
  </si>
  <si>
    <t>John Frieda шампунь Full Repair Strengthen + Restore укрепляющий + восстанавливающий, 250 мл</t>
  </si>
  <si>
    <t>60cdcec104e943dec0aede97</t>
  </si>
  <si>
    <t>60ce3d21f98801b0d31f9b57</t>
  </si>
  <si>
    <t>60cf69129066f4390067ec38</t>
  </si>
  <si>
    <t>60cf6a6b2fe09814bed8324e</t>
  </si>
  <si>
    <t>60cf715df78dba3c9e35f17f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</si>
</sst>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 x14ac:knownFonts="1"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  <font>
      <b/>
      <sz val="10"/>
      <name val="Arial"/>
      <family val="2"/>
      <charset val="204"/>
    </font>
    <font>
      <b/>
      <sz val="9"/>
      <color rgb="FF000000"/>
      <name val="Tahoma"/>
      <family val="2"/>
      <charset val="204"/>
    </font>
    <font>
      <b/>
      <sz val="18"/>
      <color theme="1"/>
      <name val="Calibri (Body)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DBEEF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2" fillId="0" borderId="0" xfId="0" quotePrefix="1" applyFont="1"/>
    <xf numFmtId="0" fontId="1" fillId="0" borderId="0" xfId="0" applyFont="1"/>
    <xf numFmtId="14" fontId="3" fillId="0" borderId="0" xfId="0" applyNumberFormat="1" applyFont="1" applyAlignment="1">
      <alignment vertical="top"/>
    </xf>
    <xf numFmtId="0" fontId="3" fillId="0" borderId="0" xfId="0" applyFont="1" applyAlignment="1">
      <alignment vertical="top"/>
    </xf>
    <xf numFmtId="1" fontId="3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/>
    <xf numFmtId="0" fontId="2" fillId="2" borderId="1" xfId="0" applyFont="1" applyFill="1" applyBorder="1" applyAlignment="1">
      <alignment horizontal="center" vertical="center" wrapText="1"/>
    </xf>
    <xf numFmtId="2" fontId="3" fillId="0" borderId="0" xfId="0" applyNumberFormat="1" applyFont="1" applyAlignment="1">
      <alignment vertical="top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06"/>
  <sheetViews>
    <sheetView tabSelected="1" workbookViewId="0">
      <selection activeCell="B5" sqref="B5"/>
    </sheetView>
  </sheetViews>
  <sheetFormatPr baseColWidth="10" defaultColWidth="11" defaultRowHeight="16" x14ac:dyDescent="0.2"/>
  <cols>
    <col min="1" max="1" customWidth="true" width="29.33203125" collapsed="false"/>
    <col min="2" max="2" customWidth="true" width="22.1640625" collapsed="false"/>
    <col min="3" max="3" customWidth="true" width="16.5" collapsed="false"/>
    <col min="4" max="4" customWidth="true" width="19.0" collapsed="false"/>
    <col min="5" max="5" customWidth="true" width="18.1640625" collapsed="false"/>
    <col min="6" max="6" customWidth="true" width="22.1640625" collapsed="false"/>
    <col min="7" max="7" customWidth="true" width="23.1640625" collapsed="false"/>
    <col min="8" max="8" customWidth="true" width="20.83203125" collapsed="false"/>
    <col min="9" max="9" customWidth="true" width="24.0" collapsed="false"/>
  </cols>
  <sheetData>
    <row r="1" spans="1:9" s="3" customFormat="1" ht="24" x14ac:dyDescent="0.3">
      <c r="A1" s="11" t="s">
        <v>46</v>
      </c>
      <c r="B1" s="12"/>
      <c r="C1" s="12"/>
    </row>
    <row r="2" spans="1:9" s="3" customFormat="1" x14ac:dyDescent="0.2" ht="16.0" customHeight="true">
      <c r="A2" s="3" t="s">
        <v>32</v>
      </c>
      <c r="B2" s="4" t="s">
        <v>50</v>
      </c>
    </row>
    <row r="3" spans="1:9" s="3" customFormat="1" x14ac:dyDescent="0.2" ht="16.0" customHeight="true">
      <c r="A3" s="3" t="s">
        <v>33</v>
      </c>
      <c r="B3" s="5" t="n">
        <v>125349.0</v>
      </c>
    </row>
    <row r="4" spans="1:9" s="3" customFormat="1" x14ac:dyDescent="0.2" ht="16.0" customHeight="true">
      <c r="A4" s="3" t="s">
        <v>34</v>
      </c>
      <c r="B4" s="10" t="n">
        <v>367280.4</v>
      </c>
    </row>
    <row r="5" spans="1:9" x14ac:dyDescent="0.2" ht="16.0" customHeight="true">
      <c r="A5" s="3"/>
      <c r="B5" s="6"/>
      <c r="C5" s="3"/>
      <c r="D5" s="3"/>
      <c r="E5" s="3"/>
      <c r="F5" s="3"/>
      <c r="G5" s="3"/>
      <c r="H5" s="3"/>
      <c r="I5" s="3"/>
    </row>
    <row r="6" spans="1:9" ht="19.0" customHeight="true" x14ac:dyDescent="0.2">
      <c r="A6" s="3" t="s">
        <v>35</v>
      </c>
    </row>
    <row r="7" spans="1:9" s="8" customFormat="1" ht="34.0" x14ac:dyDescent="0.2" customHeight="true">
      <c r="A7" s="9" t="s">
        <v>38</v>
      </c>
      <c r="B7" s="9" t="s">
        <v>0</v>
      </c>
      <c r="C7" s="9" t="s">
        <v>43</v>
      </c>
      <c r="D7" s="9" t="s">
        <v>1</v>
      </c>
      <c r="E7" s="9" t="s">
        <v>2</v>
      </c>
      <c r="F7" s="9" t="s">
        <v>39</v>
      </c>
      <c r="G7" s="9" t="s">
        <v>5</v>
      </c>
      <c r="H7" s="9" t="s">
        <v>3</v>
      </c>
      <c r="I7" s="9" t="s">
        <v>4</v>
      </c>
    </row>
    <row r="8" spans="1:9" x14ac:dyDescent="0.2" ht="16.0" customHeight="true">
      <c r="A8" s="7" t="n">
        <v>5.1133028E7</v>
      </c>
      <c r="B8" s="8" t="s">
        <v>51</v>
      </c>
      <c r="C8" s="8" t="n">
        <f>IF(false,"120921957", "120921957")</f>
      </c>
      <c r="D8" s="8" t="s">
        <v>52</v>
      </c>
      <c r="E8" s="8" t="n">
        <v>2.0</v>
      </c>
      <c r="F8" s="8" t="n">
        <v>1680.0</v>
      </c>
      <c r="G8" s="8" t="s">
        <v>53</v>
      </c>
      <c r="H8" s="8" t="s">
        <v>54</v>
      </c>
      <c r="I8" s="8" t="s">
        <v>55</v>
      </c>
    </row>
    <row r="9" ht="16.0" customHeight="true">
      <c r="A9" t="n" s="7">
        <v>5.1026857E7</v>
      </c>
      <c r="B9" t="s" s="8">
        <v>56</v>
      </c>
      <c r="C9" t="n" s="8">
        <f>IF(false,"120922934", "120922934")</f>
      </c>
      <c r="D9" t="s" s="8">
        <v>57</v>
      </c>
      <c r="E9" t="n" s="8">
        <v>1.0</v>
      </c>
      <c r="F9" t="n" s="8">
        <v>430.0</v>
      </c>
      <c r="G9" t="s" s="8">
        <v>53</v>
      </c>
      <c r="H9" t="s" s="8">
        <v>54</v>
      </c>
      <c r="I9" t="s" s="8">
        <v>58</v>
      </c>
    </row>
    <row r="10" spans="1:9" x14ac:dyDescent="0.2" ht="16.0" customHeight="true">
      <c r="A10" s="7" t="n">
        <v>5.1102575E7</v>
      </c>
      <c r="B10" s="8" t="s">
        <v>56</v>
      </c>
      <c r="C10" s="8" t="n">
        <f>IF(false,"120921957", "120921957")</f>
      </c>
      <c r="D10" s="8" t="s">
        <v>52</v>
      </c>
      <c r="E10" s="8" t="n">
        <v>1.0</v>
      </c>
      <c r="F10" s="8" t="n">
        <v>835.0</v>
      </c>
      <c r="G10" s="8" t="s">
        <v>53</v>
      </c>
      <c r="H10" t="s" s="8">
        <v>54</v>
      </c>
      <c r="I10" t="s" s="8">
        <v>59</v>
      </c>
    </row>
    <row r="11" ht="16.0" customHeight="true">
      <c r="A11" t="n" s="7">
        <v>5.1095746E7</v>
      </c>
      <c r="B11" t="s" s="8">
        <v>56</v>
      </c>
      <c r="C11" t="n" s="8">
        <f>IF(false,"005-1516", "005-1516")</f>
      </c>
      <c r="D11" t="s" s="8">
        <v>60</v>
      </c>
      <c r="E11" t="n" s="8">
        <v>1.0</v>
      </c>
      <c r="F11" t="n" s="8">
        <v>819.0</v>
      </c>
      <c r="G11" t="s" s="8">
        <v>53</v>
      </c>
      <c r="H11" t="s" s="8">
        <v>54</v>
      </c>
      <c r="I11" t="s" s="8">
        <v>61</v>
      </c>
    </row>
    <row r="12" spans="1:9" x14ac:dyDescent="0.2" ht="16.0" customHeight="true">
      <c r="A12" s="7" t="n">
        <v>5.1172606E7</v>
      </c>
      <c r="B12" t="s" s="8">
        <v>51</v>
      </c>
      <c r="C12" t="n" s="8">
        <f>IF(false,"003-318", "003-318")</f>
      </c>
      <c r="D12" t="s" s="8">
        <v>62</v>
      </c>
      <c r="E12" t="n" s="8">
        <v>2.0</v>
      </c>
      <c r="F12" t="n" s="8">
        <v>2748.0</v>
      </c>
      <c r="G12" t="s" s="8">
        <v>53</v>
      </c>
      <c r="H12" t="s" s="8">
        <v>54</v>
      </c>
      <c r="I12" t="s" s="8">
        <v>63</v>
      </c>
    </row>
    <row r="13" spans="1:9" s="8" customFormat="1" ht="16.0" x14ac:dyDescent="0.2" customHeight="true">
      <c r="A13" s="7" t="n">
        <v>5.1085188E7</v>
      </c>
      <c r="B13" s="8" t="s">
        <v>56</v>
      </c>
      <c r="C13" s="8" t="n">
        <f>IF(false,"005-1378", "005-1378")</f>
      </c>
      <c r="D13" s="8" t="s">
        <v>64</v>
      </c>
      <c r="E13" s="8" t="n">
        <v>1.0</v>
      </c>
      <c r="F13" s="8" t="n">
        <v>523.0</v>
      </c>
      <c r="G13" s="8" t="s">
        <v>53</v>
      </c>
      <c r="H13" s="8" t="s">
        <v>54</v>
      </c>
      <c r="I13" s="8" t="s">
        <v>65</v>
      </c>
    </row>
    <row r="14" spans="1:9" x14ac:dyDescent="0.2" ht="16.0" customHeight="true">
      <c r="A14" s="7" t="n">
        <v>5.0916814E7</v>
      </c>
      <c r="B14" s="8" t="s">
        <v>66</v>
      </c>
      <c r="C14" s="8" t="n">
        <f>IF(false,"120922903", "120922903")</f>
      </c>
      <c r="D14" s="8" t="s">
        <v>67</v>
      </c>
      <c r="E14" s="8" t="n">
        <v>1.0</v>
      </c>
      <c r="F14" s="8" t="n">
        <v>1.0</v>
      </c>
      <c r="G14" s="8" t="s">
        <v>53</v>
      </c>
      <c r="H14" s="8" t="s">
        <v>54</v>
      </c>
      <c r="I14" s="8" t="s">
        <v>68</v>
      </c>
    </row>
    <row r="15" ht="16.0" customHeight="true">
      <c r="A15" t="n" s="7">
        <v>5.0897656E7</v>
      </c>
      <c r="B15" t="s" s="8">
        <v>66</v>
      </c>
      <c r="C15" t="n" s="8">
        <f>IF(false,"005-1558", "005-1558")</f>
      </c>
      <c r="D15" t="s" s="8">
        <v>69</v>
      </c>
      <c r="E15" t="n" s="8">
        <v>1.0</v>
      </c>
      <c r="F15" t="n" s="8">
        <v>258.0</v>
      </c>
      <c r="G15" t="s" s="8">
        <v>53</v>
      </c>
      <c r="H15" t="s" s="8">
        <v>54</v>
      </c>
      <c r="I15" t="s" s="8">
        <v>70</v>
      </c>
    </row>
    <row r="16" spans="1:9" s="1" customFormat="1" x14ac:dyDescent="0.2" ht="16.0" customHeight="true">
      <c r="A16" s="7" t="n">
        <v>5.088757E7</v>
      </c>
      <c r="B16" t="s" s="8">
        <v>66</v>
      </c>
      <c r="C16" t="n" s="8">
        <f>IF(false,"120921370", "120921370")</f>
      </c>
      <c r="D16" t="s" s="8">
        <v>71</v>
      </c>
      <c r="E16" t="n" s="8">
        <v>2.0</v>
      </c>
      <c r="F16" s="8" t="n">
        <v>2348.0</v>
      </c>
      <c r="G16" s="8" t="s">
        <v>53</v>
      </c>
      <c r="H16" s="8" t="s">
        <v>54</v>
      </c>
      <c r="I16" s="8" t="s">
        <v>72</v>
      </c>
    </row>
    <row r="17" spans="1:9" x14ac:dyDescent="0.2" ht="16.0" customHeight="true">
      <c r="A17" s="7" t="n">
        <v>5.0885543E7</v>
      </c>
      <c r="B17" s="8" t="s">
        <v>66</v>
      </c>
      <c r="C17" s="8" t="n">
        <f>IF(false,"005-1379", "005-1379")</f>
      </c>
      <c r="D17" s="8" t="s">
        <v>73</v>
      </c>
      <c r="E17" s="8" t="n">
        <v>1.0</v>
      </c>
      <c r="F17" s="8" t="n">
        <v>171.0</v>
      </c>
      <c r="G17" s="8" t="s">
        <v>53</v>
      </c>
      <c r="H17" s="8" t="s">
        <v>54</v>
      </c>
      <c r="I17" s="8" t="s">
        <v>74</v>
      </c>
    </row>
    <row r="18" spans="1:9" x14ac:dyDescent="0.2" ht="16.0" customHeight="true">
      <c r="A18" s="7" t="n">
        <v>5.0883187E7</v>
      </c>
      <c r="B18" t="s" s="8">
        <v>66</v>
      </c>
      <c r="C18" t="n" s="8">
        <f>IF(false,"005-1511", "005-1511")</f>
      </c>
      <c r="D18" t="s" s="8">
        <v>75</v>
      </c>
      <c r="E18" t="n" s="8">
        <v>1.0</v>
      </c>
      <c r="F18" t="n" s="8">
        <v>631.0</v>
      </c>
      <c r="G18" t="s" s="8">
        <v>53</v>
      </c>
      <c r="H18" t="s" s="8">
        <v>54</v>
      </c>
      <c r="I18" t="s" s="8">
        <v>76</v>
      </c>
    </row>
    <row r="19" spans="1:9" ht="16.0" x14ac:dyDescent="0.2" customHeight="true">
      <c r="A19" s="7" t="n">
        <v>5.0859328E7</v>
      </c>
      <c r="B19" s="8" t="s">
        <v>66</v>
      </c>
      <c r="C19" s="8" t="n">
        <f>IF(false,"120921202", "120921202")</f>
      </c>
      <c r="D19" s="8" t="s">
        <v>77</v>
      </c>
      <c r="E19" s="8" t="n">
        <v>4.0</v>
      </c>
      <c r="F19" s="8" t="n">
        <v>7196.0</v>
      </c>
      <c r="G19" s="8" t="s">
        <v>53</v>
      </c>
      <c r="H19" s="8" t="s">
        <v>54</v>
      </c>
      <c r="I19" s="8" t="s">
        <v>78</v>
      </c>
    </row>
    <row r="20" spans="1:9" x14ac:dyDescent="0.2" ht="16.0" customHeight="true">
      <c r="A20" s="7" t="n">
        <v>5.0844001E7</v>
      </c>
      <c r="B20" s="8" t="s">
        <v>66</v>
      </c>
      <c r="C20" s="8" t="n">
        <f>IF(false,"005-1379", "005-1379")</f>
      </c>
      <c r="D20" s="8" t="s">
        <v>73</v>
      </c>
      <c r="E20" s="8" t="n">
        <v>1.0</v>
      </c>
      <c r="F20" s="8" t="n">
        <v>766.0</v>
      </c>
      <c r="G20" s="8" t="s">
        <v>53</v>
      </c>
      <c r="H20" s="8" t="s">
        <v>54</v>
      </c>
      <c r="I20" s="8" t="s">
        <v>79</v>
      </c>
    </row>
    <row r="21" ht="16.0" customHeight="true">
      <c r="A21" t="n" s="7">
        <v>5.0831881E7</v>
      </c>
      <c r="B21" t="s" s="8">
        <v>66</v>
      </c>
      <c r="C21" t="n" s="8">
        <f>IF(false,"003-318", "003-318")</f>
      </c>
      <c r="D21" t="s" s="8">
        <v>62</v>
      </c>
      <c r="E21" t="n" s="8">
        <v>5.0</v>
      </c>
      <c r="F21" t="n" s="8">
        <v>5762.0</v>
      </c>
      <c r="G21" t="s" s="8">
        <v>53</v>
      </c>
      <c r="H21" t="s" s="8">
        <v>54</v>
      </c>
      <c r="I21" t="s" s="8">
        <v>80</v>
      </c>
    </row>
    <row r="22" spans="1:9" s="1" customFormat="1" x14ac:dyDescent="0.2" ht="16.0" customHeight="true">
      <c r="A22" s="7" t="n">
        <v>5.082425E7</v>
      </c>
      <c r="B22" t="s" s="8">
        <v>66</v>
      </c>
      <c r="C22" t="n" s="8">
        <f>IF(false,"120921202", "120921202")</f>
      </c>
      <c r="D22" t="s" s="8">
        <v>77</v>
      </c>
      <c r="E22" t="n" s="8">
        <v>3.0</v>
      </c>
      <c r="F22" s="8" t="n">
        <v>4587.0</v>
      </c>
      <c r="G22" s="8" t="s">
        <v>53</v>
      </c>
      <c r="H22" s="8" t="s">
        <v>54</v>
      </c>
      <c r="I22" s="8" t="s">
        <v>81</v>
      </c>
    </row>
    <row r="23" spans="1:9" x14ac:dyDescent="0.2" ht="16.0" customHeight="true">
      <c r="A23" s="7" t="n">
        <v>5.08174E7</v>
      </c>
      <c r="B23" s="8" t="s">
        <v>66</v>
      </c>
      <c r="C23" s="8" t="n">
        <f>IF(false,"120921626", "120921626")</f>
      </c>
      <c r="D23" s="8" t="s">
        <v>82</v>
      </c>
      <c r="E23" s="8" t="n">
        <v>1.0</v>
      </c>
      <c r="F23" s="8" t="n">
        <v>63.0</v>
      </c>
      <c r="G23" s="8" t="s">
        <v>53</v>
      </c>
      <c r="H23" s="8" t="s">
        <v>54</v>
      </c>
      <c r="I23" s="8" t="s">
        <v>83</v>
      </c>
    </row>
    <row r="24" ht="16.0" customHeight="true">
      <c r="A24" t="n" s="7">
        <v>5.0813096E7</v>
      </c>
      <c r="B24" t="s" s="8">
        <v>66</v>
      </c>
      <c r="C24" t="n" s="8">
        <f>IF(false,"120921898", "120921898")</f>
      </c>
      <c r="D24" t="s" s="8">
        <v>84</v>
      </c>
      <c r="E24" t="n" s="8">
        <v>1.0</v>
      </c>
      <c r="F24" t="n" s="8">
        <v>979.0</v>
      </c>
      <c r="G24" t="s" s="8">
        <v>53</v>
      </c>
      <c r="H24" t="s" s="8">
        <v>54</v>
      </c>
      <c r="I24" t="s" s="8">
        <v>85</v>
      </c>
    </row>
    <row r="25" spans="1:9" s="1" customFormat="1" x14ac:dyDescent="0.2" ht="16.0" customHeight="true">
      <c r="A25" t="n" s="7">
        <v>5.0806841E7</v>
      </c>
      <c r="B25" t="s" s="8">
        <v>86</v>
      </c>
      <c r="C25" t="n" s="8">
        <f>IF(false,"120922395", "120922395")</f>
      </c>
      <c r="D25" t="s" s="8">
        <v>87</v>
      </c>
      <c r="E25" t="n" s="8">
        <v>1.0</v>
      </c>
      <c r="F25" t="n" s="8">
        <v>272.0</v>
      </c>
      <c r="G25" t="s" s="8">
        <v>53</v>
      </c>
      <c r="H25" t="s" s="8">
        <v>54</v>
      </c>
      <c r="I25" t="s" s="8">
        <v>88</v>
      </c>
    </row>
    <row r="26" ht="16.0" customHeight="true">
      <c r="A26" t="n" s="7">
        <v>5.0802504E7</v>
      </c>
      <c r="B26" t="s" s="8">
        <v>86</v>
      </c>
      <c r="C26" t="n" s="8">
        <f>IF(false,"120921712", "120921712")</f>
      </c>
      <c r="D26" t="s" s="8">
        <v>89</v>
      </c>
      <c r="E26" t="n" s="8">
        <v>1.0</v>
      </c>
      <c r="F26" t="n" s="8">
        <v>246.0</v>
      </c>
      <c r="G26" t="s" s="8">
        <v>53</v>
      </c>
      <c r="H26" t="s" s="8">
        <v>54</v>
      </c>
      <c r="I26" t="s" s="8">
        <v>90</v>
      </c>
    </row>
    <row r="27" ht="16.0" customHeight="true">
      <c r="A27" t="n" s="7">
        <v>5.0793898E7</v>
      </c>
      <c r="B27" t="s" s="8">
        <v>86</v>
      </c>
      <c r="C27" t="n" s="8">
        <f>IF(false,"120921626", "120921626")</f>
      </c>
      <c r="D27" t="s" s="8">
        <v>82</v>
      </c>
      <c r="E27" t="n" s="8">
        <v>1.0</v>
      </c>
      <c r="F27" t="n" s="8">
        <v>1.0</v>
      </c>
      <c r="G27" t="s" s="8">
        <v>53</v>
      </c>
      <c r="H27" t="s" s="8">
        <v>54</v>
      </c>
      <c r="I27" t="s" s="8">
        <v>91</v>
      </c>
    </row>
    <row r="28" ht="16.0" customHeight="true">
      <c r="A28" t="n" s="7">
        <v>5.0866478E7</v>
      </c>
      <c r="B28" t="s" s="8">
        <v>66</v>
      </c>
      <c r="C28" t="n" s="8">
        <f>IF(false,"120921727", "120921727")</f>
      </c>
      <c r="D28" t="s" s="8">
        <v>92</v>
      </c>
      <c r="E28" t="n" s="8">
        <v>2.0</v>
      </c>
      <c r="F28" t="n" s="8">
        <v>715.0</v>
      </c>
      <c r="G28" t="s" s="8">
        <v>53</v>
      </c>
      <c r="H28" t="s" s="8">
        <v>54</v>
      </c>
      <c r="I28" t="s" s="8">
        <v>93</v>
      </c>
    </row>
    <row r="29" spans="1:9" s="1" customFormat="1" x14ac:dyDescent="0.2" ht="16.0" customHeight="true">
      <c r="A29" t="n" s="7">
        <v>5.0794461E7</v>
      </c>
      <c r="B29" t="s" s="8">
        <v>86</v>
      </c>
      <c r="C29" t="n" s="8">
        <f>IF(false,"120921202", "120921202")</f>
      </c>
      <c r="D29" t="s" s="8">
        <v>77</v>
      </c>
      <c r="E29" t="n" s="8">
        <v>1.0</v>
      </c>
      <c r="F29" t="n" s="8">
        <v>1619.0</v>
      </c>
      <c r="G29" s="8" t="s">
        <v>53</v>
      </c>
      <c r="H29" t="s" s="8">
        <v>54</v>
      </c>
      <c r="I29" s="8" t="s">
        <v>94</v>
      </c>
    </row>
    <row r="30" ht="16.0" customHeight="true">
      <c r="A30" t="n" s="7">
        <v>5.1090608E7</v>
      </c>
      <c r="B30" t="s" s="8">
        <v>56</v>
      </c>
      <c r="C30" t="n" s="8">
        <f>IF(false,"005-1619", "005-1619")</f>
      </c>
      <c r="D30" t="s" s="8">
        <v>95</v>
      </c>
      <c r="E30" t="n" s="8">
        <v>1.0</v>
      </c>
      <c r="F30" t="n" s="8">
        <v>453.0</v>
      </c>
      <c r="G30" t="s" s="8">
        <v>53</v>
      </c>
      <c r="H30" t="s" s="8">
        <v>54</v>
      </c>
      <c r="I30" t="s" s="8">
        <v>96</v>
      </c>
    </row>
    <row r="31" ht="16.0" customHeight="true">
      <c r="A31" t="n" s="7">
        <v>4.9525098E7</v>
      </c>
      <c r="B31" t="s" s="8">
        <v>97</v>
      </c>
      <c r="C31" t="n" s="8">
        <f>IF(false,"005-1515", "005-1515")</f>
      </c>
      <c r="D31" t="s" s="8">
        <v>98</v>
      </c>
      <c r="E31" t="n" s="8">
        <v>10.0</v>
      </c>
      <c r="F31" t="n" s="8">
        <v>7190.0</v>
      </c>
      <c r="G31" t="s" s="8">
        <v>53</v>
      </c>
      <c r="H31" t="s" s="8">
        <v>54</v>
      </c>
      <c r="I31" t="s" s="8">
        <v>99</v>
      </c>
    </row>
    <row r="32" ht="16.0" customHeight="true">
      <c r="A32" t="n" s="7">
        <v>5.1116958E7</v>
      </c>
      <c r="B32" t="s" s="8">
        <v>51</v>
      </c>
      <c r="C32" t="n" s="8">
        <f>IF(false,"120921957", "120921957")</f>
      </c>
      <c r="D32" t="s" s="8">
        <v>52</v>
      </c>
      <c r="E32" t="n" s="8">
        <v>1.0</v>
      </c>
      <c r="F32" t="n" s="8">
        <v>819.0</v>
      </c>
      <c r="G32" t="s" s="8">
        <v>53</v>
      </c>
      <c r="H32" t="s" s="8">
        <v>54</v>
      </c>
      <c r="I32" t="s" s="8">
        <v>100</v>
      </c>
    </row>
    <row r="33" ht="16.0" customHeight="true">
      <c r="A33" t="n" s="7">
        <v>5.1111653E7</v>
      </c>
      <c r="B33" t="s" s="8">
        <v>51</v>
      </c>
      <c r="C33" t="n" s="8">
        <f>IF(false,"120922942", "120922942")</f>
      </c>
      <c r="D33" t="s" s="8">
        <v>101</v>
      </c>
      <c r="E33" t="n" s="8">
        <v>1.0</v>
      </c>
      <c r="F33" t="n" s="8">
        <v>2199.0</v>
      </c>
      <c r="G33" t="s" s="8">
        <v>53</v>
      </c>
      <c r="H33" t="s" s="8">
        <v>54</v>
      </c>
      <c r="I33" t="s" s="8">
        <v>102</v>
      </c>
    </row>
    <row r="34" ht="16.0" customHeight="true">
      <c r="A34" t="n" s="7">
        <v>5.080086E7</v>
      </c>
      <c r="B34" t="s" s="8">
        <v>86</v>
      </c>
      <c r="C34" t="n" s="8">
        <f>IF(false,"120923128", "120923128")</f>
      </c>
      <c r="D34" t="s" s="8">
        <v>103</v>
      </c>
      <c r="E34" t="n" s="8">
        <v>1.0</v>
      </c>
      <c r="F34" t="n" s="8">
        <v>3889.0</v>
      </c>
      <c r="G34" t="s" s="8">
        <v>53</v>
      </c>
      <c r="H34" t="s" s="8">
        <v>54</v>
      </c>
      <c r="I34" t="s" s="8">
        <v>104</v>
      </c>
    </row>
    <row r="35" ht="16.0" customHeight="true">
      <c r="A35" t="n" s="7">
        <v>5.0067608E7</v>
      </c>
      <c r="B35" t="s" s="8">
        <v>105</v>
      </c>
      <c r="C35" t="n" s="8">
        <f>IF(false,"120922891", "120922891")</f>
      </c>
      <c r="D35" t="s" s="8">
        <v>106</v>
      </c>
      <c r="E35" t="n" s="8">
        <v>1.0</v>
      </c>
      <c r="F35" t="n" s="8">
        <v>351.0</v>
      </c>
      <c r="G35" t="s" s="8">
        <v>53</v>
      </c>
      <c r="H35" t="s" s="8">
        <v>54</v>
      </c>
      <c r="I35" t="s" s="8">
        <v>107</v>
      </c>
    </row>
    <row r="36" ht="16.0" customHeight="true">
      <c r="A36" t="n" s="7">
        <v>5.0969183E7</v>
      </c>
      <c r="B36" t="s" s="8">
        <v>56</v>
      </c>
      <c r="C36" t="n" s="8">
        <f>IF(false,"005-1080", "005-1080")</f>
      </c>
      <c r="D36" t="s" s="8">
        <v>108</v>
      </c>
      <c r="E36" t="n" s="8">
        <v>1.0</v>
      </c>
      <c r="F36" t="n" s="8">
        <v>520.0</v>
      </c>
      <c r="G36" t="s" s="8">
        <v>53</v>
      </c>
      <c r="H36" t="s" s="8">
        <v>54</v>
      </c>
      <c r="I36" t="s" s="8">
        <v>109</v>
      </c>
    </row>
    <row r="37" ht="16.0" customHeight="true">
      <c r="A37" t="n" s="7">
        <v>5.1312733E7</v>
      </c>
      <c r="B37" t="s" s="8">
        <v>54</v>
      </c>
      <c r="C37" t="n" s="8">
        <f>IF(false,"120923094", "120923094")</f>
      </c>
      <c r="D37" t="s" s="8">
        <v>110</v>
      </c>
      <c r="E37" t="n" s="8">
        <v>1.0</v>
      </c>
      <c r="F37" t="n" s="8">
        <v>3731.0</v>
      </c>
      <c r="G37" t="s" s="8">
        <v>53</v>
      </c>
      <c r="H37" t="s" s="8">
        <v>54</v>
      </c>
      <c r="I37" t="s" s="8">
        <v>111</v>
      </c>
    </row>
    <row r="38" ht="16.0" customHeight="true">
      <c r="A38" t="n" s="7">
        <v>4.9035574E7</v>
      </c>
      <c r="B38" t="s" s="8">
        <v>112</v>
      </c>
      <c r="C38" t="n" s="8">
        <f>IF(false,"005-1513", "005-1513")</f>
      </c>
      <c r="D38" t="s" s="8">
        <v>113</v>
      </c>
      <c r="E38" t="n" s="8">
        <v>2.0</v>
      </c>
      <c r="F38" t="n" s="8">
        <v>1938.0</v>
      </c>
      <c r="G38" t="s" s="8">
        <v>53</v>
      </c>
      <c r="H38" t="s" s="8">
        <v>54</v>
      </c>
      <c r="I38" t="s" s="8">
        <v>114</v>
      </c>
    </row>
    <row r="39" ht="16.0" customHeight="true">
      <c r="A39" t="n" s="7">
        <v>5.1141776E7</v>
      </c>
      <c r="B39" t="s" s="8">
        <v>51</v>
      </c>
      <c r="C39" t="n" s="8">
        <f>IF(false,"120922877", "120922877")</f>
      </c>
      <c r="D39" t="s" s="8">
        <v>115</v>
      </c>
      <c r="E39" t="n" s="8">
        <v>1.0</v>
      </c>
      <c r="F39" t="n" s="8">
        <v>580.0</v>
      </c>
      <c r="G39" t="s" s="8">
        <v>53</v>
      </c>
      <c r="H39" t="s" s="8">
        <v>54</v>
      </c>
      <c r="I39" t="s" s="8">
        <v>116</v>
      </c>
    </row>
    <row r="40" ht="16.0" customHeight="true">
      <c r="A40" t="n" s="7">
        <v>5.0501517E7</v>
      </c>
      <c r="B40" t="s" s="8">
        <v>117</v>
      </c>
      <c r="C40" t="n" s="8">
        <f>IF(false,"120923128", "120923128")</f>
      </c>
      <c r="D40" t="s" s="8">
        <v>103</v>
      </c>
      <c r="E40" t="n" s="8">
        <v>1.0</v>
      </c>
      <c r="F40" t="n" s="8">
        <v>3723.0</v>
      </c>
      <c r="G40" t="s" s="8">
        <v>53</v>
      </c>
      <c r="H40" t="s" s="8">
        <v>54</v>
      </c>
      <c r="I40" t="s" s="8">
        <v>118</v>
      </c>
    </row>
    <row r="41" ht="16.0" customHeight="true">
      <c r="A41" t="n" s="7">
        <v>5.081525E7</v>
      </c>
      <c r="B41" t="s" s="8">
        <v>66</v>
      </c>
      <c r="C41" t="n" s="8">
        <f>IF(false,"003-318", "003-318")</f>
      </c>
      <c r="D41" t="s" s="8">
        <v>62</v>
      </c>
      <c r="E41" t="n" s="8">
        <v>1.0</v>
      </c>
      <c r="F41" t="n" s="8">
        <v>1489.0</v>
      </c>
      <c r="G41" t="s" s="8">
        <v>53</v>
      </c>
      <c r="H41" t="s" s="8">
        <v>54</v>
      </c>
      <c r="I41" t="s" s="8">
        <v>119</v>
      </c>
    </row>
    <row r="42" ht="16.0" customHeight="true">
      <c r="A42" t="n" s="7">
        <v>4.9765492E7</v>
      </c>
      <c r="B42" t="s" s="8">
        <v>120</v>
      </c>
      <c r="C42" t="n" s="8">
        <f>IF(false,"120921370", "120921370")</f>
      </c>
      <c r="D42" t="s" s="8">
        <v>71</v>
      </c>
      <c r="E42" t="n" s="8">
        <v>1.0</v>
      </c>
      <c r="F42" t="n" s="8">
        <v>1690.0</v>
      </c>
      <c r="G42" t="s" s="8">
        <v>53</v>
      </c>
      <c r="H42" t="s" s="8">
        <v>54</v>
      </c>
      <c r="I42" t="s" s="8">
        <v>121</v>
      </c>
    </row>
    <row r="43" ht="16.0" customHeight="true">
      <c r="A43" t="n" s="7">
        <v>5.0873263E7</v>
      </c>
      <c r="B43" t="s" s="8">
        <v>66</v>
      </c>
      <c r="C43" t="n" s="8">
        <f>IF(false,"120921202", "120921202")</f>
      </c>
      <c r="D43" t="s" s="8">
        <v>77</v>
      </c>
      <c r="E43" t="n" s="8">
        <v>1.0</v>
      </c>
      <c r="F43" t="n" s="8">
        <v>1799.0</v>
      </c>
      <c r="G43" t="s" s="8">
        <v>53</v>
      </c>
      <c r="H43" t="s" s="8">
        <v>54</v>
      </c>
      <c r="I43" t="s" s="8">
        <v>122</v>
      </c>
    </row>
    <row r="44" ht="16.0" customHeight="true">
      <c r="A44" t="n" s="7">
        <v>5.0857189E7</v>
      </c>
      <c r="B44" t="s" s="8">
        <v>66</v>
      </c>
      <c r="C44" t="n" s="8">
        <f>IF(false,"120921526", "120921526")</f>
      </c>
      <c r="D44" t="s" s="8">
        <v>123</v>
      </c>
      <c r="E44" t="n" s="8">
        <v>1.0</v>
      </c>
      <c r="F44" t="n" s="8">
        <v>1020.0</v>
      </c>
      <c r="G44" t="s" s="8">
        <v>53</v>
      </c>
      <c r="H44" t="s" s="8">
        <v>54</v>
      </c>
      <c r="I44" t="s" s="8">
        <v>124</v>
      </c>
    </row>
    <row r="45" ht="16.0" customHeight="true">
      <c r="A45" t="n" s="7">
        <v>5.0925413E7</v>
      </c>
      <c r="B45" t="s" s="8">
        <v>66</v>
      </c>
      <c r="C45" t="n" s="8">
        <f>IF(false,"120923069", "120923069")</f>
      </c>
      <c r="D45" t="s" s="8">
        <v>125</v>
      </c>
      <c r="E45" t="n" s="8">
        <v>1.0</v>
      </c>
      <c r="F45" t="n" s="8">
        <v>1042.0</v>
      </c>
      <c r="G45" t="s" s="8">
        <v>53</v>
      </c>
      <c r="H45" t="s" s="8">
        <v>54</v>
      </c>
      <c r="I45" t="s" s="8">
        <v>126</v>
      </c>
    </row>
    <row r="46" ht="16.0" customHeight="true">
      <c r="A46" t="n" s="7">
        <v>5.1104231E7</v>
      </c>
      <c r="B46" t="s" s="8">
        <v>56</v>
      </c>
      <c r="C46" t="n" s="8">
        <f>IF(false,"120921935", "120921935")</f>
      </c>
      <c r="D46" t="s" s="8">
        <v>127</v>
      </c>
      <c r="E46" t="n" s="8">
        <v>1.0</v>
      </c>
      <c r="F46" t="n" s="8">
        <v>253.0</v>
      </c>
      <c r="G46" t="s" s="8">
        <v>53</v>
      </c>
      <c r="H46" t="s" s="8">
        <v>54</v>
      </c>
      <c r="I46" t="s" s="8">
        <v>128</v>
      </c>
    </row>
    <row r="47" ht="16.0" customHeight="true">
      <c r="A47" t="n" s="7">
        <v>5.0776929E7</v>
      </c>
      <c r="B47" t="s" s="8">
        <v>86</v>
      </c>
      <c r="C47" t="n" s="8">
        <f>IF(false,"005-1512", "005-1512")</f>
      </c>
      <c r="D47" t="s" s="8">
        <v>129</v>
      </c>
      <c r="E47" t="n" s="8">
        <v>2.0</v>
      </c>
      <c r="F47" t="n" s="8">
        <v>1938.0</v>
      </c>
      <c r="G47" t="s" s="8">
        <v>53</v>
      </c>
      <c r="H47" t="s" s="8">
        <v>54</v>
      </c>
      <c r="I47" t="s" s="8">
        <v>130</v>
      </c>
    </row>
    <row r="48" ht="16.0" customHeight="true">
      <c r="A48" t="n" s="7">
        <v>5.0850755E7</v>
      </c>
      <c r="B48" t="s" s="8">
        <v>66</v>
      </c>
      <c r="C48" t="n" s="8">
        <f>IF(false,"120921202", "120921202")</f>
      </c>
      <c r="D48" t="s" s="8">
        <v>77</v>
      </c>
      <c r="E48" t="n" s="8">
        <v>1.0</v>
      </c>
      <c r="F48" t="n" s="8">
        <v>1799.0</v>
      </c>
      <c r="G48" t="s" s="8">
        <v>53</v>
      </c>
      <c r="H48" t="s" s="8">
        <v>54</v>
      </c>
      <c r="I48" t="s" s="8">
        <v>131</v>
      </c>
    </row>
    <row r="49" ht="16.0" customHeight="true">
      <c r="A49" t="n" s="7">
        <v>5.0917229E7</v>
      </c>
      <c r="B49" t="s" s="8">
        <v>66</v>
      </c>
      <c r="C49" t="n" s="8">
        <f>IF(false,"003-321", "003-321")</f>
      </c>
      <c r="D49" t="s" s="8">
        <v>132</v>
      </c>
      <c r="E49" t="n" s="8">
        <v>2.0</v>
      </c>
      <c r="F49" t="n" s="8">
        <v>2686.0</v>
      </c>
      <c r="G49" t="s" s="8">
        <v>53</v>
      </c>
      <c r="H49" t="s" s="8">
        <v>54</v>
      </c>
      <c r="I49" t="s" s="8">
        <v>133</v>
      </c>
    </row>
    <row r="50" ht="16.0" customHeight="true">
      <c r="A50" t="n" s="7">
        <v>5.0917229E7</v>
      </c>
      <c r="B50" t="s" s="8">
        <v>66</v>
      </c>
      <c r="C50" t="n" s="8">
        <f>IF(false,"120921370", "120921370")</f>
      </c>
      <c r="D50" t="s" s="8">
        <v>71</v>
      </c>
      <c r="E50" t="n" s="8">
        <v>1.0</v>
      </c>
      <c r="F50" t="n" s="8">
        <v>1416.0</v>
      </c>
      <c r="G50" t="s" s="8">
        <v>53</v>
      </c>
      <c r="H50" t="s" s="8">
        <v>54</v>
      </c>
      <c r="I50" t="s" s="8">
        <v>133</v>
      </c>
    </row>
    <row r="51" ht="16.0" customHeight="true">
      <c r="A51" t="n" s="7">
        <v>4.8545767E7</v>
      </c>
      <c r="B51" t="s" s="8">
        <v>134</v>
      </c>
      <c r="C51" t="n" s="8">
        <f>IF(false,"005-1515", "005-1515")</f>
      </c>
      <c r="D51" t="s" s="8">
        <v>98</v>
      </c>
      <c r="E51" t="n" s="8">
        <v>2.0</v>
      </c>
      <c r="F51" t="n" s="8">
        <v>1708.0</v>
      </c>
      <c r="G51" t="s" s="8">
        <v>53</v>
      </c>
      <c r="H51" t="s" s="8">
        <v>54</v>
      </c>
      <c r="I51" t="s" s="8">
        <v>135</v>
      </c>
    </row>
    <row r="52" ht="16.0" customHeight="true">
      <c r="A52" t="n" s="7">
        <v>5.0816395E7</v>
      </c>
      <c r="B52" t="s" s="8">
        <v>66</v>
      </c>
      <c r="C52" t="n" s="8">
        <f>IF(false,"120921370", "120921370")</f>
      </c>
      <c r="D52" t="s" s="8">
        <v>71</v>
      </c>
      <c r="E52" t="n" s="8">
        <v>3.0</v>
      </c>
      <c r="F52" t="n" s="8">
        <v>4737.0</v>
      </c>
      <c r="G52" t="s" s="8">
        <v>53</v>
      </c>
      <c r="H52" t="s" s="8">
        <v>54</v>
      </c>
      <c r="I52" t="s" s="8">
        <v>136</v>
      </c>
    </row>
    <row r="53" ht="16.0" customHeight="true">
      <c r="A53" t="n" s="7">
        <v>5.0921057E7</v>
      </c>
      <c r="B53" t="s" s="8">
        <v>66</v>
      </c>
      <c r="C53" t="n" s="8">
        <f>IF(false,"120923128", "120923128")</f>
      </c>
      <c r="D53" t="s" s="8">
        <v>103</v>
      </c>
      <c r="E53" t="n" s="8">
        <v>1.0</v>
      </c>
      <c r="F53" t="n" s="8">
        <v>3682.0</v>
      </c>
      <c r="G53" t="s" s="8">
        <v>53</v>
      </c>
      <c r="H53" t="s" s="8">
        <v>54</v>
      </c>
      <c r="I53" t="s" s="8">
        <v>137</v>
      </c>
    </row>
    <row r="54" ht="16.0" customHeight="true">
      <c r="A54" t="n" s="7">
        <v>5.0754166E7</v>
      </c>
      <c r="B54" t="s" s="8">
        <v>86</v>
      </c>
      <c r="C54" t="n" s="8">
        <f>IF(false,"120921373", "120921373")</f>
      </c>
      <c r="D54" t="s" s="8">
        <v>138</v>
      </c>
      <c r="E54" t="n" s="8">
        <v>1.0</v>
      </c>
      <c r="F54" t="n" s="8">
        <v>390.0</v>
      </c>
      <c r="G54" t="s" s="8">
        <v>53</v>
      </c>
      <c r="H54" t="s" s="8">
        <v>54</v>
      </c>
      <c r="I54" t="s" s="8">
        <v>139</v>
      </c>
    </row>
    <row r="55" ht="16.0" customHeight="true">
      <c r="A55" t="n" s="7">
        <v>5.0754166E7</v>
      </c>
      <c r="B55" t="s" s="8">
        <v>86</v>
      </c>
      <c r="C55" t="n" s="8">
        <f>IF(false,"1003295", "1003295")</f>
      </c>
      <c r="D55" t="s" s="8">
        <v>140</v>
      </c>
      <c r="E55" t="n" s="8">
        <v>1.0</v>
      </c>
      <c r="F55" t="n" s="8">
        <v>390.0</v>
      </c>
      <c r="G55" t="s" s="8">
        <v>53</v>
      </c>
      <c r="H55" t="s" s="8">
        <v>54</v>
      </c>
      <c r="I55" t="s" s="8">
        <v>139</v>
      </c>
    </row>
    <row r="56" ht="16.0" customHeight="true">
      <c r="A56" t="n" s="7">
        <v>5.0794817E7</v>
      </c>
      <c r="B56" t="s" s="8">
        <v>86</v>
      </c>
      <c r="C56" t="n" s="8">
        <f>IF(false,"005-1517", "005-1517")</f>
      </c>
      <c r="D56" t="s" s="8">
        <v>141</v>
      </c>
      <c r="E56" t="n" s="8">
        <v>2.0</v>
      </c>
      <c r="F56" t="n" s="8">
        <v>1630.0</v>
      </c>
      <c r="G56" t="s" s="8">
        <v>53</v>
      </c>
      <c r="H56" t="s" s="8">
        <v>54</v>
      </c>
      <c r="I56" t="s" s="8">
        <v>142</v>
      </c>
    </row>
    <row r="57" ht="16.0" customHeight="true">
      <c r="A57" t="n" s="7">
        <v>5.0057221E7</v>
      </c>
      <c r="B57" t="s" s="8">
        <v>105</v>
      </c>
      <c r="C57" t="n" s="8">
        <f>IF(false,"120921712", "120921712")</f>
      </c>
      <c r="D57" t="s" s="8">
        <v>89</v>
      </c>
      <c r="E57" t="n" s="8">
        <v>1.0</v>
      </c>
      <c r="F57" t="n" s="8">
        <v>640.0</v>
      </c>
      <c r="G57" t="s" s="8">
        <v>53</v>
      </c>
      <c r="H57" t="s" s="8">
        <v>54</v>
      </c>
      <c r="I57" t="s" s="8">
        <v>143</v>
      </c>
    </row>
    <row r="58" ht="16.0" customHeight="true">
      <c r="A58" t="n" s="7">
        <v>5.0797743E7</v>
      </c>
      <c r="B58" t="s" s="8">
        <v>86</v>
      </c>
      <c r="C58" t="n" s="8">
        <f>IF(false,"005-1273", "005-1273")</f>
      </c>
      <c r="D58" t="s" s="8">
        <v>144</v>
      </c>
      <c r="E58" t="n" s="8">
        <v>1.0</v>
      </c>
      <c r="F58" t="n" s="8">
        <v>639.0</v>
      </c>
      <c r="G58" t="s" s="8">
        <v>53</v>
      </c>
      <c r="H58" t="s" s="8">
        <v>54</v>
      </c>
      <c r="I58" t="s" s="8">
        <v>145</v>
      </c>
    </row>
    <row r="59" ht="16.0" customHeight="true">
      <c r="A59" t="n" s="7">
        <v>5.0887998E7</v>
      </c>
      <c r="B59" t="s" s="8">
        <v>66</v>
      </c>
      <c r="C59" t="n" s="8">
        <f>IF(false,"120921202", "120921202")</f>
      </c>
      <c r="D59" t="s" s="8">
        <v>77</v>
      </c>
      <c r="E59" t="n" s="8">
        <v>3.0</v>
      </c>
      <c r="F59" t="n" s="8">
        <v>4584.0</v>
      </c>
      <c r="G59" t="s" s="8">
        <v>53</v>
      </c>
      <c r="H59" t="s" s="8">
        <v>54</v>
      </c>
      <c r="I59" t="s" s="8">
        <v>146</v>
      </c>
    </row>
    <row r="60" ht="16.0" customHeight="true">
      <c r="A60" t="n" s="7">
        <v>5.0803176E7</v>
      </c>
      <c r="B60" t="s" s="8">
        <v>86</v>
      </c>
      <c r="C60" t="n" s="8">
        <f>IF(false,"120921202", "120921202")</f>
      </c>
      <c r="D60" t="s" s="8">
        <v>77</v>
      </c>
      <c r="E60" t="n" s="8">
        <v>2.0</v>
      </c>
      <c r="F60" t="n" s="8">
        <v>3053.0</v>
      </c>
      <c r="G60" t="s" s="8">
        <v>53</v>
      </c>
      <c r="H60" t="s" s="8">
        <v>54</v>
      </c>
      <c r="I60" t="s" s="8">
        <v>147</v>
      </c>
    </row>
    <row r="61" ht="16.0" customHeight="true">
      <c r="A61" t="n" s="7">
        <v>5.1121821E7</v>
      </c>
      <c r="B61" t="s" s="8">
        <v>51</v>
      </c>
      <c r="C61" t="n" s="8">
        <f>IF(false,"005-1181", "005-1181")</f>
      </c>
      <c r="D61" t="s" s="8">
        <v>148</v>
      </c>
      <c r="E61" t="n" s="8">
        <v>1.0</v>
      </c>
      <c r="F61" t="n" s="8">
        <v>826.0</v>
      </c>
      <c r="G61" t="s" s="8">
        <v>53</v>
      </c>
      <c r="H61" t="s" s="8">
        <v>149</v>
      </c>
      <c r="I61" t="s" s="8">
        <v>150</v>
      </c>
    </row>
    <row r="62" ht="16.0" customHeight="true">
      <c r="A62" t="n" s="7">
        <v>5.1251512E7</v>
      </c>
      <c r="B62" t="s" s="8">
        <v>54</v>
      </c>
      <c r="C62" t="n" s="8">
        <f>IF(false,"120921816", "120921816")</f>
      </c>
      <c r="D62" t="s" s="8">
        <v>151</v>
      </c>
      <c r="E62" t="n" s="8">
        <v>1.0</v>
      </c>
      <c r="F62" t="n" s="8">
        <v>554.0</v>
      </c>
      <c r="G62" t="s" s="8">
        <v>53</v>
      </c>
      <c r="H62" t="s" s="8">
        <v>149</v>
      </c>
      <c r="I62" t="s" s="8">
        <v>152</v>
      </c>
    </row>
    <row r="63" ht="16.0" customHeight="true">
      <c r="A63" t="n" s="7">
        <v>4.9717013E7</v>
      </c>
      <c r="B63" t="s" s="8">
        <v>120</v>
      </c>
      <c r="C63" t="n" s="8">
        <f>IF(false,"005-1255", "005-1255")</f>
      </c>
      <c r="D63" t="s" s="8">
        <v>153</v>
      </c>
      <c r="E63" t="n" s="8">
        <v>1.0</v>
      </c>
      <c r="F63" t="n" s="8">
        <v>519.0</v>
      </c>
      <c r="G63" t="s" s="8">
        <v>53</v>
      </c>
      <c r="H63" t="s" s="8">
        <v>149</v>
      </c>
      <c r="I63" t="s" s="8">
        <v>154</v>
      </c>
    </row>
    <row r="64" ht="16.0" customHeight="true">
      <c r="A64" t="n" s="7">
        <v>5.1290742E7</v>
      </c>
      <c r="B64" t="s" s="8">
        <v>54</v>
      </c>
      <c r="C64" t="n" s="8">
        <f>IF(false,"120922891", "120922891")</f>
      </c>
      <c r="D64" t="s" s="8">
        <v>106</v>
      </c>
      <c r="E64" t="n" s="8">
        <v>1.0</v>
      </c>
      <c r="F64" t="n" s="8">
        <v>208.0</v>
      </c>
      <c r="G64" t="s" s="8">
        <v>53</v>
      </c>
      <c r="H64" t="s" s="8">
        <v>149</v>
      </c>
      <c r="I64" t="s" s="8">
        <v>155</v>
      </c>
    </row>
    <row r="65" ht="16.0" customHeight="true">
      <c r="A65" t="n" s="7">
        <v>5.1238128E7</v>
      </c>
      <c r="B65" t="s" s="8">
        <v>51</v>
      </c>
      <c r="C65" t="n" s="8">
        <f>IF(false,"120923121", "120923121")</f>
      </c>
      <c r="D65" t="s" s="8">
        <v>156</v>
      </c>
      <c r="E65" t="n" s="8">
        <v>1.0</v>
      </c>
      <c r="F65" t="n" s="8">
        <v>1.0</v>
      </c>
      <c r="G65" t="s" s="8">
        <v>53</v>
      </c>
      <c r="H65" t="s" s="8">
        <v>149</v>
      </c>
      <c r="I65" t="s" s="8">
        <v>157</v>
      </c>
    </row>
    <row r="66" ht="16.0" customHeight="true">
      <c r="A66" t="n" s="7">
        <v>5.1276452E7</v>
      </c>
      <c r="B66" t="s" s="8">
        <v>54</v>
      </c>
      <c r="C66" t="n" s="8">
        <f>IF(false,"01-003924", "01-003924")</f>
      </c>
      <c r="D66" t="s" s="8">
        <v>158</v>
      </c>
      <c r="E66" t="n" s="8">
        <v>1.0</v>
      </c>
      <c r="F66" t="n" s="8">
        <v>522.0</v>
      </c>
      <c r="G66" t="s" s="8">
        <v>53</v>
      </c>
      <c r="H66" t="s" s="8">
        <v>149</v>
      </c>
      <c r="I66" t="s" s="8">
        <v>159</v>
      </c>
    </row>
    <row r="67" ht="16.0" customHeight="true">
      <c r="A67" t="n" s="7">
        <v>5.122417E7</v>
      </c>
      <c r="B67" t="s" s="8">
        <v>51</v>
      </c>
      <c r="C67" t="n" s="8">
        <f>IF(false,"005-1345", "005-1345")</f>
      </c>
      <c r="D67" t="s" s="8">
        <v>160</v>
      </c>
      <c r="E67" t="n" s="8">
        <v>1.0</v>
      </c>
      <c r="F67" t="n" s="8">
        <v>158.0</v>
      </c>
      <c r="G67" t="s" s="8">
        <v>53</v>
      </c>
      <c r="H67" t="s" s="8">
        <v>149</v>
      </c>
      <c r="I67" t="s" s="8">
        <v>161</v>
      </c>
    </row>
    <row r="68" ht="16.0" customHeight="true">
      <c r="A68" t="n" s="7">
        <v>5.1224618E7</v>
      </c>
      <c r="B68" t="s" s="8">
        <v>51</v>
      </c>
      <c r="C68" t="n" s="8">
        <f>IF(false,"120922947", "120922947")</f>
      </c>
      <c r="D68" t="s" s="8">
        <v>162</v>
      </c>
      <c r="E68" t="n" s="8">
        <v>1.0</v>
      </c>
      <c r="F68" t="n" s="8">
        <v>1683.0</v>
      </c>
      <c r="G68" t="s" s="8">
        <v>53</v>
      </c>
      <c r="H68" t="s" s="8">
        <v>149</v>
      </c>
      <c r="I68" t="s" s="8">
        <v>163</v>
      </c>
    </row>
    <row r="69" ht="16.0" customHeight="true">
      <c r="A69" t="n" s="7">
        <v>5.1303847E7</v>
      </c>
      <c r="B69" t="s" s="8">
        <v>54</v>
      </c>
      <c r="C69" t="n" s="8">
        <f>IF(false,"120922877", "120922877")</f>
      </c>
      <c r="D69" t="s" s="8">
        <v>115</v>
      </c>
      <c r="E69" t="n" s="8">
        <v>1.0</v>
      </c>
      <c r="F69" t="n" s="8">
        <v>580.0</v>
      </c>
      <c r="G69" t="s" s="8">
        <v>53</v>
      </c>
      <c r="H69" t="s" s="8">
        <v>149</v>
      </c>
      <c r="I69" t="s" s="8">
        <v>164</v>
      </c>
    </row>
    <row r="70" ht="16.0" customHeight="true">
      <c r="A70" t="n" s="7">
        <v>5.1252774E7</v>
      </c>
      <c r="B70" t="s" s="8">
        <v>54</v>
      </c>
      <c r="C70" t="n" s="8">
        <f>IF(false,"120922950", "120922950")</f>
      </c>
      <c r="D70" t="s" s="8">
        <v>165</v>
      </c>
      <c r="E70" t="n" s="8">
        <v>1.0</v>
      </c>
      <c r="F70" t="n" s="8">
        <v>2.0</v>
      </c>
      <c r="G70" t="s" s="8">
        <v>53</v>
      </c>
      <c r="H70" t="s" s="8">
        <v>149</v>
      </c>
      <c r="I70" t="s" s="8">
        <v>166</v>
      </c>
    </row>
    <row r="71" ht="16.0" customHeight="true">
      <c r="A71" t="n" s="7">
        <v>5.1203064E7</v>
      </c>
      <c r="B71" t="s" s="8">
        <v>51</v>
      </c>
      <c r="C71" t="n" s="8">
        <f>IF(false,"120922947", "120922947")</f>
      </c>
      <c r="D71" t="s" s="8">
        <v>162</v>
      </c>
      <c r="E71" t="n" s="8">
        <v>1.0</v>
      </c>
      <c r="F71" t="n" s="8">
        <v>1.0</v>
      </c>
      <c r="G71" t="s" s="8">
        <v>53</v>
      </c>
      <c r="H71" t="s" s="8">
        <v>149</v>
      </c>
      <c r="I71" t="s" s="8">
        <v>167</v>
      </c>
    </row>
    <row r="72" ht="16.0" customHeight="true">
      <c r="A72" t="n" s="7">
        <v>5.1153516E7</v>
      </c>
      <c r="B72" t="s" s="8">
        <v>51</v>
      </c>
      <c r="C72" t="n" s="8">
        <f>IF(false,"120922783", "120922783")</f>
      </c>
      <c r="D72" t="s" s="8">
        <v>168</v>
      </c>
      <c r="E72" t="n" s="8">
        <v>2.0</v>
      </c>
      <c r="F72" t="n" s="8">
        <v>268.0</v>
      </c>
      <c r="G72" t="s" s="8">
        <v>53</v>
      </c>
      <c r="H72" t="s" s="8">
        <v>149</v>
      </c>
      <c r="I72" t="s" s="8">
        <v>169</v>
      </c>
    </row>
    <row r="73" ht="16.0" customHeight="true">
      <c r="A73" t="n" s="7">
        <v>5.1151423E7</v>
      </c>
      <c r="B73" t="s" s="8">
        <v>51</v>
      </c>
      <c r="C73" t="n" s="8">
        <f>IF(false,"120921905", "120921905")</f>
      </c>
      <c r="D73" t="s" s="8">
        <v>170</v>
      </c>
      <c r="E73" t="n" s="8">
        <v>1.0</v>
      </c>
      <c r="F73" t="n" s="8">
        <v>9.0</v>
      </c>
      <c r="G73" t="s" s="8">
        <v>53</v>
      </c>
      <c r="H73" t="s" s="8">
        <v>149</v>
      </c>
      <c r="I73" t="s" s="8">
        <v>171</v>
      </c>
    </row>
    <row r="74" ht="16.0" customHeight="true">
      <c r="A74" t="n" s="7">
        <v>5.1224212E7</v>
      </c>
      <c r="B74" t="s" s="8">
        <v>51</v>
      </c>
      <c r="C74" t="n" s="8">
        <f>IF(false,"003-318", "003-318")</f>
      </c>
      <c r="D74" t="s" s="8">
        <v>62</v>
      </c>
      <c r="E74" t="n" s="8">
        <v>2.0</v>
      </c>
      <c r="F74" t="n" s="8">
        <v>2528.0</v>
      </c>
      <c r="G74" t="s" s="8">
        <v>53</v>
      </c>
      <c r="H74" t="s" s="8">
        <v>149</v>
      </c>
      <c r="I74" t="s" s="8">
        <v>172</v>
      </c>
    </row>
    <row r="75" ht="16.0" customHeight="true">
      <c r="A75" t="n" s="7">
        <v>5.1284237E7</v>
      </c>
      <c r="B75" t="s" s="8">
        <v>54</v>
      </c>
      <c r="C75" t="n" s="8">
        <f>IF(false,"005-1377", "005-1377")</f>
      </c>
      <c r="D75" t="s" s="8">
        <v>173</v>
      </c>
      <c r="E75" t="n" s="8">
        <v>1.0</v>
      </c>
      <c r="F75" t="n" s="8">
        <v>536.0</v>
      </c>
      <c r="G75" t="s" s="8">
        <v>53</v>
      </c>
      <c r="H75" t="s" s="8">
        <v>149</v>
      </c>
      <c r="I75" t="s" s="8">
        <v>174</v>
      </c>
    </row>
    <row r="76" ht="16.0" customHeight="true">
      <c r="A76" t="n" s="7">
        <v>5.1188916E7</v>
      </c>
      <c r="B76" t="s" s="8">
        <v>51</v>
      </c>
      <c r="C76" t="n" s="8">
        <f>IF(false,"120922315", "120922315")</f>
      </c>
      <c r="D76" t="s" s="8">
        <v>175</v>
      </c>
      <c r="E76" t="n" s="8">
        <v>1.0</v>
      </c>
      <c r="F76" t="n" s="8">
        <v>1818.0</v>
      </c>
      <c r="G76" t="s" s="8">
        <v>53</v>
      </c>
      <c r="H76" t="s" s="8">
        <v>149</v>
      </c>
      <c r="I76" t="s" s="8">
        <v>176</v>
      </c>
    </row>
    <row r="77" ht="16.0" customHeight="true">
      <c r="A77" t="n" s="7">
        <v>5.1278027E7</v>
      </c>
      <c r="B77" t="s" s="8">
        <v>54</v>
      </c>
      <c r="C77" t="n" s="8">
        <f>IF(false,"120921816", "120921816")</f>
      </c>
      <c r="D77" t="s" s="8">
        <v>151</v>
      </c>
      <c r="E77" t="n" s="8">
        <v>1.0</v>
      </c>
      <c r="F77" t="n" s="8">
        <v>232.0</v>
      </c>
      <c r="G77" t="s" s="8">
        <v>53</v>
      </c>
      <c r="H77" t="s" s="8">
        <v>149</v>
      </c>
      <c r="I77" t="s" s="8">
        <v>177</v>
      </c>
    </row>
    <row r="78" ht="16.0" customHeight="true">
      <c r="A78" t="n" s="7">
        <v>5.1265027E7</v>
      </c>
      <c r="B78" t="s" s="8">
        <v>54</v>
      </c>
      <c r="C78" t="n" s="8">
        <f>IF(false,"120921370", "120921370")</f>
      </c>
      <c r="D78" t="s" s="8">
        <v>71</v>
      </c>
      <c r="E78" t="n" s="8">
        <v>1.0</v>
      </c>
      <c r="F78" t="n" s="8">
        <v>1536.0</v>
      </c>
      <c r="G78" t="s" s="8">
        <v>53</v>
      </c>
      <c r="H78" t="s" s="8">
        <v>149</v>
      </c>
      <c r="I78" t="s" s="8">
        <v>178</v>
      </c>
    </row>
    <row r="79" ht="16.0" customHeight="true">
      <c r="A79" t="n" s="7">
        <v>5.1265027E7</v>
      </c>
      <c r="B79" t="s" s="8">
        <v>54</v>
      </c>
      <c r="C79" t="n" s="8">
        <f>IF(false,"003-318", "003-318")</f>
      </c>
      <c r="D79" t="s" s="8">
        <v>62</v>
      </c>
      <c r="E79" t="n" s="8">
        <v>1.0</v>
      </c>
      <c r="F79" t="n" s="8">
        <v>1253.0</v>
      </c>
      <c r="G79" t="s" s="8">
        <v>53</v>
      </c>
      <c r="H79" t="s" s="8">
        <v>149</v>
      </c>
      <c r="I79" t="s" s="8">
        <v>178</v>
      </c>
    </row>
    <row r="80" ht="16.0" customHeight="true">
      <c r="A80" t="n" s="7">
        <v>5.1311481E7</v>
      </c>
      <c r="B80" t="s" s="8">
        <v>54</v>
      </c>
      <c r="C80" t="n" s="8">
        <f>IF(false,"005-1379", "005-1379")</f>
      </c>
      <c r="D80" t="s" s="8">
        <v>73</v>
      </c>
      <c r="E80" t="n" s="8">
        <v>1.0</v>
      </c>
      <c r="F80" t="n" s="8">
        <v>556.0</v>
      </c>
      <c r="G80" t="s" s="8">
        <v>53</v>
      </c>
      <c r="H80" t="s" s="8">
        <v>149</v>
      </c>
      <c r="I80" t="s" s="8">
        <v>179</v>
      </c>
    </row>
    <row r="81" ht="16.0" customHeight="true">
      <c r="A81" t="n" s="7">
        <v>5.1324181E7</v>
      </c>
      <c r="B81" t="s" s="8">
        <v>54</v>
      </c>
      <c r="C81" t="n" s="8">
        <f>IF(false,"120922948", "120922948")</f>
      </c>
      <c r="D81" t="s" s="8">
        <v>180</v>
      </c>
      <c r="E81" t="n" s="8">
        <v>1.0</v>
      </c>
      <c r="F81" t="n" s="8">
        <v>797.0</v>
      </c>
      <c r="G81" t="s" s="8">
        <v>53</v>
      </c>
      <c r="H81" t="s" s="8">
        <v>149</v>
      </c>
      <c r="I81" t="s" s="8">
        <v>181</v>
      </c>
    </row>
    <row r="82" ht="16.0" customHeight="true">
      <c r="A82" t="n" s="7">
        <v>5.1242008E7</v>
      </c>
      <c r="B82" t="s" s="8">
        <v>54</v>
      </c>
      <c r="C82" t="n" s="8">
        <f>IF(false,"120922892", "120922892")</f>
      </c>
      <c r="D82" t="s" s="8">
        <v>182</v>
      </c>
      <c r="E82" t="n" s="8">
        <v>1.0</v>
      </c>
      <c r="F82" t="n" s="8">
        <v>409.0</v>
      </c>
      <c r="G82" t="s" s="8">
        <v>53</v>
      </c>
      <c r="H82" t="s" s="8">
        <v>149</v>
      </c>
      <c r="I82" t="s" s="8">
        <v>183</v>
      </c>
    </row>
    <row r="83" ht="16.0" customHeight="true">
      <c r="A83" t="n" s="7">
        <v>5.1216693E7</v>
      </c>
      <c r="B83" t="s" s="8">
        <v>51</v>
      </c>
      <c r="C83" t="n" s="8">
        <f>IF(false,"120922955", "120922955")</f>
      </c>
      <c r="D83" t="s" s="8">
        <v>184</v>
      </c>
      <c r="E83" t="n" s="8">
        <v>1.0</v>
      </c>
      <c r="F83" t="n" s="8">
        <v>4.0</v>
      </c>
      <c r="G83" t="s" s="8">
        <v>53</v>
      </c>
      <c r="H83" t="s" s="8">
        <v>149</v>
      </c>
      <c r="I83" t="s" s="8">
        <v>185</v>
      </c>
    </row>
    <row r="84" ht="16.0" customHeight="true">
      <c r="A84" t="n" s="7">
        <v>5.1187822E7</v>
      </c>
      <c r="B84" t="s" s="8">
        <v>51</v>
      </c>
      <c r="C84" t="n" s="8">
        <f>IF(false,"120922460", "120922460")</f>
      </c>
      <c r="D84" t="s" s="8">
        <v>186</v>
      </c>
      <c r="E84" t="n" s="8">
        <v>1.0</v>
      </c>
      <c r="F84" t="n" s="8">
        <v>2499.0</v>
      </c>
      <c r="G84" t="s" s="8">
        <v>53</v>
      </c>
      <c r="H84" t="s" s="8">
        <v>149</v>
      </c>
      <c r="I84" t="s" s="8">
        <v>187</v>
      </c>
    </row>
    <row r="85" ht="16.0" customHeight="true">
      <c r="A85" t="n" s="7">
        <v>5.1150096E7</v>
      </c>
      <c r="B85" t="s" s="8">
        <v>51</v>
      </c>
      <c r="C85" t="n" s="8">
        <f>IF(false,"120922763", "120922763")</f>
      </c>
      <c r="D85" t="s" s="8">
        <v>188</v>
      </c>
      <c r="E85" t="n" s="8">
        <v>1.0</v>
      </c>
      <c r="F85" t="n" s="8">
        <v>2891.0</v>
      </c>
      <c r="G85" t="s" s="8">
        <v>53</v>
      </c>
      <c r="H85" t="s" s="8">
        <v>149</v>
      </c>
      <c r="I85" t="s" s="8">
        <v>189</v>
      </c>
    </row>
    <row r="86" ht="16.0" customHeight="true">
      <c r="A86" t="n" s="7">
        <v>5.1143735E7</v>
      </c>
      <c r="B86" t="s" s="8">
        <v>51</v>
      </c>
      <c r="C86" t="n" s="8">
        <f>IF(false,"003-318", "003-318")</f>
      </c>
      <c r="D86" t="s" s="8">
        <v>62</v>
      </c>
      <c r="E86" t="n" s="8">
        <v>3.0</v>
      </c>
      <c r="F86" t="n" s="8">
        <v>3795.0</v>
      </c>
      <c r="G86" t="s" s="8">
        <v>53</v>
      </c>
      <c r="H86" t="s" s="8">
        <v>149</v>
      </c>
      <c r="I86" t="s" s="8">
        <v>190</v>
      </c>
    </row>
    <row r="87" ht="16.0" customHeight="true">
      <c r="A87" t="n" s="7">
        <v>5.1272265E7</v>
      </c>
      <c r="B87" t="s" s="8">
        <v>54</v>
      </c>
      <c r="C87" t="n" s="8">
        <f>IF(false,"120922954", "120922954")</f>
      </c>
      <c r="D87" t="s" s="8">
        <v>191</v>
      </c>
      <c r="E87" t="n" s="8">
        <v>1.0</v>
      </c>
      <c r="F87" t="n" s="8">
        <v>899.0</v>
      </c>
      <c r="G87" t="s" s="8">
        <v>53</v>
      </c>
      <c r="H87" t="s" s="8">
        <v>149</v>
      </c>
      <c r="I87" t="s" s="8">
        <v>192</v>
      </c>
    </row>
    <row r="88" ht="16.0" customHeight="true">
      <c r="A88" t="n" s="7">
        <v>5.1242169E7</v>
      </c>
      <c r="B88" t="s" s="8">
        <v>54</v>
      </c>
      <c r="C88" t="n" s="8">
        <f>IF(false,"005-1273", "005-1273")</f>
      </c>
      <c r="D88" t="s" s="8">
        <v>144</v>
      </c>
      <c r="E88" t="n" s="8">
        <v>1.0</v>
      </c>
      <c r="F88" t="n" s="8">
        <v>782.0</v>
      </c>
      <c r="G88" t="s" s="8">
        <v>53</v>
      </c>
      <c r="H88" t="s" s="8">
        <v>149</v>
      </c>
      <c r="I88" t="s" s="8">
        <v>193</v>
      </c>
    </row>
    <row r="89" ht="16.0" customHeight="true">
      <c r="A89" t="n" s="7">
        <v>5.1118255E7</v>
      </c>
      <c r="B89" t="s" s="8">
        <v>51</v>
      </c>
      <c r="C89" t="n" s="8">
        <f>IF(false,"01-003924", "01-003924")</f>
      </c>
      <c r="D89" t="s" s="8">
        <v>158</v>
      </c>
      <c r="E89" t="n" s="8">
        <v>1.0</v>
      </c>
      <c r="F89" t="n" s="8">
        <v>522.0</v>
      </c>
      <c r="G89" t="s" s="8">
        <v>53</v>
      </c>
      <c r="H89" t="s" s="8">
        <v>149</v>
      </c>
      <c r="I89" t="s" s="8">
        <v>194</v>
      </c>
    </row>
    <row r="90" ht="16.0" customHeight="true">
      <c r="A90" t="n" s="7">
        <v>5.1112473E7</v>
      </c>
      <c r="B90" t="s" s="8">
        <v>51</v>
      </c>
      <c r="C90" t="n" s="8">
        <f>IF(false,"120922942", "120922942")</f>
      </c>
      <c r="D90" t="s" s="8">
        <v>101</v>
      </c>
      <c r="E90" t="n" s="8">
        <v>1.0</v>
      </c>
      <c r="F90" t="n" s="8">
        <v>2199.0</v>
      </c>
      <c r="G90" t="s" s="8">
        <v>53</v>
      </c>
      <c r="H90" t="s" s="8">
        <v>149</v>
      </c>
      <c r="I90" t="s" s="8">
        <v>195</v>
      </c>
    </row>
    <row r="91" ht="16.0" customHeight="true">
      <c r="A91" t="n" s="7">
        <v>5.1103259E7</v>
      </c>
      <c r="B91" t="s" s="8">
        <v>56</v>
      </c>
      <c r="C91" t="n" s="8">
        <f>IF(false,"003-318", "003-318")</f>
      </c>
      <c r="D91" t="s" s="8">
        <v>62</v>
      </c>
      <c r="E91" t="n" s="8">
        <v>1.0</v>
      </c>
      <c r="F91" t="n" s="8">
        <v>1165.0</v>
      </c>
      <c r="G91" t="s" s="8">
        <v>53</v>
      </c>
      <c r="H91" t="s" s="8">
        <v>149</v>
      </c>
      <c r="I91" t="s" s="8">
        <v>196</v>
      </c>
    </row>
    <row r="92" ht="16.0" customHeight="true">
      <c r="A92" t="n" s="7">
        <v>4.9046603E7</v>
      </c>
      <c r="B92" t="s" s="8">
        <v>112</v>
      </c>
      <c r="C92" t="n" s="8">
        <f>IF(false,"120922957", "120922957")</f>
      </c>
      <c r="D92" t="s" s="8">
        <v>197</v>
      </c>
      <c r="E92" t="n" s="8">
        <v>1.0</v>
      </c>
      <c r="F92" t="n" s="8">
        <v>1759.0</v>
      </c>
      <c r="G92" t="s" s="8">
        <v>53</v>
      </c>
      <c r="H92" t="s" s="8">
        <v>149</v>
      </c>
      <c r="I92" t="s" s="8">
        <v>198</v>
      </c>
    </row>
    <row r="93" ht="16.0" customHeight="true">
      <c r="A93" t="n" s="7">
        <v>5.1089568E7</v>
      </c>
      <c r="B93" t="s" s="8">
        <v>56</v>
      </c>
      <c r="C93" t="n" s="8">
        <f>IF(false,"120922768", "120922768")</f>
      </c>
      <c r="D93" t="s" s="8">
        <v>199</v>
      </c>
      <c r="E93" t="n" s="8">
        <v>1.0</v>
      </c>
      <c r="F93" t="n" s="8">
        <v>577.0</v>
      </c>
      <c r="G93" t="s" s="8">
        <v>53</v>
      </c>
      <c r="H93" t="s" s="8">
        <v>149</v>
      </c>
      <c r="I93" t="s" s="8">
        <v>200</v>
      </c>
    </row>
    <row r="94" ht="16.0" customHeight="true">
      <c r="A94" t="n" s="7">
        <v>5.1332088E7</v>
      </c>
      <c r="B94" t="s" s="8">
        <v>54</v>
      </c>
      <c r="C94" t="n" s="8">
        <f>IF(false,"120923128", "120923128")</f>
      </c>
      <c r="D94" t="s" s="8">
        <v>103</v>
      </c>
      <c r="E94" t="n" s="8">
        <v>1.0</v>
      </c>
      <c r="F94" t="n" s="8">
        <v>2364.0</v>
      </c>
      <c r="G94" t="s" s="8">
        <v>53</v>
      </c>
      <c r="H94" t="s" s="8">
        <v>149</v>
      </c>
      <c r="I94" t="s" s="8">
        <v>201</v>
      </c>
    </row>
    <row r="95" ht="16.0" customHeight="true">
      <c r="A95" t="n" s="7">
        <v>5.1280664E7</v>
      </c>
      <c r="B95" t="s" s="8">
        <v>54</v>
      </c>
      <c r="C95" t="n" s="8">
        <f>IF(false,"005-1375", "005-1375")</f>
      </c>
      <c r="D95" t="s" s="8">
        <v>202</v>
      </c>
      <c r="E95" t="n" s="8">
        <v>1.0</v>
      </c>
      <c r="F95" t="n" s="8">
        <v>485.0</v>
      </c>
      <c r="G95" t="s" s="8">
        <v>53</v>
      </c>
      <c r="H95" t="s" s="8">
        <v>149</v>
      </c>
      <c r="I95" t="s" s="8">
        <v>203</v>
      </c>
    </row>
    <row r="96" ht="16.0" customHeight="true">
      <c r="A96" t="n" s="7">
        <v>5.1040264E7</v>
      </c>
      <c r="B96" t="s" s="8">
        <v>56</v>
      </c>
      <c r="C96" t="n" s="8">
        <f>IF(false,"120922953", "120922953")</f>
      </c>
      <c r="D96" t="s" s="8">
        <v>204</v>
      </c>
      <c r="E96" t="n" s="8">
        <v>1.0</v>
      </c>
      <c r="F96" t="n" s="8">
        <v>1164.0</v>
      </c>
      <c r="G96" t="s" s="8">
        <v>53</v>
      </c>
      <c r="H96" t="s" s="8">
        <v>149</v>
      </c>
      <c r="I96" t="s" s="8">
        <v>205</v>
      </c>
    </row>
    <row r="97" ht="16.0" customHeight="true">
      <c r="A97" t="n" s="7">
        <v>5.1164066E7</v>
      </c>
      <c r="B97" t="s" s="8">
        <v>51</v>
      </c>
      <c r="C97" t="n" s="8">
        <f>IF(false,"120922092", "120922092")</f>
      </c>
      <c r="D97" t="s" s="8">
        <v>206</v>
      </c>
      <c r="E97" t="n" s="8">
        <v>1.0</v>
      </c>
      <c r="F97" t="n" s="8">
        <v>379.0</v>
      </c>
      <c r="G97" t="s" s="8">
        <v>53</v>
      </c>
      <c r="H97" t="s" s="8">
        <v>149</v>
      </c>
      <c r="I97" t="s" s="8">
        <v>207</v>
      </c>
    </row>
    <row r="98" ht="16.0" customHeight="true">
      <c r="A98" t="n" s="7">
        <v>5.1008486E7</v>
      </c>
      <c r="B98" t="s" s="8">
        <v>56</v>
      </c>
      <c r="C98" t="n" s="8">
        <f>IF(false,"120922947", "120922947")</f>
      </c>
      <c r="D98" t="s" s="8">
        <v>162</v>
      </c>
      <c r="E98" t="n" s="8">
        <v>1.0</v>
      </c>
      <c r="F98" t="n" s="8">
        <v>1999.0</v>
      </c>
      <c r="G98" t="s" s="8">
        <v>53</v>
      </c>
      <c r="H98" t="s" s="8">
        <v>149</v>
      </c>
      <c r="I98" t="s" s="8">
        <v>208</v>
      </c>
    </row>
    <row r="99" ht="16.0" customHeight="true">
      <c r="A99" t="n" s="7">
        <v>5.099211E7</v>
      </c>
      <c r="B99" t="s" s="8">
        <v>56</v>
      </c>
      <c r="C99" t="n" s="8">
        <f>IF(false,"120921872", "120921872")</f>
      </c>
      <c r="D99" t="s" s="8">
        <v>209</v>
      </c>
      <c r="E99" t="n" s="8">
        <v>1.0</v>
      </c>
      <c r="F99" t="n" s="8">
        <v>1.0</v>
      </c>
      <c r="G99" t="s" s="8">
        <v>53</v>
      </c>
      <c r="H99" t="s" s="8">
        <v>149</v>
      </c>
      <c r="I99" t="s" s="8">
        <v>210</v>
      </c>
    </row>
    <row r="100" ht="16.0" customHeight="true">
      <c r="A100" t="n" s="7">
        <v>5.1273424E7</v>
      </c>
      <c r="B100" t="s" s="8">
        <v>54</v>
      </c>
      <c r="C100" t="n" s="8">
        <f>IF(false,"120922962", "120922962")</f>
      </c>
      <c r="D100" t="s" s="8">
        <v>211</v>
      </c>
      <c r="E100" t="n" s="8">
        <v>1.0</v>
      </c>
      <c r="F100" t="n" s="8">
        <v>355.0</v>
      </c>
      <c r="G100" t="s" s="8">
        <v>53</v>
      </c>
      <c r="H100" t="s" s="8">
        <v>149</v>
      </c>
      <c r="I100" t="s" s="8">
        <v>212</v>
      </c>
    </row>
    <row r="101" ht="16.0" customHeight="true">
      <c r="A101" t="n" s="7">
        <v>5.0972013E7</v>
      </c>
      <c r="B101" t="s" s="8">
        <v>56</v>
      </c>
      <c r="C101" t="n" s="8">
        <f>IF(false,"120922947", "120922947")</f>
      </c>
      <c r="D101" t="s" s="8">
        <v>162</v>
      </c>
      <c r="E101" t="n" s="8">
        <v>1.0</v>
      </c>
      <c r="F101" t="n" s="8">
        <v>1999.0</v>
      </c>
      <c r="G101" t="s" s="8">
        <v>53</v>
      </c>
      <c r="H101" t="s" s="8">
        <v>149</v>
      </c>
      <c r="I101" t="s" s="8">
        <v>213</v>
      </c>
    </row>
    <row r="102" ht="16.0" customHeight="true">
      <c r="A102" t="n" s="7">
        <v>5.096693E7</v>
      </c>
      <c r="B102" t="s" s="8">
        <v>56</v>
      </c>
      <c r="C102" t="n" s="8">
        <f>IF(false,"120922903", "120922903")</f>
      </c>
      <c r="D102" t="s" s="8">
        <v>67</v>
      </c>
      <c r="E102" t="n" s="8">
        <v>4.0</v>
      </c>
      <c r="F102" t="n" s="8">
        <v>1172.0</v>
      </c>
      <c r="G102" t="s" s="8">
        <v>53</v>
      </c>
      <c r="H102" t="s" s="8">
        <v>149</v>
      </c>
      <c r="I102" t="s" s="8">
        <v>214</v>
      </c>
    </row>
    <row r="103" ht="16.0" customHeight="true">
      <c r="A103" t="n" s="7">
        <v>5.0963206E7</v>
      </c>
      <c r="B103" t="s" s="8">
        <v>56</v>
      </c>
      <c r="C103" t="n" s="8">
        <f>IF(false,"120922892", "120922892")</f>
      </c>
      <c r="D103" t="s" s="8">
        <v>182</v>
      </c>
      <c r="E103" t="n" s="8">
        <v>1.0</v>
      </c>
      <c r="F103" t="n" s="8">
        <v>1.0</v>
      </c>
      <c r="G103" t="s" s="8">
        <v>53</v>
      </c>
      <c r="H103" t="s" s="8">
        <v>149</v>
      </c>
      <c r="I103" t="s" s="8">
        <v>215</v>
      </c>
    </row>
    <row r="104" ht="16.0" customHeight="true">
      <c r="A104" t="n" s="7">
        <v>5.0962846E7</v>
      </c>
      <c r="B104" t="s" s="8">
        <v>56</v>
      </c>
      <c r="C104" t="n" s="8">
        <f>IF(false,"120922941", "120922941")</f>
      </c>
      <c r="D104" t="s" s="8">
        <v>216</v>
      </c>
      <c r="E104" t="n" s="8">
        <v>1.0</v>
      </c>
      <c r="F104" t="n" s="8">
        <v>1990.0</v>
      </c>
      <c r="G104" t="s" s="8">
        <v>53</v>
      </c>
      <c r="H104" t="s" s="8">
        <v>149</v>
      </c>
      <c r="I104" t="s" s="8">
        <v>217</v>
      </c>
    </row>
    <row r="105" ht="16.0" customHeight="true">
      <c r="A105" t="n" s="7">
        <v>5.0953385E7</v>
      </c>
      <c r="B105" t="s" s="8">
        <v>66</v>
      </c>
      <c r="C105" t="n" s="8">
        <f>IF(false,"120922947", "120922947")</f>
      </c>
      <c r="D105" t="s" s="8">
        <v>162</v>
      </c>
      <c r="E105" t="n" s="8">
        <v>1.0</v>
      </c>
      <c r="F105" t="n" s="8">
        <v>1999.0</v>
      </c>
      <c r="G105" t="s" s="8">
        <v>53</v>
      </c>
      <c r="H105" t="s" s="8">
        <v>149</v>
      </c>
      <c r="I105" t="s" s="8">
        <v>218</v>
      </c>
    </row>
    <row r="106" ht="16.0" customHeight="true">
      <c r="A106" t="n" s="7">
        <v>5.0948104E7</v>
      </c>
      <c r="B106" t="s" s="8">
        <v>66</v>
      </c>
      <c r="C106" t="n" s="8">
        <f>IF(false,"120921202", "120921202")</f>
      </c>
      <c r="D106" t="s" s="8">
        <v>77</v>
      </c>
      <c r="E106" t="n" s="8">
        <v>2.0</v>
      </c>
      <c r="F106" t="n" s="8">
        <v>2525.4</v>
      </c>
      <c r="G106" t="s" s="8">
        <v>53</v>
      </c>
      <c r="H106" t="s" s="8">
        <v>149</v>
      </c>
      <c r="I106" t="s" s="8">
        <v>219</v>
      </c>
    </row>
    <row r="107" ht="16.0" customHeight="true">
      <c r="A107" t="n" s="7">
        <v>5.0943708E7</v>
      </c>
      <c r="B107" t="s" s="8">
        <v>66</v>
      </c>
      <c r="C107" t="n" s="8">
        <f>IF(false,"005-1513", "005-1513")</f>
      </c>
      <c r="D107" t="s" s="8">
        <v>113</v>
      </c>
      <c r="E107" t="n" s="8">
        <v>1.0</v>
      </c>
      <c r="F107" t="n" s="8">
        <v>825.0</v>
      </c>
      <c r="G107" t="s" s="8">
        <v>53</v>
      </c>
      <c r="H107" t="s" s="8">
        <v>149</v>
      </c>
      <c r="I107" t="s" s="8">
        <v>220</v>
      </c>
    </row>
    <row r="108" ht="16.0" customHeight="true">
      <c r="A108" t="n" s="7">
        <v>5.0893504E7</v>
      </c>
      <c r="B108" t="s" s="8">
        <v>66</v>
      </c>
      <c r="C108" t="n" s="8">
        <f>IF(false,"120922903", "120922903")</f>
      </c>
      <c r="D108" t="s" s="8">
        <v>67</v>
      </c>
      <c r="E108" t="n" s="8">
        <v>4.0</v>
      </c>
      <c r="F108" t="n" s="8">
        <v>1.0</v>
      </c>
      <c r="G108" t="s" s="8">
        <v>53</v>
      </c>
      <c r="H108" t="s" s="8">
        <v>149</v>
      </c>
      <c r="I108" t="s" s="8">
        <v>221</v>
      </c>
    </row>
    <row r="109" ht="16.0" customHeight="true">
      <c r="A109" t="n" s="7">
        <v>5.087894E7</v>
      </c>
      <c r="B109" t="s" s="8">
        <v>66</v>
      </c>
      <c r="C109" t="n" s="8">
        <f>IF(false,"120921815", "120921815")</f>
      </c>
      <c r="D109" t="s" s="8">
        <v>222</v>
      </c>
      <c r="E109" t="n" s="8">
        <v>1.0</v>
      </c>
      <c r="F109" t="n" s="8">
        <v>101.0</v>
      </c>
      <c r="G109" t="s" s="8">
        <v>53</v>
      </c>
      <c r="H109" t="s" s="8">
        <v>149</v>
      </c>
      <c r="I109" t="s" s="8">
        <v>223</v>
      </c>
    </row>
    <row r="110" ht="16.0" customHeight="true">
      <c r="A110" t="n" s="7">
        <v>5.0867994E7</v>
      </c>
      <c r="B110" t="s" s="8">
        <v>66</v>
      </c>
      <c r="C110" t="n" s="8">
        <f>IF(false,"01-003924", "01-003924")</f>
      </c>
      <c r="D110" t="s" s="8">
        <v>224</v>
      </c>
      <c r="E110" t="n" s="8">
        <v>1.0</v>
      </c>
      <c r="F110" t="n" s="8">
        <v>222.0</v>
      </c>
      <c r="G110" t="s" s="8">
        <v>53</v>
      </c>
      <c r="H110" t="s" s="8">
        <v>149</v>
      </c>
      <c r="I110" t="s" s="8">
        <v>225</v>
      </c>
    </row>
    <row r="111" ht="16.0" customHeight="true">
      <c r="A111" t="n" s="7">
        <v>5.0849077E7</v>
      </c>
      <c r="B111" t="s" s="8">
        <v>66</v>
      </c>
      <c r="C111" t="n" s="8">
        <f>IF(false,"003-318", "003-318")</f>
      </c>
      <c r="D111" t="s" s="8">
        <v>62</v>
      </c>
      <c r="E111" t="n" s="8">
        <v>2.0</v>
      </c>
      <c r="F111" t="n" s="8">
        <v>2244.0</v>
      </c>
      <c r="G111" t="s" s="8">
        <v>53</v>
      </c>
      <c r="H111" t="s" s="8">
        <v>149</v>
      </c>
      <c r="I111" t="s" s="8">
        <v>226</v>
      </c>
    </row>
    <row r="112" ht="16.0" customHeight="true">
      <c r="A112" t="n" s="7">
        <v>5.0812555E7</v>
      </c>
      <c r="B112" t="s" s="8">
        <v>66</v>
      </c>
      <c r="C112" t="n" s="8">
        <f>IF(false,"120922750", "120922750")</f>
      </c>
      <c r="D112" t="s" s="8">
        <v>227</v>
      </c>
      <c r="E112" t="n" s="8">
        <v>1.0</v>
      </c>
      <c r="F112" t="n" s="8">
        <v>899.0</v>
      </c>
      <c r="G112" t="s" s="8">
        <v>53</v>
      </c>
      <c r="H112" t="s" s="8">
        <v>149</v>
      </c>
      <c r="I112" t="s" s="8">
        <v>228</v>
      </c>
    </row>
    <row r="113" ht="16.0" customHeight="true">
      <c r="A113" t="n" s="7">
        <v>5.0120195E7</v>
      </c>
      <c r="B113" t="s" s="8">
        <v>105</v>
      </c>
      <c r="C113" t="n" s="8">
        <f>IF(false,"01-003884", "01-003884")</f>
      </c>
      <c r="D113" t="s" s="8">
        <v>229</v>
      </c>
      <c r="E113" t="n" s="8">
        <v>1.0</v>
      </c>
      <c r="F113" t="n" s="8">
        <v>887.0</v>
      </c>
      <c r="G113" t="s" s="8">
        <v>53</v>
      </c>
      <c r="H113" t="s" s="8">
        <v>149</v>
      </c>
      <c r="I113" t="s" s="8">
        <v>230</v>
      </c>
    </row>
    <row r="114" ht="16.0" customHeight="true">
      <c r="A114" t="n" s="7">
        <v>5.1216512E7</v>
      </c>
      <c r="B114" t="s" s="8">
        <v>51</v>
      </c>
      <c r="C114" t="n" s="8">
        <f>IF(false,"120922954", "120922954")</f>
      </c>
      <c r="D114" t="s" s="8">
        <v>191</v>
      </c>
      <c r="E114" t="n" s="8">
        <v>1.0</v>
      </c>
      <c r="F114" t="n" s="8">
        <v>899.0</v>
      </c>
      <c r="G114" t="s" s="8">
        <v>53</v>
      </c>
      <c r="H114" t="s" s="8">
        <v>149</v>
      </c>
      <c r="I114" t="s" s="8">
        <v>231</v>
      </c>
    </row>
    <row r="115" ht="16.0" customHeight="true">
      <c r="A115" t="n" s="7">
        <v>5.0858464E7</v>
      </c>
      <c r="B115" t="s" s="8">
        <v>66</v>
      </c>
      <c r="C115" t="n" s="8">
        <f>IF(false,"120922947", "120922947")</f>
      </c>
      <c r="D115" t="s" s="8">
        <v>162</v>
      </c>
      <c r="E115" t="n" s="8">
        <v>1.0</v>
      </c>
      <c r="F115" t="n" s="8">
        <v>1999.0</v>
      </c>
      <c r="G115" t="s" s="8">
        <v>53</v>
      </c>
      <c r="H115" t="s" s="8">
        <v>149</v>
      </c>
      <c r="I115" t="s" s="8">
        <v>232</v>
      </c>
    </row>
    <row r="116" ht="16.0" customHeight="true">
      <c r="A116" t="n" s="7">
        <v>5.0870803E7</v>
      </c>
      <c r="B116" t="s" s="8">
        <v>66</v>
      </c>
      <c r="C116" t="n" s="8">
        <f>IF(false,"120921898", "120921898")</f>
      </c>
      <c r="D116" t="s" s="8">
        <v>84</v>
      </c>
      <c r="E116" t="n" s="8">
        <v>5.0</v>
      </c>
      <c r="F116" t="n" s="8">
        <v>4160.0</v>
      </c>
      <c r="G116" t="s" s="8">
        <v>53</v>
      </c>
      <c r="H116" t="s" s="8">
        <v>149</v>
      </c>
      <c r="I116" t="s" s="8">
        <v>233</v>
      </c>
    </row>
    <row r="117" ht="16.0" customHeight="true">
      <c r="A117" t="n" s="7">
        <v>5.0328783E7</v>
      </c>
      <c r="B117" t="s" s="8">
        <v>234</v>
      </c>
      <c r="C117" t="n" s="8">
        <f>IF(false,"120923138", "120923138")</f>
      </c>
      <c r="D117" t="s" s="8">
        <v>235</v>
      </c>
      <c r="E117" t="n" s="8">
        <v>1.0</v>
      </c>
      <c r="F117" t="n" s="8">
        <v>4364.0</v>
      </c>
      <c r="G117" t="s" s="8">
        <v>53</v>
      </c>
      <c r="H117" t="s" s="8">
        <v>149</v>
      </c>
      <c r="I117" t="s" s="8">
        <v>236</v>
      </c>
    </row>
    <row r="118" ht="16.0" customHeight="true">
      <c r="A118" t="n" s="7">
        <v>5.117754E7</v>
      </c>
      <c r="B118" t="s" s="8">
        <v>51</v>
      </c>
      <c r="C118" t="n" s="8">
        <f>IF(false,"005-1255", "005-1255")</f>
      </c>
      <c r="D118" t="s" s="8">
        <v>153</v>
      </c>
      <c r="E118" t="n" s="8">
        <v>1.0</v>
      </c>
      <c r="F118" t="n" s="8">
        <v>595.0</v>
      </c>
      <c r="G118" t="s" s="8">
        <v>53</v>
      </c>
      <c r="H118" t="s" s="8">
        <v>149</v>
      </c>
      <c r="I118" t="s" s="8">
        <v>237</v>
      </c>
    </row>
    <row r="119" ht="16.0" customHeight="true">
      <c r="A119" t="n" s="7">
        <v>5.1181301E7</v>
      </c>
      <c r="B119" t="s" s="8">
        <v>51</v>
      </c>
      <c r="C119" t="n" s="8">
        <f>IF(false,"120922954", "120922954")</f>
      </c>
      <c r="D119" t="s" s="8">
        <v>191</v>
      </c>
      <c r="E119" t="n" s="8">
        <v>1.0</v>
      </c>
      <c r="F119" t="n" s="8">
        <v>899.0</v>
      </c>
      <c r="G119" t="s" s="8">
        <v>53</v>
      </c>
      <c r="H119" t="s" s="8">
        <v>149</v>
      </c>
      <c r="I119" t="s" s="8">
        <v>238</v>
      </c>
    </row>
    <row r="120" ht="16.0" customHeight="true">
      <c r="A120" t="n" s="7">
        <v>5.1228111E7</v>
      </c>
      <c r="B120" t="s" s="8">
        <v>51</v>
      </c>
      <c r="C120" t="n" s="8">
        <f>IF(false,"003-318", "003-318")</f>
      </c>
      <c r="D120" t="s" s="8">
        <v>62</v>
      </c>
      <c r="E120" t="n" s="8">
        <v>1.0</v>
      </c>
      <c r="F120" t="n" s="8">
        <v>1489.0</v>
      </c>
      <c r="G120" t="s" s="8">
        <v>53</v>
      </c>
      <c r="H120" t="s" s="8">
        <v>149</v>
      </c>
      <c r="I120" t="s" s="8">
        <v>239</v>
      </c>
    </row>
    <row r="121" ht="16.0" customHeight="true">
      <c r="A121" t="n" s="7">
        <v>5.1223779E7</v>
      </c>
      <c r="B121" t="s" s="8">
        <v>51</v>
      </c>
      <c r="C121" t="n" s="8">
        <f>IF(false,"005-1080", "005-1080")</f>
      </c>
      <c r="D121" t="s" s="8">
        <v>108</v>
      </c>
      <c r="E121" t="n" s="8">
        <v>1.0</v>
      </c>
      <c r="F121" t="n" s="8">
        <v>939.0</v>
      </c>
      <c r="G121" t="s" s="8">
        <v>53</v>
      </c>
      <c r="H121" t="s" s="8">
        <v>149</v>
      </c>
      <c r="I121" t="s" s="8">
        <v>240</v>
      </c>
    </row>
    <row r="122" ht="16.0" customHeight="true">
      <c r="A122" t="n" s="7">
        <v>5.0905161E7</v>
      </c>
      <c r="B122" t="s" s="8">
        <v>66</v>
      </c>
      <c r="C122" t="n" s="8">
        <f>IF(false,"003-318", "003-318")</f>
      </c>
      <c r="D122" t="s" s="8">
        <v>62</v>
      </c>
      <c r="E122" t="n" s="8">
        <v>3.0</v>
      </c>
      <c r="F122" t="n" s="8">
        <v>1.0</v>
      </c>
      <c r="G122" t="s" s="8">
        <v>53</v>
      </c>
      <c r="H122" t="s" s="8">
        <v>149</v>
      </c>
      <c r="I122" t="s" s="8">
        <v>241</v>
      </c>
    </row>
    <row r="123" ht="16.0" customHeight="true">
      <c r="A123" t="n" s="7">
        <v>5.0906442E7</v>
      </c>
      <c r="B123" t="s" s="8">
        <v>66</v>
      </c>
      <c r="C123" t="n" s="8">
        <f>IF(false,"120922586", "120922586")</f>
      </c>
      <c r="D123" t="s" s="8">
        <v>242</v>
      </c>
      <c r="E123" t="n" s="8">
        <v>1.0</v>
      </c>
      <c r="F123" t="n" s="8">
        <v>248.0</v>
      </c>
      <c r="G123" t="s" s="8">
        <v>53</v>
      </c>
      <c r="H123" t="s" s="8">
        <v>149</v>
      </c>
      <c r="I123" t="s" s="8">
        <v>243</v>
      </c>
    </row>
    <row r="124" ht="16.0" customHeight="true">
      <c r="A124" t="n" s="7">
        <v>5.1036409E7</v>
      </c>
      <c r="B124" t="s" s="8">
        <v>56</v>
      </c>
      <c r="C124" t="n" s="8">
        <f>IF(false,"120922767", "120922767")</f>
      </c>
      <c r="D124" t="s" s="8">
        <v>244</v>
      </c>
      <c r="E124" t="n" s="8">
        <v>1.0</v>
      </c>
      <c r="F124" t="n" s="8">
        <v>1689.0</v>
      </c>
      <c r="G124" t="s" s="8">
        <v>53</v>
      </c>
      <c r="H124" t="s" s="8">
        <v>149</v>
      </c>
      <c r="I124" t="s" s="8">
        <v>245</v>
      </c>
    </row>
    <row r="125" ht="16.0" customHeight="true">
      <c r="A125" t="n" s="7">
        <v>5.0951655E7</v>
      </c>
      <c r="B125" t="s" s="8">
        <v>66</v>
      </c>
      <c r="C125" t="n" s="8">
        <f>IF(false,"120922767", "120922767")</f>
      </c>
      <c r="D125" t="s" s="8">
        <v>244</v>
      </c>
      <c r="E125" t="n" s="8">
        <v>1.0</v>
      </c>
      <c r="F125" t="n" s="8">
        <v>445.0</v>
      </c>
      <c r="G125" t="s" s="8">
        <v>53</v>
      </c>
      <c r="H125" t="s" s="8">
        <v>149</v>
      </c>
      <c r="I125" t="s" s="8">
        <v>246</v>
      </c>
    </row>
    <row r="126" ht="16.0" customHeight="true">
      <c r="A126" t="n" s="7">
        <v>5.0744932E7</v>
      </c>
      <c r="B126" t="s" s="8">
        <v>86</v>
      </c>
      <c r="C126" t="n" s="8">
        <f>IF(false,"120921202", "120921202")</f>
      </c>
      <c r="D126" t="s" s="8">
        <v>77</v>
      </c>
      <c r="E126" t="n" s="8">
        <v>1.0</v>
      </c>
      <c r="F126" t="n" s="8">
        <v>1799.0</v>
      </c>
      <c r="G126" t="s" s="8">
        <v>53</v>
      </c>
      <c r="H126" t="s" s="8">
        <v>149</v>
      </c>
      <c r="I126" t="s" s="8">
        <v>247</v>
      </c>
    </row>
    <row r="127" ht="16.0" customHeight="true">
      <c r="A127" t="n" s="7">
        <v>5.0745009E7</v>
      </c>
      <c r="B127" t="s" s="8">
        <v>86</v>
      </c>
      <c r="C127" t="n" s="8">
        <f>IF(false,"120921202", "120921202")</f>
      </c>
      <c r="D127" t="s" s="8">
        <v>77</v>
      </c>
      <c r="E127" t="n" s="8">
        <v>1.0</v>
      </c>
      <c r="F127" t="n" s="8">
        <v>1799.0</v>
      </c>
      <c r="G127" t="s" s="8">
        <v>53</v>
      </c>
      <c r="H127" t="s" s="8">
        <v>149</v>
      </c>
      <c r="I127" t="s" s="8">
        <v>248</v>
      </c>
    </row>
    <row r="128" ht="16.0" customHeight="true">
      <c r="A128" t="n" s="7">
        <v>5.116667E7</v>
      </c>
      <c r="B128" t="s" s="8">
        <v>51</v>
      </c>
      <c r="C128" t="n" s="8">
        <f>IF(false,"120921901", "120921901")</f>
      </c>
      <c r="D128" t="s" s="8">
        <v>249</v>
      </c>
      <c r="E128" t="n" s="8">
        <v>1.0</v>
      </c>
      <c r="F128" t="n" s="8">
        <v>1238.0</v>
      </c>
      <c r="G128" t="s" s="8">
        <v>53</v>
      </c>
      <c r="H128" t="s" s="8">
        <v>149</v>
      </c>
      <c r="I128" t="s" s="8">
        <v>250</v>
      </c>
    </row>
    <row r="129" ht="16.0" customHeight="true">
      <c r="A129" t="n" s="7">
        <v>5.1013143E7</v>
      </c>
      <c r="B129" t="s" s="8">
        <v>56</v>
      </c>
      <c r="C129" t="n" s="8">
        <f>IF(false,"005-1254", "005-1254")</f>
      </c>
      <c r="D129" t="s" s="8">
        <v>251</v>
      </c>
      <c r="E129" t="n" s="8">
        <v>1.0</v>
      </c>
      <c r="F129" t="n" s="8">
        <v>770.0</v>
      </c>
      <c r="G129" t="s" s="8">
        <v>53</v>
      </c>
      <c r="H129" t="s" s="8">
        <v>149</v>
      </c>
      <c r="I129" t="s" s="8">
        <v>252</v>
      </c>
    </row>
    <row r="130" ht="16.0" customHeight="true">
      <c r="A130" t="n" s="7">
        <v>5.0674593E7</v>
      </c>
      <c r="B130" t="s" s="8">
        <v>253</v>
      </c>
      <c r="C130" t="n" s="8">
        <f>IF(false,"120922460", "120922460")</f>
      </c>
      <c r="D130" t="s" s="8">
        <v>186</v>
      </c>
      <c r="E130" t="n" s="8">
        <v>1.0</v>
      </c>
      <c r="F130" t="n" s="8">
        <v>2499.0</v>
      </c>
      <c r="G130" t="s" s="8">
        <v>53</v>
      </c>
      <c r="H130" t="s" s="8">
        <v>149</v>
      </c>
      <c r="I130" t="s" s="8">
        <v>254</v>
      </c>
    </row>
    <row r="131" ht="16.0" customHeight="true">
      <c r="A131" t="n" s="7">
        <v>5.1283513E7</v>
      </c>
      <c r="B131" t="s" s="8">
        <v>54</v>
      </c>
      <c r="C131" t="n" s="8">
        <f>IF(false,"120922780", "120922780")</f>
      </c>
      <c r="D131" t="s" s="8">
        <v>255</v>
      </c>
      <c r="E131" t="n" s="8">
        <v>1.0</v>
      </c>
      <c r="F131" t="n" s="8">
        <v>1.0</v>
      </c>
      <c r="G131" t="s" s="8">
        <v>53</v>
      </c>
      <c r="H131" t="s" s="8">
        <v>149</v>
      </c>
      <c r="I131" t="s" s="8">
        <v>256</v>
      </c>
    </row>
    <row r="132" ht="16.0" customHeight="true">
      <c r="A132" t="n" s="7">
        <v>5.1048E7</v>
      </c>
      <c r="B132" t="s" s="8">
        <v>56</v>
      </c>
      <c r="C132" t="n" s="8">
        <f>IF(false,"120922752", "120922752")</f>
      </c>
      <c r="D132" t="s" s="8">
        <v>257</v>
      </c>
      <c r="E132" t="n" s="8">
        <v>1.0</v>
      </c>
      <c r="F132" t="n" s="8">
        <v>649.0</v>
      </c>
      <c r="G132" t="s" s="8">
        <v>53</v>
      </c>
      <c r="H132" t="s" s="8">
        <v>149</v>
      </c>
      <c r="I132" t="s" s="8">
        <v>258</v>
      </c>
    </row>
    <row r="133" ht="16.0" customHeight="true">
      <c r="A133" t="n" s="7">
        <v>5.0812213E7</v>
      </c>
      <c r="B133" t="s" s="8">
        <v>86</v>
      </c>
      <c r="C133" t="n" s="8">
        <f>IF(false,"120921947", "120921947")</f>
      </c>
      <c r="D133" t="s" s="8">
        <v>259</v>
      </c>
      <c r="E133" t="n" s="8">
        <v>1.0</v>
      </c>
      <c r="F133" t="n" s="8">
        <v>599.0</v>
      </c>
      <c r="G133" t="s" s="8">
        <v>53</v>
      </c>
      <c r="H133" t="s" s="8">
        <v>149</v>
      </c>
      <c r="I133" t="s" s="8">
        <v>260</v>
      </c>
    </row>
    <row r="134" ht="16.0" customHeight="true">
      <c r="A134" t="n" s="7">
        <v>5.07757E7</v>
      </c>
      <c r="B134" t="s" s="8">
        <v>86</v>
      </c>
      <c r="C134" t="n" s="8">
        <f>IF(false,"01-004062", "01-004062")</f>
      </c>
      <c r="D134" t="s" s="8">
        <v>261</v>
      </c>
      <c r="E134" t="n" s="8">
        <v>1.0</v>
      </c>
      <c r="F134" t="n" s="8">
        <v>668.0</v>
      </c>
      <c r="G134" t="s" s="8">
        <v>53</v>
      </c>
      <c r="H134" t="s" s="8">
        <v>149</v>
      </c>
      <c r="I134" t="s" s="8">
        <v>262</v>
      </c>
    </row>
    <row r="135" ht="16.0" customHeight="true">
      <c r="A135" t="n" s="7">
        <v>5.1219297E7</v>
      </c>
      <c r="B135" t="s" s="8">
        <v>51</v>
      </c>
      <c r="C135" t="n" s="8">
        <f>IF(false,"0051420KS", "0051420KS")</f>
      </c>
      <c r="D135" t="s" s="8">
        <v>263</v>
      </c>
      <c r="E135" t="n" s="8">
        <v>3.0</v>
      </c>
      <c r="F135" t="n" s="8">
        <v>609.0</v>
      </c>
      <c r="G135" t="s" s="8">
        <v>53</v>
      </c>
      <c r="H135" t="s" s="8">
        <v>149</v>
      </c>
      <c r="I135" t="s" s="8">
        <v>264</v>
      </c>
    </row>
    <row r="136" ht="16.0" customHeight="true">
      <c r="A136" t="n" s="7">
        <v>5.121229E7</v>
      </c>
      <c r="B136" t="s" s="8">
        <v>51</v>
      </c>
      <c r="C136" t="n" s="8">
        <f>IF(false,"120922979", "120922979")</f>
      </c>
      <c r="D136" t="s" s="8">
        <v>265</v>
      </c>
      <c r="E136" t="n" s="8">
        <v>1.0</v>
      </c>
      <c r="F136" t="n" s="8">
        <v>4330.0</v>
      </c>
      <c r="G136" t="s" s="8">
        <v>53</v>
      </c>
      <c r="H136" t="s" s="8">
        <v>149</v>
      </c>
      <c r="I136" t="s" s="8">
        <v>266</v>
      </c>
    </row>
    <row r="137" ht="16.0" customHeight="true">
      <c r="A137" t="n" s="7">
        <v>5.1263252E7</v>
      </c>
      <c r="B137" t="s" s="8">
        <v>54</v>
      </c>
      <c r="C137" t="n" s="8">
        <f>IF(false,"120922947", "120922947")</f>
      </c>
      <c r="D137" t="s" s="8">
        <v>162</v>
      </c>
      <c r="E137" t="n" s="8">
        <v>1.0</v>
      </c>
      <c r="F137" t="n" s="8">
        <v>1004.0</v>
      </c>
      <c r="G137" t="s" s="8">
        <v>53</v>
      </c>
      <c r="H137" t="s" s="8">
        <v>149</v>
      </c>
      <c r="I137" t="s" s="8">
        <v>267</v>
      </c>
    </row>
    <row r="138" ht="16.0" customHeight="true">
      <c r="A138" t="n" s="7">
        <v>5.0946025E7</v>
      </c>
      <c r="B138" t="s" s="8">
        <v>66</v>
      </c>
      <c r="C138" t="n" s="8">
        <f>IF(false,"120921902", "120921902")</f>
      </c>
      <c r="D138" t="s" s="8">
        <v>268</v>
      </c>
      <c r="E138" t="n" s="8">
        <v>2.0</v>
      </c>
      <c r="F138" t="n" s="8">
        <v>1136.0</v>
      </c>
      <c r="G138" t="s" s="8">
        <v>53</v>
      </c>
      <c r="H138" t="s" s="8">
        <v>149</v>
      </c>
      <c r="I138" t="s" s="8">
        <v>269</v>
      </c>
    </row>
    <row r="139" ht="16.0" customHeight="true">
      <c r="A139" t="n" s="7">
        <v>5.0949044E7</v>
      </c>
      <c r="B139" t="s" s="8">
        <v>66</v>
      </c>
      <c r="C139" t="n" s="8">
        <f>IF(false,"120922952", "120922952")</f>
      </c>
      <c r="D139" t="s" s="8">
        <v>270</v>
      </c>
      <c r="E139" t="n" s="8">
        <v>1.0</v>
      </c>
      <c r="F139" t="n" s="8">
        <v>1399.0</v>
      </c>
      <c r="G139" t="s" s="8">
        <v>53</v>
      </c>
      <c r="H139" t="s" s="8">
        <v>149</v>
      </c>
      <c r="I139" t="s" s="8">
        <v>271</v>
      </c>
    </row>
    <row r="140" ht="16.0" customHeight="true">
      <c r="A140" t="n" s="7">
        <v>5.0952352E7</v>
      </c>
      <c r="B140" t="s" s="8">
        <v>66</v>
      </c>
      <c r="C140" t="n" s="8">
        <f>IF(false,"120921202", "120921202")</f>
      </c>
      <c r="D140" t="s" s="8">
        <v>77</v>
      </c>
      <c r="E140" t="n" s="8">
        <v>1.0</v>
      </c>
      <c r="F140" t="n" s="8">
        <v>1144.0</v>
      </c>
      <c r="G140" t="s" s="8">
        <v>53</v>
      </c>
      <c r="H140" t="s" s="8">
        <v>149</v>
      </c>
      <c r="I140" t="s" s="8">
        <v>272</v>
      </c>
    </row>
    <row r="141" ht="16.0" customHeight="true">
      <c r="A141" t="n" s="7">
        <v>5.0976719E7</v>
      </c>
      <c r="B141" t="s" s="8">
        <v>56</v>
      </c>
      <c r="C141" t="n" s="8">
        <f>IF(false,"005-1080", "005-1080")</f>
      </c>
      <c r="D141" t="s" s="8">
        <v>108</v>
      </c>
      <c r="E141" t="n" s="8">
        <v>1.0</v>
      </c>
      <c r="F141" t="n" s="8">
        <v>690.0</v>
      </c>
      <c r="G141" t="s" s="8">
        <v>53</v>
      </c>
      <c r="H141" t="s" s="8">
        <v>149</v>
      </c>
      <c r="I141" t="s" s="8">
        <v>273</v>
      </c>
    </row>
    <row r="142" ht="16.0" customHeight="true">
      <c r="A142" t="n" s="7">
        <v>5.0677653E7</v>
      </c>
      <c r="B142" t="s" s="8">
        <v>253</v>
      </c>
      <c r="C142" t="n" s="8">
        <f>IF(false,"005-1273", "005-1273")</f>
      </c>
      <c r="D142" t="s" s="8">
        <v>144</v>
      </c>
      <c r="E142" t="n" s="8">
        <v>1.0</v>
      </c>
      <c r="F142" t="n" s="8">
        <v>639.0</v>
      </c>
      <c r="G142" t="s" s="8">
        <v>53</v>
      </c>
      <c r="H142" t="s" s="8">
        <v>149</v>
      </c>
      <c r="I142" t="s" s="8">
        <v>274</v>
      </c>
    </row>
    <row r="143" ht="16.0" customHeight="true">
      <c r="A143" t="n" s="7">
        <v>5.1299719E7</v>
      </c>
      <c r="B143" t="s" s="8">
        <v>54</v>
      </c>
      <c r="C143" t="n" s="8">
        <f>IF(false,"000-631", "000-631")</f>
      </c>
      <c r="D143" t="s" s="8">
        <v>275</v>
      </c>
      <c r="E143" t="n" s="8">
        <v>1.0</v>
      </c>
      <c r="F143" t="n" s="8">
        <v>505.0</v>
      </c>
      <c r="G143" t="s" s="8">
        <v>53</v>
      </c>
      <c r="H143" t="s" s="8">
        <v>276</v>
      </c>
      <c r="I143" t="s" s="8">
        <v>277</v>
      </c>
    </row>
    <row r="144" ht="16.0" customHeight="true">
      <c r="A144" t="n" s="7">
        <v>4.8676388E7</v>
      </c>
      <c r="B144" t="s" s="8">
        <v>278</v>
      </c>
      <c r="C144" t="n" s="8">
        <f>IF(false,"120922827", "120922827")</f>
      </c>
      <c r="D144" t="s" s="8">
        <v>279</v>
      </c>
      <c r="E144" t="n" s="8">
        <v>1.0</v>
      </c>
      <c r="F144" t="n" s="8">
        <v>1399.0</v>
      </c>
      <c r="G144" t="s" s="8">
        <v>53</v>
      </c>
      <c r="H144" t="s" s="8">
        <v>276</v>
      </c>
      <c r="I144" t="s" s="8">
        <v>280</v>
      </c>
    </row>
    <row r="145" ht="16.0" customHeight="true">
      <c r="A145" t="n" s="7">
        <v>5.1388928E7</v>
      </c>
      <c r="B145" t="s" s="8">
        <v>149</v>
      </c>
      <c r="C145" t="n" s="8">
        <f>IF(false,"120922952", "120922952")</f>
      </c>
      <c r="D145" t="s" s="8">
        <v>270</v>
      </c>
      <c r="E145" t="n" s="8">
        <v>1.0</v>
      </c>
      <c r="F145" t="n" s="8">
        <v>1399.0</v>
      </c>
      <c r="G145" t="s" s="8">
        <v>53</v>
      </c>
      <c r="H145" t="s" s="8">
        <v>276</v>
      </c>
      <c r="I145" t="s" s="8">
        <v>281</v>
      </c>
    </row>
    <row r="146" ht="16.0" customHeight="true">
      <c r="A146" t="n" s="7">
        <v>5.1386724E7</v>
      </c>
      <c r="B146" t="s" s="8">
        <v>149</v>
      </c>
      <c r="C146" t="n" s="8">
        <f>IF(false,"120921544", "120921544")</f>
      </c>
      <c r="D146" t="s" s="8">
        <v>282</v>
      </c>
      <c r="E146" t="n" s="8">
        <v>1.0</v>
      </c>
      <c r="F146" t="n" s="8">
        <v>899.0</v>
      </c>
      <c r="G146" t="s" s="8">
        <v>53</v>
      </c>
      <c r="H146" t="s" s="8">
        <v>276</v>
      </c>
      <c r="I146" t="s" s="8">
        <v>283</v>
      </c>
    </row>
    <row r="147" ht="16.0" customHeight="true">
      <c r="A147" t="n" s="7">
        <v>5.1434787E7</v>
      </c>
      <c r="B147" t="s" s="8">
        <v>149</v>
      </c>
      <c r="C147" t="n" s="8">
        <f>IF(false,"120922390", "120922390")</f>
      </c>
      <c r="D147" t="s" s="8">
        <v>284</v>
      </c>
      <c r="E147" t="n" s="8">
        <v>1.0</v>
      </c>
      <c r="F147" t="n" s="8">
        <v>380.0</v>
      </c>
      <c r="G147" t="s" s="8">
        <v>53</v>
      </c>
      <c r="H147" t="s" s="8">
        <v>276</v>
      </c>
      <c r="I147" t="s" s="8">
        <v>285</v>
      </c>
    </row>
    <row r="148" ht="16.0" customHeight="true">
      <c r="A148" t="n" s="7">
        <v>5.1379252E7</v>
      </c>
      <c r="B148" t="s" s="8">
        <v>54</v>
      </c>
      <c r="C148" t="n" s="8">
        <f>IF(false,"005-1517", "005-1517")</f>
      </c>
      <c r="D148" t="s" s="8">
        <v>141</v>
      </c>
      <c r="E148" t="n" s="8">
        <v>1.0</v>
      </c>
      <c r="F148" t="n" s="8">
        <v>725.0</v>
      </c>
      <c r="G148" t="s" s="8">
        <v>53</v>
      </c>
      <c r="H148" t="s" s="8">
        <v>276</v>
      </c>
      <c r="I148" t="s" s="8">
        <v>286</v>
      </c>
    </row>
    <row r="149" ht="16.0" customHeight="true">
      <c r="A149" t="n" s="7">
        <v>5.137791E7</v>
      </c>
      <c r="B149" t="s" s="8">
        <v>54</v>
      </c>
      <c r="C149" t="n" s="8">
        <f>IF(false,"120922948", "120922948")</f>
      </c>
      <c r="D149" t="s" s="8">
        <v>180</v>
      </c>
      <c r="E149" t="n" s="8">
        <v>1.0</v>
      </c>
      <c r="F149" t="n" s="8">
        <v>1682.0</v>
      </c>
      <c r="G149" t="s" s="8">
        <v>53</v>
      </c>
      <c r="H149" t="s" s="8">
        <v>276</v>
      </c>
      <c r="I149" t="s" s="8">
        <v>287</v>
      </c>
    </row>
    <row r="150" ht="16.0" customHeight="true">
      <c r="A150" t="n" s="7">
        <v>5.1400095E7</v>
      </c>
      <c r="B150" t="s" s="8">
        <v>149</v>
      </c>
      <c r="C150" t="n" s="8">
        <f>IF(false,"120921202", "120921202")</f>
      </c>
      <c r="D150" t="s" s="8">
        <v>77</v>
      </c>
      <c r="E150" t="n" s="8">
        <v>3.0</v>
      </c>
      <c r="F150" t="n" s="8">
        <v>5397.0</v>
      </c>
      <c r="G150" t="s" s="8">
        <v>53</v>
      </c>
      <c r="H150" t="s" s="8">
        <v>276</v>
      </c>
      <c r="I150" t="s" s="8">
        <v>288</v>
      </c>
    </row>
    <row r="151" ht="16.0" customHeight="true">
      <c r="A151" t="n" s="7">
        <v>5.1381578E7</v>
      </c>
      <c r="B151" t="s" s="8">
        <v>149</v>
      </c>
      <c r="C151" t="n" s="8">
        <f>IF(false,"120922460", "120922460")</f>
      </c>
      <c r="D151" t="s" s="8">
        <v>186</v>
      </c>
      <c r="E151" t="n" s="8">
        <v>1.0</v>
      </c>
      <c r="F151" t="n" s="8">
        <v>1855.0</v>
      </c>
      <c r="G151" t="s" s="8">
        <v>53</v>
      </c>
      <c r="H151" t="s" s="8">
        <v>276</v>
      </c>
      <c r="I151" t="s" s="8">
        <v>289</v>
      </c>
    </row>
    <row r="152" ht="16.0" customHeight="true">
      <c r="A152" t="n" s="7">
        <v>5.1378325E7</v>
      </c>
      <c r="B152" t="s" s="8">
        <v>54</v>
      </c>
      <c r="C152" t="n" s="8">
        <f>IF(false,"120921935", "120921935")</f>
      </c>
      <c r="D152" t="s" s="8">
        <v>127</v>
      </c>
      <c r="E152" t="n" s="8">
        <v>1.0</v>
      </c>
      <c r="F152" t="n" s="8">
        <v>324.0</v>
      </c>
      <c r="G152" t="s" s="8">
        <v>53</v>
      </c>
      <c r="H152" t="s" s="8">
        <v>276</v>
      </c>
      <c r="I152" t="s" s="8">
        <v>290</v>
      </c>
    </row>
    <row r="153" ht="16.0" customHeight="true">
      <c r="A153" t="n" s="7">
        <v>5.1376761E7</v>
      </c>
      <c r="B153" t="s" s="8">
        <v>54</v>
      </c>
      <c r="C153" t="n" s="8">
        <f>IF(false,"120922942", "120922942")</f>
      </c>
      <c r="D153" t="s" s="8">
        <v>101</v>
      </c>
      <c r="E153" t="n" s="8">
        <v>1.0</v>
      </c>
      <c r="F153" t="n" s="8">
        <v>2199.0</v>
      </c>
      <c r="G153" t="s" s="8">
        <v>53</v>
      </c>
      <c r="H153" t="s" s="8">
        <v>276</v>
      </c>
      <c r="I153" t="s" s="8">
        <v>291</v>
      </c>
    </row>
    <row r="154" ht="16.0" customHeight="true">
      <c r="A154" t="n" s="7">
        <v>5.1375748E7</v>
      </c>
      <c r="B154" t="s" s="8">
        <v>54</v>
      </c>
      <c r="C154" t="n" s="8">
        <f>IF(false,"120922955", "120922955")</f>
      </c>
      <c r="D154" t="s" s="8">
        <v>184</v>
      </c>
      <c r="E154" t="n" s="8">
        <v>1.0</v>
      </c>
      <c r="F154" t="n" s="8">
        <v>2355.0</v>
      </c>
      <c r="G154" t="s" s="8">
        <v>53</v>
      </c>
      <c r="H154" t="s" s="8">
        <v>276</v>
      </c>
      <c r="I154" t="s" s="8">
        <v>292</v>
      </c>
    </row>
    <row r="155" ht="16.0" customHeight="true">
      <c r="A155" t="n" s="7">
        <v>5.1357051E7</v>
      </c>
      <c r="B155" t="s" s="8">
        <v>54</v>
      </c>
      <c r="C155" t="n" s="8">
        <f>IF(false,"120922981", "120922981")</f>
      </c>
      <c r="D155" t="s" s="8">
        <v>293</v>
      </c>
      <c r="E155" t="n" s="8">
        <v>1.0</v>
      </c>
      <c r="F155" t="n" s="8">
        <v>1405.0</v>
      </c>
      <c r="G155" t="s" s="8">
        <v>53</v>
      </c>
      <c r="H155" t="s" s="8">
        <v>276</v>
      </c>
      <c r="I155" t="s" s="8">
        <v>294</v>
      </c>
    </row>
    <row r="156" ht="16.0" customHeight="true">
      <c r="A156" t="n" s="7">
        <v>5.1289095E7</v>
      </c>
      <c r="B156" t="s" s="8">
        <v>54</v>
      </c>
      <c r="C156" t="n" s="8">
        <f>IF(false,"120922947", "120922947")</f>
      </c>
      <c r="D156" t="s" s="8">
        <v>162</v>
      </c>
      <c r="E156" t="n" s="8">
        <v>1.0</v>
      </c>
      <c r="F156" t="n" s="8">
        <v>1734.0</v>
      </c>
      <c r="G156" t="s" s="8">
        <v>53</v>
      </c>
      <c r="H156" t="s" s="8">
        <v>276</v>
      </c>
      <c r="I156" t="s" s="8">
        <v>295</v>
      </c>
    </row>
    <row r="157" ht="16.0" customHeight="true">
      <c r="A157" t="n" s="7">
        <v>5.1283955E7</v>
      </c>
      <c r="B157" t="s" s="8">
        <v>54</v>
      </c>
      <c r="C157" t="n" s="8">
        <f>IF(false,"120922783", "120922783")</f>
      </c>
      <c r="D157" t="s" s="8">
        <v>168</v>
      </c>
      <c r="E157" t="n" s="8">
        <v>1.0</v>
      </c>
      <c r="F157" t="n" s="8">
        <v>121.0</v>
      </c>
      <c r="G157" t="s" s="8">
        <v>53</v>
      </c>
      <c r="H157" t="s" s="8">
        <v>276</v>
      </c>
      <c r="I157" t="s" s="8">
        <v>296</v>
      </c>
    </row>
    <row r="158" ht="16.0" customHeight="true">
      <c r="A158" t="n" s="7">
        <v>5.1269591E7</v>
      </c>
      <c r="B158" t="s" s="8">
        <v>54</v>
      </c>
      <c r="C158" t="n" s="8">
        <f>IF(false,"120922948", "120922948")</f>
      </c>
      <c r="D158" t="s" s="8">
        <v>180</v>
      </c>
      <c r="E158" t="n" s="8">
        <v>1.0</v>
      </c>
      <c r="F158" t="n" s="8">
        <v>2099.0</v>
      </c>
      <c r="G158" t="s" s="8">
        <v>53</v>
      </c>
      <c r="H158" t="s" s="8">
        <v>276</v>
      </c>
      <c r="I158" t="s" s="8">
        <v>297</v>
      </c>
    </row>
    <row r="159" ht="16.0" customHeight="true">
      <c r="A159" t="n" s="7">
        <v>5.1249833E7</v>
      </c>
      <c r="B159" t="s" s="8">
        <v>54</v>
      </c>
      <c r="C159" t="n" s="8">
        <f>IF(false,"005-1181", "005-1181")</f>
      </c>
      <c r="D159" t="s" s="8">
        <v>148</v>
      </c>
      <c r="E159" t="n" s="8">
        <v>1.0</v>
      </c>
      <c r="F159" t="n" s="8">
        <v>799.0</v>
      </c>
      <c r="G159" t="s" s="8">
        <v>53</v>
      </c>
      <c r="H159" t="s" s="8">
        <v>276</v>
      </c>
      <c r="I159" t="s" s="8">
        <v>298</v>
      </c>
    </row>
    <row r="160" ht="16.0" customHeight="true">
      <c r="A160" t="n" s="7">
        <v>5.12468E7</v>
      </c>
      <c r="B160" t="s" s="8">
        <v>54</v>
      </c>
      <c r="C160" t="n" s="8">
        <f>IF(false,"120922460", "120922460")</f>
      </c>
      <c r="D160" t="s" s="8">
        <v>186</v>
      </c>
      <c r="E160" t="n" s="8">
        <v>1.0</v>
      </c>
      <c r="F160" t="n" s="8">
        <v>2055.0</v>
      </c>
      <c r="G160" t="s" s="8">
        <v>53</v>
      </c>
      <c r="H160" t="s" s="8">
        <v>276</v>
      </c>
      <c r="I160" t="s" s="8">
        <v>299</v>
      </c>
    </row>
    <row r="161" ht="16.0" customHeight="true">
      <c r="A161" t="n" s="7">
        <v>5.1233472E7</v>
      </c>
      <c r="B161" t="s" s="8">
        <v>51</v>
      </c>
      <c r="C161" t="n" s="8">
        <f>IF(false,"005-1261", "005-1261")</f>
      </c>
      <c r="D161" t="s" s="8">
        <v>300</v>
      </c>
      <c r="E161" t="n" s="8">
        <v>1.0</v>
      </c>
      <c r="F161" t="n" s="8">
        <v>323.0</v>
      </c>
      <c r="G161" t="s" s="8">
        <v>53</v>
      </c>
      <c r="H161" t="s" s="8">
        <v>276</v>
      </c>
      <c r="I161" t="s" s="8">
        <v>301</v>
      </c>
    </row>
    <row r="162" ht="16.0" customHeight="true">
      <c r="A162" t="n" s="7">
        <v>5.1338068E7</v>
      </c>
      <c r="B162" t="s" s="8">
        <v>54</v>
      </c>
      <c r="C162" t="n" s="8">
        <f>IF(false,"120922947", "120922947")</f>
      </c>
      <c r="D162" t="s" s="8">
        <v>162</v>
      </c>
      <c r="E162" t="n" s="8">
        <v>1.0</v>
      </c>
      <c r="F162" t="n" s="8">
        <v>1999.0</v>
      </c>
      <c r="G162" t="s" s="8">
        <v>53</v>
      </c>
      <c r="H162" t="s" s="8">
        <v>276</v>
      </c>
      <c r="I162" t="s" s="8">
        <v>302</v>
      </c>
    </row>
    <row r="163" ht="16.0" customHeight="true">
      <c r="A163" t="n" s="7">
        <v>5.1446577E7</v>
      </c>
      <c r="B163" t="s" s="8">
        <v>149</v>
      </c>
      <c r="C163" t="n" s="8">
        <f>IF(false,"120921995", "120921995")</f>
      </c>
      <c r="D163" t="s" s="8">
        <v>303</v>
      </c>
      <c r="E163" t="n" s="8">
        <v>2.0</v>
      </c>
      <c r="F163" t="n" s="8">
        <v>2438.0</v>
      </c>
      <c r="G163" t="s" s="8">
        <v>53</v>
      </c>
      <c r="H163" t="s" s="8">
        <v>276</v>
      </c>
      <c r="I163" t="s" s="8">
        <v>304</v>
      </c>
    </row>
    <row r="164" ht="16.0" customHeight="true">
      <c r="A164" t="n" s="7">
        <v>5.1485543E7</v>
      </c>
      <c r="B164" t="s" s="8">
        <v>149</v>
      </c>
      <c r="C164" t="n" s="8">
        <f>IF(false,"120922573", "120922573")</f>
      </c>
      <c r="D164" t="s" s="8">
        <v>305</v>
      </c>
      <c r="E164" t="n" s="8">
        <v>1.0</v>
      </c>
      <c r="F164" t="n" s="8">
        <v>1049.0</v>
      </c>
      <c r="G164" t="s" s="8">
        <v>53</v>
      </c>
      <c r="H164" t="s" s="8">
        <v>276</v>
      </c>
      <c r="I164" t="s" s="8">
        <v>306</v>
      </c>
    </row>
    <row r="165" ht="16.0" customHeight="true">
      <c r="A165" t="n" s="7">
        <v>5.1428616E7</v>
      </c>
      <c r="B165" t="s" s="8">
        <v>149</v>
      </c>
      <c r="C165" t="n" s="8">
        <f>IF(false,"005-1254", "005-1254")</f>
      </c>
      <c r="D165" t="s" s="8">
        <v>251</v>
      </c>
      <c r="E165" t="n" s="8">
        <v>1.0</v>
      </c>
      <c r="F165" t="n" s="8">
        <v>625.0</v>
      </c>
      <c r="G165" t="s" s="8">
        <v>53</v>
      </c>
      <c r="H165" t="s" s="8">
        <v>276</v>
      </c>
      <c r="I165" t="s" s="8">
        <v>307</v>
      </c>
    </row>
    <row r="166" ht="16.0" customHeight="true">
      <c r="A166" t="n" s="7">
        <v>5.1311463E7</v>
      </c>
      <c r="B166" t="s" s="8">
        <v>54</v>
      </c>
      <c r="C166" t="n" s="8">
        <f>IF(false,"120922947", "120922947")</f>
      </c>
      <c r="D166" t="s" s="8">
        <v>162</v>
      </c>
      <c r="E166" t="n" s="8">
        <v>1.0</v>
      </c>
      <c r="F166" t="n" s="8">
        <v>1842.0</v>
      </c>
      <c r="G166" t="s" s="8">
        <v>53</v>
      </c>
      <c r="H166" t="s" s="8">
        <v>276</v>
      </c>
      <c r="I166" t="s" s="8">
        <v>308</v>
      </c>
    </row>
    <row r="167" ht="16.0" customHeight="true">
      <c r="A167" t="n" s="7">
        <v>5.138991E7</v>
      </c>
      <c r="B167" t="s" s="8">
        <v>149</v>
      </c>
      <c r="C167" t="n" s="8">
        <f>IF(false,"120921901", "120921901")</f>
      </c>
      <c r="D167" t="s" s="8">
        <v>249</v>
      </c>
      <c r="E167" t="n" s="8">
        <v>1.0</v>
      </c>
      <c r="F167" t="n" s="8">
        <v>887.0</v>
      </c>
      <c r="G167" t="s" s="8">
        <v>53</v>
      </c>
      <c r="H167" t="s" s="8">
        <v>276</v>
      </c>
      <c r="I167" t="s" s="8">
        <v>309</v>
      </c>
    </row>
    <row r="168" ht="16.0" customHeight="true">
      <c r="A168" t="n" s="7">
        <v>5.1387123E7</v>
      </c>
      <c r="B168" t="s" s="8">
        <v>149</v>
      </c>
      <c r="C168" t="n" s="8">
        <f>IF(false,"120922947", "120922947")</f>
      </c>
      <c r="D168" t="s" s="8">
        <v>162</v>
      </c>
      <c r="E168" t="n" s="8">
        <v>1.0</v>
      </c>
      <c r="F168" t="n" s="8">
        <v>1899.0</v>
      </c>
      <c r="G168" t="s" s="8">
        <v>53</v>
      </c>
      <c r="H168" t="s" s="8">
        <v>276</v>
      </c>
      <c r="I168" t="s" s="8">
        <v>310</v>
      </c>
    </row>
    <row r="169" ht="16.0" customHeight="true">
      <c r="A169" t="n" s="7">
        <v>5.1304696E7</v>
      </c>
      <c r="B169" t="s" s="8">
        <v>54</v>
      </c>
      <c r="C169" t="n" s="8">
        <f>IF(false,"005-1181", "005-1181")</f>
      </c>
      <c r="D169" t="s" s="8">
        <v>148</v>
      </c>
      <c r="E169" t="n" s="8">
        <v>1.0</v>
      </c>
      <c r="F169" t="n" s="8">
        <v>752.0</v>
      </c>
      <c r="G169" t="s" s="8">
        <v>53</v>
      </c>
      <c r="H169" t="s" s="8">
        <v>276</v>
      </c>
      <c r="I169" t="s" s="8">
        <v>311</v>
      </c>
    </row>
    <row r="170" ht="16.0" customHeight="true">
      <c r="A170" t="n" s="7">
        <v>5.1254937E7</v>
      </c>
      <c r="B170" t="s" s="8">
        <v>54</v>
      </c>
      <c r="C170" t="n" s="8">
        <f>IF(false,"005-1377", "005-1377")</f>
      </c>
      <c r="D170" t="s" s="8">
        <v>173</v>
      </c>
      <c r="E170" t="n" s="8">
        <v>1.0</v>
      </c>
      <c r="F170" t="n" s="8">
        <v>450.0</v>
      </c>
      <c r="G170" t="s" s="8">
        <v>53</v>
      </c>
      <c r="H170" t="s" s="8">
        <v>276</v>
      </c>
      <c r="I170" t="s" s="8">
        <v>312</v>
      </c>
    </row>
    <row r="171" ht="16.0" customHeight="true">
      <c r="A171" t="n" s="7">
        <v>5.1205641E7</v>
      </c>
      <c r="B171" t="s" s="8">
        <v>51</v>
      </c>
      <c r="C171" t="n" s="8">
        <f>IF(false,"120921943", "120921943")</f>
      </c>
      <c r="D171" t="s" s="8">
        <v>313</v>
      </c>
      <c r="E171" t="n" s="8">
        <v>1.0</v>
      </c>
      <c r="F171" t="n" s="8">
        <v>955.0</v>
      </c>
      <c r="G171" t="s" s="8">
        <v>53</v>
      </c>
      <c r="H171" t="s" s="8">
        <v>276</v>
      </c>
      <c r="I171" t="s" s="8">
        <v>314</v>
      </c>
    </row>
    <row r="172" ht="16.0" customHeight="true">
      <c r="A172" t="n" s="7">
        <v>5.1186514E7</v>
      </c>
      <c r="B172" t="s" s="8">
        <v>51</v>
      </c>
      <c r="C172" t="n" s="8">
        <f>IF(false,"120921747", "120921747")</f>
      </c>
      <c r="D172" t="s" s="8">
        <v>315</v>
      </c>
      <c r="E172" t="n" s="8">
        <v>1.0</v>
      </c>
      <c r="F172" t="n" s="8">
        <v>633.0</v>
      </c>
      <c r="G172" t="s" s="8">
        <v>53</v>
      </c>
      <c r="H172" t="s" s="8">
        <v>276</v>
      </c>
      <c r="I172" t="s" s="8">
        <v>316</v>
      </c>
    </row>
    <row r="173" ht="16.0" customHeight="true">
      <c r="A173" t="n" s="7">
        <v>5.1181802E7</v>
      </c>
      <c r="B173" t="s" s="8">
        <v>51</v>
      </c>
      <c r="C173" t="n" s="8">
        <f>IF(false,"120922944", "120922944")</f>
      </c>
      <c r="D173" t="s" s="8">
        <v>317</v>
      </c>
      <c r="E173" t="n" s="8">
        <v>1.0</v>
      </c>
      <c r="F173" t="n" s="8">
        <v>2249.0</v>
      </c>
      <c r="G173" t="s" s="8">
        <v>53</v>
      </c>
      <c r="H173" t="s" s="8">
        <v>276</v>
      </c>
      <c r="I173" t="s" s="8">
        <v>318</v>
      </c>
    </row>
    <row r="174" ht="16.0" customHeight="true">
      <c r="A174" t="n" s="7">
        <v>5.1262844E7</v>
      </c>
      <c r="B174" t="s" s="8">
        <v>54</v>
      </c>
      <c r="C174" t="n" s="8">
        <f>IF(false,"120922981", "120922981")</f>
      </c>
      <c r="D174" t="s" s="8">
        <v>293</v>
      </c>
      <c r="E174" t="n" s="8">
        <v>1.0</v>
      </c>
      <c r="F174" t="n" s="8">
        <v>2299.0</v>
      </c>
      <c r="G174" t="s" s="8">
        <v>53</v>
      </c>
      <c r="H174" t="s" s="8">
        <v>276</v>
      </c>
      <c r="I174" t="s" s="8">
        <v>319</v>
      </c>
    </row>
    <row r="175" ht="16.0" customHeight="true">
      <c r="A175" t="n" s="7">
        <v>5.1486432E7</v>
      </c>
      <c r="B175" t="s" s="8">
        <v>149</v>
      </c>
      <c r="C175" t="n" s="8">
        <f>IF(false,"120922828", "120922828")</f>
      </c>
      <c r="D175" t="s" s="8">
        <v>320</v>
      </c>
      <c r="E175" t="n" s="8">
        <v>1.0</v>
      </c>
      <c r="F175" t="n" s="8">
        <v>591.0</v>
      </c>
      <c r="G175" t="s" s="8">
        <v>53</v>
      </c>
      <c r="H175" t="s" s="8">
        <v>276</v>
      </c>
      <c r="I175" t="s" s="8">
        <v>321</v>
      </c>
    </row>
    <row r="176" ht="16.0" customHeight="true">
      <c r="A176" t="n" s="7">
        <v>5.1208869E7</v>
      </c>
      <c r="B176" t="s" s="8">
        <v>51</v>
      </c>
      <c r="C176" t="n" s="8">
        <f>IF(false,"005-1377", "005-1377")</f>
      </c>
      <c r="D176" t="s" s="8">
        <v>173</v>
      </c>
      <c r="E176" t="n" s="8">
        <v>1.0</v>
      </c>
      <c r="F176" t="n" s="8">
        <v>384.0</v>
      </c>
      <c r="G176" t="s" s="8">
        <v>53</v>
      </c>
      <c r="H176" t="s" s="8">
        <v>276</v>
      </c>
      <c r="I176" t="s" s="8">
        <v>322</v>
      </c>
    </row>
    <row r="177" ht="16.0" customHeight="true">
      <c r="A177" t="n" s="7">
        <v>5.1170043E7</v>
      </c>
      <c r="B177" t="s" s="8">
        <v>51</v>
      </c>
      <c r="C177" t="n" s="8">
        <f>IF(false,"120922948", "120922948")</f>
      </c>
      <c r="D177" t="s" s="8">
        <v>180</v>
      </c>
      <c r="E177" t="n" s="8">
        <v>1.0</v>
      </c>
      <c r="F177" t="n" s="8">
        <v>2099.0</v>
      </c>
      <c r="G177" t="s" s="8">
        <v>53</v>
      </c>
      <c r="H177" t="s" s="8">
        <v>276</v>
      </c>
      <c r="I177" t="s" s="8">
        <v>323</v>
      </c>
    </row>
    <row r="178" ht="16.0" customHeight="true">
      <c r="A178" t="n" s="7">
        <v>5.1292635E7</v>
      </c>
      <c r="B178" t="s" s="8">
        <v>54</v>
      </c>
      <c r="C178" t="n" s="8">
        <f>IF(false,"120922872", "120922872")</f>
      </c>
      <c r="D178" t="s" s="8">
        <v>324</v>
      </c>
      <c r="E178" t="n" s="8">
        <v>1.0</v>
      </c>
      <c r="F178" t="n" s="8">
        <v>4514.0</v>
      </c>
      <c r="G178" t="s" s="8">
        <v>53</v>
      </c>
      <c r="H178" t="s" s="8">
        <v>276</v>
      </c>
      <c r="I178" t="s" s="8">
        <v>325</v>
      </c>
    </row>
    <row r="179" ht="16.0" customHeight="true">
      <c r="A179" t="n" s="7">
        <v>5.1211999E7</v>
      </c>
      <c r="B179" t="s" s="8">
        <v>51</v>
      </c>
      <c r="C179" t="n" s="8">
        <f>IF(false,"120922623", "120922623")</f>
      </c>
      <c r="D179" t="s" s="8">
        <v>326</v>
      </c>
      <c r="E179" t="n" s="8">
        <v>2.0</v>
      </c>
      <c r="F179" t="n" s="8">
        <v>42.0</v>
      </c>
      <c r="G179" t="s" s="8">
        <v>53</v>
      </c>
      <c r="H179" t="s" s="8">
        <v>276</v>
      </c>
      <c r="I179" t="s" s="8">
        <v>327</v>
      </c>
    </row>
    <row r="180" ht="16.0" customHeight="true">
      <c r="A180" t="n" s="7">
        <v>5.1243877E7</v>
      </c>
      <c r="B180" t="s" s="8">
        <v>54</v>
      </c>
      <c r="C180" t="n" s="8">
        <f>IF(false,"120922390", "120922390")</f>
      </c>
      <c r="D180" t="s" s="8">
        <v>284</v>
      </c>
      <c r="E180" t="n" s="8">
        <v>1.0</v>
      </c>
      <c r="F180" t="n" s="8">
        <v>144.0</v>
      </c>
      <c r="G180" t="s" s="8">
        <v>53</v>
      </c>
      <c r="H180" t="s" s="8">
        <v>276</v>
      </c>
      <c r="I180" t="s" s="8">
        <v>328</v>
      </c>
    </row>
    <row r="181" ht="16.0" customHeight="true">
      <c r="A181" t="n" s="7">
        <v>5.1156352E7</v>
      </c>
      <c r="B181" t="s" s="8">
        <v>51</v>
      </c>
      <c r="C181" t="n" s="8">
        <f>IF(false,"005-1111", "005-1111")</f>
      </c>
      <c r="D181" t="s" s="8">
        <v>329</v>
      </c>
      <c r="E181" t="n" s="8">
        <v>1.0</v>
      </c>
      <c r="F181" t="n" s="8">
        <v>1114.0</v>
      </c>
      <c r="G181" t="s" s="8">
        <v>53</v>
      </c>
      <c r="H181" t="s" s="8">
        <v>276</v>
      </c>
      <c r="I181" t="s" s="8">
        <v>330</v>
      </c>
    </row>
    <row r="182" ht="16.0" customHeight="true">
      <c r="A182" t="n" s="7">
        <v>5.1156352E7</v>
      </c>
      <c r="B182" t="s" s="8">
        <v>51</v>
      </c>
      <c r="C182" t="n" s="8">
        <f>IF(false,"005-1119", "005-1119")</f>
      </c>
      <c r="D182" t="s" s="8">
        <v>331</v>
      </c>
      <c r="E182" t="n" s="8">
        <v>1.0</v>
      </c>
      <c r="F182" t="n" s="8">
        <v>1069.0</v>
      </c>
      <c r="G182" t="s" s="8">
        <v>53</v>
      </c>
      <c r="H182" t="s" s="8">
        <v>276</v>
      </c>
      <c r="I182" t="s" s="8">
        <v>330</v>
      </c>
    </row>
    <row r="183" ht="16.0" customHeight="true">
      <c r="A183" t="n" s="7">
        <v>5.121671E7</v>
      </c>
      <c r="B183" t="s" s="8">
        <v>51</v>
      </c>
      <c r="C183" t="n" s="8">
        <f>IF(false,"003-318", "003-318")</f>
      </c>
      <c r="D183" t="s" s="8">
        <v>62</v>
      </c>
      <c r="E183" t="n" s="8">
        <v>1.0</v>
      </c>
      <c r="F183" t="n" s="8">
        <v>1489.0</v>
      </c>
      <c r="G183" t="s" s="8">
        <v>53</v>
      </c>
      <c r="H183" t="s" s="8">
        <v>276</v>
      </c>
      <c r="I183" t="s" s="8">
        <v>332</v>
      </c>
    </row>
    <row r="184" ht="16.0" customHeight="true">
      <c r="A184" t="n" s="7">
        <v>5.1378555E7</v>
      </c>
      <c r="B184" t="s" s="8">
        <v>54</v>
      </c>
      <c r="C184" t="n" s="8">
        <f>IF(false,"002-106", "002-106")</f>
      </c>
      <c r="D184" t="s" s="8">
        <v>333</v>
      </c>
      <c r="E184" t="n" s="8">
        <v>1.0</v>
      </c>
      <c r="F184" t="n" s="8">
        <v>1.0</v>
      </c>
      <c r="G184" t="s" s="8">
        <v>53</v>
      </c>
      <c r="H184" t="s" s="8">
        <v>276</v>
      </c>
      <c r="I184" t="s" s="8">
        <v>334</v>
      </c>
    </row>
    <row r="185" ht="16.0" customHeight="true">
      <c r="A185" t="n" s="7">
        <v>5.1375124E7</v>
      </c>
      <c r="B185" t="s" s="8">
        <v>54</v>
      </c>
      <c r="C185" t="n" s="8">
        <f>IF(false,"005-1273", "005-1273")</f>
      </c>
      <c r="D185" t="s" s="8">
        <v>144</v>
      </c>
      <c r="E185" t="n" s="8">
        <v>1.0</v>
      </c>
      <c r="F185" t="n" s="8">
        <v>868.0</v>
      </c>
      <c r="G185" t="s" s="8">
        <v>53</v>
      </c>
      <c r="H185" t="s" s="8">
        <v>276</v>
      </c>
      <c r="I185" t="s" s="8">
        <v>335</v>
      </c>
    </row>
    <row r="186" ht="16.0" customHeight="true">
      <c r="A186" t="n" s="7">
        <v>5.1362064E7</v>
      </c>
      <c r="B186" t="s" s="8">
        <v>54</v>
      </c>
      <c r="C186" t="n" s="8">
        <f>IF(false,"120922903", "120922903")</f>
      </c>
      <c r="D186" t="s" s="8">
        <v>67</v>
      </c>
      <c r="E186" t="n" s="8">
        <v>1.0</v>
      </c>
      <c r="F186" t="n" s="8">
        <v>347.0</v>
      </c>
      <c r="G186" t="s" s="8">
        <v>53</v>
      </c>
      <c r="H186" t="s" s="8">
        <v>276</v>
      </c>
      <c r="I186" t="s" s="8">
        <v>336</v>
      </c>
    </row>
    <row r="187" ht="16.0" customHeight="true">
      <c r="A187" t="n" s="7">
        <v>5.060581E7</v>
      </c>
      <c r="B187" t="s" s="8">
        <v>253</v>
      </c>
      <c r="C187" t="n" s="8">
        <f>IF(false,"120923124", "120923124")</f>
      </c>
      <c r="D187" t="s" s="8">
        <v>337</v>
      </c>
      <c r="E187" t="n" s="8">
        <v>1.0</v>
      </c>
      <c r="F187" t="n" s="8">
        <v>4969.0</v>
      </c>
      <c r="G187" t="s" s="8">
        <v>53</v>
      </c>
      <c r="H187" t="s" s="8">
        <v>276</v>
      </c>
      <c r="I187" t="s" s="8">
        <v>338</v>
      </c>
    </row>
    <row r="188" ht="16.0" customHeight="true">
      <c r="A188" t="n" s="7">
        <v>5.1376515E7</v>
      </c>
      <c r="B188" t="s" s="8">
        <v>54</v>
      </c>
      <c r="C188" t="n" s="8">
        <f>IF(false,"01-003924", "01-003924")</f>
      </c>
      <c r="D188" t="s" s="8">
        <v>158</v>
      </c>
      <c r="E188" t="n" s="8">
        <v>1.0</v>
      </c>
      <c r="F188" t="n" s="8">
        <v>1.0</v>
      </c>
      <c r="G188" t="s" s="8">
        <v>53</v>
      </c>
      <c r="H188" t="s" s="8">
        <v>276</v>
      </c>
      <c r="I188" t="s" s="8">
        <v>339</v>
      </c>
    </row>
    <row r="189" ht="16.0" customHeight="true">
      <c r="A189" t="n" s="7">
        <v>5.1403885E7</v>
      </c>
      <c r="B189" t="s" s="8">
        <v>149</v>
      </c>
      <c r="C189" t="n" s="8">
        <f>IF(false,"120922903", "120922903")</f>
      </c>
      <c r="D189" t="s" s="8">
        <v>67</v>
      </c>
      <c r="E189" t="n" s="8">
        <v>1.0</v>
      </c>
      <c r="F189" t="n" s="8">
        <v>141.0</v>
      </c>
      <c r="G189" t="s" s="8">
        <v>53</v>
      </c>
      <c r="H189" t="s" s="8">
        <v>276</v>
      </c>
      <c r="I189" t="s" s="8">
        <v>340</v>
      </c>
    </row>
    <row r="190" ht="16.0" customHeight="true">
      <c r="A190" t="n" s="7">
        <v>5.0335658E7</v>
      </c>
      <c r="B190" t="s" s="8">
        <v>234</v>
      </c>
      <c r="C190" t="n" s="8">
        <f>IF(false,"120922948", "120922948")</f>
      </c>
      <c r="D190" t="s" s="8">
        <v>180</v>
      </c>
      <c r="E190" t="n" s="8">
        <v>1.0</v>
      </c>
      <c r="F190" t="n" s="8">
        <v>1749.0</v>
      </c>
      <c r="G190" t="s" s="8">
        <v>53</v>
      </c>
      <c r="H190" t="s" s="8">
        <v>276</v>
      </c>
      <c r="I190" t="s" s="8">
        <v>341</v>
      </c>
    </row>
    <row r="191" ht="16.0" customHeight="true">
      <c r="A191" t="n" s="7">
        <v>5.1389137E7</v>
      </c>
      <c r="B191" t="s" s="8">
        <v>149</v>
      </c>
      <c r="C191" t="n" s="8">
        <f>IF(false,"120921202", "120921202")</f>
      </c>
      <c r="D191" t="s" s="8">
        <v>77</v>
      </c>
      <c r="E191" t="n" s="8">
        <v>1.0</v>
      </c>
      <c r="F191" t="n" s="8">
        <v>1799.0</v>
      </c>
      <c r="G191" t="s" s="8">
        <v>53</v>
      </c>
      <c r="H191" t="s" s="8">
        <v>276</v>
      </c>
      <c r="I191" t="s" s="8">
        <v>342</v>
      </c>
    </row>
    <row r="192" ht="16.0" customHeight="true">
      <c r="A192" t="n" s="7">
        <v>5.1329298E7</v>
      </c>
      <c r="B192" t="s" s="8">
        <v>54</v>
      </c>
      <c r="C192" t="n" s="8">
        <f>IF(false,"120922953", "120922953")</f>
      </c>
      <c r="D192" t="s" s="8">
        <v>204</v>
      </c>
      <c r="E192" t="n" s="8">
        <v>1.0</v>
      </c>
      <c r="F192" t="n" s="8">
        <v>569.0</v>
      </c>
      <c r="G192" t="s" s="8">
        <v>53</v>
      </c>
      <c r="H192" t="s" s="8">
        <v>276</v>
      </c>
      <c r="I192" t="s" s="8">
        <v>343</v>
      </c>
    </row>
    <row r="193" ht="16.0" customHeight="true">
      <c r="A193" t="n" s="7">
        <v>5.1324407E7</v>
      </c>
      <c r="B193" t="s" s="8">
        <v>54</v>
      </c>
      <c r="C193" t="n" s="8">
        <f>IF(false,"120921743", "120921743")</f>
      </c>
      <c r="D193" t="s" s="8">
        <v>344</v>
      </c>
      <c r="E193" t="n" s="8">
        <v>1.0</v>
      </c>
      <c r="F193" t="n" s="8">
        <v>989.0</v>
      </c>
      <c r="G193" t="s" s="8">
        <v>53</v>
      </c>
      <c r="H193" t="s" s="8">
        <v>276</v>
      </c>
      <c r="I193" t="s" s="8">
        <v>345</v>
      </c>
    </row>
    <row r="194" ht="16.0" customHeight="true">
      <c r="A194" t="n" s="7">
        <v>5.1324339E7</v>
      </c>
      <c r="B194" t="s" s="8">
        <v>54</v>
      </c>
      <c r="C194" t="n" s="8">
        <f>IF(false,"120923146", "120923146")</f>
      </c>
      <c r="D194" t="s" s="8">
        <v>346</v>
      </c>
      <c r="E194" t="n" s="8">
        <v>1.0</v>
      </c>
      <c r="F194" t="n" s="8">
        <v>1990.0</v>
      </c>
      <c r="G194" t="s" s="8">
        <v>53</v>
      </c>
      <c r="H194" t="s" s="8">
        <v>276</v>
      </c>
      <c r="I194" t="s" s="8">
        <v>347</v>
      </c>
    </row>
    <row r="195" ht="16.0" customHeight="true">
      <c r="A195" t="n" s="7">
        <v>5.1311054E7</v>
      </c>
      <c r="B195" t="s" s="8">
        <v>54</v>
      </c>
      <c r="C195" t="n" s="8">
        <f>IF(false,"120922942", "120922942")</f>
      </c>
      <c r="D195" t="s" s="8">
        <v>101</v>
      </c>
      <c r="E195" t="n" s="8">
        <v>1.0</v>
      </c>
      <c r="F195" t="n" s="8">
        <v>1782.0</v>
      </c>
      <c r="G195" t="s" s="8">
        <v>53</v>
      </c>
      <c r="H195" t="s" s="8">
        <v>276</v>
      </c>
      <c r="I195" t="s" s="8">
        <v>348</v>
      </c>
    </row>
    <row r="196" ht="16.0" customHeight="true">
      <c r="A196" t="n" s="7">
        <v>5.1253513E7</v>
      </c>
      <c r="B196" t="s" s="8">
        <v>54</v>
      </c>
      <c r="C196" t="n" s="8">
        <f>IF(false,"120923175", "120923175")</f>
      </c>
      <c r="D196" t="s" s="8">
        <v>349</v>
      </c>
      <c r="E196" t="n" s="8">
        <v>1.0</v>
      </c>
      <c r="F196" t="n" s="8">
        <v>3028.0</v>
      </c>
      <c r="G196" t="s" s="8">
        <v>53</v>
      </c>
      <c r="H196" t="s" s="8">
        <v>276</v>
      </c>
      <c r="I196" t="s" s="8">
        <v>350</v>
      </c>
    </row>
    <row r="197" ht="16.0" customHeight="true">
      <c r="A197" t="n" s="7">
        <v>5.1238433E7</v>
      </c>
      <c r="B197" t="s" s="8">
        <v>51</v>
      </c>
      <c r="C197" t="n" s="8">
        <f>IF(false,"120906021", "120906021")</f>
      </c>
      <c r="D197" t="s" s="8">
        <v>351</v>
      </c>
      <c r="E197" t="n" s="8">
        <v>1.0</v>
      </c>
      <c r="F197" t="n" s="8">
        <v>1469.0</v>
      </c>
      <c r="G197" t="s" s="8">
        <v>53</v>
      </c>
      <c r="H197" t="s" s="8">
        <v>276</v>
      </c>
      <c r="I197" t="s" s="8">
        <v>352</v>
      </c>
    </row>
    <row r="198" ht="16.0" customHeight="true">
      <c r="A198" t="n" s="7">
        <v>5.123664E7</v>
      </c>
      <c r="B198" t="s" s="8">
        <v>51</v>
      </c>
      <c r="C198" t="n" s="8">
        <f>IF(false,"120921957", "120921957")</f>
      </c>
      <c r="D198" t="s" s="8">
        <v>52</v>
      </c>
      <c r="E198" t="n" s="8">
        <v>1.0</v>
      </c>
      <c r="F198" t="n" s="8">
        <v>847.0</v>
      </c>
      <c r="G198" t="s" s="8">
        <v>53</v>
      </c>
      <c r="H198" t="s" s="8">
        <v>276</v>
      </c>
      <c r="I198" t="s" s="8">
        <v>353</v>
      </c>
    </row>
    <row r="199" ht="16.0" customHeight="true">
      <c r="A199" t="n" s="7">
        <v>5.1231677E7</v>
      </c>
      <c r="B199" t="s" s="8">
        <v>51</v>
      </c>
      <c r="C199" t="n" s="8">
        <f>IF(false,"120923136", "120923136")</f>
      </c>
      <c r="D199" t="s" s="8">
        <v>354</v>
      </c>
      <c r="E199" t="n" s="8">
        <v>1.0</v>
      </c>
      <c r="F199" t="n" s="8">
        <v>1.0</v>
      </c>
      <c r="G199" t="s" s="8">
        <v>53</v>
      </c>
      <c r="H199" t="s" s="8">
        <v>276</v>
      </c>
      <c r="I199" t="s" s="8">
        <v>355</v>
      </c>
    </row>
    <row r="200" ht="16.0" customHeight="true">
      <c r="A200" t="n" s="7">
        <v>5.1211876E7</v>
      </c>
      <c r="B200" t="s" s="8">
        <v>51</v>
      </c>
      <c r="C200" t="n" s="8">
        <f>IF(false,"120922947", "120922947")</f>
      </c>
      <c r="D200" t="s" s="8">
        <v>162</v>
      </c>
      <c r="E200" t="n" s="8">
        <v>1.0</v>
      </c>
      <c r="F200" t="n" s="8">
        <v>1635.0</v>
      </c>
      <c r="G200" t="s" s="8">
        <v>53</v>
      </c>
      <c r="H200" t="s" s="8">
        <v>276</v>
      </c>
      <c r="I200" t="s" s="8">
        <v>356</v>
      </c>
    </row>
    <row r="201" ht="16.0" customHeight="true">
      <c r="A201" t="n" s="7">
        <v>5.1200652E7</v>
      </c>
      <c r="B201" t="s" s="8">
        <v>51</v>
      </c>
      <c r="C201" t="n" s="8">
        <f>IF(false,"120922460", "120922460")</f>
      </c>
      <c r="D201" t="s" s="8">
        <v>186</v>
      </c>
      <c r="E201" t="n" s="8">
        <v>1.0</v>
      </c>
      <c r="F201" t="n" s="8">
        <v>2299.0</v>
      </c>
      <c r="G201" t="s" s="8">
        <v>53</v>
      </c>
      <c r="H201" t="s" s="8">
        <v>276</v>
      </c>
      <c r="I201" t="s" s="8">
        <v>357</v>
      </c>
    </row>
    <row r="202" ht="16.0" customHeight="true">
      <c r="A202" t="n" s="7">
        <v>5.1195508E7</v>
      </c>
      <c r="B202" t="s" s="8">
        <v>51</v>
      </c>
      <c r="C202" t="n" s="8">
        <f>IF(false,"120921544", "120921544")</f>
      </c>
      <c r="D202" t="s" s="8">
        <v>282</v>
      </c>
      <c r="E202" t="n" s="8">
        <v>1.0</v>
      </c>
      <c r="F202" t="n" s="8">
        <v>762.0</v>
      </c>
      <c r="G202" t="s" s="8">
        <v>53</v>
      </c>
      <c r="H202" t="s" s="8">
        <v>276</v>
      </c>
      <c r="I202" t="s" s="8">
        <v>358</v>
      </c>
    </row>
    <row r="203" ht="16.0" customHeight="true">
      <c r="A203" t="n" s="7">
        <v>5.1160477E7</v>
      </c>
      <c r="B203" t="s" s="8">
        <v>51</v>
      </c>
      <c r="C203" t="n" s="8">
        <f>IF(false,"120923125", "120923125")</f>
      </c>
      <c r="D203" t="s" s="8">
        <v>359</v>
      </c>
      <c r="E203" t="n" s="8">
        <v>1.0</v>
      </c>
      <c r="F203" t="n" s="8">
        <v>3099.0</v>
      </c>
      <c r="G203" t="s" s="8">
        <v>53</v>
      </c>
      <c r="H203" t="s" s="8">
        <v>276</v>
      </c>
      <c r="I203" t="s" s="8">
        <v>360</v>
      </c>
    </row>
    <row r="204" ht="16.0" customHeight="true">
      <c r="A204" t="n" s="7">
        <v>5.1159484E7</v>
      </c>
      <c r="B204" t="s" s="8">
        <v>51</v>
      </c>
      <c r="C204" t="n" s="8">
        <f>IF(false,"120922947", "120922947")</f>
      </c>
      <c r="D204" t="s" s="8">
        <v>162</v>
      </c>
      <c r="E204" t="n" s="8">
        <v>1.0</v>
      </c>
      <c r="F204" t="n" s="8">
        <v>1799.0</v>
      </c>
      <c r="G204" t="s" s="8">
        <v>53</v>
      </c>
      <c r="H204" t="s" s="8">
        <v>276</v>
      </c>
      <c r="I204" t="s" s="8">
        <v>361</v>
      </c>
    </row>
    <row r="205" ht="16.0" customHeight="true">
      <c r="A205" t="n" s="7">
        <v>5.1039272E7</v>
      </c>
      <c r="B205" t="s" s="8">
        <v>56</v>
      </c>
      <c r="C205" t="n" s="8">
        <f>IF(false,"120922903", "120922903")</f>
      </c>
      <c r="D205" t="s" s="8">
        <v>67</v>
      </c>
      <c r="E205" t="n" s="8">
        <v>1.0</v>
      </c>
      <c r="F205" t="n" s="8">
        <v>369.0</v>
      </c>
      <c r="G205" t="s" s="8">
        <v>53</v>
      </c>
      <c r="H205" t="s" s="8">
        <v>276</v>
      </c>
      <c r="I205" t="s" s="8">
        <v>362</v>
      </c>
    </row>
    <row r="206" ht="16.0" customHeight="true">
      <c r="A206" t="n" s="7">
        <v>5.1021138E7</v>
      </c>
      <c r="B206" t="s" s="8">
        <v>56</v>
      </c>
      <c r="C206" t="n" s="8">
        <f>IF(false,"120922460", "120922460")</f>
      </c>
      <c r="D206" t="s" s="8">
        <v>186</v>
      </c>
      <c r="E206" t="n" s="8">
        <v>1.0</v>
      </c>
      <c r="F206" t="n" s="8">
        <v>2499.0</v>
      </c>
      <c r="G206" t="s" s="8">
        <v>53</v>
      </c>
      <c r="H206" t="s" s="8">
        <v>276</v>
      </c>
      <c r="I206" t="s" s="8">
        <v>363</v>
      </c>
    </row>
    <row r="207" ht="16.0" customHeight="true">
      <c r="A207" t="n" s="7">
        <v>5.1013095E7</v>
      </c>
      <c r="B207" t="s" s="8">
        <v>56</v>
      </c>
      <c r="C207" t="n" s="8">
        <f>IF(false,"120922946", "120922946")</f>
      </c>
      <c r="D207" t="s" s="8">
        <v>364</v>
      </c>
      <c r="E207" t="n" s="8">
        <v>1.0</v>
      </c>
      <c r="F207" t="n" s="8">
        <v>1.0</v>
      </c>
      <c r="G207" t="s" s="8">
        <v>53</v>
      </c>
      <c r="H207" t="s" s="8">
        <v>276</v>
      </c>
      <c r="I207" t="s" s="8">
        <v>365</v>
      </c>
    </row>
    <row r="208" ht="16.0" customHeight="true">
      <c r="A208" t="n" s="7">
        <v>5.1011976E7</v>
      </c>
      <c r="B208" t="s" s="8">
        <v>56</v>
      </c>
      <c r="C208" t="n" s="8">
        <f>IF(false,"01-003924", "01-003924")</f>
      </c>
      <c r="D208" t="s" s="8">
        <v>158</v>
      </c>
      <c r="E208" t="n" s="8">
        <v>1.0</v>
      </c>
      <c r="F208" t="n" s="8">
        <v>14.0</v>
      </c>
      <c r="G208" t="s" s="8">
        <v>53</v>
      </c>
      <c r="H208" t="s" s="8">
        <v>276</v>
      </c>
      <c r="I208" t="s" s="8">
        <v>366</v>
      </c>
    </row>
    <row r="209" ht="16.0" customHeight="true">
      <c r="A209" t="n" s="7">
        <v>5.1531197E7</v>
      </c>
      <c r="B209" t="s" s="8">
        <v>276</v>
      </c>
      <c r="C209" t="n" s="8">
        <f>IF(false,"120921816", "120921816")</f>
      </c>
      <c r="D209" t="s" s="8">
        <v>151</v>
      </c>
      <c r="E209" t="n" s="8">
        <v>1.0</v>
      </c>
      <c r="F209" t="n" s="8">
        <v>440.0</v>
      </c>
      <c r="G209" t="s" s="8">
        <v>53</v>
      </c>
      <c r="H209" t="s" s="8">
        <v>276</v>
      </c>
      <c r="I209" t="s" s="8">
        <v>367</v>
      </c>
    </row>
    <row r="210" ht="16.0" customHeight="true">
      <c r="A210" t="n" s="7">
        <v>5.0821989E7</v>
      </c>
      <c r="B210" t="s" s="8">
        <v>66</v>
      </c>
      <c r="C210" t="n" s="8">
        <f>IF(false,"005-1512", "005-1512")</f>
      </c>
      <c r="D210" t="s" s="8">
        <v>129</v>
      </c>
      <c r="E210" t="n" s="8">
        <v>1.0</v>
      </c>
      <c r="F210" t="n" s="8">
        <v>839.0</v>
      </c>
      <c r="G210" t="s" s="8">
        <v>53</v>
      </c>
      <c r="H210" t="s" s="8">
        <v>276</v>
      </c>
      <c r="I210" t="s" s="8">
        <v>368</v>
      </c>
    </row>
    <row r="211" ht="16.0" customHeight="true">
      <c r="A211" t="n" s="7">
        <v>5.1325865E7</v>
      </c>
      <c r="B211" t="s" s="8">
        <v>54</v>
      </c>
      <c r="C211" t="n" s="8">
        <f>IF(false,"002-899", "002-899")</f>
      </c>
      <c r="D211" t="s" s="8">
        <v>369</v>
      </c>
      <c r="E211" t="n" s="8">
        <v>1.0</v>
      </c>
      <c r="F211" t="n" s="8">
        <v>470.0</v>
      </c>
      <c r="G211" t="s" s="8">
        <v>53</v>
      </c>
      <c r="H211" t="s" s="8">
        <v>276</v>
      </c>
      <c r="I211" t="s" s="8">
        <v>370</v>
      </c>
    </row>
    <row r="212" ht="16.0" customHeight="true">
      <c r="A212" t="n" s="7">
        <v>5.1309325E7</v>
      </c>
      <c r="B212" t="s" s="8">
        <v>54</v>
      </c>
      <c r="C212" t="n" s="8">
        <f>IF(false,"005-1181", "005-1181")</f>
      </c>
      <c r="D212" t="s" s="8">
        <v>148</v>
      </c>
      <c r="E212" t="n" s="8">
        <v>1.0</v>
      </c>
      <c r="F212" t="n" s="8">
        <v>462.0</v>
      </c>
      <c r="G212" t="s" s="8">
        <v>53</v>
      </c>
      <c r="H212" t="s" s="8">
        <v>276</v>
      </c>
      <c r="I212" t="s" s="8">
        <v>371</v>
      </c>
    </row>
    <row r="213" ht="16.0" customHeight="true">
      <c r="A213" t="n" s="7">
        <v>5.1322024E7</v>
      </c>
      <c r="B213" t="s" s="8">
        <v>54</v>
      </c>
      <c r="C213" t="n" s="8">
        <f>IF(false,"120921935", "120921935")</f>
      </c>
      <c r="D213" t="s" s="8">
        <v>127</v>
      </c>
      <c r="E213" t="n" s="8">
        <v>2.0</v>
      </c>
      <c r="F213" t="n" s="8">
        <v>155.0</v>
      </c>
      <c r="G213" t="s" s="8">
        <v>53</v>
      </c>
      <c r="H213" t="s" s="8">
        <v>276</v>
      </c>
      <c r="I213" t="s" s="8">
        <v>372</v>
      </c>
    </row>
    <row r="214" ht="16.0" customHeight="true">
      <c r="A214" t="n" s="7">
        <v>5.1081196E7</v>
      </c>
      <c r="B214" t="s" s="8">
        <v>56</v>
      </c>
      <c r="C214" t="n" s="8">
        <f>IF(false,"120923138", "120923138")</f>
      </c>
      <c r="D214" t="s" s="8">
        <v>235</v>
      </c>
      <c r="E214" t="n" s="8">
        <v>2.0</v>
      </c>
      <c r="F214" t="n" s="8">
        <v>9058.0</v>
      </c>
      <c r="G214" t="s" s="8">
        <v>53</v>
      </c>
      <c r="H214" t="s" s="8">
        <v>276</v>
      </c>
      <c r="I214" t="s" s="8">
        <v>373</v>
      </c>
    </row>
    <row r="215" ht="16.0" customHeight="true">
      <c r="A215" t="n" s="7">
        <v>5.1082629E7</v>
      </c>
      <c r="B215" t="s" s="8">
        <v>56</v>
      </c>
      <c r="C215" t="n" s="8">
        <f>IF(false,"120922890", "120922890")</f>
      </c>
      <c r="D215" t="s" s="8">
        <v>374</v>
      </c>
      <c r="E215" t="n" s="8">
        <v>1.0</v>
      </c>
      <c r="F215" t="n" s="8">
        <v>1271.0</v>
      </c>
      <c r="G215" t="s" s="8">
        <v>53</v>
      </c>
      <c r="H215" t="s" s="8">
        <v>276</v>
      </c>
      <c r="I215" t="s" s="8">
        <v>375</v>
      </c>
    </row>
    <row r="216" ht="16.0" customHeight="true">
      <c r="A216" t="n" s="7">
        <v>5.0984519E7</v>
      </c>
      <c r="B216" t="s" s="8">
        <v>56</v>
      </c>
      <c r="C216" t="n" s="8">
        <f>IF(false,"120922947", "120922947")</f>
      </c>
      <c r="D216" t="s" s="8">
        <v>162</v>
      </c>
      <c r="E216" t="n" s="8">
        <v>1.0</v>
      </c>
      <c r="F216" t="n" s="8">
        <v>1999.0</v>
      </c>
      <c r="G216" t="s" s="8">
        <v>53</v>
      </c>
      <c r="H216" t="s" s="8">
        <v>276</v>
      </c>
      <c r="I216" t="s" s="8">
        <v>376</v>
      </c>
    </row>
    <row r="217" ht="16.0" customHeight="true">
      <c r="A217" t="n" s="7">
        <v>5.0982052E7</v>
      </c>
      <c r="B217" t="s" s="8">
        <v>56</v>
      </c>
      <c r="C217" t="n" s="8">
        <f>IF(false,"003-318", "003-318")</f>
      </c>
      <c r="D217" t="s" s="8">
        <v>62</v>
      </c>
      <c r="E217" t="n" s="8">
        <v>3.0</v>
      </c>
      <c r="F217" t="n" s="8">
        <v>766.0</v>
      </c>
      <c r="G217" t="s" s="8">
        <v>53</v>
      </c>
      <c r="H217" t="s" s="8">
        <v>276</v>
      </c>
      <c r="I217" t="s" s="8">
        <v>377</v>
      </c>
    </row>
    <row r="218" ht="16.0" customHeight="true">
      <c r="A218" t="n" s="7">
        <v>5.0969417E7</v>
      </c>
      <c r="B218" t="s" s="8">
        <v>56</v>
      </c>
      <c r="C218" t="n" s="8">
        <f>IF(false,"000-631", "000-631")</f>
      </c>
      <c r="D218" t="s" s="8">
        <v>275</v>
      </c>
      <c r="E218" t="n" s="8">
        <v>10.0</v>
      </c>
      <c r="F218" t="n" s="8">
        <v>3190.0</v>
      </c>
      <c r="G218" t="s" s="8">
        <v>53</v>
      </c>
      <c r="H218" t="s" s="8">
        <v>276</v>
      </c>
      <c r="I218" t="s" s="8">
        <v>378</v>
      </c>
    </row>
    <row r="219" ht="16.0" customHeight="true">
      <c r="A219" t="n" s="7">
        <v>5.0962839E7</v>
      </c>
      <c r="B219" t="s" s="8">
        <v>56</v>
      </c>
      <c r="C219" t="n" s="8">
        <f>IF(false,"120921626", "120921626")</f>
      </c>
      <c r="D219" t="s" s="8">
        <v>82</v>
      </c>
      <c r="E219" t="n" s="8">
        <v>1.0</v>
      </c>
      <c r="F219" t="n" s="8">
        <v>1.0</v>
      </c>
      <c r="G219" t="s" s="8">
        <v>53</v>
      </c>
      <c r="H219" t="s" s="8">
        <v>276</v>
      </c>
      <c r="I219" t="s" s="8">
        <v>379</v>
      </c>
    </row>
    <row r="220" ht="16.0" customHeight="true">
      <c r="A220" t="n" s="7">
        <v>5.0971279E7</v>
      </c>
      <c r="B220" t="s" s="8">
        <v>56</v>
      </c>
      <c r="C220" t="n" s="8">
        <f>IF(false,"005-1080", "005-1080")</f>
      </c>
      <c r="D220" t="s" s="8">
        <v>108</v>
      </c>
      <c r="E220" t="n" s="8">
        <v>3.0</v>
      </c>
      <c r="F220" t="n" s="8">
        <v>2436.0</v>
      </c>
      <c r="G220" t="s" s="8">
        <v>53</v>
      </c>
      <c r="H220" t="s" s="8">
        <v>276</v>
      </c>
      <c r="I220" t="s" s="8">
        <v>380</v>
      </c>
    </row>
    <row r="221" ht="16.0" customHeight="true">
      <c r="A221" t="n" s="7">
        <v>5.1035014E7</v>
      </c>
      <c r="B221" t="s" s="8">
        <v>56</v>
      </c>
      <c r="C221" t="n" s="8">
        <f>IF(false,"005-1181", "005-1181")</f>
      </c>
      <c r="D221" t="s" s="8">
        <v>148</v>
      </c>
      <c r="E221" t="n" s="8">
        <v>1.0</v>
      </c>
      <c r="F221" t="n" s="8">
        <v>799.0</v>
      </c>
      <c r="G221" t="s" s="8">
        <v>53</v>
      </c>
      <c r="H221" t="s" s="8">
        <v>276</v>
      </c>
      <c r="I221" t="s" s="8">
        <v>381</v>
      </c>
    </row>
    <row r="222" ht="16.0" customHeight="true">
      <c r="A222" t="n" s="7">
        <v>5.1118471E7</v>
      </c>
      <c r="B222" t="s" s="8">
        <v>51</v>
      </c>
      <c r="C222" t="n" s="8">
        <f>IF(false,"120922476", "120922476")</f>
      </c>
      <c r="D222" t="s" s="8">
        <v>382</v>
      </c>
      <c r="E222" t="n" s="8">
        <v>1.0</v>
      </c>
      <c r="F222" t="n" s="8">
        <v>499.0</v>
      </c>
      <c r="G222" t="s" s="8">
        <v>53</v>
      </c>
      <c r="H222" t="s" s="8">
        <v>276</v>
      </c>
      <c r="I222" t="s" s="8">
        <v>383</v>
      </c>
    </row>
    <row r="223" ht="16.0" customHeight="true">
      <c r="A223" t="n" s="7">
        <v>5.116149E7</v>
      </c>
      <c r="B223" t="s" s="8">
        <v>51</v>
      </c>
      <c r="C223" t="n" s="8">
        <f>IF(false,"003-318", "003-318")</f>
      </c>
      <c r="D223" t="s" s="8">
        <v>62</v>
      </c>
      <c r="E223" t="n" s="8">
        <v>1.0</v>
      </c>
      <c r="F223" t="n" s="8">
        <v>1489.0</v>
      </c>
      <c r="G223" t="s" s="8">
        <v>53</v>
      </c>
      <c r="H223" t="s" s="8">
        <v>276</v>
      </c>
      <c r="I223" t="s" s="8">
        <v>384</v>
      </c>
    </row>
    <row r="224" ht="16.0" customHeight="true">
      <c r="A224" t="n" s="7">
        <v>5.1047216E7</v>
      </c>
      <c r="B224" t="s" s="8">
        <v>56</v>
      </c>
      <c r="C224" t="n" s="8">
        <f>IF(false,"120921439", "120921439")</f>
      </c>
      <c r="D224" t="s" s="8">
        <v>385</v>
      </c>
      <c r="E224" t="n" s="8">
        <v>1.0</v>
      </c>
      <c r="F224" t="n" s="8">
        <v>527.0</v>
      </c>
      <c r="G224" t="s" s="8">
        <v>53</v>
      </c>
      <c r="H224" t="s" s="8">
        <v>276</v>
      </c>
      <c r="I224" t="s" s="8">
        <v>386</v>
      </c>
    </row>
    <row r="225" ht="16.0" customHeight="true">
      <c r="A225" t="n" s="7">
        <v>5.1158593E7</v>
      </c>
      <c r="B225" t="s" s="8">
        <v>51</v>
      </c>
      <c r="C225" t="n" s="8">
        <f>IF(false,"005-1521", "005-1521")</f>
      </c>
      <c r="D225" t="s" s="8">
        <v>387</v>
      </c>
      <c r="E225" t="n" s="8">
        <v>1.0</v>
      </c>
      <c r="F225" t="n" s="8">
        <v>471.0</v>
      </c>
      <c r="G225" t="s" s="8">
        <v>53</v>
      </c>
      <c r="H225" t="s" s="8">
        <v>276</v>
      </c>
      <c r="I225" t="s" s="8">
        <v>388</v>
      </c>
    </row>
    <row r="226" ht="16.0" customHeight="true">
      <c r="A226" t="n" s="7">
        <v>5.0979535E7</v>
      </c>
      <c r="B226" t="s" s="8">
        <v>56</v>
      </c>
      <c r="C226" t="n" s="8">
        <f>IF(false,"005-1518", "005-1518")</f>
      </c>
      <c r="D226" t="s" s="8">
        <v>389</v>
      </c>
      <c r="E226" t="n" s="8">
        <v>1.0</v>
      </c>
      <c r="F226" t="n" s="8">
        <v>1379.0</v>
      </c>
      <c r="G226" t="s" s="8">
        <v>53</v>
      </c>
      <c r="H226" t="s" s="8">
        <v>276</v>
      </c>
      <c r="I226" t="s" s="8">
        <v>390</v>
      </c>
    </row>
    <row r="227" ht="16.0" customHeight="true">
      <c r="A227" t="n" s="7">
        <v>5.1294456E7</v>
      </c>
      <c r="B227" t="s" s="8">
        <v>54</v>
      </c>
      <c r="C227" t="n" s="8">
        <f>IF(false,"005-1379", "005-1379")</f>
      </c>
      <c r="D227" t="s" s="8">
        <v>73</v>
      </c>
      <c r="E227" t="n" s="8">
        <v>1.0</v>
      </c>
      <c r="F227" t="n" s="8">
        <v>935.0</v>
      </c>
      <c r="G227" t="s" s="8">
        <v>53</v>
      </c>
      <c r="H227" t="s" s="8">
        <v>276</v>
      </c>
      <c r="I227" t="s" s="8">
        <v>391</v>
      </c>
    </row>
    <row r="228" ht="16.0" customHeight="true">
      <c r="A228" t="n" s="7">
        <v>5.1230577E7</v>
      </c>
      <c r="B228" t="s" s="8">
        <v>51</v>
      </c>
      <c r="C228" t="n" s="8">
        <f>IF(false,"120923136", "120923136")</f>
      </c>
      <c r="D228" t="s" s="8">
        <v>354</v>
      </c>
      <c r="E228" t="n" s="8">
        <v>1.0</v>
      </c>
      <c r="F228" t="n" s="8">
        <v>3349.0</v>
      </c>
      <c r="G228" t="s" s="8">
        <v>53</v>
      </c>
      <c r="H228" t="s" s="8">
        <v>276</v>
      </c>
      <c r="I228" t="s" s="8">
        <v>392</v>
      </c>
    </row>
    <row r="229" ht="16.0" customHeight="true">
      <c r="A229" t="n" s="7">
        <v>5.1230678E7</v>
      </c>
      <c r="B229" t="s" s="8">
        <v>51</v>
      </c>
      <c r="C229" t="n" s="8">
        <f>IF(false,"120922872", "120922872")</f>
      </c>
      <c r="D229" t="s" s="8">
        <v>324</v>
      </c>
      <c r="E229" t="n" s="8">
        <v>1.0</v>
      </c>
      <c r="F229" t="n" s="8">
        <v>4779.0</v>
      </c>
      <c r="G229" t="s" s="8">
        <v>53</v>
      </c>
      <c r="H229" t="s" s="8">
        <v>276</v>
      </c>
      <c r="I229" t="s" s="8">
        <v>393</v>
      </c>
    </row>
    <row r="230" ht="16.0" customHeight="true">
      <c r="A230" t="n" s="7">
        <v>5.1268549E7</v>
      </c>
      <c r="B230" t="s" s="8">
        <v>54</v>
      </c>
      <c r="C230" t="n" s="8">
        <f>IF(false,"005-1513", "005-1513")</f>
      </c>
      <c r="D230" t="s" s="8">
        <v>113</v>
      </c>
      <c r="E230" t="n" s="8">
        <v>1.0</v>
      </c>
      <c r="F230" t="n" s="8">
        <v>979.0</v>
      </c>
      <c r="G230" t="s" s="8">
        <v>53</v>
      </c>
      <c r="H230" t="s" s="8">
        <v>276</v>
      </c>
      <c r="I230" t="s" s="8">
        <v>394</v>
      </c>
    </row>
    <row r="231" ht="16.0" customHeight="true">
      <c r="A231" t="n" s="7">
        <v>5.1071082E7</v>
      </c>
      <c r="B231" t="s" s="8">
        <v>56</v>
      </c>
      <c r="C231" t="n" s="8">
        <f>IF(false,"120922947", "120922947")</f>
      </c>
      <c r="D231" t="s" s="8">
        <v>162</v>
      </c>
      <c r="E231" t="n" s="8">
        <v>1.0</v>
      </c>
      <c r="F231" t="n" s="8">
        <v>1.0</v>
      </c>
      <c r="G231" t="s" s="8">
        <v>53</v>
      </c>
      <c r="H231" t="s" s="8">
        <v>276</v>
      </c>
      <c r="I231" t="s" s="8">
        <v>395</v>
      </c>
    </row>
    <row r="232" ht="16.0" customHeight="true">
      <c r="A232" t="n" s="7">
        <v>5.0935233E7</v>
      </c>
      <c r="B232" t="s" s="8">
        <v>66</v>
      </c>
      <c r="C232" t="n" s="8">
        <f>IF(false,"120922947", "120922947")</f>
      </c>
      <c r="D232" t="s" s="8">
        <v>162</v>
      </c>
      <c r="E232" t="n" s="8">
        <v>1.0</v>
      </c>
      <c r="F232" t="n" s="8">
        <v>1999.0</v>
      </c>
      <c r="G232" t="s" s="8">
        <v>53</v>
      </c>
      <c r="H232" t="s" s="8">
        <v>276</v>
      </c>
      <c r="I232" t="s" s="8">
        <v>396</v>
      </c>
    </row>
    <row r="233" ht="16.0" customHeight="true">
      <c r="A233" t="n" s="7">
        <v>5.1324428E7</v>
      </c>
      <c r="B233" t="s" s="8">
        <v>54</v>
      </c>
      <c r="C233" t="n" s="8">
        <f>IF(false,"005-1254", "005-1254")</f>
      </c>
      <c r="D233" t="s" s="8">
        <v>251</v>
      </c>
      <c r="E233" t="n" s="8">
        <v>1.0</v>
      </c>
      <c r="F233" t="n" s="8">
        <v>770.0</v>
      </c>
      <c r="G233" t="s" s="8">
        <v>53</v>
      </c>
      <c r="H233" t="s" s="8">
        <v>276</v>
      </c>
      <c r="I233" t="s" s="8">
        <v>397</v>
      </c>
    </row>
    <row r="234" ht="16.0" customHeight="true">
      <c r="A234" t="n" s="7">
        <v>5.1275124E7</v>
      </c>
      <c r="B234" t="s" s="8">
        <v>54</v>
      </c>
      <c r="C234" t="n" s="8">
        <f>IF(false,"005-1255", "005-1255")</f>
      </c>
      <c r="D234" t="s" s="8">
        <v>153</v>
      </c>
      <c r="E234" t="n" s="8">
        <v>1.0</v>
      </c>
      <c r="F234" t="n" s="8">
        <v>689.0</v>
      </c>
      <c r="G234" t="s" s="8">
        <v>53</v>
      </c>
      <c r="H234" t="s" s="8">
        <v>276</v>
      </c>
      <c r="I234" t="s" s="8">
        <v>398</v>
      </c>
    </row>
    <row r="235" ht="16.0" customHeight="true">
      <c r="A235" t="n" s="7">
        <v>5.1080166E7</v>
      </c>
      <c r="B235" t="s" s="8">
        <v>56</v>
      </c>
      <c r="C235" t="n" s="8">
        <f>IF(false,"120921937", "120921937")</f>
      </c>
      <c r="D235" t="s" s="8">
        <v>399</v>
      </c>
      <c r="E235" t="n" s="8">
        <v>1.0</v>
      </c>
      <c r="F235" t="n" s="8">
        <v>830.0</v>
      </c>
      <c r="G235" t="s" s="8">
        <v>53</v>
      </c>
      <c r="H235" t="s" s="8">
        <v>276</v>
      </c>
      <c r="I235" t="s" s="8">
        <v>400</v>
      </c>
    </row>
    <row r="236" ht="16.0" customHeight="true">
      <c r="A236" t="n" s="7">
        <v>5.1274711E7</v>
      </c>
      <c r="B236" t="s" s="8">
        <v>54</v>
      </c>
      <c r="C236" t="n" s="8">
        <f>IF(false,"120922947", "120922947")</f>
      </c>
      <c r="D236" t="s" s="8">
        <v>162</v>
      </c>
      <c r="E236" t="n" s="8">
        <v>1.0</v>
      </c>
      <c r="F236" t="n" s="8">
        <v>1999.0</v>
      </c>
      <c r="G236" t="s" s="8">
        <v>53</v>
      </c>
      <c r="H236" t="s" s="8">
        <v>276</v>
      </c>
      <c r="I236" t="s" s="8">
        <v>401</v>
      </c>
    </row>
    <row r="237" ht="16.0" customHeight="true">
      <c r="A237" t="n" s="7">
        <v>5.1241874E7</v>
      </c>
      <c r="B237" t="s" s="8">
        <v>54</v>
      </c>
      <c r="C237" t="n" s="8">
        <f>IF(false,"120923163", "120923163")</f>
      </c>
      <c r="D237" t="s" s="8">
        <v>402</v>
      </c>
      <c r="E237" t="n" s="8">
        <v>1.0</v>
      </c>
      <c r="F237" t="n" s="8">
        <v>1389.0</v>
      </c>
      <c r="G237" t="s" s="8">
        <v>53</v>
      </c>
      <c r="H237" t="s" s="8">
        <v>276</v>
      </c>
      <c r="I237" t="s" s="8">
        <v>403</v>
      </c>
    </row>
    <row r="238" ht="16.0" customHeight="true">
      <c r="A238" t="n" s="7">
        <v>5.1089029E7</v>
      </c>
      <c r="B238" t="s" s="8">
        <v>56</v>
      </c>
      <c r="C238" t="n" s="8">
        <f>IF(false,"005-1181", "005-1181")</f>
      </c>
      <c r="D238" t="s" s="8">
        <v>148</v>
      </c>
      <c r="E238" t="n" s="8">
        <v>1.0</v>
      </c>
      <c r="F238" t="n" s="8">
        <v>783.0</v>
      </c>
      <c r="G238" t="s" s="8">
        <v>53</v>
      </c>
      <c r="H238" t="s" s="8">
        <v>276</v>
      </c>
      <c r="I238" t="s" s="8">
        <v>404</v>
      </c>
    </row>
    <row r="239" ht="16.0" customHeight="true">
      <c r="A239" t="n" s="7">
        <v>5.1330452E7</v>
      </c>
      <c r="B239" t="s" s="8">
        <v>54</v>
      </c>
      <c r="C239" t="n" s="8">
        <f>IF(false,"120921543", "120921543")</f>
      </c>
      <c r="D239" t="s" s="8">
        <v>405</v>
      </c>
      <c r="E239" t="n" s="8">
        <v>2.0</v>
      </c>
      <c r="F239" t="n" s="8">
        <v>1798.0</v>
      </c>
      <c r="G239" t="s" s="8">
        <v>53</v>
      </c>
      <c r="H239" t="s" s="8">
        <v>276</v>
      </c>
      <c r="I239" t="s" s="8">
        <v>406</v>
      </c>
    </row>
    <row r="240" ht="16.0" customHeight="true">
      <c r="A240" t="n" s="7">
        <v>5.1042654E7</v>
      </c>
      <c r="B240" t="s" s="8">
        <v>56</v>
      </c>
      <c r="C240" t="n" s="8">
        <f>IF(false,"005-1255", "005-1255")</f>
      </c>
      <c r="D240" t="s" s="8">
        <v>153</v>
      </c>
      <c r="E240" t="n" s="8">
        <v>2.0</v>
      </c>
      <c r="F240" t="n" s="8">
        <v>1038.0</v>
      </c>
      <c r="G240" t="s" s="8">
        <v>53</v>
      </c>
      <c r="H240" t="s" s="8">
        <v>276</v>
      </c>
      <c r="I240" t="s" s="8">
        <v>407</v>
      </c>
    </row>
    <row r="241" ht="16.0" customHeight="true">
      <c r="A241" t="n" s="7">
        <v>5.1099336E7</v>
      </c>
      <c r="B241" t="s" s="8">
        <v>56</v>
      </c>
      <c r="C241" t="n" s="8">
        <f>IF(false,"005-1519", "005-1519")</f>
      </c>
      <c r="D241" t="s" s="8">
        <v>408</v>
      </c>
      <c r="E241" t="n" s="8">
        <v>1.0</v>
      </c>
      <c r="F241" t="n" s="8">
        <v>1324.0</v>
      </c>
      <c r="G241" t="s" s="8">
        <v>53</v>
      </c>
      <c r="H241" t="s" s="8">
        <v>276</v>
      </c>
      <c r="I241" t="s" s="8">
        <v>409</v>
      </c>
    </row>
    <row r="242" ht="16.0" customHeight="true">
      <c r="A242" t="n" s="7">
        <v>5.0918913E7</v>
      </c>
      <c r="B242" t="s" s="8">
        <v>66</v>
      </c>
      <c r="C242" t="n" s="8">
        <f>IF(false,"120922390", "120922390")</f>
      </c>
      <c r="D242" t="s" s="8">
        <v>284</v>
      </c>
      <c r="E242" t="n" s="8">
        <v>2.0</v>
      </c>
      <c r="F242" t="n" s="8">
        <v>760.0</v>
      </c>
      <c r="G242" t="s" s="8">
        <v>53</v>
      </c>
      <c r="H242" t="s" s="8">
        <v>276</v>
      </c>
      <c r="I242" t="s" s="8">
        <v>410</v>
      </c>
    </row>
    <row r="243" ht="16.0" customHeight="true">
      <c r="A243" t="n" s="7">
        <v>5.1106268E7</v>
      </c>
      <c r="B243" t="s" s="8">
        <v>56</v>
      </c>
      <c r="C243" t="n" s="8">
        <f>IF(false,"120922877", "120922877")</f>
      </c>
      <c r="D243" t="s" s="8">
        <v>115</v>
      </c>
      <c r="E243" t="n" s="8">
        <v>2.0</v>
      </c>
      <c r="F243" t="n" s="8">
        <v>984.0</v>
      </c>
      <c r="G243" t="s" s="8">
        <v>53</v>
      </c>
      <c r="H243" t="s" s="8">
        <v>276</v>
      </c>
      <c r="I243" t="s" s="8">
        <v>411</v>
      </c>
    </row>
    <row r="244" ht="16.0" customHeight="true">
      <c r="A244" t="n" s="7">
        <v>5.1107458E7</v>
      </c>
      <c r="B244" t="s" s="8">
        <v>56</v>
      </c>
      <c r="C244" t="n" s="8">
        <f>IF(false,"005-1516", "005-1516")</f>
      </c>
      <c r="D244" t="s" s="8">
        <v>60</v>
      </c>
      <c r="E244" t="n" s="8">
        <v>1.0</v>
      </c>
      <c r="F244" t="n" s="8">
        <v>1.0</v>
      </c>
      <c r="G244" t="s" s="8">
        <v>53</v>
      </c>
      <c r="H244" t="s" s="8">
        <v>50</v>
      </c>
      <c r="I244" t="s" s="8">
        <v>412</v>
      </c>
    </row>
    <row r="245" ht="16.0" customHeight="true">
      <c r="A245" t="n" s="7">
        <v>5.1513535E7</v>
      </c>
      <c r="B245" t="s" s="8">
        <v>276</v>
      </c>
      <c r="C245" t="n" s="8">
        <f>IF(false,"120921900", "120921900")</f>
      </c>
      <c r="D245" t="s" s="8">
        <v>413</v>
      </c>
      <c r="E245" t="n" s="8">
        <v>1.0</v>
      </c>
      <c r="F245" t="n" s="8">
        <v>634.0</v>
      </c>
      <c r="G245" t="s" s="8">
        <v>53</v>
      </c>
      <c r="H245" t="s" s="8">
        <v>50</v>
      </c>
      <c r="I245" t="s" s="8">
        <v>414</v>
      </c>
    </row>
    <row r="246" ht="16.0" customHeight="true">
      <c r="A246" t="n" s="7">
        <v>4.9683846E7</v>
      </c>
      <c r="B246" t="s" s="8">
        <v>415</v>
      </c>
      <c r="C246" t="n" s="8">
        <f>IF(false,"005-1255", "005-1255")</f>
      </c>
      <c r="D246" t="s" s="8">
        <v>153</v>
      </c>
      <c r="E246" t="n" s="8">
        <v>1.0</v>
      </c>
      <c r="F246" t="n" s="8">
        <v>519.0</v>
      </c>
      <c r="G246" t="s" s="8">
        <v>53</v>
      </c>
      <c r="H246" t="s" s="8">
        <v>50</v>
      </c>
      <c r="I246" t="s" s="8">
        <v>416</v>
      </c>
    </row>
    <row r="247" ht="16.0" customHeight="true">
      <c r="A247" t="n" s="7">
        <v>5.1503272E7</v>
      </c>
      <c r="B247" t="s" s="8">
        <v>276</v>
      </c>
      <c r="C247" t="n" s="8">
        <f>IF(false,"005-1512", "005-1512")</f>
      </c>
      <c r="D247" t="s" s="8">
        <v>129</v>
      </c>
      <c r="E247" t="n" s="8">
        <v>2.0</v>
      </c>
      <c r="F247" t="n" s="8">
        <v>1228.0</v>
      </c>
      <c r="G247" t="s" s="8">
        <v>53</v>
      </c>
      <c r="H247" t="s" s="8">
        <v>50</v>
      </c>
      <c r="I247" t="s" s="8">
        <v>417</v>
      </c>
    </row>
    <row r="248" ht="16.0" customHeight="true">
      <c r="A248" t="n" s="7">
        <v>5.1497916E7</v>
      </c>
      <c r="B248" t="s" s="8">
        <v>276</v>
      </c>
      <c r="C248" t="n" s="8">
        <f>IF(false,"005-1515", "005-1515")</f>
      </c>
      <c r="D248" t="s" s="8">
        <v>98</v>
      </c>
      <c r="E248" t="n" s="8">
        <v>1.0</v>
      </c>
      <c r="F248" t="n" s="8">
        <v>889.0</v>
      </c>
      <c r="G248" t="s" s="8">
        <v>53</v>
      </c>
      <c r="H248" t="s" s="8">
        <v>50</v>
      </c>
      <c r="I248" t="s" s="8">
        <v>418</v>
      </c>
    </row>
    <row r="249" ht="16.0" customHeight="true">
      <c r="A249" t="n" s="7">
        <v>5.1460563E7</v>
      </c>
      <c r="B249" t="s" s="8">
        <v>149</v>
      </c>
      <c r="C249" t="n" s="8">
        <f>IF(false,"005-1273", "005-1273")</f>
      </c>
      <c r="D249" t="s" s="8">
        <v>144</v>
      </c>
      <c r="E249" t="n" s="8">
        <v>1.0</v>
      </c>
      <c r="F249" t="n" s="8">
        <v>1.0</v>
      </c>
      <c r="G249" t="s" s="8">
        <v>53</v>
      </c>
      <c r="H249" t="s" s="8">
        <v>50</v>
      </c>
      <c r="I249" t="s" s="8">
        <v>419</v>
      </c>
    </row>
    <row r="250" ht="16.0" customHeight="true">
      <c r="A250" t="n" s="7">
        <v>5.0829843E7</v>
      </c>
      <c r="B250" t="s" s="8">
        <v>66</v>
      </c>
      <c r="C250" t="n" s="8">
        <f>IF(false,"120922765", "120922765")</f>
      </c>
      <c r="D250" t="s" s="8">
        <v>420</v>
      </c>
      <c r="E250" t="n" s="8">
        <v>1.0</v>
      </c>
      <c r="F250" t="n" s="8">
        <v>1432.0</v>
      </c>
      <c r="G250" t="s" s="8">
        <v>53</v>
      </c>
      <c r="H250" t="s" s="8">
        <v>50</v>
      </c>
      <c r="I250" t="s" s="8">
        <v>421</v>
      </c>
    </row>
    <row r="251" ht="16.0" customHeight="true">
      <c r="A251" t="n" s="7">
        <v>5.1514037E7</v>
      </c>
      <c r="B251" t="s" s="8">
        <v>276</v>
      </c>
      <c r="C251" t="n" s="8">
        <f>IF(false,"120921939", "120921939")</f>
      </c>
      <c r="D251" t="s" s="8">
        <v>422</v>
      </c>
      <c r="E251" t="n" s="8">
        <v>1.0</v>
      </c>
      <c r="F251" t="n" s="8">
        <v>909.0</v>
      </c>
      <c r="G251" t="s" s="8">
        <v>53</v>
      </c>
      <c r="H251" t="s" s="8">
        <v>50</v>
      </c>
      <c r="I251" t="s" s="8">
        <v>423</v>
      </c>
    </row>
    <row r="252" ht="16.0" customHeight="true">
      <c r="A252" t="n" s="7">
        <v>5.1487442E7</v>
      </c>
      <c r="B252" t="s" s="8">
        <v>149</v>
      </c>
      <c r="C252" t="n" s="8">
        <f>IF(false,"120922947", "120922947")</f>
      </c>
      <c r="D252" t="s" s="8">
        <v>162</v>
      </c>
      <c r="E252" t="n" s="8">
        <v>1.0</v>
      </c>
      <c r="F252" t="n" s="8">
        <v>1999.0</v>
      </c>
      <c r="G252" t="s" s="8">
        <v>53</v>
      </c>
      <c r="H252" t="s" s="8">
        <v>50</v>
      </c>
      <c r="I252" t="s" s="8">
        <v>424</v>
      </c>
    </row>
    <row r="253" ht="16.0" customHeight="true">
      <c r="A253" t="n" s="7">
        <v>5.1477091E7</v>
      </c>
      <c r="B253" t="s" s="8">
        <v>149</v>
      </c>
      <c r="C253" t="n" s="8">
        <f>IF(false,"120922460", "120922460")</f>
      </c>
      <c r="D253" t="s" s="8">
        <v>186</v>
      </c>
      <c r="E253" t="n" s="8">
        <v>1.0</v>
      </c>
      <c r="F253" t="n" s="8">
        <v>2374.0</v>
      </c>
      <c r="G253" t="s" s="8">
        <v>53</v>
      </c>
      <c r="H253" t="s" s="8">
        <v>50</v>
      </c>
      <c r="I253" t="s" s="8">
        <v>425</v>
      </c>
    </row>
    <row r="254" ht="16.0" customHeight="true">
      <c r="A254" t="n" s="7">
        <v>5.1417108E7</v>
      </c>
      <c r="B254" t="s" s="8">
        <v>149</v>
      </c>
      <c r="C254" t="n" s="8">
        <f>IF(false,"120923068", "120923068")</f>
      </c>
      <c r="D254" t="s" s="8">
        <v>426</v>
      </c>
      <c r="E254" t="n" s="8">
        <v>1.0</v>
      </c>
      <c r="F254" t="n" s="8">
        <v>16.0</v>
      </c>
      <c r="G254" t="s" s="8">
        <v>53</v>
      </c>
      <c r="H254" t="s" s="8">
        <v>50</v>
      </c>
      <c r="I254" t="s" s="8">
        <v>427</v>
      </c>
    </row>
    <row r="255" ht="16.0" customHeight="true">
      <c r="A255" t="n" s="7">
        <v>5.1517056E7</v>
      </c>
      <c r="B255" t="s" s="8">
        <v>276</v>
      </c>
      <c r="C255" t="n" s="8">
        <f>IF(false,"120921817", "120921817")</f>
      </c>
      <c r="D255" t="s" s="8">
        <v>428</v>
      </c>
      <c r="E255" t="n" s="8">
        <v>1.0</v>
      </c>
      <c r="F255" t="n" s="8">
        <v>177.0</v>
      </c>
      <c r="G255" t="s" s="8">
        <v>53</v>
      </c>
      <c r="H255" t="s" s="8">
        <v>50</v>
      </c>
      <c r="I255" t="s" s="8">
        <v>429</v>
      </c>
    </row>
    <row r="256" ht="16.0" customHeight="true">
      <c r="A256" t="n" s="7">
        <v>5.1457088E7</v>
      </c>
      <c r="B256" t="s" s="8">
        <v>149</v>
      </c>
      <c r="C256" t="n" s="8">
        <f>IF(false,"120923119", "120923119")</f>
      </c>
      <c r="D256" t="s" s="8">
        <v>430</v>
      </c>
      <c r="E256" t="n" s="8">
        <v>1.0</v>
      </c>
      <c r="F256" t="n" s="8">
        <v>509.0</v>
      </c>
      <c r="G256" t="s" s="8">
        <v>53</v>
      </c>
      <c r="H256" t="s" s="8">
        <v>50</v>
      </c>
      <c r="I256" t="s" s="8">
        <v>431</v>
      </c>
    </row>
    <row r="257" ht="16.0" customHeight="true">
      <c r="A257" t="n" s="7">
        <v>5.138007E7</v>
      </c>
      <c r="B257" t="s" s="8">
        <v>149</v>
      </c>
      <c r="C257" t="n" s="8">
        <f>IF(false,"120921626", "120921626")</f>
      </c>
      <c r="D257" t="s" s="8">
        <v>82</v>
      </c>
      <c r="E257" t="n" s="8">
        <v>1.0</v>
      </c>
      <c r="F257" t="n" s="8">
        <v>898.0</v>
      </c>
      <c r="G257" t="s" s="8">
        <v>53</v>
      </c>
      <c r="H257" t="s" s="8">
        <v>50</v>
      </c>
      <c r="I257" t="s" s="8">
        <v>432</v>
      </c>
    </row>
    <row r="258" ht="16.0" customHeight="true">
      <c r="A258" t="n" s="7">
        <v>5.1473258E7</v>
      </c>
      <c r="B258" t="s" s="8">
        <v>149</v>
      </c>
      <c r="C258" t="n" s="8">
        <f>IF(false,"120921942", "120921942")</f>
      </c>
      <c r="D258" t="s" s="8">
        <v>433</v>
      </c>
      <c r="E258" t="n" s="8">
        <v>1.0</v>
      </c>
      <c r="F258" t="n" s="8">
        <v>1686.0</v>
      </c>
      <c r="G258" t="s" s="8">
        <v>53</v>
      </c>
      <c r="H258" t="s" s="8">
        <v>50</v>
      </c>
      <c r="I258" t="s" s="8">
        <v>434</v>
      </c>
    </row>
    <row r="259" ht="16.0" customHeight="true">
      <c r="A259" t="n" s="7">
        <v>5.1394738E7</v>
      </c>
      <c r="B259" t="s" s="8">
        <v>149</v>
      </c>
      <c r="C259" t="n" s="8">
        <f>IF(false,"120922092", "120922092")</f>
      </c>
      <c r="D259" t="s" s="8">
        <v>206</v>
      </c>
      <c r="E259" t="n" s="8">
        <v>1.0</v>
      </c>
      <c r="F259" t="n" s="8">
        <v>379.0</v>
      </c>
      <c r="G259" t="s" s="8">
        <v>53</v>
      </c>
      <c r="H259" t="s" s="8">
        <v>50</v>
      </c>
      <c r="I259" t="s" s="8">
        <v>435</v>
      </c>
    </row>
    <row r="260" ht="16.0" customHeight="true">
      <c r="A260" t="n" s="7">
        <v>5.1470664E7</v>
      </c>
      <c r="B260" t="s" s="8">
        <v>149</v>
      </c>
      <c r="C260" t="n" s="8">
        <f>IF(false,"005-1514", "005-1514")</f>
      </c>
      <c r="D260" t="s" s="8">
        <v>436</v>
      </c>
      <c r="E260" t="n" s="8">
        <v>1.0</v>
      </c>
      <c r="F260" t="n" s="8">
        <v>863.0</v>
      </c>
      <c r="G260" t="s" s="8">
        <v>53</v>
      </c>
      <c r="H260" t="s" s="8">
        <v>50</v>
      </c>
      <c r="I260" t="s" s="8">
        <v>437</v>
      </c>
    </row>
    <row r="261" ht="16.0" customHeight="true">
      <c r="A261" t="n" s="7">
        <v>5.1514587E7</v>
      </c>
      <c r="B261" t="s" s="8">
        <v>276</v>
      </c>
      <c r="C261" t="n" s="8">
        <f>IF(false,"120922957", "120922957")</f>
      </c>
      <c r="D261" t="s" s="8">
        <v>197</v>
      </c>
      <c r="E261" t="n" s="8">
        <v>1.0</v>
      </c>
      <c r="F261" t="n" s="8">
        <v>1699.0</v>
      </c>
      <c r="G261" t="s" s="8">
        <v>53</v>
      </c>
      <c r="H261" t="s" s="8">
        <v>50</v>
      </c>
      <c r="I261" t="s" s="8">
        <v>438</v>
      </c>
    </row>
    <row r="262" ht="16.0" customHeight="true">
      <c r="A262" t="n" s="7">
        <v>5.0966645E7</v>
      </c>
      <c r="B262" t="s" s="8">
        <v>56</v>
      </c>
      <c r="C262" t="n" s="8">
        <f>IF(false,"003-318", "003-318")</f>
      </c>
      <c r="D262" t="s" s="8">
        <v>62</v>
      </c>
      <c r="E262" t="n" s="8">
        <v>3.0</v>
      </c>
      <c r="F262" t="n" s="8">
        <v>3516.0</v>
      </c>
      <c r="G262" t="s" s="8">
        <v>53</v>
      </c>
      <c r="H262" t="s" s="8">
        <v>50</v>
      </c>
      <c r="I262" t="s" s="8">
        <v>439</v>
      </c>
    </row>
    <row r="263" ht="16.0" customHeight="true">
      <c r="A263" t="n" s="7">
        <v>5.1478808E7</v>
      </c>
      <c r="B263" t="s" s="8">
        <v>149</v>
      </c>
      <c r="C263" t="n" s="8">
        <f>IF(false,"120921202", "120921202")</f>
      </c>
      <c r="D263" t="s" s="8">
        <v>77</v>
      </c>
      <c r="E263" t="n" s="8">
        <v>2.0</v>
      </c>
      <c r="F263" t="n" s="8">
        <v>3014.0</v>
      </c>
      <c r="G263" t="s" s="8">
        <v>53</v>
      </c>
      <c r="H263" t="s" s="8">
        <v>50</v>
      </c>
      <c r="I263" t="s" s="8">
        <v>440</v>
      </c>
    </row>
    <row r="264" ht="16.0" customHeight="true">
      <c r="A264" t="n" s="7">
        <v>5.1453848E7</v>
      </c>
      <c r="B264" t="s" s="8">
        <v>149</v>
      </c>
      <c r="C264" t="n" s="8">
        <f>IF(false,"120922871", "120922871")</f>
      </c>
      <c r="D264" t="s" s="8">
        <v>441</v>
      </c>
      <c r="E264" t="n" s="8">
        <v>1.0</v>
      </c>
      <c r="F264" t="n" s="8">
        <v>1319.0</v>
      </c>
      <c r="G264" t="s" s="8">
        <v>53</v>
      </c>
      <c r="H264" t="s" s="8">
        <v>50</v>
      </c>
      <c r="I264" t="s" s="8">
        <v>442</v>
      </c>
    </row>
    <row r="265" ht="16.0" customHeight="true">
      <c r="A265" t="n" s="7">
        <v>5.142952E7</v>
      </c>
      <c r="B265" t="s" s="8">
        <v>149</v>
      </c>
      <c r="C265" t="n" s="8">
        <f>IF(false,"120922955", "120922955")</f>
      </c>
      <c r="D265" t="s" s="8">
        <v>184</v>
      </c>
      <c r="E265" t="n" s="8">
        <v>1.0</v>
      </c>
      <c r="F265" t="n" s="8">
        <v>2355.0</v>
      </c>
      <c r="G265" t="s" s="8">
        <v>53</v>
      </c>
      <c r="H265" t="s" s="8">
        <v>50</v>
      </c>
      <c r="I265" t="s" s="8">
        <v>443</v>
      </c>
    </row>
    <row r="266" ht="16.0" customHeight="true">
      <c r="A266" t="n" s="7">
        <v>5.1494235E7</v>
      </c>
      <c r="B266" t="s" s="8">
        <v>276</v>
      </c>
      <c r="C266" t="n" s="8">
        <f>IF(false,"120922966", "120922966")</f>
      </c>
      <c r="D266" t="s" s="8">
        <v>444</v>
      </c>
      <c r="E266" t="n" s="8">
        <v>1.0</v>
      </c>
      <c r="F266" t="n" s="8">
        <v>85.0</v>
      </c>
      <c r="G266" t="s" s="8">
        <v>53</v>
      </c>
      <c r="H266" t="s" s="8">
        <v>50</v>
      </c>
      <c r="I266" t="s" s="8">
        <v>445</v>
      </c>
    </row>
    <row r="267" ht="16.0" customHeight="true">
      <c r="A267" t="n" s="7">
        <v>5.1419184E7</v>
      </c>
      <c r="B267" t="s" s="8">
        <v>149</v>
      </c>
      <c r="C267" t="n" s="8">
        <f>IF(false,"120921872", "120921872")</f>
      </c>
      <c r="D267" t="s" s="8">
        <v>209</v>
      </c>
      <c r="E267" t="n" s="8">
        <v>1.0</v>
      </c>
      <c r="F267" t="n" s="8">
        <v>358.0</v>
      </c>
      <c r="G267" t="s" s="8">
        <v>53</v>
      </c>
      <c r="H267" t="s" s="8">
        <v>50</v>
      </c>
      <c r="I267" t="s" s="8">
        <v>446</v>
      </c>
    </row>
    <row r="268" ht="16.0" customHeight="true">
      <c r="A268" t="n" s="7">
        <v>5.1457444E7</v>
      </c>
      <c r="B268" t="s" s="8">
        <v>149</v>
      </c>
      <c r="C268" t="n" s="8">
        <f>IF(false,"120922877", "120922877")</f>
      </c>
      <c r="D268" t="s" s="8">
        <v>115</v>
      </c>
      <c r="E268" t="n" s="8">
        <v>1.0</v>
      </c>
      <c r="F268" t="n" s="8">
        <v>73.0</v>
      </c>
      <c r="G268" t="s" s="8">
        <v>53</v>
      </c>
      <c r="H268" t="s" s="8">
        <v>50</v>
      </c>
      <c r="I268" t="s" s="8">
        <v>447</v>
      </c>
    </row>
    <row r="269" ht="16.0" customHeight="true">
      <c r="A269" t="n" s="7">
        <v>5.1576051E7</v>
      </c>
      <c r="B269" t="s" s="8">
        <v>276</v>
      </c>
      <c r="C269" t="n" s="8">
        <f>IF(false,"120921901", "120921901")</f>
      </c>
      <c r="D269" t="s" s="8">
        <v>249</v>
      </c>
      <c r="E269" t="n" s="8">
        <v>1.0</v>
      </c>
      <c r="F269" t="n" s="8">
        <v>1080.0</v>
      </c>
      <c r="G269" t="s" s="8">
        <v>53</v>
      </c>
      <c r="H269" t="s" s="8">
        <v>50</v>
      </c>
      <c r="I269" t="s" s="8">
        <v>448</v>
      </c>
    </row>
    <row r="270" ht="16.0" customHeight="true">
      <c r="A270" t="n" s="7">
        <v>5.1519048E7</v>
      </c>
      <c r="B270" t="s" s="8">
        <v>276</v>
      </c>
      <c r="C270" t="n" s="8">
        <f>IF(false,"120922950", "120922950")</f>
      </c>
      <c r="D270" t="s" s="8">
        <v>165</v>
      </c>
      <c r="E270" t="n" s="8">
        <v>1.0</v>
      </c>
      <c r="F270" t="n" s="8">
        <v>79.0</v>
      </c>
      <c r="G270" t="s" s="8">
        <v>53</v>
      </c>
      <c r="H270" t="s" s="8">
        <v>50</v>
      </c>
      <c r="I270" t="s" s="8">
        <v>449</v>
      </c>
    </row>
    <row r="271" ht="16.0" customHeight="true">
      <c r="A271" t="n" s="7">
        <v>5.1513527E7</v>
      </c>
      <c r="B271" t="s" s="8">
        <v>276</v>
      </c>
      <c r="C271" t="n" s="8">
        <f>IF(false,"005-1273", "005-1273")</f>
      </c>
      <c r="D271" t="s" s="8">
        <v>144</v>
      </c>
      <c r="E271" t="n" s="8">
        <v>1.0</v>
      </c>
      <c r="F271" t="n" s="8">
        <v>506.0</v>
      </c>
      <c r="G271" t="s" s="8">
        <v>53</v>
      </c>
      <c r="H271" t="s" s="8">
        <v>50</v>
      </c>
      <c r="I271" t="s" s="8">
        <v>450</v>
      </c>
    </row>
    <row r="272" ht="16.0" customHeight="true">
      <c r="A272" t="n" s="7">
        <v>5.1513527E7</v>
      </c>
      <c r="B272" t="s" s="8">
        <v>276</v>
      </c>
      <c r="C272" t="n" s="8">
        <f>IF(false,"005-1255", "005-1255")</f>
      </c>
      <c r="D272" t="s" s="8">
        <v>153</v>
      </c>
      <c r="E272" t="n" s="8">
        <v>1.0</v>
      </c>
      <c r="F272" t="n" s="8">
        <v>499.0</v>
      </c>
      <c r="G272" t="s" s="8">
        <v>53</v>
      </c>
      <c r="H272" t="s" s="8">
        <v>50</v>
      </c>
      <c r="I272" t="s" s="8">
        <v>450</v>
      </c>
    </row>
    <row r="273" ht="16.0" customHeight="true">
      <c r="A273" t="n" s="7">
        <v>5.1511564E7</v>
      </c>
      <c r="B273" t="s" s="8">
        <v>276</v>
      </c>
      <c r="C273" t="n" s="8">
        <f>IF(false,"120921872", "120921872")</f>
      </c>
      <c r="D273" t="s" s="8">
        <v>209</v>
      </c>
      <c r="E273" t="n" s="8">
        <v>1.0</v>
      </c>
      <c r="F273" t="n" s="8">
        <v>358.0</v>
      </c>
      <c r="G273" t="s" s="8">
        <v>53</v>
      </c>
      <c r="H273" t="s" s="8">
        <v>50</v>
      </c>
      <c r="I273" t="s" s="8">
        <v>451</v>
      </c>
    </row>
    <row r="274" ht="16.0" customHeight="true">
      <c r="A274" t="n" s="7">
        <v>5.1502258E7</v>
      </c>
      <c r="B274" t="s" s="8">
        <v>276</v>
      </c>
      <c r="C274" t="n" s="8">
        <f>IF(false,"005-1515", "005-1515")</f>
      </c>
      <c r="D274" t="s" s="8">
        <v>98</v>
      </c>
      <c r="E274" t="n" s="8">
        <v>1.0</v>
      </c>
      <c r="F274" t="n" s="8">
        <v>789.0</v>
      </c>
      <c r="G274" t="s" s="8">
        <v>53</v>
      </c>
      <c r="H274" t="s" s="8">
        <v>50</v>
      </c>
      <c r="I274" t="s" s="8">
        <v>452</v>
      </c>
    </row>
    <row r="275" ht="16.0" customHeight="true">
      <c r="A275" t="n" s="7">
        <v>5.1500812E7</v>
      </c>
      <c r="B275" t="s" s="8">
        <v>276</v>
      </c>
      <c r="C275" t="n" s="8">
        <f>IF(false,"005-1511", "005-1511")</f>
      </c>
      <c r="D275" t="s" s="8">
        <v>75</v>
      </c>
      <c r="E275" t="n" s="8">
        <v>2.0</v>
      </c>
      <c r="F275" t="n" s="8">
        <v>1471.0</v>
      </c>
      <c r="G275" t="s" s="8">
        <v>53</v>
      </c>
      <c r="H275" t="s" s="8">
        <v>50</v>
      </c>
      <c r="I275" t="s" s="8">
        <v>453</v>
      </c>
    </row>
    <row r="276" ht="16.0" customHeight="true">
      <c r="A276" t="n" s="7">
        <v>5.1496203E7</v>
      </c>
      <c r="B276" t="s" s="8">
        <v>276</v>
      </c>
      <c r="C276" t="n" s="8">
        <f>IF(false,"120921942", "120921942")</f>
      </c>
      <c r="D276" t="s" s="8">
        <v>433</v>
      </c>
      <c r="E276" t="n" s="8">
        <v>1.0</v>
      </c>
      <c r="F276" t="n" s="8">
        <v>1686.0</v>
      </c>
      <c r="G276" t="s" s="8">
        <v>53</v>
      </c>
      <c r="H276" t="s" s="8">
        <v>50</v>
      </c>
      <c r="I276" t="s" s="8">
        <v>454</v>
      </c>
    </row>
    <row r="277" ht="16.0" customHeight="true">
      <c r="A277" t="n" s="7">
        <v>5.1494832E7</v>
      </c>
      <c r="B277" t="s" s="8">
        <v>276</v>
      </c>
      <c r="C277" t="n" s="8">
        <f>IF(false,"120922947", "120922947")</f>
      </c>
      <c r="D277" t="s" s="8">
        <v>162</v>
      </c>
      <c r="E277" t="n" s="8">
        <v>1.0</v>
      </c>
      <c r="F277" t="n" s="8">
        <v>1848.0</v>
      </c>
      <c r="G277" t="s" s="8">
        <v>53</v>
      </c>
      <c r="H277" t="s" s="8">
        <v>50</v>
      </c>
      <c r="I277" t="s" s="8">
        <v>455</v>
      </c>
    </row>
    <row r="278" ht="16.0" customHeight="true">
      <c r="A278" t="n" s="7">
        <v>5.1493986E7</v>
      </c>
      <c r="B278" t="s" s="8">
        <v>276</v>
      </c>
      <c r="C278" t="n" s="8">
        <f>IF(false,"005-1273", "005-1273")</f>
      </c>
      <c r="D278" t="s" s="8">
        <v>144</v>
      </c>
      <c r="E278" t="n" s="8">
        <v>1.0</v>
      </c>
      <c r="F278" t="n" s="8">
        <v>699.0</v>
      </c>
      <c r="G278" t="s" s="8">
        <v>53</v>
      </c>
      <c r="H278" t="s" s="8">
        <v>50</v>
      </c>
      <c r="I278" t="s" s="8">
        <v>456</v>
      </c>
    </row>
    <row r="279" ht="16.0" customHeight="true">
      <c r="A279" t="n" s="7">
        <v>5.1492432E7</v>
      </c>
      <c r="B279" t="s" s="8">
        <v>149</v>
      </c>
      <c r="C279" t="n" s="8">
        <f>IF(false,"120922947", "120922947")</f>
      </c>
      <c r="D279" t="s" s="8">
        <v>162</v>
      </c>
      <c r="E279" t="n" s="8">
        <v>1.0</v>
      </c>
      <c r="F279" t="n" s="8">
        <v>1899.0</v>
      </c>
      <c r="G279" t="s" s="8">
        <v>53</v>
      </c>
      <c r="H279" t="s" s="8">
        <v>50</v>
      </c>
      <c r="I279" t="s" s="8">
        <v>457</v>
      </c>
    </row>
    <row r="280" ht="16.0" customHeight="true">
      <c r="A280" t="n" s="7">
        <v>5.1487312E7</v>
      </c>
      <c r="B280" t="s" s="8">
        <v>149</v>
      </c>
      <c r="C280" t="n" s="8">
        <f>IF(false,"120921202", "120921202")</f>
      </c>
      <c r="D280" t="s" s="8">
        <v>77</v>
      </c>
      <c r="E280" t="n" s="8">
        <v>1.0</v>
      </c>
      <c r="F280" t="n" s="8">
        <v>1776.0</v>
      </c>
      <c r="G280" t="s" s="8">
        <v>53</v>
      </c>
      <c r="H280" t="s" s="8">
        <v>50</v>
      </c>
      <c r="I280" t="s" s="8">
        <v>458</v>
      </c>
    </row>
    <row r="281" ht="16.0" customHeight="true">
      <c r="A281" t="n" s="7">
        <v>5.1549339E7</v>
      </c>
      <c r="B281" t="s" s="8">
        <v>276</v>
      </c>
      <c r="C281" t="n" s="8">
        <f>IF(false,"005-1255", "005-1255")</f>
      </c>
      <c r="D281" t="s" s="8">
        <v>153</v>
      </c>
      <c r="E281" t="n" s="8">
        <v>1.0</v>
      </c>
      <c r="F281" t="n" s="8">
        <v>542.0</v>
      </c>
      <c r="G281" t="s" s="8">
        <v>53</v>
      </c>
      <c r="H281" t="s" s="8">
        <v>50</v>
      </c>
      <c r="I281" t="s" s="8">
        <v>459</v>
      </c>
    </row>
    <row r="282" ht="16.0" customHeight="true">
      <c r="A282" t="n" s="7">
        <v>5.1470347E7</v>
      </c>
      <c r="B282" t="s" s="8">
        <v>149</v>
      </c>
      <c r="C282" t="n" s="8">
        <f>IF(false,"120921439", "120921439")</f>
      </c>
      <c r="D282" t="s" s="8">
        <v>385</v>
      </c>
      <c r="E282" t="n" s="8">
        <v>1.0</v>
      </c>
      <c r="F282" t="n" s="8">
        <v>401.0</v>
      </c>
      <c r="G282" t="s" s="8">
        <v>53</v>
      </c>
      <c r="H282" t="s" s="8">
        <v>50</v>
      </c>
      <c r="I282" t="s" s="8">
        <v>460</v>
      </c>
    </row>
    <row r="283" ht="16.0" customHeight="true">
      <c r="A283" t="n" s="7">
        <v>5.149896E7</v>
      </c>
      <c r="B283" t="s" s="8">
        <v>276</v>
      </c>
      <c r="C283" t="n" s="8">
        <f>IF(false,"120922903", "120922903")</f>
      </c>
      <c r="D283" t="s" s="8">
        <v>67</v>
      </c>
      <c r="E283" t="n" s="8">
        <v>4.0</v>
      </c>
      <c r="F283" t="n" s="8">
        <v>1388.0</v>
      </c>
      <c r="G283" t="s" s="8">
        <v>53</v>
      </c>
      <c r="H283" t="s" s="8">
        <v>50</v>
      </c>
      <c r="I283" t="s" s="8">
        <v>461</v>
      </c>
    </row>
    <row r="284" ht="16.0" customHeight="true">
      <c r="A284" t="n" s="7">
        <v>5.158577E7</v>
      </c>
      <c r="B284" t="s" s="8">
        <v>276</v>
      </c>
      <c r="C284" t="n" s="8">
        <f>IF(false,"005-1273", "005-1273")</f>
      </c>
      <c r="D284" t="s" s="8">
        <v>144</v>
      </c>
      <c r="E284" t="n" s="8">
        <v>1.0</v>
      </c>
      <c r="F284" t="n" s="8">
        <v>480.0</v>
      </c>
      <c r="G284" t="s" s="8">
        <v>53</v>
      </c>
      <c r="H284" t="s" s="8">
        <v>50</v>
      </c>
      <c r="I284" t="s" s="8">
        <v>462</v>
      </c>
    </row>
    <row r="285" ht="16.0" customHeight="true">
      <c r="A285" t="n" s="7">
        <v>5.1446366E7</v>
      </c>
      <c r="B285" t="s" s="8">
        <v>149</v>
      </c>
      <c r="C285" t="n" s="8">
        <f>IF(false,"005-1255", "005-1255")</f>
      </c>
      <c r="D285" t="s" s="8">
        <v>153</v>
      </c>
      <c r="E285" t="n" s="8">
        <v>1.0</v>
      </c>
      <c r="F285" t="n" s="8">
        <v>689.0</v>
      </c>
      <c r="G285" t="s" s="8">
        <v>53</v>
      </c>
      <c r="H285" t="s" s="8">
        <v>50</v>
      </c>
      <c r="I285" t="s" s="8">
        <v>463</v>
      </c>
    </row>
    <row r="286" ht="16.0" customHeight="true">
      <c r="A286" t="n" s="7">
        <v>5.1439805E7</v>
      </c>
      <c r="B286" t="s" s="8">
        <v>149</v>
      </c>
      <c r="C286" t="n" s="8">
        <f>IF(false,"003-318", "003-318")</f>
      </c>
      <c r="D286" t="s" s="8">
        <v>62</v>
      </c>
      <c r="E286" t="n" s="8">
        <v>1.0</v>
      </c>
      <c r="F286" t="n" s="8">
        <v>1395.0</v>
      </c>
      <c r="G286" t="s" s="8">
        <v>53</v>
      </c>
      <c r="H286" t="s" s="8">
        <v>50</v>
      </c>
      <c r="I286" t="s" s="8">
        <v>464</v>
      </c>
    </row>
    <row r="287" ht="16.0" customHeight="true">
      <c r="A287" t="n" s="7">
        <v>5.1435891E7</v>
      </c>
      <c r="B287" t="s" s="8">
        <v>149</v>
      </c>
      <c r="C287" t="n" s="8">
        <f>IF(false,"120922903", "120922903")</f>
      </c>
      <c r="D287" t="s" s="8">
        <v>67</v>
      </c>
      <c r="E287" t="n" s="8">
        <v>1.0</v>
      </c>
      <c r="F287" t="n" s="8">
        <v>347.0</v>
      </c>
      <c r="G287" t="s" s="8">
        <v>53</v>
      </c>
      <c r="H287" t="s" s="8">
        <v>50</v>
      </c>
      <c r="I287" t="s" s="8">
        <v>465</v>
      </c>
    </row>
    <row r="288" ht="16.0" customHeight="true"/>
    <row r="289" ht="16.0" customHeight="true">
      <c r="A289" t="s" s="1">
        <v>37</v>
      </c>
      <c r="B289" s="1"/>
      <c r="C289" s="1"/>
      <c r="D289" s="1"/>
      <c r="E289" s="1"/>
      <c r="F289" t="n" s="8">
        <v>372755.4</v>
      </c>
      <c r="G289" s="2"/>
    </row>
    <row r="290" ht="16.0" customHeight="true"/>
    <row r="291" ht="16.0" customHeight="true">
      <c r="A291" t="s" s="1">
        <v>36</v>
      </c>
    </row>
    <row r="292" ht="34.0" customHeight="true">
      <c r="A292" t="s" s="9">
        <v>38</v>
      </c>
      <c r="B292" t="s" s="9">
        <v>0</v>
      </c>
      <c r="C292" t="s" s="9">
        <v>43</v>
      </c>
      <c r="D292" t="s" s="9">
        <v>1</v>
      </c>
      <c r="E292" t="s" s="9">
        <v>2</v>
      </c>
      <c r="F292" t="s" s="9">
        <v>39</v>
      </c>
      <c r="G292" t="s" s="9">
        <v>5</v>
      </c>
      <c r="H292" t="s" s="9">
        <v>3</v>
      </c>
      <c r="I292" t="s" s="9">
        <v>4</v>
      </c>
    </row>
    <row r="293" ht="16.0" customHeight="true">
      <c r="A293" t="n" s="8">
        <v>5.0588413E7</v>
      </c>
      <c r="B293" t="s" s="8">
        <v>253</v>
      </c>
      <c r="C293" t="n" s="8">
        <f>IF(false,"005-1255", "005-1255")</f>
      </c>
      <c r="D293" t="s" s="8">
        <v>153</v>
      </c>
      <c r="E293" t="n" s="8">
        <v>2.0</v>
      </c>
      <c r="F293" t="n" s="8">
        <v>-1312.0</v>
      </c>
      <c r="G293" t="s" s="8">
        <v>466</v>
      </c>
      <c r="H293" t="s" s="8">
        <v>149</v>
      </c>
      <c r="I293" t="s" s="8">
        <v>467</v>
      </c>
    </row>
    <row r="294" ht="16.0" customHeight="true">
      <c r="A294" t="n" s="8">
        <v>5.0611528E7</v>
      </c>
      <c r="B294" t="s" s="8">
        <v>253</v>
      </c>
      <c r="C294" t="n" s="8">
        <f>IF(false,"005-1416", "005-1416")</f>
      </c>
      <c r="D294" t="s" s="8">
        <v>468</v>
      </c>
      <c r="E294" t="n" s="8">
        <v>1.0</v>
      </c>
      <c r="F294" t="n" s="8">
        <v>-594.0</v>
      </c>
      <c r="G294" t="s" s="8">
        <v>466</v>
      </c>
      <c r="H294" t="s" s="8">
        <v>149</v>
      </c>
      <c r="I294" t="s" s="8">
        <v>469</v>
      </c>
    </row>
    <row r="295" ht="16.0" customHeight="true">
      <c r="A295" t="n" s="8">
        <v>5.0417895E7</v>
      </c>
      <c r="B295" t="s" s="8">
        <v>234</v>
      </c>
      <c r="C295" t="n" s="8">
        <f>IF(false,"120922947", "120922947")</f>
      </c>
      <c r="D295" t="s" s="8">
        <v>162</v>
      </c>
      <c r="E295" t="n" s="8">
        <v>1.0</v>
      </c>
      <c r="F295" t="n" s="8">
        <v>-1849.0</v>
      </c>
      <c r="G295" t="s" s="8">
        <v>466</v>
      </c>
      <c r="H295" t="s" s="8">
        <v>149</v>
      </c>
      <c r="I295" t="s" s="8">
        <v>470</v>
      </c>
    </row>
    <row r="296" ht="16.0" customHeight="true">
      <c r="A296" t="n" s="8">
        <v>5.1375124E7</v>
      </c>
      <c r="B296" t="s" s="8">
        <v>54</v>
      </c>
      <c r="C296" t="n" s="8">
        <f>IF(false,"005-1273", "005-1273")</f>
      </c>
      <c r="D296" t="s" s="8">
        <v>144</v>
      </c>
      <c r="E296" t="n" s="8">
        <v>1.0</v>
      </c>
      <c r="F296" t="n" s="8">
        <v>-868.0</v>
      </c>
      <c r="G296" t="s" s="8">
        <v>466</v>
      </c>
      <c r="H296" t="s" s="8">
        <v>276</v>
      </c>
      <c r="I296" t="s" s="8">
        <v>471</v>
      </c>
    </row>
    <row r="297" ht="16.0" customHeight="true">
      <c r="A297" t="n" s="8">
        <v>5.1104231E7</v>
      </c>
      <c r="B297" t="s" s="8">
        <v>56</v>
      </c>
      <c r="C297" t="n" s="8">
        <f>IF(false,"120921935", "120921935")</f>
      </c>
      <c r="D297" t="s" s="8">
        <v>127</v>
      </c>
      <c r="E297" t="n" s="8">
        <v>1.0</v>
      </c>
      <c r="F297" t="n" s="8">
        <v>-253.0</v>
      </c>
      <c r="G297" t="s" s="8">
        <v>466</v>
      </c>
      <c r="H297" t="s" s="8">
        <v>276</v>
      </c>
      <c r="I297" t="s" s="8">
        <v>472</v>
      </c>
    </row>
    <row r="298" ht="16.0" customHeight="true">
      <c r="A298" t="n" s="8">
        <v>5.0763709E7</v>
      </c>
      <c r="B298" t="s" s="8">
        <v>86</v>
      </c>
      <c r="C298" t="n" s="8">
        <f>IF(false,"120921439", "120921439")</f>
      </c>
      <c r="D298" t="s" s="8">
        <v>385</v>
      </c>
      <c r="E298" t="n" s="8">
        <v>1.0</v>
      </c>
      <c r="F298" t="n" s="8">
        <v>-599.0</v>
      </c>
      <c r="G298" t="s" s="8">
        <v>466</v>
      </c>
      <c r="H298" t="s" s="8">
        <v>276</v>
      </c>
      <c r="I298" t="s" s="8">
        <v>473</v>
      </c>
    </row>
    <row r="299" ht="16.0" customHeight="true"/>
    <row r="300" ht="16.0" customHeight="true">
      <c r="A300" t="s" s="1">
        <v>37</v>
      </c>
      <c r="F300" t="n" s="8">
        <v>-5475.0</v>
      </c>
      <c r="G300" s="2"/>
      <c r="H300" s="0"/>
      <c r="I300" s="0"/>
    </row>
    <row r="301" ht="16.0" customHeight="true">
      <c r="A301" s="1"/>
      <c r="B301" s="1"/>
      <c r="C301" s="1"/>
      <c r="D301" s="1"/>
      <c r="E301" s="1"/>
      <c r="F301" s="1"/>
      <c r="G301" s="1"/>
      <c r="H301" s="1"/>
      <c r="I301" s="1"/>
    </row>
    <row r="302" ht="16.0" customHeight="true">
      <c r="A302" t="s" s="1">
        <v>40</v>
      </c>
    </row>
    <row r="303" ht="34.0" customHeight="true">
      <c r="A303" t="s" s="9">
        <v>47</v>
      </c>
      <c r="B303" t="s" s="9">
        <v>48</v>
      </c>
      <c r="C303" s="9"/>
      <c r="D303" s="9"/>
      <c r="E303" s="9"/>
      <c r="F303" t="s" s="9">
        <v>39</v>
      </c>
      <c r="G303" t="s" s="9">
        <v>5</v>
      </c>
      <c r="H303" t="s" s="9">
        <v>3</v>
      </c>
      <c r="I303" t="s" s="9">
        <v>4</v>
      </c>
    </row>
    <row r="304" ht="16.0" customHeight="true"/>
    <row r="305" ht="16.0" customHeight="true">
      <c r="A305" t="s" s="1">
        <v>37</v>
      </c>
      <c r="F305" t="n" s="8">
        <v>0.0</v>
      </c>
      <c r="G305" s="2"/>
      <c r="H305" s="0"/>
      <c r="I305" s="0"/>
    </row>
    <row r="306" ht="16.0" customHeight="true">
      <c r="A306" s="1"/>
      <c r="B306" s="1"/>
      <c r="C306" s="1"/>
      <c r="D306" s="1"/>
      <c r="E306" s="1"/>
      <c r="F306" s="1"/>
      <c r="G306" s="1"/>
      <c r="H306" s="1"/>
      <c r="I306" s="2"/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Отчет по одному ПП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2020-04-01T20:30:28Z</dcterms:created>
  <dc:creator>Microsoft Office User</dc:creator>
  <cp:lastModifiedBy>Microsoft Office User</cp:lastModifiedBy>
  <dcterms:modified xsi:type="dcterms:W3CDTF">2021-03-15T15:31:22Z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7ceb315a-bde6-4780-a248-44c8f94af090</vt:lpwstr>
  </property>
</Properties>
</file>