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<sst xmlns="http://schemas.openxmlformats.org/spreadsheetml/2006/main" count="1272" uniqueCount="242">
  <si>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</si>
  <si>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</si>
  <si>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</si>
  <si>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</si>
  <si>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</si>
  <si>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</si>
  <si>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</si>
  <si>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</si>
  <si>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</si>
  <si>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</si>
  <si>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</si>
  <si>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</si>
  <si>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</si>
  <si>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</si>
  <si>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</si>
  <si>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</si>
  <si>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</si>
  <si>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</si>
  <si>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</si>
  <si>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</si>
  <si>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</si>
  <si>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</si>
  <si>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</si>
  <si>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</si>
  <si>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</si>
  <si>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</si>
  <si>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</si>
  <si>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</si>
  <si>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</si>
  <si>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</si>
  <si>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</si>
  <si>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</si>
  <si>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</si>
  <si>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</si>
  <si>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</si>
  <si>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</si>
  <si>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</si>
  <si>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</si>
  <si>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</si>
  <si>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</si>
  <si>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</si>
  <si>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</si>
  <si>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</si>
  <si>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</si>
  <si>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</si>
  <si>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</si>
  <si>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</si>
  <si>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</si>
  <si>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</si>
  <si>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</si>
  <si>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30.08.2021</t>
  </si>
  <si>
    <t>23.08.2021</t>
  </si>
  <si>
    <t>Аминокислотный комплекс Optimum Nutrition Superior Amino 2222 (320 таблеток)</t>
  </si>
  <si>
    <t>Платёж за скидку по баллам Яндекс Плюса</t>
  </si>
  <si>
    <t>27.08.2021</t>
  </si>
  <si>
    <t>612379cd7153b3aac69d3527</t>
  </si>
  <si>
    <t>26.08.2021</t>
  </si>
  <si>
    <t>Goo.N трусики L (9-14 кг) 44 шт.</t>
  </si>
  <si>
    <t>Платёж за скидку маркетплейса</t>
  </si>
  <si>
    <t>61287f2b04e943ff6b727c57</t>
  </si>
  <si>
    <t>Goo.N трусики Ultra L (9-14 кг), 56 шт.</t>
  </si>
  <si>
    <t>612880472af6cd3f4fe747dc</t>
  </si>
  <si>
    <t>Pigeon Щетка для бутылочек с губкой, зеленый</t>
  </si>
  <si>
    <t>6128805599d6ef2cdd35bc04</t>
  </si>
  <si>
    <t>25.08.2021</t>
  </si>
  <si>
    <t>Satisfyer Вибромассажер вакуум-волновой Dual Pleasure J2018-101, белый</t>
  </si>
  <si>
    <t>612880a1c5311b506d9764c1</t>
  </si>
  <si>
    <t>24.08.2021</t>
  </si>
  <si>
    <t>Biore Мусс очищающий для умывания против акне запасной блок, 130 мл</t>
  </si>
  <si>
    <t>612890bdf98801dc0dd8c1ca</t>
  </si>
  <si>
    <t>KIOSHI трусики М (6-11 кг), 52 шт.</t>
  </si>
  <si>
    <t>61275d8f32da833527b68a1f</t>
  </si>
  <si>
    <t>YokoSun трусики Premium L (9-14 кг) 44 шт., белый</t>
  </si>
  <si>
    <t>6128995c3620c25cb91bbf73</t>
  </si>
  <si>
    <t>Стиральный порошок Attack Bio EX, 0.81 кг</t>
  </si>
  <si>
    <t>612893fbc3080f8ac41632ea</t>
  </si>
  <si>
    <t>YokoSun подгузники M (5-10 кг), 62 шт.</t>
  </si>
  <si>
    <t>6128c3b78927ca48004b2cfb</t>
  </si>
  <si>
    <t>Протеин Optimum Nutrition 100% Isolate Gold Standard (1320 г) ваниль</t>
  </si>
  <si>
    <t>6128ce048927caabdc4b2c7e</t>
  </si>
  <si>
    <t>16.08.2021</t>
  </si>
  <si>
    <t>Takeshi трусики бамбуковые Kid's L (9-14 кг) 44 шт.</t>
  </si>
  <si>
    <t>6128dc8ddbdc31229127eba8</t>
  </si>
  <si>
    <t>Стиральный порошок Lion Shoushu Blue Dia, 0.9 кг</t>
  </si>
  <si>
    <t>6128e24b04e9437c79727c57</t>
  </si>
  <si>
    <t>19.08.2021</t>
  </si>
  <si>
    <t>YokoSun подгузники Premium NB (0-5 кг) 36 шт.</t>
  </si>
  <si>
    <t>6128e4c3c5311b61819764c5</t>
  </si>
  <si>
    <t>Pigeon палочки ватные с липкой поверхностью 50 шт</t>
  </si>
  <si>
    <t>6128eeca73990109e53a9739</t>
  </si>
  <si>
    <t>Merries трусики XXL (15-28 кг), 32 шт.</t>
  </si>
  <si>
    <t>6129197d03c37826e0a12819</t>
  </si>
  <si>
    <t>61293a89dbdc311c6827ebb7</t>
  </si>
  <si>
    <t>Joonies трусики Comfort L (9-14 кг), 44 шт.</t>
  </si>
  <si>
    <t>28.08.2021</t>
  </si>
  <si>
    <t>61295c3a8927caa5264b2cb3</t>
  </si>
  <si>
    <t>612962850fe9952a68fdec68</t>
  </si>
  <si>
    <t>Meine Liebe, Карандаш-пятновыводитель кислородный универсальный</t>
  </si>
  <si>
    <t>6127f9da2af6cd243a08c058</t>
  </si>
  <si>
    <t>6127da98792ab11d840a630d</t>
  </si>
  <si>
    <t>61296be8dbdc31142427eba9</t>
  </si>
  <si>
    <t>Satisfyer Стимулятор Love Triangle, белый</t>
  </si>
  <si>
    <t>61281ab1f4c0cb62dba1b691</t>
  </si>
  <si>
    <t>Satisfyer Вакуумно-волновой стимулятор Love Breeze, голубой</t>
  </si>
  <si>
    <t>612971e4954f6b30bfff02b4</t>
  </si>
  <si>
    <t>Стиральный порошок Lion Top Platinum Clear, 0.9 кг</t>
  </si>
  <si>
    <t>612972acdbdc31a40527ebb6</t>
  </si>
  <si>
    <t>Satisfyer Набор анальных пробок Booty Call (Plugs) 14 см, черный</t>
  </si>
  <si>
    <t>6127f50f94d527d467d3cf89</t>
  </si>
  <si>
    <t>Joonies подгузники Premium Soft L (9-14 кг), 42 шт.</t>
  </si>
  <si>
    <t>61298ea8dff13b3c111e4397</t>
  </si>
  <si>
    <t>20.08.2021</t>
  </si>
  <si>
    <t>Vivienne Sabo Тушь для ресниц Cabaret, в коробке, 01 черный</t>
  </si>
  <si>
    <t>61298f1ddff13b31391e439c</t>
  </si>
  <si>
    <t>Merries подгузники M (6-11 кг), 76 шт.</t>
  </si>
  <si>
    <t>6129a60d04e943fab7727c56</t>
  </si>
  <si>
    <t>Goo.N трусики Сheerful Baby XL (11-18 кг), 42 шт.</t>
  </si>
  <si>
    <t>61278de40fe99514ed77a942</t>
  </si>
  <si>
    <t>Goo.N подгузники S (4-8 кг), 84 шт.</t>
  </si>
  <si>
    <t>6129b35e6a86435d6a4ba0d6</t>
  </si>
  <si>
    <t>Joonies трусики Comfort XL (12-17 кг), 38 шт., 3 уп.</t>
  </si>
  <si>
    <t>6129c21f99d6ef106635bbff</t>
  </si>
  <si>
    <t>Satisfyer Вакуумно-волновой стимулятор Love Breeze, золотистый</t>
  </si>
  <si>
    <t>6127f7c8b9f8ed29dcfe717b</t>
  </si>
  <si>
    <t>YokoSun подгузники Premium M (5-10 кг) 62 шт., белый</t>
  </si>
  <si>
    <t>6129da06c3080f184c387035</t>
  </si>
  <si>
    <t>Гель для душа WINS Без запаха, сменный блок, 400 мл</t>
  </si>
  <si>
    <t>612a0dedf78dba03c308b51a</t>
  </si>
  <si>
    <t>YokoSun трусики Premium M (6-10 кг) 56 шт., белый</t>
  </si>
  <si>
    <t>612a21abc3080f16b2387035</t>
  </si>
  <si>
    <t>Goo.N трусики XL (12-20 кг) 38 шт.</t>
  </si>
  <si>
    <t>612a262494d52749dca02c9a</t>
  </si>
  <si>
    <t>Гель для душа Biore Мягкая свежесть, 480 мл</t>
  </si>
  <si>
    <t>612a2aad99d6ef4f3e35bc0a</t>
  </si>
  <si>
    <t>Merries трусики M (6-11 кг), 74 шт.</t>
  </si>
  <si>
    <t>6127d75f4f5c6e07c633944f</t>
  </si>
  <si>
    <t>Смесь БИБИКОЛЬ Нэнни 4, с 18 месяцев, 800 г</t>
  </si>
  <si>
    <t>612a41a68927ca3da24b2c7d</t>
  </si>
  <si>
    <t>29.08.2021</t>
  </si>
  <si>
    <t>61291ef720d51d47f86a873a</t>
  </si>
  <si>
    <t>612aa920c3080f086d38703a</t>
  </si>
  <si>
    <t>Satisfyer Вибратор из силикона Mono Flex 20.4 см, J2018-87, розовый</t>
  </si>
  <si>
    <t>612aa92c3b31764d878de677</t>
  </si>
  <si>
    <t>Satisfyer Вибратор пластик/силикон Mini Lovely Honey - 11.5 см, gold</t>
  </si>
  <si>
    <t>612aa9543b31764d878de678</t>
  </si>
  <si>
    <t>Esthetic House Протеиновая маска для лечения и разглаживания повреждённых волос CP-1 Premium Protein Treatment, 250 мл</t>
  </si>
  <si>
    <t>612aa968dff13b7eec1e43f2</t>
  </si>
  <si>
    <t>612aab86954f6baceeff02ae</t>
  </si>
  <si>
    <t>612aabccb9f8ed782c134676</t>
  </si>
  <si>
    <t>Manuoki трусики М (6-11 кг), 56 шт.</t>
  </si>
  <si>
    <t>612aad61954f6b959dff032d</t>
  </si>
  <si>
    <t>612aadb2dbdc31735227eba7</t>
  </si>
  <si>
    <t>Goo.N трусики XXL (13-25 кг) 28 шт.</t>
  </si>
  <si>
    <t>612aae026a86435b434ba125</t>
  </si>
  <si>
    <t>Satisfyer Эрекционное кольцо Royal One, темно-синий</t>
  </si>
  <si>
    <t>612ab0dd3b31764d878de67f</t>
  </si>
  <si>
    <t>Merries подгузники L (9-14 кг), 64 шт.</t>
  </si>
  <si>
    <t>612ab8bf2af6cd239de747dd</t>
  </si>
  <si>
    <t>612ac6bbfbacea0e0995b93a</t>
  </si>
  <si>
    <t>Satisfyer Стимулятор Love Triangle, черный</t>
  </si>
  <si>
    <t>612ac95c20d51d344554db51</t>
  </si>
  <si>
    <t>YokoSun трусики Premium XL (12-20 кг) 38 шт., белый</t>
  </si>
  <si>
    <t>612ac9dcdbdc312d1c27eba5</t>
  </si>
  <si>
    <t>YokoSun трусики L (9-14 кг), 44 шт.</t>
  </si>
  <si>
    <t>612acbebf78dba276008b50e</t>
  </si>
  <si>
    <t>22.08.2021</t>
  </si>
  <si>
    <t>Креатин Optimum Nutrition Creatine 2500 Caps (200 шт) без вкуса</t>
  </si>
  <si>
    <t>612acc0d954f6bf039ff02aa</t>
  </si>
  <si>
    <t>Минерально-витаминный комплекс Optimum Nutrition Opti-Women (120 капсул)</t>
  </si>
  <si>
    <t>Joonies трусики Comfort L (9-14 кг), 44 шт., 2 уп.</t>
  </si>
  <si>
    <t>612a7a5a2fe0984e2a011952</t>
  </si>
  <si>
    <t>Протеин Optimum Nutrition 100% Whey Gold Standard (4545-4704 г) двойной шоколад</t>
  </si>
  <si>
    <t>612ae65e0fe9956771fdec32</t>
  </si>
  <si>
    <t>Joonies трусики Comfort XL (12-17 кг), 38 шт.</t>
  </si>
  <si>
    <t>612af383c5311b2b189764be</t>
  </si>
  <si>
    <t>6128072e94d527f7abd3cfa2</t>
  </si>
  <si>
    <t>612af9cf5a39515c1f3d1df2</t>
  </si>
  <si>
    <t>612afb533620c265011bbf86</t>
  </si>
  <si>
    <t>612afbfaf9880176ebd8c1c1</t>
  </si>
  <si>
    <t>612b0cec04e94336a4727c5a</t>
  </si>
  <si>
    <t>Гейнер Optimum Nutrition Serious Mass (2.72 кг) банан</t>
  </si>
  <si>
    <t>612b0d8eb9f8edcc87134640</t>
  </si>
  <si>
    <t>Joonies трусики Standart L (9-14 кг), 42 шт., 42 шт., верблюды</t>
  </si>
  <si>
    <t>612b158203c378167ba12810</t>
  </si>
  <si>
    <t>Joonies трусики Premium Soft M (6-11 кг), 56 шт.</t>
  </si>
  <si>
    <t>612b1833954f6b3a8cff02b7</t>
  </si>
  <si>
    <t>Satisfyer Стимулятор Pro Traveler, aubergine/rosegold</t>
  </si>
  <si>
    <t>612928423620c2018eb4471c</t>
  </si>
  <si>
    <t>612b1c9503c378a5a7a12811</t>
  </si>
  <si>
    <t>Joonies подгузники Premium Soft M (6-11 кг), 58 шт.</t>
  </si>
  <si>
    <t>612b1ecc954f6b1d72ff02be</t>
  </si>
  <si>
    <t>Manuoki трусики L (9-14 кг), 44 шт.</t>
  </si>
  <si>
    <t>612b1f4704e94361ec727c56</t>
  </si>
  <si>
    <t>612b29aa32da8308df76a5eb</t>
  </si>
  <si>
    <t>6129e3e23620c2533bb44777</t>
  </si>
  <si>
    <t>61293ff7fbacea20cf529f35</t>
  </si>
  <si>
    <t>612b47e2954f6b11a9ff02ba</t>
  </si>
  <si>
    <t>Manuoki трусики XXL (15+ кг), 36 шт.</t>
  </si>
  <si>
    <t>612b877794d527c55da02caa</t>
  </si>
  <si>
    <t>612b877694d527e26fa02ca6</t>
  </si>
  <si>
    <t>612b8f3e32da837ec476a5fa</t>
  </si>
  <si>
    <t>Goo.N подгузники L (9-14 кг), 54 шт.</t>
  </si>
  <si>
    <t>612bcbdab9f8ed78ab13463a</t>
  </si>
  <si>
    <t>Holika Holika очищающая маска Skin and Pore Zero с глиной, 100 мл</t>
  </si>
  <si>
    <t>612be7ee94d5279c89a02c9f</t>
  </si>
  <si>
    <t>Lion Top Shiny Rose Жидкое средство для стирки аромат цветущих роз 850 гр</t>
  </si>
  <si>
    <t>612bf564fbacea2c2c95b98b</t>
  </si>
  <si>
    <t>612772f75a39510f065babf7</t>
  </si>
  <si>
    <t>612bfe437153b36cc308296c</t>
  </si>
  <si>
    <t>612bfe6fc5311b65c997651c</t>
  </si>
  <si>
    <t>612c00def4c0cb6d1ac025d6</t>
  </si>
  <si>
    <t>Satisfyer Стимулятор клитора вакуум-волновой Dual Love J2018-99, красный</t>
  </si>
  <si>
    <t>6129534c04e943766b78ad52</t>
  </si>
  <si>
    <t>Esthetic House Сыворотка для волос «восстановление» - CP-1 3seconds hair fill-up waterpack</t>
  </si>
  <si>
    <t>612c05c0c3080fc58838705a</t>
  </si>
  <si>
    <t>YokoSun трусики XL (12-20 кг), 38 шт.</t>
  </si>
  <si>
    <t>612c0cce5a3951bda63d1df8</t>
  </si>
  <si>
    <t>6128962494d5272ae0d3cfa9</t>
  </si>
  <si>
    <t>612c11a5c3080f8f3f387036</t>
  </si>
  <si>
    <t>612c145a94d527cd8da02ca6</t>
  </si>
  <si>
    <t>612c12003620c234241bbf7f</t>
  </si>
  <si>
    <t>6128d38d792ab15a7c0a62f9</t>
  </si>
  <si>
    <t>Satisfyer Стимулятор Penguin, черный/белый</t>
  </si>
  <si>
    <t>612c1b3294d527a158a02c99</t>
  </si>
  <si>
    <t>YokoSun подгузники L (9-13 кг), 54 шт.</t>
  </si>
  <si>
    <t>612c1bb15a39513b6d3d1deb</t>
  </si>
  <si>
    <t>612c1bf14f5c6e6ef5791575</t>
  </si>
  <si>
    <t>Универсальный чистящий порошок для глубоких загрязнений Apollo FUNS, 400 г</t>
  </si>
  <si>
    <t>6129d57d792ab11bda0a6375</t>
  </si>
  <si>
    <t>612c1e5cdbdc31338327ebaa</t>
  </si>
  <si>
    <t>Manuoki трусики XL (12+ кг), 38 шт.</t>
  </si>
  <si>
    <t>612c1e8a3b31766e8c8de663</t>
  </si>
  <si>
    <t>612c1e94f4c0cb0d5ac025a9</t>
  </si>
  <si>
    <t>612c253f7153b32c1908294f</t>
  </si>
  <si>
    <t>6129c49e3b317637a6bd011a</t>
  </si>
  <si>
    <t>612c49ef94d5272df4a02ca5</t>
  </si>
  <si>
    <t>612c4c8df4c0cb3f1ac025ad</t>
  </si>
  <si>
    <t>612884988927ca31720ee78b</t>
  </si>
  <si>
    <t>Возврат платежа за скидку по баллам Яндекс Плюса</t>
  </si>
  <si>
    <t>6128e219954f6b06bf5302ce</t>
  </si>
  <si>
    <t>Возврат платежа за скидку маркетплейса</t>
  </si>
  <si>
    <t>612bf82ac5311b230597651c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</si>
</sst>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13835.0</v>
      </c>
    </row>
    <row r="4" spans="1:9" s="3" customFormat="1" x14ac:dyDescent="0.2" ht="16.0" customHeight="true">
      <c r="A4" s="3" t="s">
        <v>34</v>
      </c>
      <c r="B4" s="10" t="n">
        <v>30057.0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6.0369281E7</v>
      </c>
      <c r="B8" s="8" t="s">
        <v>51</v>
      </c>
      <c r="C8" s="8" t="n">
        <f>IF(false,"120923175", "120923175")</f>
      </c>
      <c r="D8" s="8" t="s">
        <v>52</v>
      </c>
      <c r="E8" s="8" t="n">
        <v>1.0</v>
      </c>
      <c r="F8" s="8" t="n">
        <v>379.0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6.0793831E7</v>
      </c>
      <c r="B9" t="s" s="8">
        <v>56</v>
      </c>
      <c r="C9" t="n" s="8">
        <f>IF(false,"005-1518", "005-1518")</f>
      </c>
      <c r="D9" t="s" s="8">
        <v>57</v>
      </c>
      <c r="E9" t="n" s="8">
        <v>2.0</v>
      </c>
      <c r="F9" t="n" s="8">
        <v>604.0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6.045207E7</v>
      </c>
      <c r="B10" s="8" t="s">
        <v>51</v>
      </c>
      <c r="C10" s="8" t="n">
        <f>IF(false,"120921718", "120921718")</f>
      </c>
      <c r="D10" s="8" t="s">
        <v>60</v>
      </c>
      <c r="E10" s="8" t="n">
        <v>2.0</v>
      </c>
      <c r="F10" s="8" t="n">
        <v>802.0</v>
      </c>
      <c r="G10" s="8" t="s">
        <v>58</v>
      </c>
      <c r="H10" t="s" s="8">
        <v>54</v>
      </c>
      <c r="I10" t="s" s="8">
        <v>61</v>
      </c>
    </row>
    <row r="11" ht="16.0" customHeight="true">
      <c r="A11" t="n" s="7">
        <v>6.0789765E7</v>
      </c>
      <c r="B11" t="s" s="8">
        <v>56</v>
      </c>
      <c r="C11" t="n" s="8">
        <f>IF(false,"005-1264", "005-1264")</f>
      </c>
      <c r="D11" t="s" s="8">
        <v>62</v>
      </c>
      <c r="E11" t="n" s="8">
        <v>1.0</v>
      </c>
      <c r="F11" t="n" s="8">
        <v>162.0</v>
      </c>
      <c r="G11" t="s" s="8">
        <v>58</v>
      </c>
      <c r="H11" t="s" s="8">
        <v>54</v>
      </c>
      <c r="I11" t="s" s="8">
        <v>63</v>
      </c>
    </row>
    <row r="12" spans="1:9" x14ac:dyDescent="0.2" ht="16.0" customHeight="true">
      <c r="A12" s="7" t="n">
        <v>6.0766952E7</v>
      </c>
      <c r="B12" t="s" s="8">
        <v>64</v>
      </c>
      <c r="C12" t="n" s="8">
        <f>IF(false,"120922949", "120922949")</f>
      </c>
      <c r="D12" t="s" s="8">
        <v>65</v>
      </c>
      <c r="E12" t="n" s="8">
        <v>1.0</v>
      </c>
      <c r="F12" t="n" s="8">
        <v>100.0</v>
      </c>
      <c r="G12" t="s" s="8">
        <v>58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6.0490892E7</v>
      </c>
      <c r="B13" s="8" t="s">
        <v>67</v>
      </c>
      <c r="C13" s="8" t="n">
        <f>IF(false,"120921816", "120921816")</f>
      </c>
      <c r="D13" s="8" t="s">
        <v>68</v>
      </c>
      <c r="E13" s="8" t="n">
        <v>1.0</v>
      </c>
      <c r="F13" s="8" t="n">
        <v>89.0</v>
      </c>
      <c r="G13" s="8" t="s">
        <v>58</v>
      </c>
      <c r="H13" s="8" t="s">
        <v>54</v>
      </c>
      <c r="I13" s="8" t="s">
        <v>69</v>
      </c>
    </row>
    <row r="14" spans="1:9" x14ac:dyDescent="0.2" ht="16.0" customHeight="true">
      <c r="A14" s="7" t="n">
        <v>6.0831544E7</v>
      </c>
      <c r="B14" s="8" t="s">
        <v>56</v>
      </c>
      <c r="C14" s="8" t="n">
        <f>IF(false,"120923141", "120923141")</f>
      </c>
      <c r="D14" s="8" t="s">
        <v>70</v>
      </c>
      <c r="E14" s="8" t="n">
        <v>1.0</v>
      </c>
      <c r="F14" s="8" t="n">
        <v>71.0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6.0770337E7</v>
      </c>
      <c r="B15" t="s" s="8">
        <v>64</v>
      </c>
      <c r="C15" t="n" s="8">
        <f>IF(false,"120921995", "120921995")</f>
      </c>
      <c r="D15" t="s" s="8">
        <v>72</v>
      </c>
      <c r="E15" t="n" s="8">
        <v>1.0</v>
      </c>
      <c r="F15" t="n" s="8">
        <v>188.0</v>
      </c>
      <c r="G15" t="s" s="8">
        <v>58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6.0965458E7</v>
      </c>
      <c r="B16" t="s" s="8">
        <v>54</v>
      </c>
      <c r="C16" t="n" s="8">
        <f>IF(false,"120921429", "120921429")</f>
      </c>
      <c r="D16" t="s" s="8">
        <v>74</v>
      </c>
      <c r="E16" t="n" s="8">
        <v>1.0</v>
      </c>
      <c r="F16" s="8" t="n">
        <v>350.0</v>
      </c>
      <c r="G16" s="8" t="s">
        <v>53</v>
      </c>
      <c r="H16" s="8" t="s">
        <v>54</v>
      </c>
      <c r="I16" s="8" t="s">
        <v>75</v>
      </c>
    </row>
    <row r="17" spans="1:9" x14ac:dyDescent="0.2" ht="16.0" customHeight="true">
      <c r="A17" s="7" t="n">
        <v>6.0418612E7</v>
      </c>
      <c r="B17" s="8" t="s">
        <v>51</v>
      </c>
      <c r="C17" s="8" t="n">
        <f>IF(false,"005-1512", "005-1512")</f>
      </c>
      <c r="D17" s="8" t="s">
        <v>76</v>
      </c>
      <c r="E17" s="8" t="n">
        <v>1.0</v>
      </c>
      <c r="F17" s="8" t="n">
        <v>129.0</v>
      </c>
      <c r="G17" s="8" t="s">
        <v>58</v>
      </c>
      <c r="H17" s="8" t="s">
        <v>54</v>
      </c>
      <c r="I17" s="8" t="s">
        <v>77</v>
      </c>
    </row>
    <row r="18" spans="1:9" x14ac:dyDescent="0.2" ht="16.0" customHeight="true">
      <c r="A18" s="7" t="n">
        <v>6.0541564E7</v>
      </c>
      <c r="B18" t="s" s="8">
        <v>67</v>
      </c>
      <c r="C18" t="n" s="8">
        <f>IF(false,"120923155", "120923155")</f>
      </c>
      <c r="D18" t="s" s="8">
        <v>78</v>
      </c>
      <c r="E18" t="n" s="8">
        <v>1.0</v>
      </c>
      <c r="F18" t="n" s="8">
        <v>300.0</v>
      </c>
      <c r="G18" t="s" s="8">
        <v>58</v>
      </c>
      <c r="H18" t="s" s="8">
        <v>54</v>
      </c>
      <c r="I18" t="s" s="8">
        <v>79</v>
      </c>
    </row>
    <row r="19" spans="1:9" ht="16.0" x14ac:dyDescent="0.2" customHeight="true">
      <c r="A19" s="7" t="n">
        <v>5.9345068E7</v>
      </c>
      <c r="B19" s="8" t="s">
        <v>80</v>
      </c>
      <c r="C19" s="8" t="n">
        <f>IF(false,"120921743", "120921743")</f>
      </c>
      <c r="D19" s="8" t="s">
        <v>81</v>
      </c>
      <c r="E19" s="8" t="n">
        <v>3.0</v>
      </c>
      <c r="F19" s="8" t="n">
        <v>744.0</v>
      </c>
      <c r="G19" s="8" t="s">
        <v>58</v>
      </c>
      <c r="H19" s="8" t="s">
        <v>54</v>
      </c>
      <c r="I19" s="8" t="s">
        <v>82</v>
      </c>
    </row>
    <row r="20" spans="1:9" x14ac:dyDescent="0.2" ht="16.0" customHeight="true">
      <c r="A20" s="7" t="n">
        <v>6.0807076E7</v>
      </c>
      <c r="B20" s="8" t="s">
        <v>56</v>
      </c>
      <c r="C20" s="8" t="n">
        <f>IF(false,"002-931", "002-931")</f>
      </c>
      <c r="D20" s="8" t="s">
        <v>83</v>
      </c>
      <c r="E20" s="8" t="n">
        <v>1.0</v>
      </c>
      <c r="F20" s="8" t="n">
        <v>367.0</v>
      </c>
      <c r="G20" s="8" t="s">
        <v>58</v>
      </c>
      <c r="H20" s="8" t="s">
        <v>54</v>
      </c>
      <c r="I20" s="8" t="s">
        <v>84</v>
      </c>
    </row>
    <row r="21" ht="16.0" customHeight="true">
      <c r="A21" t="n" s="7">
        <v>5.9712978E7</v>
      </c>
      <c r="B21" t="s" s="8">
        <v>85</v>
      </c>
      <c r="C21" t="n" s="8">
        <f>IF(false,"120921902", "120921902")</f>
      </c>
      <c r="D21" t="s" s="8">
        <v>86</v>
      </c>
      <c r="E21" t="n" s="8">
        <v>1.0</v>
      </c>
      <c r="F21" t="n" s="8">
        <v>66.0</v>
      </c>
      <c r="G21" t="s" s="8">
        <v>58</v>
      </c>
      <c r="H21" t="s" s="8">
        <v>54</v>
      </c>
      <c r="I21" t="s" s="8">
        <v>87</v>
      </c>
    </row>
    <row r="22" spans="1:9" s="1" customFormat="1" x14ac:dyDescent="0.2" ht="16.0" customHeight="true">
      <c r="A22" s="7" t="n">
        <v>6.0643123E7</v>
      </c>
      <c r="B22" t="s" s="8">
        <v>64</v>
      </c>
      <c r="C22" t="n" s="8">
        <f>IF(false,"005-1138", "005-1138")</f>
      </c>
      <c r="D22" t="s" s="8">
        <v>88</v>
      </c>
      <c r="E22" t="n" s="8">
        <v>1.0</v>
      </c>
      <c r="F22" s="8" t="n">
        <v>112.0</v>
      </c>
      <c r="G22" s="8" t="s">
        <v>58</v>
      </c>
      <c r="H22" s="8" t="s">
        <v>54</v>
      </c>
      <c r="I22" s="8" t="s">
        <v>89</v>
      </c>
    </row>
    <row r="23" spans="1:9" x14ac:dyDescent="0.2" ht="16.0" customHeight="true">
      <c r="A23" s="7" t="n">
        <v>6.038584E7</v>
      </c>
      <c r="B23" s="8" t="s">
        <v>51</v>
      </c>
      <c r="C23" s="8" t="n">
        <f>IF(false,"120921370", "120921370")</f>
      </c>
      <c r="D23" s="8" t="s">
        <v>90</v>
      </c>
      <c r="E23" s="8" t="n">
        <v>2.0</v>
      </c>
      <c r="F23" s="8" t="n">
        <v>540.0</v>
      </c>
      <c r="G23" s="8" t="s">
        <v>58</v>
      </c>
      <c r="H23" s="8" t="s">
        <v>54</v>
      </c>
      <c r="I23" s="8" t="s">
        <v>91</v>
      </c>
    </row>
    <row r="24" ht="16.0" customHeight="true">
      <c r="A24" t="n" s="7">
        <v>6.0343419E7</v>
      </c>
      <c r="B24" t="s" s="8">
        <v>51</v>
      </c>
      <c r="C24" t="n" s="8">
        <f>IF(false,"120921718", "120921718")</f>
      </c>
      <c r="D24" t="s" s="8">
        <v>60</v>
      </c>
      <c r="E24" t="n" s="8">
        <v>1.0</v>
      </c>
      <c r="F24" t="n" s="8">
        <v>175.0</v>
      </c>
      <c r="G24" t="s" s="8">
        <v>58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6.0891501E7</v>
      </c>
      <c r="B25" t="s" s="8">
        <v>56</v>
      </c>
      <c r="C25" t="n" s="8">
        <f>IF(false,"120922353", "120922353")</f>
      </c>
      <c r="D25" t="s" s="8">
        <v>93</v>
      </c>
      <c r="E25" t="n" s="8">
        <v>1.0</v>
      </c>
      <c r="F25" t="n" s="8">
        <v>127.0</v>
      </c>
      <c r="G25" t="s" s="8">
        <v>58</v>
      </c>
      <c r="H25" t="s" s="8">
        <v>94</v>
      </c>
      <c r="I25" t="s" s="8">
        <v>95</v>
      </c>
    </row>
    <row r="26" ht="16.0" customHeight="true">
      <c r="A26" t="n" s="7">
        <v>6.0829998E7</v>
      </c>
      <c r="B26" t="s" s="8">
        <v>56</v>
      </c>
      <c r="C26" t="n" s="8">
        <f>IF(false,"120922353", "120922353")</f>
      </c>
      <c r="D26" t="s" s="8">
        <v>93</v>
      </c>
      <c r="E26" t="n" s="8">
        <v>3.0</v>
      </c>
      <c r="F26" t="n" s="8">
        <v>375.0</v>
      </c>
      <c r="G26" t="s" s="8">
        <v>58</v>
      </c>
      <c r="H26" t="s" s="8">
        <v>94</v>
      </c>
      <c r="I26" t="s" s="8">
        <v>96</v>
      </c>
    </row>
    <row r="27" ht="16.0" customHeight="true">
      <c r="A27" t="n" s="7">
        <v>6.0934199E7</v>
      </c>
      <c r="B27" t="s" s="8">
        <v>56</v>
      </c>
      <c r="C27" t="n" s="8">
        <f>IF(false,"005-1246", "005-1246")</f>
      </c>
      <c r="D27" t="s" s="8">
        <v>97</v>
      </c>
      <c r="E27" t="n" s="8">
        <v>1.0</v>
      </c>
      <c r="F27" t="n" s="8">
        <v>29.0</v>
      </c>
      <c r="G27" t="s" s="8">
        <v>53</v>
      </c>
      <c r="H27" t="s" s="8">
        <v>94</v>
      </c>
      <c r="I27" t="s" s="8">
        <v>98</v>
      </c>
    </row>
    <row r="28" ht="16.0" customHeight="true">
      <c r="A28" t="n" s="7">
        <v>6.0917518E7</v>
      </c>
      <c r="B28" t="s" s="8">
        <v>56</v>
      </c>
      <c r="C28" t="n" s="8">
        <f>IF(false,"002-931", "002-931")</f>
      </c>
      <c r="D28" t="s" s="8">
        <v>83</v>
      </c>
      <c r="E28" t="n" s="8">
        <v>8.0</v>
      </c>
      <c r="F28" t="n" s="8">
        <v>827.0</v>
      </c>
      <c r="G28" t="s" s="8">
        <v>53</v>
      </c>
      <c r="H28" t="s" s="8">
        <v>94</v>
      </c>
      <c r="I28" t="s" s="8">
        <v>99</v>
      </c>
    </row>
    <row r="29" spans="1:9" s="1" customFormat="1" x14ac:dyDescent="0.2" ht="16.0" customHeight="true">
      <c r="A29" t="n" s="7">
        <v>6.0917518E7</v>
      </c>
      <c r="B29" t="s" s="8">
        <v>56</v>
      </c>
      <c r="C29" t="n" s="8">
        <f>IF(false,"002-931", "002-931")</f>
      </c>
      <c r="D29" t="s" s="8">
        <v>83</v>
      </c>
      <c r="E29" t="n" s="8">
        <v>8.0</v>
      </c>
      <c r="F29" t="n" s="8">
        <v>840.0</v>
      </c>
      <c r="G29" s="8" t="s">
        <v>58</v>
      </c>
      <c r="H29" t="s" s="8">
        <v>94</v>
      </c>
      <c r="I29" s="8" t="s">
        <v>100</v>
      </c>
    </row>
    <row r="30" ht="16.0" customHeight="true">
      <c r="A30" t="n" s="7">
        <v>6.0942292E7</v>
      </c>
      <c r="B30" t="s" s="8">
        <v>54</v>
      </c>
      <c r="C30" t="n" s="8">
        <f>IF(false,"2152400610", "2152400610")</f>
      </c>
      <c r="D30" t="s" s="8">
        <v>101</v>
      </c>
      <c r="E30" t="n" s="8">
        <v>1.0</v>
      </c>
      <c r="F30" t="n" s="8">
        <v>97.0</v>
      </c>
      <c r="G30" t="s" s="8">
        <v>53</v>
      </c>
      <c r="H30" t="s" s="8">
        <v>94</v>
      </c>
      <c r="I30" t="s" s="8">
        <v>102</v>
      </c>
    </row>
    <row r="31" ht="16.0" customHeight="true">
      <c r="A31" t="n" s="7">
        <v>6.0942292E7</v>
      </c>
      <c r="B31" t="s" s="8">
        <v>54</v>
      </c>
      <c r="C31" t="n" s="8">
        <f>IF(false,"2152400582", "2152400582")</f>
      </c>
      <c r="D31" t="s" s="8">
        <v>103</v>
      </c>
      <c r="E31" t="n" s="8">
        <v>1.0</v>
      </c>
      <c r="F31" t="n" s="8">
        <v>76.0</v>
      </c>
      <c r="G31" t="s" s="8">
        <v>53</v>
      </c>
      <c r="H31" t="s" s="8">
        <v>94</v>
      </c>
      <c r="I31" t="s" s="8">
        <v>102</v>
      </c>
    </row>
    <row r="32" ht="16.0" customHeight="true">
      <c r="A32" t="n" s="7">
        <v>6.0965458E7</v>
      </c>
      <c r="B32" t="s" s="8">
        <v>54</v>
      </c>
      <c r="C32" t="n" s="8">
        <f>IF(false,"120921429", "120921429")</f>
      </c>
      <c r="D32" t="s" s="8">
        <v>74</v>
      </c>
      <c r="E32" t="n" s="8">
        <v>1.0</v>
      </c>
      <c r="F32" t="n" s="8">
        <v>85.0</v>
      </c>
      <c r="G32" t="s" s="8">
        <v>58</v>
      </c>
      <c r="H32" t="s" s="8">
        <v>94</v>
      </c>
      <c r="I32" t="s" s="8">
        <v>104</v>
      </c>
    </row>
    <row r="33" ht="16.0" customHeight="true">
      <c r="A33" t="n" s="7">
        <v>6.0910577E7</v>
      </c>
      <c r="B33" t="s" s="8">
        <v>56</v>
      </c>
      <c r="C33" t="n" s="8">
        <f>IF(false,"002-899", "002-899")</f>
      </c>
      <c r="D33" t="s" s="8">
        <v>105</v>
      </c>
      <c r="E33" t="n" s="8">
        <v>1.0</v>
      </c>
      <c r="F33" t="n" s="8">
        <v>44.0</v>
      </c>
      <c r="G33" t="s" s="8">
        <v>58</v>
      </c>
      <c r="H33" t="s" s="8">
        <v>94</v>
      </c>
      <c r="I33" t="s" s="8">
        <v>106</v>
      </c>
    </row>
    <row r="34" ht="16.0" customHeight="true">
      <c r="A34" t="n" s="7">
        <v>6.0932134E7</v>
      </c>
      <c r="B34" t="s" s="8">
        <v>56</v>
      </c>
      <c r="C34" t="n" s="8">
        <f>IF(false,"2152400606", "2152400606")</f>
      </c>
      <c r="D34" t="s" s="8">
        <v>107</v>
      </c>
      <c r="E34" t="n" s="8">
        <v>1.0</v>
      </c>
      <c r="F34" t="n" s="8">
        <v>81.0</v>
      </c>
      <c r="G34" t="s" s="8">
        <v>53</v>
      </c>
      <c r="H34" t="s" s="8">
        <v>94</v>
      </c>
      <c r="I34" t="s" s="8">
        <v>108</v>
      </c>
    </row>
    <row r="35" ht="16.0" customHeight="true">
      <c r="A35" t="n" s="7">
        <v>6.0677663E7</v>
      </c>
      <c r="B35" t="s" s="8">
        <v>64</v>
      </c>
      <c r="C35" t="n" s="8">
        <f>IF(false,"120921939", "120921939")</f>
      </c>
      <c r="D35" t="s" s="8">
        <v>109</v>
      </c>
      <c r="E35" t="n" s="8">
        <v>1.0</v>
      </c>
      <c r="F35" t="n" s="8">
        <v>339.0</v>
      </c>
      <c r="G35" t="s" s="8">
        <v>58</v>
      </c>
      <c r="H35" t="s" s="8">
        <v>94</v>
      </c>
      <c r="I35" t="s" s="8">
        <v>110</v>
      </c>
    </row>
    <row r="36" ht="16.0" customHeight="true">
      <c r="A36" t="n" s="7">
        <v>6.0000173E7</v>
      </c>
      <c r="B36" t="s" s="8">
        <v>111</v>
      </c>
      <c r="C36" t="n" s="8">
        <f>IF(false,"120922387", "120922387")</f>
      </c>
      <c r="D36" t="s" s="8">
        <v>112</v>
      </c>
      <c r="E36" t="n" s="8">
        <v>1.0</v>
      </c>
      <c r="F36" t="n" s="8">
        <v>89.0</v>
      </c>
      <c r="G36" t="s" s="8">
        <v>58</v>
      </c>
      <c r="H36" t="s" s="8">
        <v>94</v>
      </c>
      <c r="I36" t="s" s="8">
        <v>113</v>
      </c>
    </row>
    <row r="37" ht="16.0" customHeight="true">
      <c r="A37" t="n" s="7">
        <v>6.0443972E7</v>
      </c>
      <c r="B37" t="s" s="8">
        <v>51</v>
      </c>
      <c r="C37" t="n" s="8">
        <f>IF(false,"005-1249", "005-1249")</f>
      </c>
      <c r="D37" t="s" s="8">
        <v>114</v>
      </c>
      <c r="E37" t="n" s="8">
        <v>1.0</v>
      </c>
      <c r="F37" t="n" s="8">
        <v>254.0</v>
      </c>
      <c r="G37" t="s" s="8">
        <v>58</v>
      </c>
      <c r="H37" t="s" s="8">
        <v>94</v>
      </c>
      <c r="I37" t="s" s="8">
        <v>115</v>
      </c>
    </row>
    <row r="38" ht="16.0" customHeight="true">
      <c r="A38" t="n" s="7">
        <v>6.0863423E7</v>
      </c>
      <c r="B38" t="s" s="8">
        <v>56</v>
      </c>
      <c r="C38" t="n" s="8">
        <f>IF(false,"005-1359", "005-1359")</f>
      </c>
      <c r="D38" t="s" s="8">
        <v>116</v>
      </c>
      <c r="E38" t="n" s="8">
        <v>1.0</v>
      </c>
      <c r="F38" t="n" s="8">
        <v>116.0</v>
      </c>
      <c r="G38" t="s" s="8">
        <v>53</v>
      </c>
      <c r="H38" t="s" s="8">
        <v>94</v>
      </c>
      <c r="I38" t="s" s="8">
        <v>117</v>
      </c>
    </row>
    <row r="39" ht="16.0" customHeight="true">
      <c r="A39" t="n" s="7">
        <v>6.0703945E7</v>
      </c>
      <c r="B39" t="s" s="8">
        <v>64</v>
      </c>
      <c r="C39" t="n" s="8">
        <f>IF(false,"002-101", "002-101")</f>
      </c>
      <c r="D39" t="s" s="8">
        <v>118</v>
      </c>
      <c r="E39" t="n" s="8">
        <v>2.0</v>
      </c>
      <c r="F39" t="n" s="8">
        <v>606.0</v>
      </c>
      <c r="G39" t="s" s="8">
        <v>58</v>
      </c>
      <c r="H39" t="s" s="8">
        <v>94</v>
      </c>
      <c r="I39" t="s" s="8">
        <v>119</v>
      </c>
    </row>
    <row r="40" ht="16.0" customHeight="true">
      <c r="A40" t="n" s="7">
        <v>6.0770015E7</v>
      </c>
      <c r="B40" t="s" s="8">
        <v>64</v>
      </c>
      <c r="C40" t="n" s="8">
        <f>IF(false,"120922761", "120922761")</f>
      </c>
      <c r="D40" t="s" s="8">
        <v>120</v>
      </c>
      <c r="E40" t="n" s="8">
        <v>1.0</v>
      </c>
      <c r="F40" t="n" s="8">
        <v>374.0</v>
      </c>
      <c r="G40" t="s" s="8">
        <v>58</v>
      </c>
      <c r="H40" t="s" s="8">
        <v>94</v>
      </c>
      <c r="I40" t="s" s="8">
        <v>121</v>
      </c>
    </row>
    <row r="41" ht="16.0" customHeight="true">
      <c r="A41" t="n" s="7">
        <v>6.0933365E7</v>
      </c>
      <c r="B41" t="s" s="8">
        <v>56</v>
      </c>
      <c r="C41" t="n" s="8">
        <f>IF(false,"2152400609", "2152400609")</f>
      </c>
      <c r="D41" t="s" s="8">
        <v>122</v>
      </c>
      <c r="E41" t="n" s="8">
        <v>1.0</v>
      </c>
      <c r="F41" t="n" s="8">
        <v>123.0</v>
      </c>
      <c r="G41" t="s" s="8">
        <v>53</v>
      </c>
      <c r="H41" t="s" s="8">
        <v>94</v>
      </c>
      <c r="I41" t="s" s="8">
        <v>123</v>
      </c>
    </row>
    <row r="42" ht="16.0" customHeight="true">
      <c r="A42" t="n" s="7">
        <v>6.0753899E7</v>
      </c>
      <c r="B42" t="s" s="8">
        <v>64</v>
      </c>
      <c r="C42" t="n" s="8">
        <f>IF(false,"120921898", "120921898")</f>
      </c>
      <c r="D42" t="s" s="8">
        <v>124</v>
      </c>
      <c r="E42" t="n" s="8">
        <v>2.0</v>
      </c>
      <c r="F42" t="n" s="8">
        <v>374.0</v>
      </c>
      <c r="G42" t="s" s="8">
        <v>58</v>
      </c>
      <c r="H42" t="s" s="8">
        <v>94</v>
      </c>
      <c r="I42" t="s" s="8">
        <v>125</v>
      </c>
    </row>
    <row r="43" ht="16.0" customHeight="true">
      <c r="A43" t="n" s="7">
        <v>6.0890124E7</v>
      </c>
      <c r="B43" t="s" s="8">
        <v>56</v>
      </c>
      <c r="C43" t="n" s="8">
        <f>IF(false,"120923063", "120923063")</f>
      </c>
      <c r="D43" t="s" s="8">
        <v>126</v>
      </c>
      <c r="E43" t="n" s="8">
        <v>1.0</v>
      </c>
      <c r="F43" t="n" s="8">
        <v>63.0</v>
      </c>
      <c r="G43" t="s" s="8">
        <v>58</v>
      </c>
      <c r="H43" t="s" s="8">
        <v>94</v>
      </c>
      <c r="I43" t="s" s="8">
        <v>127</v>
      </c>
    </row>
    <row r="44" ht="16.0" customHeight="true">
      <c r="A44" t="n" s="7">
        <v>6.0599029E7</v>
      </c>
      <c r="B44" t="s" s="8">
        <v>67</v>
      </c>
      <c r="C44" t="n" s="8">
        <f>IF(false,"120921900", "120921900")</f>
      </c>
      <c r="D44" t="s" s="8">
        <v>128</v>
      </c>
      <c r="E44" t="n" s="8">
        <v>1.0</v>
      </c>
      <c r="F44" t="n" s="8">
        <v>188.0</v>
      </c>
      <c r="G44" t="s" s="8">
        <v>58</v>
      </c>
      <c r="H44" t="s" s="8">
        <v>94</v>
      </c>
      <c r="I44" t="s" s="8">
        <v>129</v>
      </c>
    </row>
    <row r="45" ht="16.0" customHeight="true">
      <c r="A45" t="n" s="7">
        <v>6.0953759E7</v>
      </c>
      <c r="B45" t="s" s="8">
        <v>54</v>
      </c>
      <c r="C45" t="n" s="8">
        <f>IF(false,"005-1519", "005-1519")</f>
      </c>
      <c r="D45" t="s" s="8">
        <v>130</v>
      </c>
      <c r="E45" t="n" s="8">
        <v>1.0</v>
      </c>
      <c r="F45" t="n" s="8">
        <v>118.0</v>
      </c>
      <c r="G45" t="s" s="8">
        <v>58</v>
      </c>
      <c r="H45" t="s" s="8">
        <v>94</v>
      </c>
      <c r="I45" t="s" s="8">
        <v>131</v>
      </c>
    </row>
    <row r="46" ht="16.0" customHeight="true">
      <c r="A46" t="n" s="7">
        <v>6.0496322E7</v>
      </c>
      <c r="B46" t="s" s="8">
        <v>67</v>
      </c>
      <c r="C46" t="n" s="8">
        <f>IF(false,"005-1373", "005-1373")</f>
      </c>
      <c r="D46" t="s" s="8">
        <v>132</v>
      </c>
      <c r="E46" t="n" s="8">
        <v>2.0</v>
      </c>
      <c r="F46" t="n" s="8">
        <v>234.0</v>
      </c>
      <c r="G46" t="s" s="8">
        <v>58</v>
      </c>
      <c r="H46" t="s" s="8">
        <v>94</v>
      </c>
      <c r="I46" t="s" s="8">
        <v>133</v>
      </c>
    </row>
    <row r="47" ht="16.0" customHeight="true">
      <c r="A47" t="n" s="7">
        <v>6.0915777E7</v>
      </c>
      <c r="B47" t="s" s="8">
        <v>56</v>
      </c>
      <c r="C47" t="n" s="8">
        <f>IF(false,"005-1038", "005-1038")</f>
      </c>
      <c r="D47" t="s" s="8">
        <v>134</v>
      </c>
      <c r="E47" t="n" s="8">
        <v>1.0</v>
      </c>
      <c r="F47" t="n" s="8">
        <v>0.0</v>
      </c>
      <c r="G47" t="s" s="8">
        <v>53</v>
      </c>
      <c r="H47" t="s" s="8">
        <v>94</v>
      </c>
      <c r="I47" t="s" s="8">
        <v>135</v>
      </c>
    </row>
    <row r="48" ht="16.0" customHeight="true">
      <c r="A48" t="n" s="7">
        <v>6.0365751E7</v>
      </c>
      <c r="B48" t="s" s="8">
        <v>51</v>
      </c>
      <c r="C48" t="n" s="8">
        <f>IF(false,"120921956", "120921956")</f>
      </c>
      <c r="D48" t="s" s="8">
        <v>136</v>
      </c>
      <c r="E48" t="n" s="8">
        <v>2.0</v>
      </c>
      <c r="F48" t="n" s="8">
        <v>980.0</v>
      </c>
      <c r="G48" t="s" s="8">
        <v>58</v>
      </c>
      <c r="H48" t="s" s="8">
        <v>94</v>
      </c>
      <c r="I48" t="s" s="8">
        <v>137</v>
      </c>
    </row>
    <row r="49" ht="16.0" customHeight="true">
      <c r="A49" t="n" s="7">
        <v>6.1078978E7</v>
      </c>
      <c r="B49" t="s" s="8">
        <v>54</v>
      </c>
      <c r="C49" t="n" s="8">
        <f>IF(false,"120921995", "120921995")</f>
      </c>
      <c r="D49" t="s" s="8">
        <v>72</v>
      </c>
      <c r="E49" t="n" s="8">
        <v>1.0</v>
      </c>
      <c r="F49" t="n" s="8">
        <v>813.0</v>
      </c>
      <c r="G49" t="s" s="8">
        <v>53</v>
      </c>
      <c r="H49" t="s" s="8">
        <v>138</v>
      </c>
      <c r="I49" t="s" s="8">
        <v>139</v>
      </c>
    </row>
    <row r="50" ht="16.0" customHeight="true">
      <c r="A50" t="n" s="7">
        <v>6.1103636E7</v>
      </c>
      <c r="B50" t="s" s="8">
        <v>94</v>
      </c>
      <c r="C50" t="n" s="8">
        <f>IF(false,"120921995", "120921995")</f>
      </c>
      <c r="D50" t="s" s="8">
        <v>72</v>
      </c>
      <c r="E50" t="n" s="8">
        <v>1.0</v>
      </c>
      <c r="F50" t="n" s="8">
        <v>190.0</v>
      </c>
      <c r="G50" t="s" s="8">
        <v>58</v>
      </c>
      <c r="H50" t="s" s="8">
        <v>138</v>
      </c>
      <c r="I50" t="s" s="8">
        <v>140</v>
      </c>
    </row>
    <row r="51" ht="16.0" customHeight="true">
      <c r="A51" t="n" s="7">
        <v>6.1076401E7</v>
      </c>
      <c r="B51" t="s" s="8">
        <v>54</v>
      </c>
      <c r="C51" t="n" s="8">
        <f>IF(false,"2152400593", "2152400593")</f>
      </c>
      <c r="D51" t="s" s="8">
        <v>141</v>
      </c>
      <c r="E51" t="n" s="8">
        <v>1.0</v>
      </c>
      <c r="F51" t="n" s="8">
        <v>640.0</v>
      </c>
      <c r="G51" t="s" s="8">
        <v>58</v>
      </c>
      <c r="H51" t="s" s="8">
        <v>138</v>
      </c>
      <c r="I51" t="s" s="8">
        <v>142</v>
      </c>
    </row>
    <row r="52" ht="16.0" customHeight="true">
      <c r="A52" t="n" s="7">
        <v>6.1064967E7</v>
      </c>
      <c r="B52" t="s" s="8">
        <v>54</v>
      </c>
      <c r="C52" t="n" s="8">
        <f>IF(false,"2152400566", "2152400566")</f>
      </c>
      <c r="D52" t="s" s="8">
        <v>143</v>
      </c>
      <c r="E52" t="n" s="8">
        <v>1.0</v>
      </c>
      <c r="F52" t="n" s="8">
        <v>336.0</v>
      </c>
      <c r="G52" t="s" s="8">
        <v>58</v>
      </c>
      <c r="H52" t="s" s="8">
        <v>138</v>
      </c>
      <c r="I52" t="s" s="8">
        <v>144</v>
      </c>
    </row>
    <row r="53" ht="16.0" customHeight="true">
      <c r="A53" t="n" s="7">
        <v>6.097617E7</v>
      </c>
      <c r="B53" t="s" s="8">
        <v>54</v>
      </c>
      <c r="C53" t="n" s="8">
        <f>IF(false,"005-1554", "005-1554")</f>
      </c>
      <c r="D53" t="s" s="8">
        <v>145</v>
      </c>
      <c r="E53" t="n" s="8">
        <v>2.0</v>
      </c>
      <c r="F53" t="n" s="8">
        <v>298.0</v>
      </c>
      <c r="G53" t="s" s="8">
        <v>58</v>
      </c>
      <c r="H53" t="s" s="8">
        <v>138</v>
      </c>
      <c r="I53" t="s" s="8">
        <v>146</v>
      </c>
    </row>
    <row r="54" ht="16.0" customHeight="true">
      <c r="A54" t="n" s="7">
        <v>6.1094032E7</v>
      </c>
      <c r="B54" t="s" s="8">
        <v>54</v>
      </c>
      <c r="C54" t="n" s="8">
        <f>IF(false,"120922761", "120922761")</f>
      </c>
      <c r="D54" t="s" s="8">
        <v>120</v>
      </c>
      <c r="E54" t="n" s="8">
        <v>1.0</v>
      </c>
      <c r="F54" t="n" s="8">
        <v>373.0</v>
      </c>
      <c r="G54" t="s" s="8">
        <v>58</v>
      </c>
      <c r="H54" t="s" s="8">
        <v>138</v>
      </c>
      <c r="I54" t="s" s="8">
        <v>147</v>
      </c>
    </row>
    <row r="55" ht="16.0" customHeight="true">
      <c r="A55" t="n" s="7">
        <v>6.1098634E7</v>
      </c>
      <c r="B55" t="s" s="8">
        <v>54</v>
      </c>
      <c r="C55" t="n" s="8">
        <f>IF(false,"120921995", "120921995")</f>
      </c>
      <c r="D55" t="s" s="8">
        <v>72</v>
      </c>
      <c r="E55" t="n" s="8">
        <v>1.0</v>
      </c>
      <c r="F55" t="n" s="8">
        <v>187.0</v>
      </c>
      <c r="G55" t="s" s="8">
        <v>58</v>
      </c>
      <c r="H55" t="s" s="8">
        <v>138</v>
      </c>
      <c r="I55" t="s" s="8">
        <v>148</v>
      </c>
    </row>
    <row r="56" ht="16.0" customHeight="true">
      <c r="A56" t="n" s="7">
        <v>6.1098634E7</v>
      </c>
      <c r="B56" t="s" s="8">
        <v>54</v>
      </c>
      <c r="C56" t="n" s="8">
        <f>IF(false,"120922353", "120922353")</f>
      </c>
      <c r="D56" t="s" s="8">
        <v>93</v>
      </c>
      <c r="E56" t="n" s="8">
        <v>1.0</v>
      </c>
      <c r="F56" t="n" s="8">
        <v>126.0</v>
      </c>
      <c r="G56" t="s" s="8">
        <v>58</v>
      </c>
      <c r="H56" t="s" s="8">
        <v>138</v>
      </c>
      <c r="I56" t="s" s="8">
        <v>148</v>
      </c>
    </row>
    <row r="57" ht="16.0" customHeight="true">
      <c r="A57" t="n" s="7">
        <v>6.1099783E7</v>
      </c>
      <c r="B57" t="s" s="8">
        <v>54</v>
      </c>
      <c r="C57" t="n" s="8">
        <f>IF(false,"008-575", "008-575")</f>
      </c>
      <c r="D57" t="s" s="8">
        <v>149</v>
      </c>
      <c r="E57" t="n" s="8">
        <v>1.0</v>
      </c>
      <c r="F57" t="n" s="8">
        <v>45.0</v>
      </c>
      <c r="G57" t="s" s="8">
        <v>58</v>
      </c>
      <c r="H57" t="s" s="8">
        <v>138</v>
      </c>
      <c r="I57" t="s" s="8">
        <v>150</v>
      </c>
    </row>
    <row r="58" ht="16.0" customHeight="true">
      <c r="A58" t="n" s="7">
        <v>6.1078978E7</v>
      </c>
      <c r="B58" t="s" s="8">
        <v>54</v>
      </c>
      <c r="C58" t="n" s="8">
        <f>IF(false,"120921995", "120921995")</f>
      </c>
      <c r="D58" t="s" s="8">
        <v>72</v>
      </c>
      <c r="E58" t="n" s="8">
        <v>1.0</v>
      </c>
      <c r="F58" t="n" s="8">
        <v>186.0</v>
      </c>
      <c r="G58" t="s" s="8">
        <v>58</v>
      </c>
      <c r="H58" t="s" s="8">
        <v>138</v>
      </c>
      <c r="I58" t="s" s="8">
        <v>151</v>
      </c>
    </row>
    <row r="59" ht="16.0" customHeight="true">
      <c r="A59" t="n" s="7">
        <v>6.0965386E7</v>
      </c>
      <c r="B59" t="s" s="8">
        <v>54</v>
      </c>
      <c r="C59" t="n" s="8">
        <f>IF(false,"005-1520", "005-1520")</f>
      </c>
      <c r="D59" t="s" s="8">
        <v>152</v>
      </c>
      <c r="E59" t="n" s="8">
        <v>1.0</v>
      </c>
      <c r="F59" t="n" s="8">
        <v>159.0</v>
      </c>
      <c r="G59" t="s" s="8">
        <v>58</v>
      </c>
      <c r="H59" t="s" s="8">
        <v>138</v>
      </c>
      <c r="I59" t="s" s="8">
        <v>153</v>
      </c>
    </row>
    <row r="60" ht="16.0" customHeight="true">
      <c r="A60" t="n" s="7">
        <v>6.0932794E7</v>
      </c>
      <c r="B60" t="s" s="8">
        <v>56</v>
      </c>
      <c r="C60" t="n" s="8">
        <f>IF(false,"2152400571", "2152400571")</f>
      </c>
      <c r="D60" t="s" s="8">
        <v>154</v>
      </c>
      <c r="E60" t="n" s="8">
        <v>1.0</v>
      </c>
      <c r="F60" t="n" s="8">
        <v>378.0</v>
      </c>
      <c r="G60" t="s" s="8">
        <v>58</v>
      </c>
      <c r="H60" t="s" s="8">
        <v>138</v>
      </c>
      <c r="I60" t="s" s="8">
        <v>155</v>
      </c>
    </row>
    <row r="61" ht="16.0" customHeight="true">
      <c r="A61" t="n" s="7">
        <v>6.0481143E7</v>
      </c>
      <c r="B61" t="s" s="8">
        <v>67</v>
      </c>
      <c r="C61" t="n" s="8">
        <f>IF(false,"005-1250", "005-1250")</f>
      </c>
      <c r="D61" t="s" s="8">
        <v>156</v>
      </c>
      <c r="E61" t="n" s="8">
        <v>1.0</v>
      </c>
      <c r="F61" t="n" s="8">
        <v>258.0</v>
      </c>
      <c r="G61" t="s" s="8">
        <v>58</v>
      </c>
      <c r="H61" t="s" s="8">
        <v>138</v>
      </c>
      <c r="I61" t="s" s="8">
        <v>157</v>
      </c>
    </row>
    <row r="62" ht="16.0" customHeight="true">
      <c r="A62" t="n" s="7">
        <v>6.1062765E7</v>
      </c>
      <c r="B62" t="s" s="8">
        <v>54</v>
      </c>
      <c r="C62" t="n" s="8">
        <f>IF(false,"005-1520", "005-1520")</f>
      </c>
      <c r="D62" t="s" s="8">
        <v>152</v>
      </c>
      <c r="E62" t="n" s="8">
        <v>1.0</v>
      </c>
      <c r="F62" t="n" s="8">
        <v>159.0</v>
      </c>
      <c r="G62" t="s" s="8">
        <v>58</v>
      </c>
      <c r="H62" t="s" s="8">
        <v>138</v>
      </c>
      <c r="I62" t="s" s="8">
        <v>158</v>
      </c>
    </row>
    <row r="63" ht="16.0" customHeight="true">
      <c r="A63" t="n" s="7">
        <v>6.112729E7</v>
      </c>
      <c r="B63" t="s" s="8">
        <v>94</v>
      </c>
      <c r="C63" t="n" s="8">
        <f>IF(false,"120922951", "120922951")</f>
      </c>
      <c r="D63" t="s" s="8">
        <v>159</v>
      </c>
      <c r="E63" t="n" s="8">
        <v>1.0</v>
      </c>
      <c r="F63" t="n" s="8">
        <v>100.0</v>
      </c>
      <c r="G63" t="s" s="8">
        <v>58</v>
      </c>
      <c r="H63" t="s" s="8">
        <v>138</v>
      </c>
      <c r="I63" t="s" s="8">
        <v>160</v>
      </c>
    </row>
    <row r="64" ht="16.0" customHeight="true">
      <c r="A64" t="n" s="7">
        <v>6.1100754E7</v>
      </c>
      <c r="B64" t="s" s="8">
        <v>54</v>
      </c>
      <c r="C64" t="n" s="8">
        <f>IF(false,"120921901", "120921901")</f>
      </c>
      <c r="D64" t="s" s="8">
        <v>161</v>
      </c>
      <c r="E64" t="n" s="8">
        <v>2.0</v>
      </c>
      <c r="F64" t="n" s="8">
        <v>374.0</v>
      </c>
      <c r="G64" t="s" s="8">
        <v>58</v>
      </c>
      <c r="H64" t="s" s="8">
        <v>138</v>
      </c>
      <c r="I64" t="s" s="8">
        <v>162</v>
      </c>
    </row>
    <row r="65" ht="16.0" customHeight="true">
      <c r="A65" t="n" s="7">
        <v>6.0031228E7</v>
      </c>
      <c r="B65" t="s" s="8">
        <v>111</v>
      </c>
      <c r="C65" t="n" s="8">
        <f>IF(false,"005-1515", "005-1515")</f>
      </c>
      <c r="D65" t="s" s="8">
        <v>163</v>
      </c>
      <c r="E65" t="n" s="8">
        <v>1.0</v>
      </c>
      <c r="F65" t="n" s="8">
        <v>242.0</v>
      </c>
      <c r="G65" t="s" s="8">
        <v>58</v>
      </c>
      <c r="H65" t="s" s="8">
        <v>138</v>
      </c>
      <c r="I65" t="s" s="8">
        <v>164</v>
      </c>
    </row>
    <row r="66" ht="16.0" customHeight="true">
      <c r="A66" t="n" s="7">
        <v>6.0224726E7</v>
      </c>
      <c r="B66" t="s" s="8">
        <v>165</v>
      </c>
      <c r="C66" t="n" s="8">
        <f>IF(false,"120923164", "120923164")</f>
      </c>
      <c r="D66" t="s" s="8">
        <v>166</v>
      </c>
      <c r="E66" t="n" s="8">
        <v>1.0</v>
      </c>
      <c r="F66" t="n" s="8">
        <v>581.0</v>
      </c>
      <c r="G66" t="s" s="8">
        <v>58</v>
      </c>
      <c r="H66" t="s" s="8">
        <v>138</v>
      </c>
      <c r="I66" t="s" s="8">
        <v>167</v>
      </c>
    </row>
    <row r="67" ht="16.0" customHeight="true">
      <c r="A67" t="n" s="7">
        <v>6.0224726E7</v>
      </c>
      <c r="B67" t="s" s="8">
        <v>165</v>
      </c>
      <c r="C67" t="n" s="8">
        <f>IF(false,"120923169", "120923169")</f>
      </c>
      <c r="D67" t="s" s="8">
        <v>168</v>
      </c>
      <c r="E67" t="n" s="8">
        <v>1.0</v>
      </c>
      <c r="F67" t="n" s="8">
        <v>379.0</v>
      </c>
      <c r="G67" t="s" s="8">
        <v>58</v>
      </c>
      <c r="H67" t="s" s="8">
        <v>138</v>
      </c>
      <c r="I67" t="s" s="8">
        <v>167</v>
      </c>
    </row>
    <row r="68" ht="16.0" customHeight="true">
      <c r="A68" t="n" s="7">
        <v>6.1203824E7</v>
      </c>
      <c r="B68" t="s" s="8">
        <v>94</v>
      </c>
      <c r="C68" t="n" s="8">
        <f>IF(false,"120922760", "120922760")</f>
      </c>
      <c r="D68" t="s" s="8">
        <v>169</v>
      </c>
      <c r="E68" t="n" s="8">
        <v>1.0</v>
      </c>
      <c r="F68" t="n" s="8">
        <v>172.0</v>
      </c>
      <c r="G68" t="s" s="8">
        <v>53</v>
      </c>
      <c r="H68" t="s" s="8">
        <v>138</v>
      </c>
      <c r="I68" t="s" s="8">
        <v>170</v>
      </c>
    </row>
    <row r="69" ht="16.0" customHeight="true">
      <c r="A69" t="n" s="7">
        <v>6.0461818E7</v>
      </c>
      <c r="B69" t="s" s="8">
        <v>67</v>
      </c>
      <c r="C69" t="n" s="8">
        <f>IF(false,"120923157", "120923157")</f>
      </c>
      <c r="D69" t="s" s="8">
        <v>171</v>
      </c>
      <c r="E69" t="n" s="8">
        <v>2.0</v>
      </c>
      <c r="F69" t="n" s="8">
        <v>100.0</v>
      </c>
      <c r="G69" t="s" s="8">
        <v>58</v>
      </c>
      <c r="H69" t="s" s="8">
        <v>138</v>
      </c>
      <c r="I69" t="s" s="8">
        <v>172</v>
      </c>
    </row>
    <row r="70" ht="16.0" customHeight="true">
      <c r="A70" t="n" s="7">
        <v>6.0938754E7</v>
      </c>
      <c r="B70" t="s" s="8">
        <v>54</v>
      </c>
      <c r="C70" t="n" s="8">
        <f>IF(false,"120922351", "120922351")</f>
      </c>
      <c r="D70" t="s" s="8">
        <v>173</v>
      </c>
      <c r="E70" t="n" s="8">
        <v>1.0</v>
      </c>
      <c r="F70" t="n" s="8">
        <v>129.0</v>
      </c>
      <c r="G70" t="s" s="8">
        <v>58</v>
      </c>
      <c r="H70" t="s" s="8">
        <v>138</v>
      </c>
      <c r="I70" t="s" s="8">
        <v>174</v>
      </c>
    </row>
    <row r="71" ht="16.0" customHeight="true">
      <c r="A71" t="n" s="7">
        <v>6.0938754E7</v>
      </c>
      <c r="B71" t="s" s="8">
        <v>54</v>
      </c>
      <c r="C71" t="n" s="8">
        <f>IF(false,"120922351", "120922351")</f>
      </c>
      <c r="D71" t="s" s="8">
        <v>173</v>
      </c>
      <c r="E71" t="n" s="8">
        <v>1.0</v>
      </c>
      <c r="F71" t="n" s="8">
        <v>41.0</v>
      </c>
      <c r="G71" t="s" s="8">
        <v>53</v>
      </c>
      <c r="H71" t="s" s="8">
        <v>138</v>
      </c>
      <c r="I71" t="s" s="8">
        <v>175</v>
      </c>
    </row>
    <row r="72" ht="16.0" customHeight="true">
      <c r="A72" t="n" s="7">
        <v>6.0958447E7</v>
      </c>
      <c r="B72" t="s" s="8">
        <v>54</v>
      </c>
      <c r="C72" t="n" s="8">
        <f>IF(false,"120922353", "120922353")</f>
      </c>
      <c r="D72" t="s" s="8">
        <v>93</v>
      </c>
      <c r="E72" t="n" s="8">
        <v>1.0</v>
      </c>
      <c r="F72" t="n" s="8">
        <v>126.0</v>
      </c>
      <c r="G72" t="s" s="8">
        <v>58</v>
      </c>
      <c r="H72" t="s" s="8">
        <v>138</v>
      </c>
      <c r="I72" t="s" s="8">
        <v>176</v>
      </c>
    </row>
    <row r="73" ht="16.0" customHeight="true">
      <c r="A73" t="n" s="7">
        <v>6.0863423E7</v>
      </c>
      <c r="B73" t="s" s="8">
        <v>56</v>
      </c>
      <c r="C73" t="n" s="8">
        <f>IF(false,"005-1359", "005-1359")</f>
      </c>
      <c r="D73" t="s" s="8">
        <v>116</v>
      </c>
      <c r="E73" t="n" s="8">
        <v>1.0</v>
      </c>
      <c r="F73" t="n" s="8">
        <v>213.0</v>
      </c>
      <c r="G73" t="s" s="8">
        <v>58</v>
      </c>
      <c r="H73" t="s" s="8">
        <v>138</v>
      </c>
      <c r="I73" t="s" s="8">
        <v>177</v>
      </c>
    </row>
    <row r="74" ht="16.0" customHeight="true">
      <c r="A74" t="n" s="7">
        <v>6.0899859E7</v>
      </c>
      <c r="B74" t="s" s="8">
        <v>56</v>
      </c>
      <c r="C74" t="n" s="8">
        <f>IF(false,"005-1512", "005-1512")</f>
      </c>
      <c r="D74" t="s" s="8">
        <v>76</v>
      </c>
      <c r="E74" t="n" s="8">
        <v>2.0</v>
      </c>
      <c r="F74" t="n" s="8">
        <v>76.0</v>
      </c>
      <c r="G74" t="s" s="8">
        <v>58</v>
      </c>
      <c r="H74" t="s" s="8">
        <v>138</v>
      </c>
      <c r="I74" t="s" s="8">
        <v>178</v>
      </c>
    </row>
    <row r="75" ht="16.0" customHeight="true">
      <c r="A75" t="n" s="7">
        <v>6.0779073E7</v>
      </c>
      <c r="B75" t="s" s="8">
        <v>64</v>
      </c>
      <c r="C75" t="n" s="8">
        <f>IF(false,"005-1515", "005-1515")</f>
      </c>
      <c r="D75" t="s" s="8">
        <v>163</v>
      </c>
      <c r="E75" t="n" s="8">
        <v>3.0</v>
      </c>
      <c r="F75" t="n" s="8">
        <v>435.0</v>
      </c>
      <c r="G75" t="s" s="8">
        <v>58</v>
      </c>
      <c r="H75" t="s" s="8">
        <v>138</v>
      </c>
      <c r="I75" t="s" s="8">
        <v>179</v>
      </c>
    </row>
    <row r="76" ht="16.0" customHeight="true">
      <c r="A76" t="n" s="7">
        <v>6.0752691E7</v>
      </c>
      <c r="B76" t="s" s="8">
        <v>64</v>
      </c>
      <c r="C76" t="n" s="8">
        <f>IF(false,"120923125", "120923125")</f>
      </c>
      <c r="D76" t="s" s="8">
        <v>180</v>
      </c>
      <c r="E76" t="n" s="8">
        <v>1.0</v>
      </c>
      <c r="F76" t="n" s="8">
        <v>200.0</v>
      </c>
      <c r="G76" t="s" s="8">
        <v>58</v>
      </c>
      <c r="H76" t="s" s="8">
        <v>138</v>
      </c>
      <c r="I76" t="s" s="8">
        <v>181</v>
      </c>
    </row>
    <row r="77" ht="16.0" customHeight="true">
      <c r="A77" t="n" s="7">
        <v>6.1012431E7</v>
      </c>
      <c r="B77" t="s" s="8">
        <v>54</v>
      </c>
      <c r="C77" t="n" s="8">
        <f>IF(false,"2152400398", "2152400398")</f>
      </c>
      <c r="D77" t="s" s="8">
        <v>182</v>
      </c>
      <c r="E77" t="n" s="8">
        <v>1.0</v>
      </c>
      <c r="F77" t="n" s="8">
        <v>101.0</v>
      </c>
      <c r="G77" t="s" s="8">
        <v>58</v>
      </c>
      <c r="H77" t="s" s="8">
        <v>138</v>
      </c>
      <c r="I77" t="s" s="8">
        <v>183</v>
      </c>
    </row>
    <row r="78" ht="16.0" customHeight="true">
      <c r="A78" t="n" s="7">
        <v>6.0996038E7</v>
      </c>
      <c r="B78" t="s" s="8">
        <v>54</v>
      </c>
      <c r="C78" t="n" s="8">
        <f>IF(false,"120922035", "120922035")</f>
      </c>
      <c r="D78" t="s" s="8">
        <v>184</v>
      </c>
      <c r="E78" t="n" s="8">
        <v>6.0</v>
      </c>
      <c r="F78" t="n" s="8">
        <v>930.0</v>
      </c>
      <c r="G78" t="s" s="8">
        <v>58</v>
      </c>
      <c r="H78" t="s" s="8">
        <v>138</v>
      </c>
      <c r="I78" t="s" s="8">
        <v>185</v>
      </c>
    </row>
    <row r="79" ht="16.0" customHeight="true">
      <c r="A79" t="n" s="7">
        <v>6.1083481E7</v>
      </c>
      <c r="B79" t="s" s="8">
        <v>54</v>
      </c>
      <c r="C79" t="n" s="8">
        <f>IF(false,"120922950", "120922950")</f>
      </c>
      <c r="D79" t="s" s="8">
        <v>186</v>
      </c>
      <c r="E79" t="n" s="8">
        <v>1.0</v>
      </c>
      <c r="F79" t="n" s="8">
        <v>537.0</v>
      </c>
      <c r="G79" t="s" s="8">
        <v>53</v>
      </c>
      <c r="H79" t="s" s="8">
        <v>138</v>
      </c>
      <c r="I79" t="s" s="8">
        <v>187</v>
      </c>
    </row>
    <row r="80" ht="16.0" customHeight="true">
      <c r="A80" t="n" s="7">
        <v>6.0783779E7</v>
      </c>
      <c r="B80" t="s" s="8">
        <v>56</v>
      </c>
      <c r="C80" t="n" s="8">
        <f>IF(false,"120922351", "120922351")</f>
      </c>
      <c r="D80" t="s" s="8">
        <v>173</v>
      </c>
      <c r="E80" t="n" s="8">
        <v>1.0</v>
      </c>
      <c r="F80" t="n" s="8">
        <v>128.0</v>
      </c>
      <c r="G80" t="s" s="8">
        <v>58</v>
      </c>
      <c r="H80" t="s" s="8">
        <v>138</v>
      </c>
      <c r="I80" t="s" s="8">
        <v>188</v>
      </c>
    </row>
    <row r="81" ht="16.0" customHeight="true">
      <c r="A81" t="n" s="7">
        <v>6.1109101E7</v>
      </c>
      <c r="B81" t="s" s="8">
        <v>94</v>
      </c>
      <c r="C81" t="n" s="8">
        <f>IF(false,"120921957", "120921957")</f>
      </c>
      <c r="D81" t="s" s="8">
        <v>189</v>
      </c>
      <c r="E81" t="n" s="8">
        <v>1.0</v>
      </c>
      <c r="F81" t="n" s="8">
        <v>152.0</v>
      </c>
      <c r="G81" t="s" s="8">
        <v>58</v>
      </c>
      <c r="H81" t="s" s="8">
        <v>138</v>
      </c>
      <c r="I81" t="s" s="8">
        <v>190</v>
      </c>
    </row>
    <row r="82" ht="16.0" customHeight="true">
      <c r="A82" t="n" s="7">
        <v>6.0919994E7</v>
      </c>
      <c r="B82" t="s" s="8">
        <v>56</v>
      </c>
      <c r="C82" t="n" s="8">
        <f>IF(false,"008-576", "008-576")</f>
      </c>
      <c r="D82" t="s" s="8">
        <v>191</v>
      </c>
      <c r="E82" t="n" s="8">
        <v>4.0</v>
      </c>
      <c r="F82" t="n" s="8">
        <v>544.0</v>
      </c>
      <c r="G82" t="s" s="8">
        <v>58</v>
      </c>
      <c r="H82" t="s" s="8">
        <v>138</v>
      </c>
      <c r="I82" t="s" s="8">
        <v>192</v>
      </c>
    </row>
    <row r="83" ht="16.0" customHeight="true">
      <c r="A83" t="n" s="7">
        <v>6.1126696E7</v>
      </c>
      <c r="B83" t="s" s="8">
        <v>94</v>
      </c>
      <c r="C83" t="n" s="8">
        <f>IF(false,"120922351", "120922351")</f>
      </c>
      <c r="D83" t="s" s="8">
        <v>173</v>
      </c>
      <c r="E83" t="n" s="8">
        <v>3.0</v>
      </c>
      <c r="F83" t="n" s="8">
        <v>378.0</v>
      </c>
      <c r="G83" t="s" s="8">
        <v>58</v>
      </c>
      <c r="H83" t="s" s="8">
        <v>138</v>
      </c>
      <c r="I83" t="s" s="8">
        <v>193</v>
      </c>
    </row>
    <row r="84" ht="16.0" customHeight="true">
      <c r="A84" t="n" s="7">
        <v>6.1126696E7</v>
      </c>
      <c r="B84" t="s" s="8">
        <v>94</v>
      </c>
      <c r="C84" t="n" s="8">
        <f>IF(false,"120922351", "120922351")</f>
      </c>
      <c r="D84" t="s" s="8">
        <v>173</v>
      </c>
      <c r="E84" t="n" s="8">
        <v>3.0</v>
      </c>
      <c r="F84" t="n" s="8">
        <v>60.0</v>
      </c>
      <c r="G84" t="s" s="8">
        <v>53</v>
      </c>
      <c r="H84" t="s" s="8">
        <v>138</v>
      </c>
      <c r="I84" t="s" s="8">
        <v>194</v>
      </c>
    </row>
    <row r="85" ht="16.0" customHeight="true">
      <c r="A85" t="n" s="7">
        <v>6.1094965E7</v>
      </c>
      <c r="B85" t="s" s="8">
        <v>54</v>
      </c>
      <c r="C85" t="n" s="8">
        <f>IF(false,"2152400609", "2152400609")</f>
      </c>
      <c r="D85" t="s" s="8">
        <v>122</v>
      </c>
      <c r="E85" t="n" s="8">
        <v>1.0</v>
      </c>
      <c r="F85" t="n" s="8">
        <v>760.0</v>
      </c>
      <c r="G85" t="s" s="8">
        <v>53</v>
      </c>
      <c r="H85" t="s" s="8">
        <v>138</v>
      </c>
      <c r="I85" t="s" s="8">
        <v>195</v>
      </c>
    </row>
    <row r="86" ht="16.0" customHeight="true">
      <c r="A86" t="n" s="7">
        <v>6.0823294E7</v>
      </c>
      <c r="B86" t="s" s="8">
        <v>56</v>
      </c>
      <c r="C86" t="n" s="8">
        <f>IF(false,"002-931", "002-931")</f>
      </c>
      <c r="D86" t="s" s="8">
        <v>83</v>
      </c>
      <c r="E86" t="n" s="8">
        <v>1.0</v>
      </c>
      <c r="F86" t="n" s="8">
        <v>104.0</v>
      </c>
      <c r="G86" t="s" s="8">
        <v>58</v>
      </c>
      <c r="H86" t="s" s="8">
        <v>138</v>
      </c>
      <c r="I86" t="s" s="8">
        <v>196</v>
      </c>
    </row>
    <row r="87" ht="16.0" customHeight="true">
      <c r="A87" t="n" s="7">
        <v>6.1053695E7</v>
      </c>
      <c r="B87" t="s" s="8">
        <v>54</v>
      </c>
      <c r="C87" t="n" s="8">
        <f>IF(false,"01-004117", "01-004117")</f>
      </c>
      <c r="D87" t="s" s="8">
        <v>197</v>
      </c>
      <c r="E87" t="n" s="8">
        <v>2.0</v>
      </c>
      <c r="F87" t="n" s="8">
        <v>90.0</v>
      </c>
      <c r="G87" t="s" s="8">
        <v>58</v>
      </c>
      <c r="H87" t="s" s="8">
        <v>138</v>
      </c>
      <c r="I87" t="s" s="8">
        <v>198</v>
      </c>
    </row>
    <row r="88" ht="16.0" customHeight="true">
      <c r="A88" t="n" s="7">
        <v>6.1061874E7</v>
      </c>
      <c r="B88" t="s" s="8">
        <v>54</v>
      </c>
      <c r="C88" t="n" s="8">
        <f>IF(false,"01-004117", "01-004117")</f>
      </c>
      <c r="D88" t="s" s="8">
        <v>197</v>
      </c>
      <c r="E88" t="n" s="8">
        <v>2.0</v>
      </c>
      <c r="F88" t="n" s="8">
        <v>90.0</v>
      </c>
      <c r="G88" t="s" s="8">
        <v>58</v>
      </c>
      <c r="H88" t="s" s="8">
        <v>138</v>
      </c>
      <c r="I88" t="s" s="8">
        <v>199</v>
      </c>
    </row>
    <row r="89" ht="16.0" customHeight="true">
      <c r="A89" t="n" s="7">
        <v>6.1085344E7</v>
      </c>
      <c r="B89" t="s" s="8">
        <v>54</v>
      </c>
      <c r="C89" t="n" s="8">
        <f>IF(false,"008-575", "008-575")</f>
      </c>
      <c r="D89" t="s" s="8">
        <v>149</v>
      </c>
      <c r="E89" t="n" s="8">
        <v>1.0</v>
      </c>
      <c r="F89" t="n" s="8">
        <v>345.0</v>
      </c>
      <c r="G89" t="s" s="8">
        <v>58</v>
      </c>
      <c r="H89" t="s" s="8">
        <v>138</v>
      </c>
      <c r="I89" t="s" s="8">
        <v>200</v>
      </c>
    </row>
    <row r="90" ht="16.0" customHeight="true">
      <c r="A90" t="n" s="7">
        <v>6.1124521E7</v>
      </c>
      <c r="B90" t="s" s="8">
        <v>94</v>
      </c>
      <c r="C90" t="n" s="8">
        <f>IF(false,"002-099", "002-099")</f>
      </c>
      <c r="D90" t="s" s="8">
        <v>201</v>
      </c>
      <c r="E90" t="n" s="8">
        <v>2.0</v>
      </c>
      <c r="F90" t="n" s="8">
        <v>280.0</v>
      </c>
      <c r="G90" t="s" s="8">
        <v>58</v>
      </c>
      <c r="H90" t="s" s="8">
        <v>138</v>
      </c>
      <c r="I90" t="s" s="8">
        <v>202</v>
      </c>
    </row>
    <row r="91" ht="16.0" customHeight="true">
      <c r="A91" t="n" s="7">
        <v>6.0977643E7</v>
      </c>
      <c r="B91" t="s" s="8">
        <v>54</v>
      </c>
      <c r="C91" t="n" s="8">
        <f>IF(false,"120922884", "120922884")</f>
      </c>
      <c r="D91" t="s" s="8">
        <v>203</v>
      </c>
      <c r="E91" t="n" s="8">
        <v>1.0</v>
      </c>
      <c r="F91" t="n" s="8">
        <v>122.0</v>
      </c>
      <c r="G91" t="s" s="8">
        <v>58</v>
      </c>
      <c r="H91" t="s" s="8">
        <v>138</v>
      </c>
      <c r="I91" t="s" s="8">
        <v>204</v>
      </c>
    </row>
    <row r="92" ht="16.0" customHeight="true">
      <c r="A92" t="n" s="7">
        <v>6.0845923E7</v>
      </c>
      <c r="B92" t="s" s="8">
        <v>56</v>
      </c>
      <c r="C92" t="n" s="8">
        <f>IF(false,"120923007", "120923007")</f>
      </c>
      <c r="D92" t="s" s="8">
        <v>205</v>
      </c>
      <c r="E92" t="n" s="8">
        <v>1.0</v>
      </c>
      <c r="F92" t="n" s="8">
        <v>96.0</v>
      </c>
      <c r="G92" t="s" s="8">
        <v>58</v>
      </c>
      <c r="H92" t="s" s="8">
        <v>50</v>
      </c>
      <c r="I92" t="s" s="8">
        <v>206</v>
      </c>
    </row>
    <row r="93" ht="16.0" customHeight="true">
      <c r="A93" t="n" s="7">
        <v>6.0845923E7</v>
      </c>
      <c r="B93" t="s" s="8">
        <v>56</v>
      </c>
      <c r="C93" t="n" s="8">
        <f>IF(false,"120923007", "120923007")</f>
      </c>
      <c r="D93" t="s" s="8">
        <v>205</v>
      </c>
      <c r="E93" t="n" s="8">
        <v>1.0</v>
      </c>
      <c r="F93" t="n" s="8">
        <v>10.0</v>
      </c>
      <c r="G93" t="s" s="8">
        <v>53</v>
      </c>
      <c r="H93" t="s" s="8">
        <v>50</v>
      </c>
      <c r="I93" t="s" s="8">
        <v>207</v>
      </c>
    </row>
    <row r="94" ht="16.0" customHeight="true">
      <c r="A94" t="n" s="7">
        <v>6.1097782E7</v>
      </c>
      <c r="B94" t="s" s="8">
        <v>54</v>
      </c>
      <c r="C94" t="n" s="8">
        <f>IF(false,"120921900", "120921900")</f>
      </c>
      <c r="D94" t="s" s="8">
        <v>128</v>
      </c>
      <c r="E94" t="n" s="8">
        <v>1.0</v>
      </c>
      <c r="F94" t="n" s="8">
        <v>192.0</v>
      </c>
      <c r="G94" t="s" s="8">
        <v>58</v>
      </c>
      <c r="H94" t="s" s="8">
        <v>50</v>
      </c>
      <c r="I94" t="s" s="8">
        <v>208</v>
      </c>
    </row>
    <row r="95" ht="16.0" customHeight="true">
      <c r="A95" t="n" s="7">
        <v>6.0857311E7</v>
      </c>
      <c r="B95" t="s" s="8">
        <v>56</v>
      </c>
      <c r="C95" t="n" s="8">
        <f>IF(false,"002-931", "002-931")</f>
      </c>
      <c r="D95" t="s" s="8">
        <v>83</v>
      </c>
      <c r="E95" t="n" s="8">
        <v>1.0</v>
      </c>
      <c r="F95" t="n" s="8">
        <v>37.0</v>
      </c>
      <c r="G95" t="s" s="8">
        <v>58</v>
      </c>
      <c r="H95" t="s" s="8">
        <v>50</v>
      </c>
      <c r="I95" t="s" s="8">
        <v>209</v>
      </c>
    </row>
    <row r="96" ht="16.0" customHeight="true">
      <c r="A96" t="n" s="7">
        <v>6.0831544E7</v>
      </c>
      <c r="B96" t="s" s="8">
        <v>56</v>
      </c>
      <c r="C96" t="n" s="8">
        <f>IF(false,"120923141", "120923141")</f>
      </c>
      <c r="D96" t="s" s="8">
        <v>70</v>
      </c>
      <c r="E96" t="n" s="8">
        <v>1.0</v>
      </c>
      <c r="F96" t="n" s="8">
        <v>120.0</v>
      </c>
      <c r="G96" t="s" s="8">
        <v>58</v>
      </c>
      <c r="H96" t="s" s="8">
        <v>50</v>
      </c>
      <c r="I96" t="s" s="8">
        <v>210</v>
      </c>
    </row>
    <row r="97" ht="16.0" customHeight="true">
      <c r="A97" t="n" s="7">
        <v>6.1102452E7</v>
      </c>
      <c r="B97" t="s" s="8">
        <v>94</v>
      </c>
      <c r="C97" t="n" s="8">
        <f>IF(false,"2152400608", "2152400608")</f>
      </c>
      <c r="D97" t="s" s="8">
        <v>211</v>
      </c>
      <c r="E97" t="n" s="8">
        <v>1.0</v>
      </c>
      <c r="F97" t="n" s="8">
        <v>1370.0</v>
      </c>
      <c r="G97" t="s" s="8">
        <v>53</v>
      </c>
      <c r="H97" t="s" s="8">
        <v>50</v>
      </c>
      <c r="I97" t="s" s="8">
        <v>212</v>
      </c>
    </row>
    <row r="98" ht="16.0" customHeight="true">
      <c r="A98" t="n" s="7">
        <v>6.1169758E7</v>
      </c>
      <c r="B98" t="s" s="8">
        <v>94</v>
      </c>
      <c r="C98" t="n" s="8">
        <f>IF(false,"2152400474", "2152400474")</f>
      </c>
      <c r="D98" t="s" s="8">
        <v>213</v>
      </c>
      <c r="E98" t="n" s="8">
        <v>1.0</v>
      </c>
      <c r="F98" t="n" s="8">
        <v>121.0</v>
      </c>
      <c r="G98" t="s" s="8">
        <v>58</v>
      </c>
      <c r="H98" t="s" s="8">
        <v>50</v>
      </c>
      <c r="I98" t="s" s="8">
        <v>214</v>
      </c>
    </row>
    <row r="99" ht="16.0" customHeight="true">
      <c r="A99" t="n" s="7">
        <v>6.1213776E7</v>
      </c>
      <c r="B99" t="s" s="8">
        <v>94</v>
      </c>
      <c r="C99" t="n" s="8">
        <f>IF(false,"005-1516", "005-1516")</f>
      </c>
      <c r="D99" t="s" s="8">
        <v>215</v>
      </c>
      <c r="E99" t="n" s="8">
        <v>1.0</v>
      </c>
      <c r="F99" t="n" s="8">
        <v>146.0</v>
      </c>
      <c r="G99" t="s" s="8">
        <v>58</v>
      </c>
      <c r="H99" t="s" s="8">
        <v>50</v>
      </c>
      <c r="I99" t="s" s="8">
        <v>216</v>
      </c>
    </row>
    <row r="100" ht="16.0" customHeight="true">
      <c r="A100" t="n" s="7">
        <v>6.0966762E7</v>
      </c>
      <c r="B100" t="s" s="8">
        <v>54</v>
      </c>
      <c r="C100" t="n" s="8">
        <f>IF(false,"120922353", "120922353")</f>
      </c>
      <c r="D100" t="s" s="8">
        <v>93</v>
      </c>
      <c r="E100" t="n" s="8">
        <v>1.0</v>
      </c>
      <c r="F100" t="n" s="8">
        <v>838.0</v>
      </c>
      <c r="G100" t="s" s="8">
        <v>53</v>
      </c>
      <c r="H100" t="s" s="8">
        <v>50</v>
      </c>
      <c r="I100" t="s" s="8">
        <v>217</v>
      </c>
    </row>
    <row r="101" ht="16.0" customHeight="true">
      <c r="A101" t="n" s="7">
        <v>6.1059446E7</v>
      </c>
      <c r="B101" t="s" s="8">
        <v>54</v>
      </c>
      <c r="C101" t="n" s="8">
        <f>IF(false,"005-1518", "005-1518")</f>
      </c>
      <c r="D101" t="s" s="8">
        <v>57</v>
      </c>
      <c r="E101" t="n" s="8">
        <v>1.0</v>
      </c>
      <c r="F101" t="n" s="8">
        <v>302.0</v>
      </c>
      <c r="G101" t="s" s="8">
        <v>58</v>
      </c>
      <c r="H101" t="s" s="8">
        <v>50</v>
      </c>
      <c r="I101" t="s" s="8">
        <v>218</v>
      </c>
    </row>
    <row r="102" ht="16.0" customHeight="true">
      <c r="A102" t="n" s="7">
        <v>6.1009703E7</v>
      </c>
      <c r="B102" t="s" s="8">
        <v>54</v>
      </c>
      <c r="C102" t="n" s="8">
        <f>IF(false,"005-1359", "005-1359")</f>
      </c>
      <c r="D102" t="s" s="8">
        <v>116</v>
      </c>
      <c r="E102" t="n" s="8">
        <v>2.0</v>
      </c>
      <c r="F102" t="n" s="8">
        <v>148.0</v>
      </c>
      <c r="G102" t="s" s="8">
        <v>58</v>
      </c>
      <c r="H102" t="s" s="8">
        <v>50</v>
      </c>
      <c r="I102" t="s" s="8">
        <v>219</v>
      </c>
    </row>
    <row r="103" ht="16.0" customHeight="true">
      <c r="A103" t="n" s="7">
        <v>6.0934158E7</v>
      </c>
      <c r="B103" t="s" s="8">
        <v>56</v>
      </c>
      <c r="C103" t="n" s="8">
        <f>IF(false,"005-1518", "005-1518")</f>
      </c>
      <c r="D103" t="s" s="8">
        <v>57</v>
      </c>
      <c r="E103" t="n" s="8">
        <v>1.0</v>
      </c>
      <c r="F103" t="n" s="8">
        <v>346.0</v>
      </c>
      <c r="G103" t="s" s="8">
        <v>58</v>
      </c>
      <c r="H103" t="s" s="8">
        <v>50</v>
      </c>
      <c r="I103" t="s" s="8">
        <v>220</v>
      </c>
    </row>
    <row r="104" ht="16.0" customHeight="true">
      <c r="A104" t="n" s="7">
        <v>6.1009703E7</v>
      </c>
      <c r="B104" t="s" s="8">
        <v>54</v>
      </c>
      <c r="C104" t="n" s="8">
        <f>IF(false,"005-1359", "005-1359")</f>
      </c>
      <c r="D104" t="s" s="8">
        <v>116</v>
      </c>
      <c r="E104" t="n" s="8">
        <v>2.0</v>
      </c>
      <c r="F104" t="n" s="8">
        <v>533.0</v>
      </c>
      <c r="G104" t="s" s="8">
        <v>53</v>
      </c>
      <c r="H104" t="s" s="8">
        <v>50</v>
      </c>
      <c r="I104" t="s" s="8">
        <v>221</v>
      </c>
    </row>
    <row r="105" ht="16.0" customHeight="true">
      <c r="A105" t="n" s="7">
        <v>6.1132121E7</v>
      </c>
      <c r="B105" t="s" s="8">
        <v>94</v>
      </c>
      <c r="C105" t="n" s="8">
        <f>IF(false,"120922947", "120922947")</f>
      </c>
      <c r="D105" t="s" s="8">
        <v>222</v>
      </c>
      <c r="E105" t="n" s="8">
        <v>1.0</v>
      </c>
      <c r="F105" t="n" s="8">
        <v>441.0</v>
      </c>
      <c r="G105" t="s" s="8">
        <v>58</v>
      </c>
      <c r="H105" t="s" s="8">
        <v>50</v>
      </c>
      <c r="I105" t="s" s="8">
        <v>223</v>
      </c>
    </row>
    <row r="106" ht="16.0" customHeight="true">
      <c r="A106" t="n" s="7">
        <v>6.1132121E7</v>
      </c>
      <c r="B106" t="s" s="8">
        <v>94</v>
      </c>
      <c r="C106" t="n" s="8">
        <f>IF(false,"2152400606", "2152400606")</f>
      </c>
      <c r="D106" t="s" s="8">
        <v>107</v>
      </c>
      <c r="E106" t="n" s="8">
        <v>1.0</v>
      </c>
      <c r="F106" t="n" s="8">
        <v>114.0</v>
      </c>
      <c r="G106" t="s" s="8">
        <v>58</v>
      </c>
      <c r="H106" t="s" s="8">
        <v>50</v>
      </c>
      <c r="I106" t="s" s="8">
        <v>223</v>
      </c>
    </row>
    <row r="107" ht="16.0" customHeight="true">
      <c r="A107" t="n" s="7">
        <v>6.0962608E7</v>
      </c>
      <c r="B107" t="s" s="8">
        <v>54</v>
      </c>
      <c r="C107" t="n" s="8">
        <f>IF(false,"005-1513", "005-1513")</f>
      </c>
      <c r="D107" t="s" s="8">
        <v>224</v>
      </c>
      <c r="E107" t="n" s="8">
        <v>1.0</v>
      </c>
      <c r="F107" t="n" s="8">
        <v>147.0</v>
      </c>
      <c r="G107" t="s" s="8">
        <v>58</v>
      </c>
      <c r="H107" t="s" s="8">
        <v>50</v>
      </c>
      <c r="I107" t="s" s="8">
        <v>225</v>
      </c>
    </row>
    <row r="108" ht="16.0" customHeight="true">
      <c r="A108" t="n" s="7">
        <v>6.1014878E7</v>
      </c>
      <c r="B108" t="s" s="8">
        <v>54</v>
      </c>
      <c r="C108" t="n" s="8">
        <f>IF(false,"120921898", "120921898")</f>
      </c>
      <c r="D108" t="s" s="8">
        <v>124</v>
      </c>
      <c r="E108" t="n" s="8">
        <v>1.0</v>
      </c>
      <c r="F108" t="n" s="8">
        <v>187.0</v>
      </c>
      <c r="G108" t="s" s="8">
        <v>58</v>
      </c>
      <c r="H108" t="s" s="8">
        <v>50</v>
      </c>
      <c r="I108" t="s" s="8">
        <v>226</v>
      </c>
    </row>
    <row r="109" ht="16.0" customHeight="true">
      <c r="A109" t="n" s="7">
        <v>6.1014878E7</v>
      </c>
      <c r="B109" t="s" s="8">
        <v>54</v>
      </c>
      <c r="C109" t="n" s="8">
        <f>IF(false,"120921957", "120921957")</f>
      </c>
      <c r="D109" t="s" s="8">
        <v>189</v>
      </c>
      <c r="E109" t="n" s="8">
        <v>1.0</v>
      </c>
      <c r="F109" t="n" s="8">
        <v>155.0</v>
      </c>
      <c r="G109" t="s" s="8">
        <v>58</v>
      </c>
      <c r="H109" t="s" s="8">
        <v>50</v>
      </c>
      <c r="I109" t="s" s="8">
        <v>226</v>
      </c>
    </row>
    <row r="110" ht="16.0" customHeight="true">
      <c r="A110" t="n" s="7">
        <v>6.1014878E7</v>
      </c>
      <c r="B110" t="s" s="8">
        <v>54</v>
      </c>
      <c r="C110" t="n" s="8">
        <f>IF(false,"005-1512", "005-1512")</f>
      </c>
      <c r="D110" t="s" s="8">
        <v>76</v>
      </c>
      <c r="E110" t="n" s="8">
        <v>1.0</v>
      </c>
      <c r="F110" t="n" s="8">
        <v>147.0</v>
      </c>
      <c r="G110" t="s" s="8">
        <v>58</v>
      </c>
      <c r="H110" t="s" s="8">
        <v>50</v>
      </c>
      <c r="I110" t="s" s="8">
        <v>226</v>
      </c>
    </row>
    <row r="111" ht="16.0" customHeight="true">
      <c r="A111" t="n" s="7">
        <v>6.1120347E7</v>
      </c>
      <c r="B111" t="s" s="8">
        <v>94</v>
      </c>
      <c r="C111" t="n" s="8">
        <f>IF(false,"120922729", "120922729")</f>
      </c>
      <c r="D111" t="s" s="8">
        <v>227</v>
      </c>
      <c r="E111" t="n" s="8">
        <v>1.0</v>
      </c>
      <c r="F111" t="n" s="8">
        <v>6.0</v>
      </c>
      <c r="G111" t="s" s="8">
        <v>53</v>
      </c>
      <c r="H111" t="s" s="8">
        <v>50</v>
      </c>
      <c r="I111" t="s" s="8">
        <v>228</v>
      </c>
    </row>
    <row r="112" ht="16.0" customHeight="true">
      <c r="A112" t="n" s="7">
        <v>6.1214416E7</v>
      </c>
      <c r="B112" t="s" s="8">
        <v>94</v>
      </c>
      <c r="C112" t="n" s="8">
        <f>IF(false,"01-004117", "01-004117")</f>
      </c>
      <c r="D112" t="s" s="8">
        <v>197</v>
      </c>
      <c r="E112" t="n" s="8">
        <v>1.0</v>
      </c>
      <c r="F112" t="n" s="8">
        <v>45.0</v>
      </c>
      <c r="G112" t="s" s="8">
        <v>58</v>
      </c>
      <c r="H112" t="s" s="8">
        <v>50</v>
      </c>
      <c r="I112" t="s" s="8">
        <v>229</v>
      </c>
    </row>
    <row r="113" ht="16.0" customHeight="true">
      <c r="A113" t="n" s="7">
        <v>6.1234039E7</v>
      </c>
      <c r="B113" t="s" s="8">
        <v>138</v>
      </c>
      <c r="C113" t="n" s="8">
        <f>IF(false,"008-577", "008-577")</f>
      </c>
      <c r="D113" t="s" s="8">
        <v>230</v>
      </c>
      <c r="E113" t="n" s="8">
        <v>1.0</v>
      </c>
      <c r="F113" t="n" s="8">
        <v>45.0</v>
      </c>
      <c r="G113" t="s" s="8">
        <v>58</v>
      </c>
      <c r="H113" t="s" s="8">
        <v>50</v>
      </c>
      <c r="I113" t="s" s="8">
        <v>231</v>
      </c>
    </row>
    <row r="114" ht="16.0" customHeight="true">
      <c r="A114" t="n" s="7">
        <v>6.121678E7</v>
      </c>
      <c r="B114" t="s" s="8">
        <v>94</v>
      </c>
      <c r="C114" t="n" s="8">
        <f>IF(false,"01-004117", "01-004117")</f>
      </c>
      <c r="D114" t="s" s="8">
        <v>197</v>
      </c>
      <c r="E114" t="n" s="8">
        <v>1.0</v>
      </c>
      <c r="F114" t="n" s="8">
        <v>177.0</v>
      </c>
      <c r="G114" t="s" s="8">
        <v>58</v>
      </c>
      <c r="H114" t="s" s="8">
        <v>50</v>
      </c>
      <c r="I114" t="s" s="8">
        <v>232</v>
      </c>
    </row>
    <row r="115" ht="16.0" customHeight="true">
      <c r="A115" t="n" s="7">
        <v>6.1047858E7</v>
      </c>
      <c r="B115" t="s" s="8">
        <v>54</v>
      </c>
      <c r="C115" t="n" s="8">
        <f>IF(false,"002-899", "002-899")</f>
      </c>
      <c r="D115" t="s" s="8">
        <v>105</v>
      </c>
      <c r="E115" t="n" s="8">
        <v>1.0</v>
      </c>
      <c r="F115" t="n" s="8">
        <v>68.0</v>
      </c>
      <c r="G115" t="s" s="8">
        <v>58</v>
      </c>
      <c r="H115" t="s" s="8">
        <v>50</v>
      </c>
      <c r="I115" t="s" s="8">
        <v>233</v>
      </c>
    </row>
    <row r="116" ht="16.0" customHeight="true">
      <c r="A116" t="n" s="7">
        <v>6.1115112E7</v>
      </c>
      <c r="B116" t="s" s="8">
        <v>94</v>
      </c>
      <c r="C116" t="n" s="8">
        <f>IF(false,"008-577", "008-577")</f>
      </c>
      <c r="D116" t="s" s="8">
        <v>230</v>
      </c>
      <c r="E116" t="n" s="8">
        <v>2.0</v>
      </c>
      <c r="F116" t="n" s="8">
        <v>127.0</v>
      </c>
      <c r="G116" t="s" s="8">
        <v>53</v>
      </c>
      <c r="H116" t="s" s="8">
        <v>50</v>
      </c>
      <c r="I116" t="s" s="8">
        <v>234</v>
      </c>
    </row>
    <row r="117" ht="16.0" customHeight="true">
      <c r="A117" t="n" s="7">
        <v>6.1115112E7</v>
      </c>
      <c r="B117" t="s" s="8">
        <v>94</v>
      </c>
      <c r="C117" t="n" s="8">
        <f>IF(false,"008-577", "008-577")</f>
      </c>
      <c r="D117" t="s" s="8">
        <v>230</v>
      </c>
      <c r="E117" t="n" s="8">
        <v>2.0</v>
      </c>
      <c r="F117" t="n" s="8">
        <v>90.0</v>
      </c>
      <c r="G117" t="s" s="8">
        <v>58</v>
      </c>
      <c r="H117" t="s" s="8">
        <v>50</v>
      </c>
      <c r="I117" t="s" s="8">
        <v>235</v>
      </c>
    </row>
    <row r="118" ht="16.0" customHeight="true">
      <c r="A118" t="n" s="7">
        <v>6.1071976E7</v>
      </c>
      <c r="B118" t="s" s="8">
        <v>54</v>
      </c>
      <c r="C118" t="n" s="8">
        <f>IF(false,"008-576", "008-576")</f>
      </c>
      <c r="D118" t="s" s="8">
        <v>191</v>
      </c>
      <c r="E118" t="n" s="8">
        <v>2.0</v>
      </c>
      <c r="F118" t="n" s="8">
        <v>90.0</v>
      </c>
      <c r="G118" t="s" s="8">
        <v>58</v>
      </c>
      <c r="H118" t="s" s="8">
        <v>50</v>
      </c>
      <c r="I118" t="s" s="8">
        <v>236</v>
      </c>
    </row>
    <row r="119" ht="16.0" customHeight="true">
      <c r="A119" t="n" s="7">
        <v>6.0957482E7</v>
      </c>
      <c r="B119" t="s" s="8">
        <v>54</v>
      </c>
      <c r="C119" t="n" s="8">
        <f>IF(false,"120921957", "120921957")</f>
      </c>
      <c r="D119" t="s" s="8">
        <v>189</v>
      </c>
      <c r="E119" t="n" s="8">
        <v>1.0</v>
      </c>
      <c r="F119" t="n" s="8">
        <v>1028.0</v>
      </c>
      <c r="G119" t="s" s="8">
        <v>53</v>
      </c>
      <c r="H119" t="s" s="8">
        <v>50</v>
      </c>
      <c r="I119" t="s" s="8">
        <v>237</v>
      </c>
    </row>
    <row r="120" ht="16.0" customHeight="true"/>
    <row r="121" ht="16.0" customHeight="true">
      <c r="A121" t="s" s="1">
        <v>37</v>
      </c>
      <c r="B121" s="1"/>
      <c r="C121" s="1"/>
      <c r="D121" s="1"/>
      <c r="E121" s="1"/>
      <c r="F121" t="n" s="8">
        <v>30680.0</v>
      </c>
      <c r="G121" s="2"/>
    </row>
    <row r="122" ht="16.0" customHeight="true"/>
    <row r="123" ht="16.0" customHeight="true">
      <c r="A123" t="s" s="1">
        <v>36</v>
      </c>
    </row>
    <row r="124" ht="34.0" customHeight="true">
      <c r="A124" t="s" s="9">
        <v>38</v>
      </c>
      <c r="B124" t="s" s="9">
        <v>0</v>
      </c>
      <c r="C124" t="s" s="9">
        <v>43</v>
      </c>
      <c r="D124" t="s" s="9">
        <v>1</v>
      </c>
      <c r="E124" t="s" s="9">
        <v>2</v>
      </c>
      <c r="F124" t="s" s="9">
        <v>39</v>
      </c>
      <c r="G124" t="s" s="9">
        <v>5</v>
      </c>
      <c r="H124" t="s" s="9">
        <v>3</v>
      </c>
      <c r="I124" t="s" s="9">
        <v>4</v>
      </c>
    </row>
    <row r="125" ht="16.0" customHeight="true">
      <c r="A125" t="n" s="8">
        <v>6.0675807E7</v>
      </c>
      <c r="B125" t="s" s="8">
        <v>64</v>
      </c>
      <c r="C125" t="n" s="8">
        <f>IF(false,"2152400398", "2152400398")</f>
      </c>
      <c r="D125" t="s" s="8">
        <v>182</v>
      </c>
      <c r="E125" t="n" s="8">
        <v>2.0</v>
      </c>
      <c r="F125" t="n" s="8">
        <v>-274.0</v>
      </c>
      <c r="G125" t="s" s="8">
        <v>238</v>
      </c>
      <c r="H125" t="s" s="8">
        <v>54</v>
      </c>
      <c r="I125" t="s" s="8">
        <v>239</v>
      </c>
    </row>
    <row r="126" ht="16.0" customHeight="true">
      <c r="A126" t="n" s="8">
        <v>6.0185643E7</v>
      </c>
      <c r="B126" t="s" s="8">
        <v>165</v>
      </c>
      <c r="C126" t="n" s="8">
        <f>IF(false,"005-1520", "005-1520")</f>
      </c>
      <c r="D126" t="s" s="8">
        <v>152</v>
      </c>
      <c r="E126" t="n" s="8">
        <v>1.0</v>
      </c>
      <c r="F126" t="n" s="8">
        <v>-349.0</v>
      </c>
      <c r="G126" t="s" s="8">
        <v>240</v>
      </c>
      <c r="H126" t="s" s="8">
        <v>50</v>
      </c>
      <c r="I126" t="s" s="8">
        <v>241</v>
      </c>
    </row>
    <row r="127" ht="16.0" customHeight="true"/>
    <row r="128" ht="16.0" customHeight="true">
      <c r="A128" t="s" s="1">
        <v>37</v>
      </c>
      <c r="F128" t="n" s="8">
        <v>-623.0</v>
      </c>
      <c r="G128" s="2"/>
      <c r="H128" s="0"/>
      <c r="I128" s="0"/>
    </row>
    <row r="129" ht="16.0" customHeight="true">
      <c r="A129" s="1"/>
      <c r="B129" s="1"/>
      <c r="C129" s="1"/>
      <c r="D129" s="1"/>
      <c r="E129" s="1"/>
      <c r="F129" s="1"/>
      <c r="G129" s="1"/>
      <c r="H129" s="1"/>
      <c r="I129" s="1"/>
    </row>
    <row r="130" ht="16.0" customHeight="true">
      <c r="A130" t="s" s="1">
        <v>40</v>
      </c>
    </row>
    <row r="131" ht="34.0" customHeight="true">
      <c r="A131" t="s" s="9">
        <v>47</v>
      </c>
      <c r="B131" t="s" s="9">
        <v>48</v>
      </c>
      <c r="C131" s="9"/>
      <c r="D131" s="9"/>
      <c r="E131" s="9"/>
      <c r="F131" t="s" s="9">
        <v>39</v>
      </c>
      <c r="G131" t="s" s="9">
        <v>5</v>
      </c>
      <c r="H131" t="s" s="9">
        <v>3</v>
      </c>
      <c r="I131" t="s" s="9">
        <v>4</v>
      </c>
    </row>
    <row r="132" ht="16.0" customHeight="true"/>
    <row r="133" ht="16.0" customHeight="true">
      <c r="A133" t="s" s="1">
        <v>37</v>
      </c>
      <c r="F133" t="n" s="8">
        <v>0.0</v>
      </c>
      <c r="G133" s="2"/>
      <c r="H133" s="0"/>
      <c r="I133" s="0"/>
    </row>
    <row r="134" ht="16.0" customHeight="true">
      <c r="A134" s="1"/>
      <c r="B134" s="1"/>
      <c r="C134" s="1"/>
      <c r="D134" s="1"/>
      <c r="E134" s="1"/>
      <c r="F134" s="1"/>
      <c r="G134" s="1"/>
      <c r="H134" s="1"/>
      <c r="I13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