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<sst xmlns="http://schemas.openxmlformats.org/spreadsheetml/2006/main" count="3522" uniqueCount="511">
  <si>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</si>
  <si>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</si>
  <si>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</si>
  <si>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</si>
  <si>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</si>
  <si>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</si>
  <si>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</si>
  <si>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</si>
  <si>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</si>
  <si>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</si>
  <si>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</si>
  <si>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</si>
  <si>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</si>
  <si>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</si>
  <si>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</si>
  <si>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</si>
  <si>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</si>
  <si>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</si>
  <si>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</si>
  <si>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</si>
  <si>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</si>
  <si>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</si>
  <si>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</si>
  <si>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</si>
  <si>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</si>
  <si>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</si>
  <si>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</si>
  <si>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</si>
  <si>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</si>
  <si>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</si>
  <si>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</si>
  <si>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</si>
  <si>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</si>
  <si>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</si>
  <si>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</si>
  <si>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</si>
  <si>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</si>
  <si>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</si>
  <si>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</si>
  <si>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</si>
  <si>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</si>
  <si>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</si>
  <si>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</si>
  <si>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</si>
  <si>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</si>
  <si>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</si>
  <si>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</si>
  <si>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</si>
  <si>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</si>
  <si>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</si>
  <si>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05.05.2021</t>
  </si>
  <si>
    <t>26.04.2021</t>
  </si>
  <si>
    <t>Meine Liebe Средство для уборки детских помещений с антибактериальным эффектом, 500 мл</t>
  </si>
  <si>
    <t>Платёж за скидку по бонусам СберСпасибо</t>
  </si>
  <si>
    <t>30.04.2021</t>
  </si>
  <si>
    <t>6086d74273990144aa095959</t>
  </si>
  <si>
    <t>27.04.2021</t>
  </si>
  <si>
    <t>Joonies трусики Comfort XL (12-17 кг) 38 шт.</t>
  </si>
  <si>
    <t>6087b5b704e943cb9bc770e4</t>
  </si>
  <si>
    <t>11.04.2021</t>
  </si>
  <si>
    <t>Manuoki трусики L (9-14 кг) 44 шт.</t>
  </si>
  <si>
    <t>Платёж за скидку маркетплейса</t>
  </si>
  <si>
    <t>608b90d4954f6bfa6739f4d4</t>
  </si>
  <si>
    <t>29.04.2021</t>
  </si>
  <si>
    <t>Merries трусики XXL (15-28 кг) 32 шт.</t>
  </si>
  <si>
    <t>Платёж за скидку по баллам Яндекс.Плюса</t>
  </si>
  <si>
    <t>608acd6abed21e63638716ef</t>
  </si>
  <si>
    <t>Biore мицеллярная вода, запасной блок, 290 мл</t>
  </si>
  <si>
    <t>608af2458927ca807781028d</t>
  </si>
  <si>
    <t>Merries подгузники M (6-11 кг) 64 шт.</t>
  </si>
  <si>
    <t>608babddb9f8edd8ed32c7aa</t>
  </si>
  <si>
    <t>25.04.2021</t>
  </si>
  <si>
    <t>608bae02c5311b6a20990f53</t>
  </si>
  <si>
    <t>28.04.2021</t>
  </si>
  <si>
    <t>Goo.N трусики Ultra XL (12-20 кг) 50 шт.</t>
  </si>
  <si>
    <t>608bae043b31761c01c07690</t>
  </si>
  <si>
    <t>608951ae3b31767e95ab94e3</t>
  </si>
  <si>
    <t>Joonies подгузники Premium Soft L (9-14 кг) 42 шт.</t>
  </si>
  <si>
    <t>608bb119f98801c727b33185</t>
  </si>
  <si>
    <t>YokoSun трусики L (9-14 кг) 44 шт.</t>
  </si>
  <si>
    <t>608bb12103c378d89546ea11</t>
  </si>
  <si>
    <t>Joonies трусики Premium Soft L (9-14 кг) 44 шт.</t>
  </si>
  <si>
    <t>608bb12394d52724936facd4</t>
  </si>
  <si>
    <t>Vivienne Sabo Тушь для ресниц Aventuriere, 01 черная</t>
  </si>
  <si>
    <t>608bb126954f6ba4a7cb5139</t>
  </si>
  <si>
    <t>JM Solution Концентрированная суперувлажняющая маска Water Luminous S.O.S Ampoule Hyaluronic Mask, 30 мл</t>
  </si>
  <si>
    <t>608bb29c863e4e0265a4ee88</t>
  </si>
  <si>
    <t>Смесь Kabrita 3 GOLD для комфортного пищеварения, старше 12 месяцев, 400 г</t>
  </si>
  <si>
    <t>608bb2ae0fe9954763df8cee</t>
  </si>
  <si>
    <t>608bb3112fe09844d7bca2f7</t>
  </si>
  <si>
    <t>Missha BB крем Perfect Cover, SPF 42, 20 мл, оттенок: 21 light beige</t>
  </si>
  <si>
    <t>60897e766a864302feea4bc1</t>
  </si>
  <si>
    <t>MEDI-PEEL Крем для кожи вокруг глаз Peptide Balance9 Eye Hyaluronic Volumy Eye Cream, 40 мл</t>
  </si>
  <si>
    <t>6086fc4232da839676390c70</t>
  </si>
  <si>
    <t>Max Factor карандаш Real Brow Fiber Pencil, оттенок 005 rich brown</t>
  </si>
  <si>
    <t>6086f6065a395114de1984b9</t>
  </si>
  <si>
    <t>6087b977f9880169a20ff6c8</t>
  </si>
  <si>
    <t>608a47b6dbdc31b0ad1ed8e6</t>
  </si>
  <si>
    <t>YokoSun трусики XL (12-20 кг) 38 шт.</t>
  </si>
  <si>
    <t>6089c527c3080f26c308ff76</t>
  </si>
  <si>
    <t>Vivienne Sabo Тушь для ресниц Cabaret, в коробке, 01 черный</t>
  </si>
  <si>
    <t>608bb726954f6b56a66fc698</t>
  </si>
  <si>
    <t>608bbb69f4c0cb7f0730d11d</t>
  </si>
  <si>
    <t>60892f42792ab13735261dcb</t>
  </si>
  <si>
    <t>Joonies трусики Comfort M (6-11 кг) 54 шт.</t>
  </si>
  <si>
    <t>60881a3f03c37839668b9033</t>
  </si>
  <si>
    <t>Merries подгузники L (9-14 кг) 64 шт.</t>
  </si>
  <si>
    <t>6087cf9db9f8ed3af1b1b5b8</t>
  </si>
  <si>
    <t>608bcfefb9f8ed14f45325f8</t>
  </si>
  <si>
    <t>Merries подгузники XL (12-20 кг) 44 шт.</t>
  </si>
  <si>
    <t>608bd8f55a3951dac2d923f6</t>
  </si>
  <si>
    <t>21.04.2021</t>
  </si>
  <si>
    <t>608be1a33620c25e6ac74f78</t>
  </si>
  <si>
    <t>Смесь Kabrita 2 GOLD для комфортного пищеварения, 6-12 месяцев, 400 г</t>
  </si>
  <si>
    <t>608be3adf4c0cb1df96b832e</t>
  </si>
  <si>
    <t>60894c6eb9f8ed8ec4b1b512</t>
  </si>
  <si>
    <t>608bfdb5954f6b0578123fb2</t>
  </si>
  <si>
    <t>YokoSun трусики M (6-10 кг) 58 шт.</t>
  </si>
  <si>
    <t>608c014732da834c28925b81</t>
  </si>
  <si>
    <t>608c050af98801b2c2e356a5</t>
  </si>
  <si>
    <t>608b9762b9f8ed327bf9b327</t>
  </si>
  <si>
    <t>MEDI-PEEL Cell Tox Dermajou Ampoule ампульная восстанавливающая сыворотка для лица со стволовыми клетками, 100 мл</t>
  </si>
  <si>
    <t>608c092ddbdc315438ce76cf</t>
  </si>
  <si>
    <t>Merries подгузники L (9-14 кг) 54 шт.</t>
  </si>
  <si>
    <t>6089d021863e4e3da4d97c22</t>
  </si>
  <si>
    <t>608c105e954f6b0a60426d57</t>
  </si>
  <si>
    <t>608c132ffbacea4c812565d4</t>
  </si>
  <si>
    <t>MEDI-PEEL Cell Tox Dermajou Cream Восстанавливающий крем для лица со стволовыми клетками, 50 г</t>
  </si>
  <si>
    <t>Missha BB крем Perfect Cover, SPF 42, 20 мл, оттенок: 25 warm beige</t>
  </si>
  <si>
    <t>6088133294d527ac7acc230a</t>
  </si>
  <si>
    <t>608c1f6d03c3784659d7b2df</t>
  </si>
  <si>
    <t>608c1ff84f5c6e553d497898</t>
  </si>
  <si>
    <t>608c20578927ca0127610130</t>
  </si>
  <si>
    <t>608c206f04e94367e3fff420</t>
  </si>
  <si>
    <t>608981d1dff13b232024a53d</t>
  </si>
  <si>
    <t>608c285bfbacea7e6d55bade</t>
  </si>
  <si>
    <t>Joonies трусики Premium Soft M (6-11 кг) 56 шт.</t>
  </si>
  <si>
    <t>608c32f6863e4e6fa9f07497</t>
  </si>
  <si>
    <t>Goo.N подгузники NB (0-5 кг) 90 шт.</t>
  </si>
  <si>
    <t>YokoSun подгузники L (9-13 кг) 54 шт.</t>
  </si>
  <si>
    <t>608c35c7c5311b428e6d70d3</t>
  </si>
  <si>
    <t>608c4d58dbdc3182a659c3f0</t>
  </si>
  <si>
    <t>Гель для стирки Kao Attack Bio EX, 0.77 кг, дой-пак</t>
  </si>
  <si>
    <t>608c4dcb7153b3abc3a74961</t>
  </si>
  <si>
    <t>60870ef0b9f8ed9b48b1b620</t>
  </si>
  <si>
    <t>608c6bc67399013c1ac3d99a</t>
  </si>
  <si>
    <t>01.05.2021</t>
  </si>
  <si>
    <t>608c7114dbdc3130592ab938</t>
  </si>
  <si>
    <t>60880719c3080f1421090022</t>
  </si>
  <si>
    <t>6087ef7af4c0cb2f1481a347</t>
  </si>
  <si>
    <t>YokoSun подгузники Premium NB (0-5 кг) 36 шт.</t>
  </si>
  <si>
    <t>608bb0a803c37844ef1008ef</t>
  </si>
  <si>
    <t>608aeb45dbdc31a90df30de1</t>
  </si>
  <si>
    <t>608c0a68fbacea2bcbdd53d2</t>
  </si>
  <si>
    <t>608ba0c9f98801071af746d8</t>
  </si>
  <si>
    <t>608b2af203c378973210090b</t>
  </si>
  <si>
    <t>608b0d5583b1f24a38c5b5f8</t>
  </si>
  <si>
    <t>Гель для стирки Meine Liebe для цветных тканей, 0.75 л, пакет</t>
  </si>
  <si>
    <t>608b8e3c5a39514c238713fc</t>
  </si>
  <si>
    <t>La'dor Спрей с кератином для волос, 30 мл</t>
  </si>
  <si>
    <t>608ca171954f6b12006f5904</t>
  </si>
  <si>
    <t>608ca17399d6ef42a6565a9f</t>
  </si>
  <si>
    <t>608ba58a954f6b2f1dc2360b</t>
  </si>
  <si>
    <t>608caae12fe0982af53b1167</t>
  </si>
  <si>
    <t>608caaf0739901069a507a24</t>
  </si>
  <si>
    <t>Takeshi трусики бамбуковые Kid's М (6-11 кг) 48 шт.</t>
  </si>
  <si>
    <t>608ae557b9f8ed210df9b336</t>
  </si>
  <si>
    <t>608cb66bdff13b1fa2351e95</t>
  </si>
  <si>
    <t>608bb72532da839fc86fbe2a</t>
  </si>
  <si>
    <t>Genki подгузники Premium Soft L (9-14 кг) 54 шт.</t>
  </si>
  <si>
    <t>608cb76432da8331c1ad97a1</t>
  </si>
  <si>
    <t>608cbc8d6a86437cad112f6f</t>
  </si>
  <si>
    <t>Missha BB крем Perfect Cover, SPF 42, 50 мл, оттенок: 27 honey beige</t>
  </si>
  <si>
    <t>608ad4f25a39510b4e8712f8</t>
  </si>
  <si>
    <t>YokoSun подгузники S (до 6 кг) 82 шт.</t>
  </si>
  <si>
    <t>608cbd6194d52706c3f1816f</t>
  </si>
  <si>
    <t>608cbe193b317610d35df672</t>
  </si>
  <si>
    <t>YokoSun подгузники Premium L (9-13 кг) 54 шт.</t>
  </si>
  <si>
    <t>608cbe2404e943bfc464d510</t>
  </si>
  <si>
    <t>Goo.N подгузники Ultra (6-11 кг) 80 шт.</t>
  </si>
  <si>
    <t>608a6f538927ca22c7f624de</t>
  </si>
  <si>
    <t>608ccf55c3080f209d7e27bf</t>
  </si>
  <si>
    <t>608ccf575a39512eb78de261</t>
  </si>
  <si>
    <t>608ccf56fbacea14fec4a7ff</t>
  </si>
  <si>
    <t>608ccf5bbed21e132de3e646</t>
  </si>
  <si>
    <t>608b0986c3080ff3d308ff53</t>
  </si>
  <si>
    <t>Joonies трусики Premium Soft XL (12-17 кг) 38 шт.</t>
  </si>
  <si>
    <t>608cd391dff13b37b1a1dfaa</t>
  </si>
  <si>
    <t>608cd395c3080fbd13436241</t>
  </si>
  <si>
    <t>YokoSun трусики Econom L (9-14 кг) 44 шт.</t>
  </si>
  <si>
    <t>Соска Pigeon Peristaltic PLUS L 6м+, 2 шт. бесцветный</t>
  </si>
  <si>
    <t>608b80b3954f6b23a4c23529</t>
  </si>
  <si>
    <t>608cd4b0792ab17eaa63e3fb</t>
  </si>
  <si>
    <t>608a9b8404e943e0a6c77120</t>
  </si>
  <si>
    <t>Goo.N подгузники M (6-11 кг) 64 шт.</t>
  </si>
  <si>
    <t>6089a694f78dba2ac97947a0</t>
  </si>
  <si>
    <t>608c1d289066f40f312d8504</t>
  </si>
  <si>
    <t>Farmstay All-In-One Ampoule Collagen &amp; Hyaluronic Acid сыворотка для лица с гиалуроновой кислотой и коллагеном, 250 мл</t>
  </si>
  <si>
    <t>608bf9e35a39514d7f1985f4</t>
  </si>
  <si>
    <t>Vivienne Sabo Тушь для ресниц Cabaret Premiere, 01 черный</t>
  </si>
  <si>
    <t>608bcf4173990113b9c02ff5</t>
  </si>
  <si>
    <t>608c42f083b1f23a8dc5b60b</t>
  </si>
  <si>
    <t>6087c3bc32da83712d390cdd</t>
  </si>
  <si>
    <t>608830c8792ab16acb261e5e</t>
  </si>
  <si>
    <t>608d2696792ab10c433d6b35</t>
  </si>
  <si>
    <t>Missha BB крем Perfect Cover, SPF 42, 20 мл, оттенок: 13 bright beige</t>
  </si>
  <si>
    <t>608d29b4dbdc31ac843575e2</t>
  </si>
  <si>
    <t>YokoSun трусики Premium M (6-10 кг) 56 шт.</t>
  </si>
  <si>
    <t>608d2f23c3080f310a9f19cf</t>
  </si>
  <si>
    <t>Missha Pure Source Pocket Pack Green Tea Ночная маска с экстрактом зелёного чая, 10 мл</t>
  </si>
  <si>
    <t>608d2f258927cad492401bc0</t>
  </si>
  <si>
    <t>608b00648927caf0ac66aa9e</t>
  </si>
  <si>
    <t>Palmbaby трусики Традиционные M (6-11 кг) 48 шт.</t>
  </si>
  <si>
    <t>608d301ef988013891e2dcee</t>
  </si>
  <si>
    <t>6087ec77f4c0cb2c9a81a416</t>
  </si>
  <si>
    <t>Joonies трусики Comfort L (9-14 кг) 44 шт.</t>
  </si>
  <si>
    <t>608d33d7b9f8ed0e9e3eca67</t>
  </si>
  <si>
    <t>608d33d83620c216c139a170</t>
  </si>
  <si>
    <t>Goo.N трусики Сheerful Baby L (8-14 кг) 48 шт.</t>
  </si>
  <si>
    <t>608d33dd8927caec490a9fd7</t>
  </si>
  <si>
    <t>608d33df5a395146cdba7c9e</t>
  </si>
  <si>
    <t>608d33e75a39517309e28bf2</t>
  </si>
  <si>
    <t>608d33efb9f8ed222ac858f4</t>
  </si>
  <si>
    <t>608d33ee7153b3c18cebc84c</t>
  </si>
  <si>
    <t>608aa61d04e943e71ac7714a</t>
  </si>
  <si>
    <t>Набор Esthetic House CP-1 Intense nourishing v2.0, шампунь, 500 мл и кондиционер, 500 мл</t>
  </si>
  <si>
    <t>608ba3f204e94308d25c8ac8</t>
  </si>
  <si>
    <t>608936778927ca3239f623f3</t>
  </si>
  <si>
    <t>608829055a39513d56776d39</t>
  </si>
  <si>
    <t>20.04.2021</t>
  </si>
  <si>
    <t>Merries трусики XL (12-22 кг) 50 шт.</t>
  </si>
  <si>
    <t>608d3545b9f8ed62744d38d6</t>
  </si>
  <si>
    <t>Goo.N трусики XL (12-20 кг) 38 шт.</t>
  </si>
  <si>
    <t>608d376cf4c0cb6cbaa419cb</t>
  </si>
  <si>
    <t>608d38990fe99578917be8e0</t>
  </si>
  <si>
    <t>24.04.2021</t>
  </si>
  <si>
    <t>608d389d2af6cd2dc5025435</t>
  </si>
  <si>
    <t>608969d18927ca2155f62496</t>
  </si>
  <si>
    <t>608d3d775a39513b81df5a05</t>
  </si>
  <si>
    <t>Ёkitto трусики XL (12+ кг) 34 шт.</t>
  </si>
  <si>
    <t>608a421e954f6b52a0f84283</t>
  </si>
  <si>
    <t>608d421d8927cab772bc5114</t>
  </si>
  <si>
    <t>YokoSun трусики Econom XL (12-20 кг) 38 шт.</t>
  </si>
  <si>
    <t>608d4227f988018ef6f015b5</t>
  </si>
  <si>
    <t>608d423199d6ef73732eaaf8</t>
  </si>
  <si>
    <t>60893689bed21e7ebe572650</t>
  </si>
  <si>
    <t>608d4a984f5c6e314642b26b</t>
  </si>
  <si>
    <t>Missha BB крем Perfect Cover RX, SPF 42, 50 мл, оттенок: 21 light beige</t>
  </si>
  <si>
    <t>608ba747c5311b4a7480ed9f</t>
  </si>
  <si>
    <t>608d51d794d527d29513fa3e</t>
  </si>
  <si>
    <t>608d64d27153b35bd8af1580</t>
  </si>
  <si>
    <t>608d76958927ca13108abd15</t>
  </si>
  <si>
    <t>Pigeon Бутылочка Перистальтик Плюс с широким горлом PPSU, 240 мл, с 3 месяцев, оранжевый</t>
  </si>
  <si>
    <t>608d794d954f6baa42eee785</t>
  </si>
  <si>
    <t>608d7ba4c5311b4a7936c9c7</t>
  </si>
  <si>
    <t>608d7e0e3b31761e4092597d</t>
  </si>
  <si>
    <t>Manuoki трусики М (6-11 кг) 56 шт.</t>
  </si>
  <si>
    <t>608a67965a39516a691984b5</t>
  </si>
  <si>
    <t>Смесь БИБИКОЛЬ Нэнни 1 с пребиотиками, с 0 до 6 месяцев, 400 г</t>
  </si>
  <si>
    <t>608dac5bc3080f19b1d7819e</t>
  </si>
  <si>
    <t>608dbcf02fe098644b2e2b11</t>
  </si>
  <si>
    <t>02.05.2021</t>
  </si>
  <si>
    <t>608cece84f5c6e6ad2848db8</t>
  </si>
  <si>
    <t>Ёkitto трусики М (5-10 кг) 52 шт.</t>
  </si>
  <si>
    <t>608c5e64f78dba38faaa6349</t>
  </si>
  <si>
    <t>608c8dcfdbdc31332cf30e35</t>
  </si>
  <si>
    <t>608d31062af6cd4d55687c4b</t>
  </si>
  <si>
    <t>608dd33603c37881a8277173</t>
  </si>
  <si>
    <t>YokoSun трусики Econom XXL (15-25 кг) 32 шт.</t>
  </si>
  <si>
    <t>608dd37220d51d4a760728fd</t>
  </si>
  <si>
    <t>608d0cac792ab14c83c385b7</t>
  </si>
  <si>
    <t>608dec6eb9f8ed4e0505e740</t>
  </si>
  <si>
    <t>608cfa85f98801c395f746fc</t>
  </si>
  <si>
    <t>608dee2f04e9430daf7998ef</t>
  </si>
  <si>
    <t>Гель для стирки Kao Attack Multi‐Action, 0.77 кг, дой-пак</t>
  </si>
  <si>
    <t>608dee53f4c0cb194e819cea</t>
  </si>
  <si>
    <t>608def47c3080f605068cfd0</t>
  </si>
  <si>
    <t>608df0ee3620c2338eaf2f70</t>
  </si>
  <si>
    <t>608df1db32da83c39b6d71d2</t>
  </si>
  <si>
    <t>608df23d7153b349190d94dd</t>
  </si>
  <si>
    <t>Manuoki трусики XXL (15+ кг) 36 шт.</t>
  </si>
  <si>
    <t>608df2418927ca3f418344c9</t>
  </si>
  <si>
    <t>608df2567153b3eaa6a30559</t>
  </si>
  <si>
    <t>Goo.N трусики Ultra L (9-14 кг) 56 шт.</t>
  </si>
  <si>
    <t>608df25b94d527dd5cc856bf</t>
  </si>
  <si>
    <t>608c71ad8927cad7cc66ab22</t>
  </si>
  <si>
    <t>608c19b08927ca2a0f81020b</t>
  </si>
  <si>
    <t>608bb1488927ca33c066ab6c</t>
  </si>
  <si>
    <t>Goo.N трусики XXL (13-25 кг) 28 шт.</t>
  </si>
  <si>
    <t>608df318dbdc31ce696b1f8c</t>
  </si>
  <si>
    <t>608ae679954f6b28d1f843ed</t>
  </si>
  <si>
    <t>608df34dc5311b7c10028240</t>
  </si>
  <si>
    <t>608d029fdbdc316653f30d59</t>
  </si>
  <si>
    <t>608c569403c3783e4f1009c0</t>
  </si>
  <si>
    <t>Протеин Optimum Nutrition 100% Whey Gold Standard (819-943 г) клубника-банан</t>
  </si>
  <si>
    <t>608c692294d5271cd8e6a105</t>
  </si>
  <si>
    <t>608df4109066f426b8656e7d</t>
  </si>
  <si>
    <t>608df41adff13b1baa56e1e8</t>
  </si>
  <si>
    <t>608df44bc5311b2398310144</t>
  </si>
  <si>
    <t>608c40e82fe09869ea16d3d0</t>
  </si>
  <si>
    <t>YokoSun трусики Premium L (9-14 кг) 44 шт.</t>
  </si>
  <si>
    <t>608df6692fe09875cb4c9ec8</t>
  </si>
  <si>
    <t>Laurier прокладки F дневные супертонкие с крылышками 22,5 см, 4 капли, 20 шт.</t>
  </si>
  <si>
    <t>608cf86220d51d01d2b706e9</t>
  </si>
  <si>
    <t>608cfe9420d51d27deb7066a</t>
  </si>
  <si>
    <t>608c5d32c3080fc5934f202d</t>
  </si>
  <si>
    <t>608df71dc3080f20be647be5</t>
  </si>
  <si>
    <t>Трубка газоотводная Windi для новорожденных, 10 шт.</t>
  </si>
  <si>
    <t>608c62f3dbdc313bd4f30eb3</t>
  </si>
  <si>
    <t>608dfb08863e4e7e2bfd9e5a</t>
  </si>
  <si>
    <t>608c724332da832ca66fbd38</t>
  </si>
  <si>
    <t>608dfda33b317676fe431c26</t>
  </si>
  <si>
    <t>608ba991954f6b6872c235cb</t>
  </si>
  <si>
    <t>608d6c912af6cd62c8687c49</t>
  </si>
  <si>
    <t>Esthetic House шампунь для волос протеиновый CP-1 Bright Complex Intense Nourishing, 500 мл</t>
  </si>
  <si>
    <t>608d846d5a39510a6b571de3</t>
  </si>
  <si>
    <t>608c527320d51d703fb7065f</t>
  </si>
  <si>
    <t>608e26a4863e4e4d542d1859</t>
  </si>
  <si>
    <t>608d95eb3b317646de57b308</t>
  </si>
  <si>
    <t>Высокоэффективный удалитель кутикулы Stop Cuticle IQ BEAUTY, 12.5 мл</t>
  </si>
  <si>
    <t>608e3abc9066f44cb59992e3</t>
  </si>
  <si>
    <t>608e40152af6cd20e76c733a</t>
  </si>
  <si>
    <t>608e49e020d51d2bc5811d87</t>
  </si>
  <si>
    <t>608aa5e804e943c47ec77110</t>
  </si>
  <si>
    <t>Goo.N подгузники XL (12-20 кг) 42 шт.</t>
  </si>
  <si>
    <t>608e4da48927caaecd8ce5c2</t>
  </si>
  <si>
    <t>608bb619fbacea5b58dd53e9</t>
  </si>
  <si>
    <t>608e5b307399010b82cf4e80</t>
  </si>
  <si>
    <t>Goo.N подгузники S (4-8 кг) 84 шт.</t>
  </si>
  <si>
    <t>608e5b96c3080f3a8a99357f</t>
  </si>
  <si>
    <t>608e5b985a39518f04de39eb</t>
  </si>
  <si>
    <t>608c6a0dbed21e6b5987166f</t>
  </si>
  <si>
    <t>Esthetic House Гидрогелевые патчи для век с экстрактом ласточкиного гнезда Bird's Nest Hydrogel Eye Patch, 60 шт.</t>
  </si>
  <si>
    <t>608c5fa9c3080fadec4f1e90</t>
  </si>
  <si>
    <t>608e5bcc6a8643620e5c9e29</t>
  </si>
  <si>
    <t>608e5bd5b9f8edb7c9e7897f</t>
  </si>
  <si>
    <t>608c463c8927cab80b810269</t>
  </si>
  <si>
    <t>608e5bdd73990149fb5226ad</t>
  </si>
  <si>
    <t>YokoSun трусики Premium XL (12-20 кг) 38 шт.</t>
  </si>
  <si>
    <t>608e5cd983b1f2648c560950</t>
  </si>
  <si>
    <t>608e5cdabed21e246a7fff3b</t>
  </si>
  <si>
    <t>Ёkitto трусики L (9-14 кг) 44 шт.</t>
  </si>
  <si>
    <t>608cfbc26a864319b179964d</t>
  </si>
  <si>
    <t>608c6873b9f8edb106f9b1bc</t>
  </si>
  <si>
    <t>608cf8e399d6ef5652b42830</t>
  </si>
  <si>
    <t>608c80035a39512dcd571cf6</t>
  </si>
  <si>
    <t>17.04.2021</t>
  </si>
  <si>
    <t>Ёkitto трусики XXL (15+ кг) 34 шт.</t>
  </si>
  <si>
    <t>608e61df3620c23dd59c48ad</t>
  </si>
  <si>
    <t>Goo.N подгузники L (9-14 кг) 54 шт.</t>
  </si>
  <si>
    <t>608e64637153b3c6d5482e47</t>
  </si>
  <si>
    <t>608e922983b1f2314aeaddb7</t>
  </si>
  <si>
    <t>Vivienne Sabo Тушь для ресниц Cabaret Waterproof, black</t>
  </si>
  <si>
    <t>608e93a494d527f8481f128e</t>
  </si>
  <si>
    <t>608e93aa2af6cd74888c04ff</t>
  </si>
  <si>
    <t>608e93cdbed21e6a1b4f14aa</t>
  </si>
  <si>
    <t>608c84397153b38041fe758f</t>
  </si>
  <si>
    <t>60895b163b317658deab948d</t>
  </si>
  <si>
    <t>Missha BB крем Perfect Cover, SPF 42, 50 мл, оттенок: 21 light beige</t>
  </si>
  <si>
    <t>608d7b465a395104ba571d9d</t>
  </si>
  <si>
    <t>608ebc6e83b1f21aeea225f8</t>
  </si>
  <si>
    <t>608ec127c3080f107ec7ad12</t>
  </si>
  <si>
    <t>608ed2e83b317602c862fdae</t>
  </si>
  <si>
    <t>608aa2b1f78dba5b1c7947d7</t>
  </si>
  <si>
    <t>608ee2a3b9f8ed8c88f97529</t>
  </si>
  <si>
    <t>03.05.2021</t>
  </si>
  <si>
    <t>608e9dcb2af6cd0f6d687c3c</t>
  </si>
  <si>
    <t>Esthetic House Formula Ampoule Collagen Сыворотка для лица, 80 мл</t>
  </si>
  <si>
    <t>608e77f47153b38cd4f1513d</t>
  </si>
  <si>
    <t>608d81739066f430d42d8450</t>
  </si>
  <si>
    <t>608f3ca94f5c6e1130537cf3</t>
  </si>
  <si>
    <t>608f3f23dff13b4d2842f4d2</t>
  </si>
  <si>
    <t>608bd407fbacea1497dd53af</t>
  </si>
  <si>
    <t>Полироль для приборных панелей PLAK гранат, 750 мл + 10%</t>
  </si>
  <si>
    <t>608bb6aa3b3176677c57b30b</t>
  </si>
  <si>
    <t>Полироль для приборных панелей PLAK лаванда, 750 мл + 10%</t>
  </si>
  <si>
    <t>Japan Gals натуральная маска с экстрактом алоэ, 30 шт.</t>
  </si>
  <si>
    <t>608d77a9954f6bacaff84302</t>
  </si>
  <si>
    <t>608dc4ddc3080f210e08ffaa</t>
  </si>
  <si>
    <t>Esthetic House Набор Шампунь + кондиционер для волос CP-1, 500 мл + 100 мл</t>
  </si>
  <si>
    <t>608d32b67153b33f4cfe767b</t>
  </si>
  <si>
    <t>Enough Collagen Hydro Moisture Cleansing and Massage Крем для лица массажный с коллагеном, 300 мл</t>
  </si>
  <si>
    <t>608e5856dbdc311a4ff30dd8</t>
  </si>
  <si>
    <t>608f6914b9f8ed34b27900a9</t>
  </si>
  <si>
    <t>608f6949954f6b5b1db5f047</t>
  </si>
  <si>
    <t>Manuoki подгузники UltraThin L (12+ кг) 44 шт.</t>
  </si>
  <si>
    <t>608cdd562fe09831ae16d33b</t>
  </si>
  <si>
    <t>608f6960c3080f06226527c4</t>
  </si>
  <si>
    <t>608f6a75c3080fcb29a3a33b</t>
  </si>
  <si>
    <t>608b1f92c3080f3e1f4f1f54</t>
  </si>
  <si>
    <t>608f787e954f6b46d9d6be1f</t>
  </si>
  <si>
    <t>TONY MOLY пенка для умывания с экстрактом ацеролы, 180 мл</t>
  </si>
  <si>
    <t>608ecedec5311b55ba80edd0</t>
  </si>
  <si>
    <t>608fb5ce0fe9955eb73916b1</t>
  </si>
  <si>
    <t>MEDI-PEEL Collagen Super10 Sleeping Cream ночной крем для лица с коллагеном, 70 мл</t>
  </si>
  <si>
    <t>608e510c2af6cd6a6d687c68</t>
  </si>
  <si>
    <t>Esthetic House Formula Ampoule AC Tea Tree Сыворотка для лица, 80 мл</t>
  </si>
  <si>
    <t>608fd850954f6b3bfa5223f1</t>
  </si>
  <si>
    <t>608e577e20d51d1543b70638</t>
  </si>
  <si>
    <t>608fe657dbdc31a861473380</t>
  </si>
  <si>
    <t>608ff1ae20d51d3bbadbe026</t>
  </si>
  <si>
    <t>608ff6d29066f47260737710</t>
  </si>
  <si>
    <t>609010c35a395101db4304cf</t>
  </si>
  <si>
    <t>60901cf45a3951169efbfecc</t>
  </si>
  <si>
    <t>22.04.2021</t>
  </si>
  <si>
    <t>60902e79954f6b772ecf008a</t>
  </si>
  <si>
    <t>60903c89dbdc31f3b2079bdb</t>
  </si>
  <si>
    <t>609041ab7153b3fabf337297</t>
  </si>
  <si>
    <t>Гель для душа Biore Гладкость шелка, 480 мл</t>
  </si>
  <si>
    <t>608b0c53b9f8ed98e1f9b214</t>
  </si>
  <si>
    <t>04.05.2021</t>
  </si>
  <si>
    <t>608bf5debed21e706d87168f</t>
  </si>
  <si>
    <t>608f0f1a99d6ef3f6ab427e7</t>
  </si>
  <si>
    <t>608ebb2e04e9433dcd5c8a5a</t>
  </si>
  <si>
    <t>609077b494d52705e4ac466e</t>
  </si>
  <si>
    <t>608ce6a49066f45e5d2d84e2</t>
  </si>
  <si>
    <t>6090804332da83df237e8c12</t>
  </si>
  <si>
    <t>608fa95904e943257b5c8a3d</t>
  </si>
  <si>
    <t>YokoSun подгузники XL (13+ кг) 42 шт.</t>
  </si>
  <si>
    <t>608e716483b1f201bac5b653</t>
  </si>
  <si>
    <t>Max Factor Тушь для ресниц False Lash Effect, black</t>
  </si>
  <si>
    <t>609084a104e943cc7853be35</t>
  </si>
  <si>
    <t>609088d1863e4e55b8bfd9fa</t>
  </si>
  <si>
    <t>608f942e7399013469c03087</t>
  </si>
  <si>
    <t>60908b223620c241a4fa4a44</t>
  </si>
  <si>
    <t>608dafc67153b307cffe75c6</t>
  </si>
  <si>
    <t>60908bc06a864321aaeb4dc3</t>
  </si>
  <si>
    <t>60908c6cc3080f0cd64f5bf1</t>
  </si>
  <si>
    <t>60908cb703c378dd03ce0ee4</t>
  </si>
  <si>
    <t>60908cc1792ab10315cc8a77</t>
  </si>
  <si>
    <t>Synergetic Универсальное моющее средство 5 л</t>
  </si>
  <si>
    <t>60908cc5f4c0cb5a3c33c76c</t>
  </si>
  <si>
    <t>Протеин Optimum Nutrition 100% Whey Gold Standard (819-943 г) шоколад мальт</t>
  </si>
  <si>
    <t>608fd23f04e943326c5c8ab9</t>
  </si>
  <si>
    <t>60908d9373990113938737ed</t>
  </si>
  <si>
    <t>Bubchen Гель для купания младенцев (с дозатором), 400 мл</t>
  </si>
  <si>
    <t>608d9d1804e943a69b5c8aad</t>
  </si>
  <si>
    <t>60908deb83b1f27cab51f8d6</t>
  </si>
  <si>
    <t>Презервативы Sagami Original 0.01, 1 шт.</t>
  </si>
  <si>
    <t>60908e12bed21e2fc2e4a3d6</t>
  </si>
  <si>
    <t>60908f00954f6b87a76d3d1d</t>
  </si>
  <si>
    <t>608d36366a86433901799646</t>
  </si>
  <si>
    <t>60908f157399015ab64c280f</t>
  </si>
  <si>
    <t>60908fa23620c21a06ac2ee1</t>
  </si>
  <si>
    <t>60908fb0f4c0cb6dcf01c41c</t>
  </si>
  <si>
    <t>Merries подгузники S (4-8 кг) 82 шт.</t>
  </si>
  <si>
    <t>60908fbd8927ca5ff54d584a</t>
  </si>
  <si>
    <t>Genki подгузники Premium Soft M (6-11 кг) 64 шт.</t>
  </si>
  <si>
    <t>60908fc02fe0981aa1c40f70</t>
  </si>
  <si>
    <t>608d887d6a864331f9799712</t>
  </si>
  <si>
    <t>60908ff883b1f20ea22f5342</t>
  </si>
  <si>
    <t>Goo.N трусики Сheerful Baby M (6-11 кг) 54 шт.</t>
  </si>
  <si>
    <t>60908ffa2fe0980b67c63762</t>
  </si>
  <si>
    <t>Pigeon Бутылочка с ложечкой для кормления, 120 мл, с 4 месяцев, желтый</t>
  </si>
  <si>
    <t>60909074dbdc3199e9ca0a35</t>
  </si>
  <si>
    <t>60909080c3080fc12e7445f7</t>
  </si>
  <si>
    <t>608f80d7954f6b98e6c23547</t>
  </si>
  <si>
    <t>609090dc94d527c963f367d3</t>
  </si>
  <si>
    <t>608e6b6b792ab15b48c385f1</t>
  </si>
  <si>
    <t>6090912494d527a5e7b5f98b</t>
  </si>
  <si>
    <t>608d6954863e4e586a0ccbd1</t>
  </si>
  <si>
    <t>Jigott Тушь для ресниц Cats Eye Power Curling Mascara, черный</t>
  </si>
  <si>
    <t>608f0d6d6a8643739f7996f6</t>
  </si>
  <si>
    <t>Jigott Тушь для ресниц Cats Eye Perfect Volume Mascara, черный</t>
  </si>
  <si>
    <t>6090939e04e94331d24ee959</t>
  </si>
  <si>
    <t>6090954ff78dba3d672752e2</t>
  </si>
  <si>
    <t>608ebee683b1f25babc5b66e</t>
  </si>
  <si>
    <t>609095d273990163c6edd5cd</t>
  </si>
  <si>
    <t>Goo.N подгузники Ultra L (9-14 кг) 68 шт.</t>
  </si>
  <si>
    <t>608e71c404e9431e465c8b65</t>
  </si>
  <si>
    <t>609097de2fe0983704fcf977</t>
  </si>
  <si>
    <t>Meine Liebe All in 1 таблетки для посудомоечной машины, 21 шт.</t>
  </si>
  <si>
    <t>609097de03c3787d43f8ab42</t>
  </si>
  <si>
    <t>La'dor шампунь Damaged Protector Acid для сухих и поврежденных волос, 150 мл</t>
  </si>
  <si>
    <t>60909803f4c0cb6f8ca411eb</t>
  </si>
  <si>
    <t>Japan Gals маска Placenta + Коллаген, 7 шт.</t>
  </si>
  <si>
    <t>6090980d7153b360fb9df214</t>
  </si>
  <si>
    <t>609098144f5c6e2f87aee22a</t>
  </si>
  <si>
    <t>Moist Diane шампунь Volume &amp; Sсalp бессиликоновый, 450 мл</t>
  </si>
  <si>
    <t>6090982d3b31763b5d54ad7e</t>
  </si>
  <si>
    <t>608f940c83b1f27c80c5b639</t>
  </si>
  <si>
    <t>608ef37f83b1f2203fc5b66a</t>
  </si>
  <si>
    <t>Esthetic House шампунь для волос CP-1 Ginger Purifying, 500 мл</t>
  </si>
  <si>
    <t>60909959c5311b5bca852880</t>
  </si>
  <si>
    <t>Esthetic House кондиционер для волос CP-1 Ginger Purifying имбирный, 500 мл</t>
  </si>
  <si>
    <t>608de90332da83333b6fbd05</t>
  </si>
  <si>
    <t>608c1d6bc5311b5b8680ed1e</t>
  </si>
  <si>
    <t>Missha Тональный крем Magic Cushion Cover Lasting SPF50+/PA+++ Special Package, 15 г, оттенок: 23</t>
  </si>
  <si>
    <t>608bf4c37153b320daf1503c</t>
  </si>
  <si>
    <t>6090a0729066f40d7ab9d02e</t>
  </si>
  <si>
    <t>608e9a5a5a395159f6571dad</t>
  </si>
  <si>
    <t>608ebb40c3080f4bfe08ffcc</t>
  </si>
  <si>
    <t>Banila Co. очищающий крем для лица Clean It Zero Original, 100 мл</t>
  </si>
  <si>
    <t>6090a72c8927cafbf31b4389</t>
  </si>
  <si>
    <t>608e770bdbdc318888f30d95</t>
  </si>
  <si>
    <t>609039fbf4c0cb1997a2c91d</t>
  </si>
  <si>
    <t>608daf2820d51d6a9fb706ef</t>
  </si>
  <si>
    <t>60902e01c3080f1e4b090071</t>
  </si>
  <si>
    <t>608fba1032da838c696fbd4a</t>
  </si>
  <si>
    <t>608e188003c37878cd1008cc</t>
  </si>
  <si>
    <t>6090c54d03c3780645aa7ba8</t>
  </si>
  <si>
    <t>Возврат платежа за скидку по бонусам СберСпасибо</t>
  </si>
  <si>
    <t>608e943af4c0cb1c64a2c93f</t>
  </si>
  <si>
    <t>19.04.2021</t>
  </si>
  <si>
    <t>608f95d432da8370c66fbd84</t>
  </si>
  <si>
    <t>Возврат платежа за скидку маркетплейса</t>
  </si>
  <si>
    <t>608f95d4b9f8edad768f63de</t>
  </si>
  <si>
    <t>608fffd0fbacea1c01a4e702</t>
  </si>
  <si>
    <t>Возврат платежа за скидку по баллам Яндекс.Плюса</t>
  </si>
  <si>
    <t>608fffd03b31763f8d57b351</t>
  </si>
  <si>
    <t>6090247c04e943a4d9fa1cd1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</si>
</sst>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138725.0</v>
      </c>
    </row>
    <row r="4" spans="1:9" s="3" customFormat="1" x14ac:dyDescent="0.2" ht="16.0" customHeight="true">
      <c r="A4" s="3" t="s">
        <v>34</v>
      </c>
      <c r="B4" s="10" t="n">
        <v>119751.39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4.4767481E7</v>
      </c>
      <c r="B8" s="8" t="s">
        <v>51</v>
      </c>
      <c r="C8" s="8" t="n">
        <f>IF(false,"005-1345", "005-1345")</f>
      </c>
      <c r="D8" s="8" t="s">
        <v>52</v>
      </c>
      <c r="E8" s="8" t="n">
        <v>1.0</v>
      </c>
      <c r="F8" s="8" t="n">
        <v>150.0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4.482727E7</v>
      </c>
      <c r="B9" t="s" s="8">
        <v>56</v>
      </c>
      <c r="C9" t="n" s="8">
        <f>IF(false,"120922351", "120922351")</f>
      </c>
      <c r="D9" t="s" s="8">
        <v>57</v>
      </c>
      <c r="E9" t="n" s="8">
        <v>1.0</v>
      </c>
      <c r="F9" t="n" s="8">
        <v>106.0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4.3001543E7</v>
      </c>
      <c r="B10" s="8" t="s">
        <v>59</v>
      </c>
      <c r="C10" s="8" t="n">
        <f>IF(false,"008-576", "008-576")</f>
      </c>
      <c r="D10" s="8" t="s">
        <v>60</v>
      </c>
      <c r="E10" s="8" t="n">
        <v>1.0</v>
      </c>
      <c r="F10" s="8" t="n">
        <v>196.0</v>
      </c>
      <c r="G10" s="8" t="s">
        <v>61</v>
      </c>
      <c r="H10" t="s" s="8">
        <v>54</v>
      </c>
      <c r="I10" t="s" s="8">
        <v>62</v>
      </c>
    </row>
    <row r="11" ht="16.0" customHeight="true">
      <c r="A11" t="n" s="7">
        <v>4.5115162E7</v>
      </c>
      <c r="B11" t="s" s="8">
        <v>63</v>
      </c>
      <c r="C11" t="n" s="8">
        <f>IF(false,"120921370", "120921370")</f>
      </c>
      <c r="D11" t="s" s="8">
        <v>64</v>
      </c>
      <c r="E11" t="n" s="8">
        <v>1.0</v>
      </c>
      <c r="F11" t="n" s="8">
        <v>159.0</v>
      </c>
      <c r="G11" t="s" s="8">
        <v>65</v>
      </c>
      <c r="H11" t="s" s="8">
        <v>54</v>
      </c>
      <c r="I11" t="s" s="8">
        <v>66</v>
      </c>
    </row>
    <row r="12" spans="1:9" x14ac:dyDescent="0.2" ht="16.0" customHeight="true">
      <c r="A12" s="7" t="n">
        <v>4.5130996E7</v>
      </c>
      <c r="B12" t="s" s="8">
        <v>63</v>
      </c>
      <c r="C12" t="n" s="8">
        <f>IF(false,"005-1380", "005-1380")</f>
      </c>
      <c r="D12" t="s" s="8">
        <v>67</v>
      </c>
      <c r="E12" t="n" s="8">
        <v>1.0</v>
      </c>
      <c r="F12" t="n" s="8">
        <v>724.0</v>
      </c>
      <c r="G12" t="s" s="8">
        <v>53</v>
      </c>
      <c r="H12" t="s" s="8">
        <v>54</v>
      </c>
      <c r="I12" t="s" s="8">
        <v>68</v>
      </c>
    </row>
    <row r="13" spans="1:9" s="8" customFormat="1" ht="16.0" x14ac:dyDescent="0.2" customHeight="true">
      <c r="A13" s="7" t="n">
        <v>4.5058229E7</v>
      </c>
      <c r="B13" s="8" t="s">
        <v>63</v>
      </c>
      <c r="C13" s="8" t="n">
        <f>IF(false,"003-319", "003-319")</f>
      </c>
      <c r="D13" s="8" t="s">
        <v>69</v>
      </c>
      <c r="E13" s="8" t="n">
        <v>1.0</v>
      </c>
      <c r="F13" s="8" t="n">
        <v>165.0</v>
      </c>
      <c r="G13" s="8" t="s">
        <v>61</v>
      </c>
      <c r="H13" s="8" t="s">
        <v>54</v>
      </c>
      <c r="I13" s="8" t="s">
        <v>70</v>
      </c>
    </row>
    <row r="14" spans="1:9" x14ac:dyDescent="0.2" ht="16.0" customHeight="true">
      <c r="A14" s="7" t="n">
        <v>4.4672081E7</v>
      </c>
      <c r="B14" s="8" t="s">
        <v>71</v>
      </c>
      <c r="C14" s="8" t="n">
        <f>IF(false,"120922351", "120922351")</f>
      </c>
      <c r="D14" s="8" t="s">
        <v>57</v>
      </c>
      <c r="E14" s="8" t="n">
        <v>3.0</v>
      </c>
      <c r="F14" s="8" t="n">
        <v>414.0</v>
      </c>
      <c r="G14" s="8" t="s">
        <v>61</v>
      </c>
      <c r="H14" s="8" t="s">
        <v>54</v>
      </c>
      <c r="I14" s="8" t="s">
        <v>72</v>
      </c>
    </row>
    <row r="15" ht="16.0" customHeight="true">
      <c r="A15" t="n" s="7">
        <v>4.4983955E7</v>
      </c>
      <c r="B15" t="s" s="8">
        <v>73</v>
      </c>
      <c r="C15" t="n" s="8">
        <f>IF(false,"120921791", "120921791")</f>
      </c>
      <c r="D15" t="s" s="8">
        <v>74</v>
      </c>
      <c r="E15" t="n" s="8">
        <v>2.0</v>
      </c>
      <c r="F15" t="n" s="8">
        <v>500.0</v>
      </c>
      <c r="G15" t="s" s="8">
        <v>61</v>
      </c>
      <c r="H15" t="s" s="8">
        <v>54</v>
      </c>
      <c r="I15" t="s" s="8">
        <v>75</v>
      </c>
    </row>
    <row r="16" spans="1:9" s="1" customFormat="1" x14ac:dyDescent="0.2" ht="16.0" customHeight="true">
      <c r="A16" s="7" t="n">
        <v>4.4983955E7</v>
      </c>
      <c r="B16" t="s" s="8">
        <v>73</v>
      </c>
      <c r="C16" t="n" s="8">
        <f>IF(false,"120921791", "120921791")</f>
      </c>
      <c r="D16" t="s" s="8">
        <v>74</v>
      </c>
      <c r="E16" t="n" s="8">
        <v>2.0</v>
      </c>
      <c r="F16" s="8" t="n">
        <v>2897.0</v>
      </c>
      <c r="G16" s="8" t="s">
        <v>53</v>
      </c>
      <c r="H16" s="8" t="s">
        <v>54</v>
      </c>
      <c r="I16" s="8" t="s">
        <v>76</v>
      </c>
    </row>
    <row r="17" spans="1:9" x14ac:dyDescent="0.2" ht="16.0" customHeight="true">
      <c r="A17" s="7" t="n">
        <v>4.495454E7</v>
      </c>
      <c r="B17" s="8" t="s">
        <v>73</v>
      </c>
      <c r="C17" s="8" t="n">
        <f>IF(false,"120921939", "120921939")</f>
      </c>
      <c r="D17" s="8" t="s">
        <v>77</v>
      </c>
      <c r="E17" s="8" t="n">
        <v>4.0</v>
      </c>
      <c r="F17" s="8" t="n">
        <v>452.0</v>
      </c>
      <c r="G17" s="8" t="s">
        <v>61</v>
      </c>
      <c r="H17" s="8" t="s">
        <v>54</v>
      </c>
      <c r="I17" s="8" t="s">
        <v>78</v>
      </c>
    </row>
    <row r="18" spans="1:9" x14ac:dyDescent="0.2" ht="16.0" customHeight="true">
      <c r="A18" s="7" t="n">
        <v>4.4832006E7</v>
      </c>
      <c r="B18" t="s" s="8">
        <v>56</v>
      </c>
      <c r="C18" t="n" s="8">
        <f>IF(false,"005-1515", "005-1515")</f>
      </c>
      <c r="D18" t="s" s="8">
        <v>79</v>
      </c>
      <c r="E18" t="n" s="8">
        <v>1.0</v>
      </c>
      <c r="F18" t="n" s="8">
        <v>152.0</v>
      </c>
      <c r="G18" t="s" s="8">
        <v>61</v>
      </c>
      <c r="H18" t="s" s="8">
        <v>54</v>
      </c>
      <c r="I18" t="s" s="8">
        <v>80</v>
      </c>
    </row>
    <row r="19" spans="1:9" ht="16.0" x14ac:dyDescent="0.2" customHeight="true">
      <c r="A19" s="7" t="n">
        <v>4.4956319E7</v>
      </c>
      <c r="B19" s="8" t="s">
        <v>73</v>
      </c>
      <c r="C19" s="8" t="n">
        <f>IF(false,"01-003884", "01-003884")</f>
      </c>
      <c r="D19" s="8" t="s">
        <v>81</v>
      </c>
      <c r="E19" s="8" t="n">
        <v>4.0</v>
      </c>
      <c r="F19" s="8" t="n">
        <v>500.0</v>
      </c>
      <c r="G19" s="8" t="s">
        <v>61</v>
      </c>
      <c r="H19" s="8" t="s">
        <v>54</v>
      </c>
      <c r="I19" s="8" t="s">
        <v>82</v>
      </c>
    </row>
    <row r="20" spans="1:9" x14ac:dyDescent="0.2" ht="16.0" customHeight="true">
      <c r="A20" s="7" t="n">
        <v>4.4926252E7</v>
      </c>
      <c r="B20" s="8" t="s">
        <v>73</v>
      </c>
      <c r="C20" s="8" t="n">
        <f>IF(false,"120922392", "120922392")</f>
      </c>
      <c r="D20" s="8" t="s">
        <v>83</v>
      </c>
      <c r="E20" s="8" t="n">
        <v>1.0</v>
      </c>
      <c r="F20" s="8" t="n">
        <v>41.0</v>
      </c>
      <c r="G20" s="8" t="s">
        <v>61</v>
      </c>
      <c r="H20" s="8" t="s">
        <v>54</v>
      </c>
      <c r="I20" s="8" t="s">
        <v>84</v>
      </c>
    </row>
    <row r="21" ht="16.0" customHeight="true">
      <c r="A21" t="n" s="7">
        <v>4.4784399E7</v>
      </c>
      <c r="B21" t="s" s="8">
        <v>51</v>
      </c>
      <c r="C21" t="n" s="8">
        <f>IF(false,"120921880", "120921880")</f>
      </c>
      <c r="D21" t="s" s="8">
        <v>85</v>
      </c>
      <c r="E21" t="n" s="8">
        <v>1.0</v>
      </c>
      <c r="F21" t="n" s="8">
        <v>27.0</v>
      </c>
      <c r="G21" t="s" s="8">
        <v>61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4.5048394E7</v>
      </c>
      <c r="B22" t="s" s="8">
        <v>63</v>
      </c>
      <c r="C22" t="n" s="8">
        <f>IF(false,"120906023", "120906023")</f>
      </c>
      <c r="D22" t="s" s="8">
        <v>87</v>
      </c>
      <c r="E22" t="n" s="8">
        <v>3.0</v>
      </c>
      <c r="F22" s="8" t="n">
        <v>489.0</v>
      </c>
      <c r="G22" s="8" t="s">
        <v>61</v>
      </c>
      <c r="H22" s="8" t="s">
        <v>54</v>
      </c>
      <c r="I22" s="8" t="s">
        <v>88</v>
      </c>
    </row>
    <row r="23" spans="1:9" x14ac:dyDescent="0.2" ht="16.0" customHeight="true">
      <c r="A23" s="7" t="n">
        <v>4.5055441E7</v>
      </c>
      <c r="B23" s="8" t="s">
        <v>63</v>
      </c>
      <c r="C23" s="8" t="n">
        <f>IF(false,"01-003884", "01-003884")</f>
      </c>
      <c r="D23" s="8" t="s">
        <v>81</v>
      </c>
      <c r="E23" s="8" t="n">
        <v>2.0</v>
      </c>
      <c r="F23" s="8" t="n">
        <v>318.0</v>
      </c>
      <c r="G23" s="8" t="s">
        <v>61</v>
      </c>
      <c r="H23" s="8" t="s">
        <v>54</v>
      </c>
      <c r="I23" s="8" t="s">
        <v>89</v>
      </c>
    </row>
    <row r="24" ht="16.0" customHeight="true">
      <c r="A24" t="n" s="7">
        <v>4.5003683E7</v>
      </c>
      <c r="B24" t="s" s="8">
        <v>73</v>
      </c>
      <c r="C24" t="n" s="8">
        <f>IF(false,"120921439", "120921439")</f>
      </c>
      <c r="D24" t="s" s="8">
        <v>90</v>
      </c>
      <c r="E24" t="n" s="8">
        <v>1.0</v>
      </c>
      <c r="F24" t="n" s="8">
        <v>82.0</v>
      </c>
      <c r="G24" t="s" s="8">
        <v>53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4.4784776E7</v>
      </c>
      <c r="B25" t="s" s="8">
        <v>51</v>
      </c>
      <c r="C25" t="n" s="8">
        <f>IF(false,"120922407", "120922407")</f>
      </c>
      <c r="D25" t="s" s="8">
        <v>92</v>
      </c>
      <c r="E25" t="n" s="8">
        <v>1.0</v>
      </c>
      <c r="F25" t="n" s="8">
        <v>2189.0</v>
      </c>
      <c r="G25" t="s" s="8">
        <v>65</v>
      </c>
      <c r="H25" t="s" s="8">
        <v>54</v>
      </c>
      <c r="I25" t="s" s="8">
        <v>93</v>
      </c>
    </row>
    <row r="26" ht="16.0" customHeight="true">
      <c r="A26" t="n" s="7">
        <v>4.4781561E7</v>
      </c>
      <c r="B26" t="s" s="8">
        <v>51</v>
      </c>
      <c r="C26" t="n" s="8">
        <f>IF(false,"120922213", "120922213")</f>
      </c>
      <c r="D26" t="s" s="8">
        <v>94</v>
      </c>
      <c r="E26" t="n" s="8">
        <v>1.0</v>
      </c>
      <c r="F26" t="n" s="8">
        <v>64.0</v>
      </c>
      <c r="G26" t="s" s="8">
        <v>65</v>
      </c>
      <c r="H26" t="s" s="8">
        <v>54</v>
      </c>
      <c r="I26" t="s" s="8">
        <v>95</v>
      </c>
    </row>
    <row r="27" ht="16.0" customHeight="true">
      <c r="A27" t="n" s="7">
        <v>4.4828952E7</v>
      </c>
      <c r="B27" t="s" s="8">
        <v>56</v>
      </c>
      <c r="C27" t="n" s="8">
        <f>IF(false,"005-1515", "005-1515")</f>
      </c>
      <c r="D27" t="s" s="8">
        <v>79</v>
      </c>
      <c r="E27" t="n" s="8">
        <v>1.0</v>
      </c>
      <c r="F27" t="n" s="8">
        <v>898.0</v>
      </c>
      <c r="G27" t="s" s="8">
        <v>53</v>
      </c>
      <c r="H27" t="s" s="8">
        <v>54</v>
      </c>
      <c r="I27" t="s" s="8">
        <v>96</v>
      </c>
    </row>
    <row r="28" ht="16.0" customHeight="true">
      <c r="A28" t="n" s="7">
        <v>4.5055441E7</v>
      </c>
      <c r="B28" t="s" s="8">
        <v>63</v>
      </c>
      <c r="C28" t="n" s="8">
        <f>IF(false,"01-003884", "01-003884")</f>
      </c>
      <c r="D28" t="s" s="8">
        <v>81</v>
      </c>
      <c r="E28" t="n" s="8">
        <v>2.0</v>
      </c>
      <c r="F28" t="n" s="8">
        <v>44.0</v>
      </c>
      <c r="G28" t="s" s="8">
        <v>65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4.5038588E7</v>
      </c>
      <c r="B29" t="s" s="8">
        <v>73</v>
      </c>
      <c r="C29" t="n" s="8">
        <f>IF(false,"005-1516", "005-1516")</f>
      </c>
      <c r="D29" t="s" s="8">
        <v>98</v>
      </c>
      <c r="E29" t="n" s="8">
        <v>2.0</v>
      </c>
      <c r="F29" t="n" s="8">
        <v>64.0</v>
      </c>
      <c r="G29" s="8" t="s">
        <v>65</v>
      </c>
      <c r="H29" t="s" s="8">
        <v>54</v>
      </c>
      <c r="I29" s="8" t="s">
        <v>99</v>
      </c>
    </row>
    <row r="30" ht="16.0" customHeight="true">
      <c r="A30" t="n" s="7">
        <v>4.4833545E7</v>
      </c>
      <c r="B30" t="s" s="8">
        <v>56</v>
      </c>
      <c r="C30" t="n" s="8">
        <f>IF(false,"120922387", "120922387")</f>
      </c>
      <c r="D30" t="s" s="8">
        <v>100</v>
      </c>
      <c r="E30" t="n" s="8">
        <v>1.0</v>
      </c>
      <c r="F30" t="n" s="8">
        <v>53.0</v>
      </c>
      <c r="G30" t="s" s="8">
        <v>61</v>
      </c>
      <c r="H30" t="s" s="8">
        <v>54</v>
      </c>
      <c r="I30" t="s" s="8">
        <v>101</v>
      </c>
    </row>
    <row r="31" ht="16.0" customHeight="true">
      <c r="A31" t="n" s="7">
        <v>4.4739885E7</v>
      </c>
      <c r="B31" t="s" s="8">
        <v>51</v>
      </c>
      <c r="C31" t="n" s="8">
        <f>IF(false,"120921939", "120921939")</f>
      </c>
      <c r="D31" t="s" s="8">
        <v>77</v>
      </c>
      <c r="E31" t="n" s="8">
        <v>1.0</v>
      </c>
      <c r="F31" t="n" s="8">
        <v>149.0</v>
      </c>
      <c r="G31" t="s" s="8">
        <v>61</v>
      </c>
      <c r="H31" t="s" s="8">
        <v>54</v>
      </c>
      <c r="I31" t="s" s="8">
        <v>102</v>
      </c>
    </row>
    <row r="32" ht="16.0" customHeight="true">
      <c r="A32" t="n" s="7">
        <v>4.4966584E7</v>
      </c>
      <c r="B32" t="s" s="8">
        <v>73</v>
      </c>
      <c r="C32" t="n" s="8">
        <f>IF(false,"003-319", "003-319")</f>
      </c>
      <c r="D32" t="s" s="8">
        <v>69</v>
      </c>
      <c r="E32" t="n" s="8">
        <v>1.0</v>
      </c>
      <c r="F32" t="n" s="8">
        <v>129.0</v>
      </c>
      <c r="G32" t="s" s="8">
        <v>65</v>
      </c>
      <c r="H32" t="s" s="8">
        <v>54</v>
      </c>
      <c r="I32" t="s" s="8">
        <v>103</v>
      </c>
    </row>
    <row r="33" ht="16.0" customHeight="true">
      <c r="A33" t="n" s="7">
        <v>4.4877615E7</v>
      </c>
      <c r="B33" t="s" s="8">
        <v>56</v>
      </c>
      <c r="C33" t="n" s="8">
        <f>IF(false,"120922352", "120922352")</f>
      </c>
      <c r="D33" t="s" s="8">
        <v>104</v>
      </c>
      <c r="E33" t="n" s="8">
        <v>1.0</v>
      </c>
      <c r="F33" t="n" s="8">
        <v>1.0</v>
      </c>
      <c r="G33" t="s" s="8">
        <v>53</v>
      </c>
      <c r="H33" t="s" s="8">
        <v>54</v>
      </c>
      <c r="I33" t="s" s="8">
        <v>105</v>
      </c>
    </row>
    <row r="34" ht="16.0" customHeight="true">
      <c r="A34" t="n" s="7">
        <v>4.4840183E7</v>
      </c>
      <c r="B34" t="s" s="8">
        <v>56</v>
      </c>
      <c r="C34" t="n" s="8">
        <f>IF(false,"005-1250", "005-1250")</f>
      </c>
      <c r="D34" t="s" s="8">
        <v>106</v>
      </c>
      <c r="E34" t="n" s="8">
        <v>1.0</v>
      </c>
      <c r="F34" t="n" s="8">
        <v>249.0</v>
      </c>
      <c r="G34" t="s" s="8">
        <v>53</v>
      </c>
      <c r="H34" t="s" s="8">
        <v>54</v>
      </c>
      <c r="I34" t="s" s="8">
        <v>107</v>
      </c>
    </row>
    <row r="35" ht="16.0" customHeight="true">
      <c r="A35" t="n" s="7">
        <v>4.4840183E7</v>
      </c>
      <c r="B35" t="s" s="8">
        <v>56</v>
      </c>
      <c r="C35" t="n" s="8">
        <f>IF(false,"003-319", "003-319")</f>
      </c>
      <c r="D35" t="s" s="8">
        <v>69</v>
      </c>
      <c r="E35" t="n" s="8">
        <v>1.0</v>
      </c>
      <c r="F35" t="n" s="8">
        <v>204.0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4.5036531E7</v>
      </c>
      <c r="B36" t="s" s="8">
        <v>73</v>
      </c>
      <c r="C36" t="n" s="8">
        <f>IF(false,"01-003884", "01-003884")</f>
      </c>
      <c r="D36" t="s" s="8">
        <v>81</v>
      </c>
      <c r="E36" t="n" s="8">
        <v>1.0</v>
      </c>
      <c r="F36" t="n" s="8">
        <v>143.0</v>
      </c>
      <c r="G36" t="s" s="8">
        <v>61</v>
      </c>
      <c r="H36" t="s" s="8">
        <v>54</v>
      </c>
      <c r="I36" t="s" s="8">
        <v>108</v>
      </c>
    </row>
    <row r="37" ht="16.0" customHeight="true">
      <c r="A37" t="n" s="7">
        <v>4.4705827E7</v>
      </c>
      <c r="B37" t="s" s="8">
        <v>51</v>
      </c>
      <c r="C37" t="n" s="8">
        <f>IF(false,"003-318", "003-318")</f>
      </c>
      <c r="D37" t="s" s="8">
        <v>109</v>
      </c>
      <c r="E37" t="n" s="8">
        <v>1.0</v>
      </c>
      <c r="F37" t="n" s="8">
        <v>204.0</v>
      </c>
      <c r="G37" t="s" s="8">
        <v>61</v>
      </c>
      <c r="H37" t="s" s="8">
        <v>54</v>
      </c>
      <c r="I37" t="s" s="8">
        <v>110</v>
      </c>
    </row>
    <row r="38" ht="16.0" customHeight="true">
      <c r="A38" t="n" s="7">
        <v>4.4205452E7</v>
      </c>
      <c r="B38" t="s" s="8">
        <v>111</v>
      </c>
      <c r="C38" t="n" s="8">
        <f>IF(false,"120906023", "120906023")</f>
      </c>
      <c r="D38" t="s" s="8">
        <v>87</v>
      </c>
      <c r="E38" t="n" s="8">
        <v>1.0</v>
      </c>
      <c r="F38" t="n" s="8">
        <v>163.0</v>
      </c>
      <c r="G38" t="s" s="8">
        <v>61</v>
      </c>
      <c r="H38" t="s" s="8">
        <v>54</v>
      </c>
      <c r="I38" t="s" s="8">
        <v>112</v>
      </c>
    </row>
    <row r="39" ht="16.0" customHeight="true">
      <c r="A39" t="n" s="7">
        <v>4.4841073E7</v>
      </c>
      <c r="B39" t="s" s="8">
        <v>56</v>
      </c>
      <c r="C39" t="n" s="8">
        <f>IF(false,"120906022", "120906022")</f>
      </c>
      <c r="D39" t="s" s="8">
        <v>113</v>
      </c>
      <c r="E39" t="n" s="8">
        <v>2.0</v>
      </c>
      <c r="F39" t="n" s="8">
        <v>244.0</v>
      </c>
      <c r="G39" t="s" s="8">
        <v>61</v>
      </c>
      <c r="H39" t="s" s="8">
        <v>54</v>
      </c>
      <c r="I39" t="s" s="8">
        <v>114</v>
      </c>
    </row>
    <row r="40" ht="16.0" customHeight="true">
      <c r="A40" t="n" s="7">
        <v>4.4981099E7</v>
      </c>
      <c r="B40" t="s" s="8">
        <v>73</v>
      </c>
      <c r="C40" t="n" s="8">
        <f>IF(false,"01-003884", "01-003884")</f>
      </c>
      <c r="D40" t="s" s="8">
        <v>81</v>
      </c>
      <c r="E40" t="n" s="8">
        <v>2.0</v>
      </c>
      <c r="F40" t="n" s="8">
        <v>6.0</v>
      </c>
      <c r="G40" t="s" s="8">
        <v>53</v>
      </c>
      <c r="H40" t="s" s="8">
        <v>54</v>
      </c>
      <c r="I40" t="s" s="8">
        <v>115</v>
      </c>
    </row>
    <row r="41" ht="16.0" customHeight="true">
      <c r="A41" t="n" s="7">
        <v>4.4852005E7</v>
      </c>
      <c r="B41" t="s" s="8">
        <v>56</v>
      </c>
      <c r="C41" t="n" s="8">
        <f>IF(false,"005-1250", "005-1250")</f>
      </c>
      <c r="D41" t="s" s="8">
        <v>106</v>
      </c>
      <c r="E41" t="n" s="8">
        <v>2.0</v>
      </c>
      <c r="F41" t="n" s="8">
        <v>408.0</v>
      </c>
      <c r="G41" t="s" s="8">
        <v>61</v>
      </c>
      <c r="H41" t="s" s="8">
        <v>54</v>
      </c>
      <c r="I41" t="s" s="8">
        <v>116</v>
      </c>
    </row>
    <row r="42" ht="16.0" customHeight="true">
      <c r="A42" t="n" s="7">
        <v>4.494581E7</v>
      </c>
      <c r="B42" t="s" s="8">
        <v>73</v>
      </c>
      <c r="C42" t="n" s="8">
        <f>IF(false,"005-1514", "005-1514")</f>
      </c>
      <c r="D42" t="s" s="8">
        <v>117</v>
      </c>
      <c r="E42" t="n" s="8">
        <v>1.0</v>
      </c>
      <c r="F42" t="n" s="8">
        <v>124.0</v>
      </c>
      <c r="G42" t="s" s="8">
        <v>61</v>
      </c>
      <c r="H42" t="s" s="8">
        <v>54</v>
      </c>
      <c r="I42" t="s" s="8">
        <v>118</v>
      </c>
    </row>
    <row r="43" ht="16.0" customHeight="true">
      <c r="A43" t="n" s="7">
        <v>4.500685E7</v>
      </c>
      <c r="B43" t="s" s="8">
        <v>73</v>
      </c>
      <c r="C43" t="n" s="8">
        <f>IF(false,"005-1515", "005-1515")</f>
      </c>
      <c r="D43" t="s" s="8">
        <v>79</v>
      </c>
      <c r="E43" t="n" s="8">
        <v>1.0</v>
      </c>
      <c r="F43" t="n" s="8">
        <v>94.0</v>
      </c>
      <c r="G43" t="s" s="8">
        <v>61</v>
      </c>
      <c r="H43" t="s" s="8">
        <v>54</v>
      </c>
      <c r="I43" t="s" s="8">
        <v>119</v>
      </c>
    </row>
    <row r="44" ht="16.0" customHeight="true">
      <c r="A44" t="n" s="7">
        <v>4.5164551E7</v>
      </c>
      <c r="B44" t="s" s="8">
        <v>54</v>
      </c>
      <c r="C44" t="n" s="8">
        <f>IF(false,"120922387", "120922387")</f>
      </c>
      <c r="D44" t="s" s="8">
        <v>100</v>
      </c>
      <c r="E44" t="n" s="8">
        <v>1.0</v>
      </c>
      <c r="F44" t="n" s="8">
        <v>171.0</v>
      </c>
      <c r="G44" t="s" s="8">
        <v>53</v>
      </c>
      <c r="H44" t="s" s="8">
        <v>54</v>
      </c>
      <c r="I44" t="s" s="8">
        <v>120</v>
      </c>
    </row>
    <row r="45" ht="16.0" customHeight="true">
      <c r="A45" t="n" s="7">
        <v>4.4920136E7</v>
      </c>
      <c r="B45" t="s" s="8">
        <v>56</v>
      </c>
      <c r="C45" t="n" s="8">
        <f>IF(false,"120922085", "120922085")</f>
      </c>
      <c r="D45" t="s" s="8">
        <v>121</v>
      </c>
      <c r="E45" t="n" s="8">
        <v>1.0</v>
      </c>
      <c r="F45" t="n" s="8">
        <v>438.0</v>
      </c>
      <c r="G45" t="s" s="8">
        <v>61</v>
      </c>
      <c r="H45" t="s" s="8">
        <v>54</v>
      </c>
      <c r="I45" t="s" s="8">
        <v>122</v>
      </c>
    </row>
    <row r="46" ht="16.0" customHeight="true">
      <c r="A46" t="n" s="7">
        <v>4.5042148E7</v>
      </c>
      <c r="B46" t="s" s="8">
        <v>63</v>
      </c>
      <c r="C46" t="n" s="8">
        <f>IF(false,"003-315", "003-315")</f>
      </c>
      <c r="D46" t="s" s="8">
        <v>123</v>
      </c>
      <c r="E46" t="n" s="8">
        <v>2.0</v>
      </c>
      <c r="F46" t="n" s="8">
        <v>1.0</v>
      </c>
      <c r="G46" t="s" s="8">
        <v>53</v>
      </c>
      <c r="H46" t="s" s="8">
        <v>54</v>
      </c>
      <c r="I46" t="s" s="8">
        <v>124</v>
      </c>
    </row>
    <row r="47" ht="16.0" customHeight="true">
      <c r="A47" t="n" s="7">
        <v>4.4932713E7</v>
      </c>
      <c r="B47" t="s" s="8">
        <v>73</v>
      </c>
      <c r="C47" t="n" s="8">
        <f>IF(false,"120922352", "120922352")</f>
      </c>
      <c r="D47" t="s" s="8">
        <v>104</v>
      </c>
      <c r="E47" t="n" s="8">
        <v>1.0</v>
      </c>
      <c r="F47" t="n" s="8">
        <v>129.0</v>
      </c>
      <c r="G47" t="s" s="8">
        <v>61</v>
      </c>
      <c r="H47" t="s" s="8">
        <v>54</v>
      </c>
      <c r="I47" t="s" s="8">
        <v>125</v>
      </c>
    </row>
    <row r="48" ht="16.0" customHeight="true">
      <c r="A48" t="n" s="7">
        <v>4.4986903E7</v>
      </c>
      <c r="B48" t="s" s="8">
        <v>73</v>
      </c>
      <c r="C48" t="n" s="8">
        <f>IF(false,"120922085", "120922085")</f>
      </c>
      <c r="D48" t="s" s="8">
        <v>121</v>
      </c>
      <c r="E48" t="n" s="8">
        <v>1.0</v>
      </c>
      <c r="F48" t="n" s="8">
        <v>260.0</v>
      </c>
      <c r="G48" t="s" s="8">
        <v>61</v>
      </c>
      <c r="H48" t="s" s="8">
        <v>54</v>
      </c>
      <c r="I48" t="s" s="8">
        <v>126</v>
      </c>
    </row>
    <row r="49" ht="16.0" customHeight="true">
      <c r="A49" t="n" s="7">
        <v>4.4986903E7</v>
      </c>
      <c r="B49" t="s" s="8">
        <v>73</v>
      </c>
      <c r="C49" t="n" s="8">
        <f>IF(false,"120922084", "120922084")</f>
      </c>
      <c r="D49" t="s" s="8">
        <v>127</v>
      </c>
      <c r="E49" t="n" s="8">
        <v>1.0</v>
      </c>
      <c r="F49" t="n" s="8">
        <v>240.0</v>
      </c>
      <c r="G49" t="s" s="8">
        <v>61</v>
      </c>
      <c r="H49" t="s" s="8">
        <v>54</v>
      </c>
      <c r="I49" t="s" s="8">
        <v>126</v>
      </c>
    </row>
    <row r="50" ht="16.0" customHeight="true">
      <c r="A50" t="n" s="7">
        <v>4.487435E7</v>
      </c>
      <c r="B50" t="s" s="8">
        <v>56</v>
      </c>
      <c r="C50" t="n" s="8">
        <f>IF(false,"120922159", "120922159")</f>
      </c>
      <c r="D50" t="s" s="8">
        <v>128</v>
      </c>
      <c r="E50" t="n" s="8">
        <v>1.0</v>
      </c>
      <c r="F50" t="n" s="8">
        <v>410.0</v>
      </c>
      <c r="G50" t="s" s="8">
        <v>65</v>
      </c>
      <c r="H50" t="s" s="8">
        <v>54</v>
      </c>
      <c r="I50" t="s" s="8">
        <v>129</v>
      </c>
    </row>
    <row r="51" ht="16.0" customHeight="true">
      <c r="A51" t="n" s="7">
        <v>4.4864243E7</v>
      </c>
      <c r="B51" t="s" s="8">
        <v>56</v>
      </c>
      <c r="C51" t="n" s="8">
        <f>IF(false,"120922352", "120922352")</f>
      </c>
      <c r="D51" t="s" s="8">
        <v>104</v>
      </c>
      <c r="E51" t="n" s="8">
        <v>3.0</v>
      </c>
      <c r="F51" t="n" s="8">
        <v>411.0</v>
      </c>
      <c r="G51" t="s" s="8">
        <v>61</v>
      </c>
      <c r="H51" t="s" s="8">
        <v>54</v>
      </c>
      <c r="I51" t="s" s="8">
        <v>130</v>
      </c>
    </row>
    <row r="52" ht="16.0" customHeight="true">
      <c r="A52" t="n" s="7">
        <v>4.5042148E7</v>
      </c>
      <c r="B52" t="s" s="8">
        <v>63</v>
      </c>
      <c r="C52" t="n" s="8">
        <f>IF(false,"003-315", "003-315")</f>
      </c>
      <c r="D52" t="s" s="8">
        <v>123</v>
      </c>
      <c r="E52" t="n" s="8">
        <v>2.0</v>
      </c>
      <c r="F52" t="n" s="8">
        <v>338.0</v>
      </c>
      <c r="G52" t="s" s="8">
        <v>61</v>
      </c>
      <c r="H52" t="s" s="8">
        <v>54</v>
      </c>
      <c r="I52" t="s" s="8">
        <v>131</v>
      </c>
    </row>
    <row r="53" ht="16.0" customHeight="true">
      <c r="A53" t="n" s="7">
        <v>4.4992644E7</v>
      </c>
      <c r="B53" t="s" s="8">
        <v>73</v>
      </c>
      <c r="C53" t="n" s="8">
        <f>IF(false,"005-1515", "005-1515")</f>
      </c>
      <c r="D53" t="s" s="8">
        <v>79</v>
      </c>
      <c r="E53" t="n" s="8">
        <v>3.0</v>
      </c>
      <c r="F53" t="n" s="8">
        <v>417.0</v>
      </c>
      <c r="G53" t="s" s="8">
        <v>61</v>
      </c>
      <c r="H53" t="s" s="8">
        <v>54</v>
      </c>
      <c r="I53" t="s" s="8">
        <v>132</v>
      </c>
    </row>
    <row r="54" ht="16.0" customHeight="true">
      <c r="A54" t="n" s="7">
        <v>4.5004939E7</v>
      </c>
      <c r="B54" t="s" s="8">
        <v>73</v>
      </c>
      <c r="C54" t="n" s="8">
        <f>IF(false,"005-1515", "005-1515")</f>
      </c>
      <c r="D54" t="s" s="8">
        <v>79</v>
      </c>
      <c r="E54" t="n" s="8">
        <v>4.0</v>
      </c>
      <c r="F54" t="n" s="8">
        <v>500.0</v>
      </c>
      <c r="G54" t="s" s="8">
        <v>61</v>
      </c>
      <c r="H54" t="s" s="8">
        <v>54</v>
      </c>
      <c r="I54" t="s" s="8">
        <v>133</v>
      </c>
    </row>
    <row r="55" ht="16.0" customHeight="true">
      <c r="A55" t="n" s="7">
        <v>4.5004939E7</v>
      </c>
      <c r="B55" t="s" s="8">
        <v>73</v>
      </c>
      <c r="C55" t="n" s="8">
        <f>IF(false,"005-1515", "005-1515")</f>
      </c>
      <c r="D55" t="s" s="8">
        <v>79</v>
      </c>
      <c r="E55" t="n" s="8">
        <v>4.0</v>
      </c>
      <c r="F55" t="n" s="8">
        <v>2676.0</v>
      </c>
      <c r="G55" t="s" s="8">
        <v>53</v>
      </c>
      <c r="H55" t="s" s="8">
        <v>54</v>
      </c>
      <c r="I55" t="s" s="8">
        <v>134</v>
      </c>
    </row>
    <row r="56" ht="16.0" customHeight="true">
      <c r="A56" t="n" s="7">
        <v>4.5041957E7</v>
      </c>
      <c r="B56" t="s" s="8">
        <v>63</v>
      </c>
      <c r="C56" t="n" s="8">
        <f>IF(false,"003-319", "003-319")</f>
      </c>
      <c r="D56" t="s" s="8">
        <v>69</v>
      </c>
      <c r="E56" t="n" s="8">
        <v>1.0</v>
      </c>
      <c r="F56" t="n" s="8">
        <v>172.0</v>
      </c>
      <c r="G56" t="s" s="8">
        <v>61</v>
      </c>
      <c r="H56" t="s" s="8">
        <v>54</v>
      </c>
      <c r="I56" t="s" s="8">
        <v>135</v>
      </c>
    </row>
    <row r="57" ht="16.0" customHeight="true">
      <c r="A57" t="n" s="7">
        <v>4.4948125E7</v>
      </c>
      <c r="B57" t="s" s="8">
        <v>73</v>
      </c>
      <c r="C57" t="n" s="8">
        <f>IF(false,"120922035", "120922035")</f>
      </c>
      <c r="D57" t="s" s="8">
        <v>136</v>
      </c>
      <c r="E57" t="n" s="8">
        <v>2.0</v>
      </c>
      <c r="F57" t="n" s="8">
        <v>400.0</v>
      </c>
      <c r="G57" t="s" s="8">
        <v>61</v>
      </c>
      <c r="H57" t="s" s="8">
        <v>54</v>
      </c>
      <c r="I57" t="s" s="8">
        <v>137</v>
      </c>
    </row>
    <row r="58" ht="16.0" customHeight="true">
      <c r="A58" t="n" s="7">
        <v>4.4948125E7</v>
      </c>
      <c r="B58" t="s" s="8">
        <v>73</v>
      </c>
      <c r="C58" t="n" s="8">
        <f>IF(false,"002-098", "002-098")</f>
      </c>
      <c r="D58" t="s" s="8">
        <v>138</v>
      </c>
      <c r="E58" t="n" s="8">
        <v>1.0</v>
      </c>
      <c r="F58" t="n" s="8">
        <v>300.0</v>
      </c>
      <c r="G58" t="s" s="8">
        <v>61</v>
      </c>
      <c r="H58" t="s" s="8">
        <v>54</v>
      </c>
      <c r="I58" t="s" s="8">
        <v>137</v>
      </c>
    </row>
    <row r="59" ht="16.0" customHeight="true">
      <c r="A59" t="n" s="7">
        <v>4.4920602E7</v>
      </c>
      <c r="B59" t="s" s="8">
        <v>56</v>
      </c>
      <c r="C59" t="n" s="8">
        <f>IF(false,"005-1513", "005-1513")</f>
      </c>
      <c r="D59" t="s" s="8">
        <v>139</v>
      </c>
      <c r="E59" t="n" s="8">
        <v>2.0</v>
      </c>
      <c r="F59" t="n" s="8">
        <v>324.0</v>
      </c>
      <c r="G59" t="s" s="8">
        <v>61</v>
      </c>
      <c r="H59" t="s" s="8">
        <v>54</v>
      </c>
      <c r="I59" t="s" s="8">
        <v>140</v>
      </c>
    </row>
    <row r="60" ht="16.0" customHeight="true">
      <c r="A60" t="n" s="7">
        <v>4.5041173E7</v>
      </c>
      <c r="B60" t="s" s="8">
        <v>73</v>
      </c>
      <c r="C60" t="n" s="8">
        <f>IF(false,"120922035", "120922035")</f>
      </c>
      <c r="D60" t="s" s="8">
        <v>136</v>
      </c>
      <c r="E60" t="n" s="8">
        <v>1.0</v>
      </c>
      <c r="F60" t="n" s="8">
        <v>108.0</v>
      </c>
      <c r="G60" t="s" s="8">
        <v>61</v>
      </c>
      <c r="H60" t="s" s="8">
        <v>54</v>
      </c>
      <c r="I60" t="s" s="8">
        <v>141</v>
      </c>
    </row>
    <row r="61" ht="16.0" customHeight="true">
      <c r="A61" t="n" s="7">
        <v>4.4712933E7</v>
      </c>
      <c r="B61" t="s" s="8">
        <v>51</v>
      </c>
      <c r="C61" t="n" s="8">
        <f>IF(false,"000-631", "000-631")</f>
      </c>
      <c r="D61" t="s" s="8">
        <v>142</v>
      </c>
      <c r="E61" t="n" s="8">
        <v>1.0</v>
      </c>
      <c r="F61" t="n" s="8">
        <v>80.0</v>
      </c>
      <c r="G61" t="s" s="8">
        <v>61</v>
      </c>
      <c r="H61" t="s" s="8">
        <v>54</v>
      </c>
      <c r="I61" t="s" s="8">
        <v>143</v>
      </c>
    </row>
    <row r="62" ht="16.0" customHeight="true">
      <c r="A62" t="n" s="7">
        <v>4.4794503E7</v>
      </c>
      <c r="B62" t="s" s="8">
        <v>51</v>
      </c>
      <c r="C62" t="n" s="8">
        <f>IF(false,"000-631", "000-631")</f>
      </c>
      <c r="D62" t="s" s="8">
        <v>142</v>
      </c>
      <c r="E62" t="n" s="8">
        <v>1.0</v>
      </c>
      <c r="F62" t="n" s="8">
        <v>428.0</v>
      </c>
      <c r="G62" t="s" s="8">
        <v>53</v>
      </c>
      <c r="H62" t="s" s="8">
        <v>54</v>
      </c>
      <c r="I62" t="s" s="8">
        <v>144</v>
      </c>
    </row>
    <row r="63" ht="16.0" customHeight="true">
      <c r="A63" t="n" s="7">
        <v>4.464158E7</v>
      </c>
      <c r="B63" t="s" s="8">
        <v>71</v>
      </c>
      <c r="C63" t="n" s="8">
        <f>IF(false,"005-1515", "005-1515")</f>
      </c>
      <c r="D63" t="s" s="8">
        <v>79</v>
      </c>
      <c r="E63" t="n" s="8">
        <v>1.0</v>
      </c>
      <c r="F63" t="n" s="8">
        <v>76.0</v>
      </c>
      <c r="G63" t="s" s="8">
        <v>61</v>
      </c>
      <c r="H63" t="s" s="8">
        <v>54</v>
      </c>
      <c r="I63" t="s" s="8">
        <v>145</v>
      </c>
    </row>
    <row r="64" ht="16.0" customHeight="true">
      <c r="A64" t="n" s="7">
        <v>4.4916484E7</v>
      </c>
      <c r="B64" t="s" s="8">
        <v>56</v>
      </c>
      <c r="C64" t="n" s="8">
        <f>IF(false,"01-003884", "01-003884")</f>
      </c>
      <c r="D64" t="s" s="8">
        <v>81</v>
      </c>
      <c r="E64" t="n" s="8">
        <v>3.0</v>
      </c>
      <c r="F64" t="n" s="8">
        <v>402.0</v>
      </c>
      <c r="G64" t="s" s="8">
        <v>61</v>
      </c>
      <c r="H64" t="s" s="8">
        <v>146</v>
      </c>
      <c r="I64" t="s" s="8">
        <v>147</v>
      </c>
    </row>
    <row r="65" ht="16.0" customHeight="true">
      <c r="A65" t="n" s="7">
        <v>4.4868519E7</v>
      </c>
      <c r="B65" t="s" s="8">
        <v>56</v>
      </c>
      <c r="C65" t="n" s="8">
        <f>IF(false,"003-315", "003-315")</f>
      </c>
      <c r="D65" t="s" s="8">
        <v>123</v>
      </c>
      <c r="E65" t="n" s="8">
        <v>1.0</v>
      </c>
      <c r="F65" t="n" s="8">
        <v>568.0</v>
      </c>
      <c r="G65" t="s" s="8">
        <v>65</v>
      </c>
      <c r="H65" t="s" s="8">
        <v>146</v>
      </c>
      <c r="I65" t="s" s="8">
        <v>148</v>
      </c>
    </row>
    <row r="66" ht="16.0" customHeight="true">
      <c r="A66" t="n" s="7">
        <v>4.4856402E7</v>
      </c>
      <c r="B66" t="s" s="8">
        <v>56</v>
      </c>
      <c r="C66" t="n" s="8">
        <f>IF(false,"005-1515", "005-1515")</f>
      </c>
      <c r="D66" t="s" s="8">
        <v>79</v>
      </c>
      <c r="E66" t="n" s="8">
        <v>1.0</v>
      </c>
      <c r="F66" t="n" s="8">
        <v>806.0</v>
      </c>
      <c r="G66" t="s" s="8">
        <v>53</v>
      </c>
      <c r="H66" t="s" s="8">
        <v>146</v>
      </c>
      <c r="I66" t="s" s="8">
        <v>149</v>
      </c>
    </row>
    <row r="67" ht="16.0" customHeight="true">
      <c r="A67" t="n" s="7">
        <v>4.517459E7</v>
      </c>
      <c r="B67" t="s" s="8">
        <v>54</v>
      </c>
      <c r="C67" t="n" s="8">
        <f>IF(false,"120921902", "120921902")</f>
      </c>
      <c r="D67" t="s" s="8">
        <v>150</v>
      </c>
      <c r="E67" t="n" s="8">
        <v>2.0</v>
      </c>
      <c r="F67" t="n" s="8">
        <v>785.0</v>
      </c>
      <c r="G67" t="s" s="8">
        <v>65</v>
      </c>
      <c r="H67" t="s" s="8">
        <v>146</v>
      </c>
      <c r="I67" t="s" s="8">
        <v>151</v>
      </c>
    </row>
    <row r="68" ht="16.0" customHeight="true">
      <c r="A68" t="n" s="7">
        <v>4.5127559E7</v>
      </c>
      <c r="B68" t="s" s="8">
        <v>63</v>
      </c>
      <c r="C68" t="n" s="8">
        <f>IF(false,"005-1250", "005-1250")</f>
      </c>
      <c r="D68" t="s" s="8">
        <v>106</v>
      </c>
      <c r="E68" t="n" s="8">
        <v>1.0</v>
      </c>
      <c r="F68" t="n" s="8">
        <v>1564.0</v>
      </c>
      <c r="G68" t="s" s="8">
        <v>65</v>
      </c>
      <c r="H68" t="s" s="8">
        <v>146</v>
      </c>
      <c r="I68" t="s" s="8">
        <v>152</v>
      </c>
    </row>
    <row r="69" ht="16.0" customHeight="true">
      <c r="A69" t="n" s="7">
        <v>4.5215675E7</v>
      </c>
      <c r="B69" t="s" s="8">
        <v>54</v>
      </c>
      <c r="C69" t="n" s="8">
        <f>IF(false,"120906022", "120906022")</f>
      </c>
      <c r="D69" t="s" s="8">
        <v>113</v>
      </c>
      <c r="E69" t="n" s="8">
        <v>3.0</v>
      </c>
      <c r="F69" t="n" s="8">
        <v>366.0</v>
      </c>
      <c r="G69" t="s" s="8">
        <v>65</v>
      </c>
      <c r="H69" t="s" s="8">
        <v>146</v>
      </c>
      <c r="I69" t="s" s="8">
        <v>153</v>
      </c>
    </row>
    <row r="70" ht="16.0" customHeight="true">
      <c r="A70" t="n" s="7">
        <v>4.5167966E7</v>
      </c>
      <c r="B70" t="s" s="8">
        <v>54</v>
      </c>
      <c r="C70" t="n" s="8">
        <f>IF(false,"005-1514", "005-1514")</f>
      </c>
      <c r="D70" t="s" s="8">
        <v>117</v>
      </c>
      <c r="E70" t="n" s="8">
        <v>1.0</v>
      </c>
      <c r="F70" t="n" s="8">
        <v>965.0</v>
      </c>
      <c r="G70" t="s" s="8">
        <v>53</v>
      </c>
      <c r="H70" t="s" s="8">
        <v>146</v>
      </c>
      <c r="I70" t="s" s="8">
        <v>154</v>
      </c>
    </row>
    <row r="71" ht="16.0" customHeight="true">
      <c r="A71" t="n" s="7">
        <v>4.5153711E7</v>
      </c>
      <c r="B71" t="s" s="8">
        <v>54</v>
      </c>
      <c r="C71" t="n" s="8">
        <f>IF(false,"120906022", "120906022")</f>
      </c>
      <c r="D71" t="s" s="8">
        <v>113</v>
      </c>
      <c r="E71" t="n" s="8">
        <v>2.0</v>
      </c>
      <c r="F71" t="n" s="8">
        <v>716.0</v>
      </c>
      <c r="G71" t="s" s="8">
        <v>53</v>
      </c>
      <c r="H71" t="s" s="8">
        <v>146</v>
      </c>
      <c r="I71" t="s" s="8">
        <v>155</v>
      </c>
    </row>
    <row r="72" ht="16.0" customHeight="true">
      <c r="A72" t="n" s="7">
        <v>4.5144286E7</v>
      </c>
      <c r="B72" t="s" s="8">
        <v>63</v>
      </c>
      <c r="C72" t="n" s="8">
        <f>IF(false,"003-318", "003-318")</f>
      </c>
      <c r="D72" t="s" s="8">
        <v>109</v>
      </c>
      <c r="E72" t="n" s="8">
        <v>1.0</v>
      </c>
      <c r="F72" t="n" s="8">
        <v>237.0</v>
      </c>
      <c r="G72" t="s" s="8">
        <v>65</v>
      </c>
      <c r="H72" t="s" s="8">
        <v>146</v>
      </c>
      <c r="I72" t="s" s="8">
        <v>156</v>
      </c>
    </row>
    <row r="73" ht="16.0" customHeight="true">
      <c r="A73" t="n" s="7">
        <v>4.5162371E7</v>
      </c>
      <c r="B73" t="s" s="8">
        <v>54</v>
      </c>
      <c r="C73" t="n" s="8">
        <f>IF(false,"005-1522", "005-1522")</f>
      </c>
      <c r="D73" t="s" s="8">
        <v>157</v>
      </c>
      <c r="E73" t="n" s="8">
        <v>5.0</v>
      </c>
      <c r="F73" t="n" s="8">
        <v>1373.0</v>
      </c>
      <c r="G73" t="s" s="8">
        <v>53</v>
      </c>
      <c r="H73" t="s" s="8">
        <v>146</v>
      </c>
      <c r="I73" t="s" s="8">
        <v>158</v>
      </c>
    </row>
    <row r="74" ht="16.0" customHeight="true">
      <c r="A74" t="n" s="7">
        <v>4.5169593E7</v>
      </c>
      <c r="B74" t="s" s="8">
        <v>54</v>
      </c>
      <c r="C74" t="n" s="8">
        <f>IF(false,"120922665", "120922665")</f>
      </c>
      <c r="D74" t="s" s="8">
        <v>159</v>
      </c>
      <c r="E74" t="n" s="8">
        <v>1.0</v>
      </c>
      <c r="F74" t="n" s="8">
        <v>120.0</v>
      </c>
      <c r="G74" t="s" s="8">
        <v>61</v>
      </c>
      <c r="H74" t="s" s="8">
        <v>146</v>
      </c>
      <c r="I74" t="s" s="8">
        <v>160</v>
      </c>
    </row>
    <row r="75" ht="16.0" customHeight="true">
      <c r="A75" t="n" s="7">
        <v>4.5164551E7</v>
      </c>
      <c r="B75" t="s" s="8">
        <v>54</v>
      </c>
      <c r="C75" t="n" s="8">
        <f>IF(false,"120922387", "120922387")</f>
      </c>
      <c r="D75" t="s" s="8">
        <v>100</v>
      </c>
      <c r="E75" t="n" s="8">
        <v>1.0</v>
      </c>
      <c r="F75" t="n" s="8">
        <v>81.0</v>
      </c>
      <c r="G75" t="s" s="8">
        <v>61</v>
      </c>
      <c r="H75" t="s" s="8">
        <v>146</v>
      </c>
      <c r="I75" t="s" s="8">
        <v>161</v>
      </c>
    </row>
    <row r="76" ht="16.0" customHeight="true">
      <c r="A76" t="n" s="7">
        <v>4.5169593E7</v>
      </c>
      <c r="B76" t="s" s="8">
        <v>54</v>
      </c>
      <c r="C76" t="n" s="8">
        <f>IF(false,"120922665", "120922665")</f>
      </c>
      <c r="D76" t="s" s="8">
        <v>159</v>
      </c>
      <c r="E76" t="n" s="8">
        <v>1.0</v>
      </c>
      <c r="F76" t="n" s="8">
        <v>65.0</v>
      </c>
      <c r="G76" t="s" s="8">
        <v>53</v>
      </c>
      <c r="H76" t="s" s="8">
        <v>146</v>
      </c>
      <c r="I76" t="s" s="8">
        <v>162</v>
      </c>
    </row>
    <row r="77" ht="16.0" customHeight="true">
      <c r="A77" t="n" s="7">
        <v>4.4794503E7</v>
      </c>
      <c r="B77" t="s" s="8">
        <v>51</v>
      </c>
      <c r="C77" t="n" s="8">
        <f>IF(false,"000-631", "000-631")</f>
      </c>
      <c r="D77" t="s" s="8">
        <v>142</v>
      </c>
      <c r="E77" t="n" s="8">
        <v>1.0</v>
      </c>
      <c r="F77" t="n" s="8">
        <v>76.0</v>
      </c>
      <c r="G77" t="s" s="8">
        <v>61</v>
      </c>
      <c r="H77" t="s" s="8">
        <v>146</v>
      </c>
      <c r="I77" t="s" s="8">
        <v>163</v>
      </c>
    </row>
    <row r="78" ht="16.0" customHeight="true">
      <c r="A78" t="n" s="7">
        <v>4.5162371E7</v>
      </c>
      <c r="B78" t="s" s="8">
        <v>54</v>
      </c>
      <c r="C78" t="n" s="8">
        <f>IF(false,"005-1522", "005-1522")</f>
      </c>
      <c r="D78" t="s" s="8">
        <v>157</v>
      </c>
      <c r="E78" t="n" s="8">
        <v>5.0</v>
      </c>
      <c r="F78" t="n" s="8">
        <v>245.0</v>
      </c>
      <c r="G78" t="s" s="8">
        <v>61</v>
      </c>
      <c r="H78" t="s" s="8">
        <v>146</v>
      </c>
      <c r="I78" t="s" s="8">
        <v>164</v>
      </c>
    </row>
    <row r="79" ht="16.0" customHeight="true">
      <c r="A79" t="n" s="7">
        <v>4.5124781E7</v>
      </c>
      <c r="B79" t="s" s="8">
        <v>63</v>
      </c>
      <c r="C79" t="n" s="8">
        <f>IF(false,"120921746", "120921746")</f>
      </c>
      <c r="D79" t="s" s="8">
        <v>165</v>
      </c>
      <c r="E79" t="n" s="8">
        <v>2.0</v>
      </c>
      <c r="F79" t="n" s="8">
        <v>325.0</v>
      </c>
      <c r="G79" t="s" s="8">
        <v>65</v>
      </c>
      <c r="H79" t="s" s="8">
        <v>146</v>
      </c>
      <c r="I79" t="s" s="8">
        <v>166</v>
      </c>
    </row>
    <row r="80" ht="16.0" customHeight="true">
      <c r="A80" t="n" s="7">
        <v>4.5177338E7</v>
      </c>
      <c r="B80" t="s" s="8">
        <v>54</v>
      </c>
      <c r="C80" t="n" s="8">
        <f>IF(false,"002-098", "002-098")</f>
      </c>
      <c r="D80" t="s" s="8">
        <v>138</v>
      </c>
      <c r="E80" t="n" s="8">
        <v>1.0</v>
      </c>
      <c r="F80" t="n" s="8">
        <v>251.0</v>
      </c>
      <c r="G80" t="s" s="8">
        <v>61</v>
      </c>
      <c r="H80" t="s" s="8">
        <v>146</v>
      </c>
      <c r="I80" t="s" s="8">
        <v>167</v>
      </c>
    </row>
    <row r="81" ht="16.0" customHeight="true">
      <c r="A81" t="n" s="7">
        <v>4.5177338E7</v>
      </c>
      <c r="B81" t="s" s="8">
        <v>54</v>
      </c>
      <c r="C81" t="n" s="8">
        <f>IF(false,"002-098", "002-098")</f>
      </c>
      <c r="D81" t="s" s="8">
        <v>138</v>
      </c>
      <c r="E81" t="n" s="8">
        <v>1.0</v>
      </c>
      <c r="F81" t="n" s="8">
        <v>99.0</v>
      </c>
      <c r="G81" t="s" s="8">
        <v>53</v>
      </c>
      <c r="H81" t="s" s="8">
        <v>146</v>
      </c>
      <c r="I81" t="s" s="8">
        <v>168</v>
      </c>
    </row>
    <row r="82" ht="16.0" customHeight="true">
      <c r="A82" t="n" s="7">
        <v>4.5177313E7</v>
      </c>
      <c r="B82" t="s" s="8">
        <v>54</v>
      </c>
      <c r="C82" t="n" s="8">
        <f>IF(false,"005-1308", "005-1308")</f>
      </c>
      <c r="D82" t="s" s="8">
        <v>169</v>
      </c>
      <c r="E82" t="n" s="8">
        <v>2.0</v>
      </c>
      <c r="F82" t="n" s="8">
        <v>306.0</v>
      </c>
      <c r="G82" t="s" s="8">
        <v>61</v>
      </c>
      <c r="H82" t="s" s="8">
        <v>146</v>
      </c>
      <c r="I82" t="s" s="8">
        <v>170</v>
      </c>
    </row>
    <row r="83" ht="16.0" customHeight="true">
      <c r="A83" t="n" s="7">
        <v>4.4970512E7</v>
      </c>
      <c r="B83" t="s" s="8">
        <v>73</v>
      </c>
      <c r="C83" t="n" s="8">
        <f>IF(false,"003-318", "003-318")</f>
      </c>
      <c r="D83" t="s" s="8">
        <v>109</v>
      </c>
      <c r="E83" t="n" s="8">
        <v>1.0</v>
      </c>
      <c r="F83" t="n" s="8">
        <v>188.0</v>
      </c>
      <c r="G83" t="s" s="8">
        <v>61</v>
      </c>
      <c r="H83" t="s" s="8">
        <v>146</v>
      </c>
      <c r="I83" t="s" s="8">
        <v>171</v>
      </c>
    </row>
    <row r="84" ht="16.0" customHeight="true">
      <c r="A84" t="n" s="7">
        <v>4.5118096E7</v>
      </c>
      <c r="B84" t="s" s="8">
        <v>63</v>
      </c>
      <c r="C84" t="n" s="8">
        <f>IF(false,"120922157", "120922157")</f>
      </c>
      <c r="D84" t="s" s="8">
        <v>172</v>
      </c>
      <c r="E84" t="n" s="8">
        <v>1.0</v>
      </c>
      <c r="F84" t="n" s="8">
        <v>1595.0</v>
      </c>
      <c r="G84" t="s" s="8">
        <v>53</v>
      </c>
      <c r="H84" t="s" s="8">
        <v>146</v>
      </c>
      <c r="I84" t="s" s="8">
        <v>173</v>
      </c>
    </row>
    <row r="85" ht="16.0" customHeight="true">
      <c r="A85" t="n" s="7">
        <v>4.5157802E7</v>
      </c>
      <c r="B85" t="s" s="8">
        <v>54</v>
      </c>
      <c r="C85" t="n" s="8">
        <f>IF(false,"005-1511", "005-1511")</f>
      </c>
      <c r="D85" t="s" s="8">
        <v>174</v>
      </c>
      <c r="E85" t="n" s="8">
        <v>1.0</v>
      </c>
      <c r="F85" t="n" s="8">
        <v>206.0</v>
      </c>
      <c r="G85" t="s" s="8">
        <v>61</v>
      </c>
      <c r="H85" t="s" s="8">
        <v>146</v>
      </c>
      <c r="I85" t="s" s="8">
        <v>175</v>
      </c>
    </row>
    <row r="86" ht="16.0" customHeight="true">
      <c r="A86" t="n" s="7">
        <v>4.5177801E7</v>
      </c>
      <c r="B86" t="s" s="8">
        <v>54</v>
      </c>
      <c r="C86" t="n" s="8">
        <f>IF(false,"008-576", "008-576")</f>
      </c>
      <c r="D86" t="s" s="8">
        <v>60</v>
      </c>
      <c r="E86" t="n" s="8">
        <v>1.0</v>
      </c>
      <c r="F86" t="n" s="8">
        <v>167.0</v>
      </c>
      <c r="G86" t="s" s="8">
        <v>61</v>
      </c>
      <c r="H86" t="s" s="8">
        <v>146</v>
      </c>
      <c r="I86" t="s" s="8">
        <v>176</v>
      </c>
    </row>
    <row r="87" ht="16.0" customHeight="true">
      <c r="A87" t="n" s="7">
        <v>4.5080222E7</v>
      </c>
      <c r="B87" t="s" s="8">
        <v>63</v>
      </c>
      <c r="C87" t="n" s="8">
        <f>IF(false,"120921899", "120921899")</f>
      </c>
      <c r="D87" t="s" s="8">
        <v>177</v>
      </c>
      <c r="E87" t="n" s="8">
        <v>1.0</v>
      </c>
      <c r="F87" t="n" s="8">
        <v>117.0</v>
      </c>
      <c r="G87" t="s" s="8">
        <v>61</v>
      </c>
      <c r="H87" t="s" s="8">
        <v>146</v>
      </c>
      <c r="I87" t="s" s="8">
        <v>178</v>
      </c>
    </row>
    <row r="88" ht="16.0" customHeight="true">
      <c r="A88" t="n" s="7">
        <v>4.5072041E7</v>
      </c>
      <c r="B88" t="s" s="8">
        <v>63</v>
      </c>
      <c r="C88" t="n" s="8">
        <f>IF(false,"005-1111", "005-1111")</f>
      </c>
      <c r="D88" t="s" s="8">
        <v>179</v>
      </c>
      <c r="E88" t="n" s="8">
        <v>1.0</v>
      </c>
      <c r="F88" t="n" s="8">
        <v>157.0</v>
      </c>
      <c r="G88" t="s" s="8">
        <v>53</v>
      </c>
      <c r="H88" t="s" s="8">
        <v>146</v>
      </c>
      <c r="I88" t="s" s="8">
        <v>180</v>
      </c>
    </row>
    <row r="89" ht="16.0" customHeight="true">
      <c r="A89" t="n" s="7">
        <v>4.5145207E7</v>
      </c>
      <c r="B89" t="s" s="8">
        <v>63</v>
      </c>
      <c r="C89" t="n" s="8">
        <f>IF(false,"005-1250", "005-1250")</f>
      </c>
      <c r="D89" t="s" s="8">
        <v>106</v>
      </c>
      <c r="E89" t="n" s="8">
        <v>2.0</v>
      </c>
      <c r="F89" t="n" s="8">
        <v>300.0</v>
      </c>
      <c r="G89" t="s" s="8">
        <v>61</v>
      </c>
      <c r="H89" t="s" s="8">
        <v>146</v>
      </c>
      <c r="I89" t="s" s="8">
        <v>181</v>
      </c>
    </row>
    <row r="90" ht="16.0" customHeight="true">
      <c r="A90" t="n" s="7">
        <v>4.5134723E7</v>
      </c>
      <c r="B90" t="s" s="8">
        <v>63</v>
      </c>
      <c r="C90" t="n" s="8">
        <f>IF(false,"003-318", "003-318")</f>
      </c>
      <c r="D90" t="s" s="8">
        <v>109</v>
      </c>
      <c r="E90" t="n" s="8">
        <v>1.0</v>
      </c>
      <c r="F90" t="n" s="8">
        <v>184.0</v>
      </c>
      <c r="G90" t="s" s="8">
        <v>61</v>
      </c>
      <c r="H90" t="s" s="8">
        <v>146</v>
      </c>
      <c r="I90" t="s" s="8">
        <v>182</v>
      </c>
    </row>
    <row r="91" ht="16.0" customHeight="true">
      <c r="A91" t="n" s="7">
        <v>4.5134723E7</v>
      </c>
      <c r="B91" t="s" s="8">
        <v>63</v>
      </c>
      <c r="C91" t="n" s="8">
        <f>IF(false,"003-315", "003-315")</f>
      </c>
      <c r="D91" t="s" s="8">
        <v>123</v>
      </c>
      <c r="E91" t="n" s="8">
        <v>1.0</v>
      </c>
      <c r="F91" t="n" s="8">
        <v>164.0</v>
      </c>
      <c r="G91" t="s" s="8">
        <v>61</v>
      </c>
      <c r="H91" t="s" s="8">
        <v>146</v>
      </c>
      <c r="I91" t="s" s="8">
        <v>182</v>
      </c>
    </row>
    <row r="92" ht="16.0" customHeight="true">
      <c r="A92" t="n" s="7">
        <v>4.5149732E7</v>
      </c>
      <c r="B92" t="s" s="8">
        <v>63</v>
      </c>
      <c r="C92" t="n" s="8">
        <f>IF(false,"005-1250", "005-1250")</f>
      </c>
      <c r="D92" t="s" s="8">
        <v>106</v>
      </c>
      <c r="E92" t="n" s="8">
        <v>1.0</v>
      </c>
      <c r="F92" t="n" s="8">
        <v>219.0</v>
      </c>
      <c r="G92" t="s" s="8">
        <v>61</v>
      </c>
      <c r="H92" t="s" s="8">
        <v>146</v>
      </c>
      <c r="I92" t="s" s="8">
        <v>183</v>
      </c>
    </row>
    <row r="93" ht="16.0" customHeight="true">
      <c r="A93" t="n" s="7">
        <v>4.5174074E7</v>
      </c>
      <c r="B93" t="s" s="8">
        <v>54</v>
      </c>
      <c r="C93" t="n" s="8">
        <f>IF(false,"005-1516", "005-1516")</f>
      </c>
      <c r="D93" t="s" s="8">
        <v>98</v>
      </c>
      <c r="E93" t="n" s="8">
        <v>2.0</v>
      </c>
      <c r="F93" t="n" s="8">
        <v>348.0</v>
      </c>
      <c r="G93" t="s" s="8">
        <v>61</v>
      </c>
      <c r="H93" t="s" s="8">
        <v>146</v>
      </c>
      <c r="I93" t="s" s="8">
        <v>184</v>
      </c>
    </row>
    <row r="94" ht="16.0" customHeight="true">
      <c r="A94" t="n" s="7">
        <v>4.5134723E7</v>
      </c>
      <c r="B94" t="s" s="8">
        <v>63</v>
      </c>
      <c r="C94" t="n" s="8">
        <f>IF(false,"003-318", "003-318")</f>
      </c>
      <c r="D94" t="s" s="8">
        <v>109</v>
      </c>
      <c r="E94" t="n" s="8">
        <v>1.0</v>
      </c>
      <c r="F94" t="n" s="8">
        <v>245.0</v>
      </c>
      <c r="G94" t="s" s="8">
        <v>65</v>
      </c>
      <c r="H94" t="s" s="8">
        <v>146</v>
      </c>
      <c r="I94" t="s" s="8">
        <v>185</v>
      </c>
    </row>
    <row r="95" ht="16.0" customHeight="true">
      <c r="A95" t="n" s="7">
        <v>4.5134723E7</v>
      </c>
      <c r="B95" t="s" s="8">
        <v>63</v>
      </c>
      <c r="C95" t="n" s="8">
        <f>IF(false,"003-315", "003-315")</f>
      </c>
      <c r="D95" t="s" s="8">
        <v>123</v>
      </c>
      <c r="E95" t="n" s="8">
        <v>1.0</v>
      </c>
      <c r="F95" t="n" s="8">
        <v>219.0</v>
      </c>
      <c r="G95" t="s" s="8">
        <v>65</v>
      </c>
      <c r="H95" t="s" s="8">
        <v>146</v>
      </c>
      <c r="I95" t="s" s="8">
        <v>185</v>
      </c>
    </row>
    <row r="96" ht="16.0" customHeight="true">
      <c r="A96" t="n" s="7">
        <v>4.4775064E7</v>
      </c>
      <c r="B96" t="s" s="8">
        <v>51</v>
      </c>
      <c r="C96" t="n" s="8">
        <f>IF(false,"120921853", "120921853")</f>
      </c>
      <c r="D96" t="s" s="8">
        <v>186</v>
      </c>
      <c r="E96" t="n" s="8">
        <v>2.0</v>
      </c>
      <c r="F96" t="n" s="8">
        <v>278.0</v>
      </c>
      <c r="G96" t="s" s="8">
        <v>61</v>
      </c>
      <c r="H96" t="s" s="8">
        <v>146</v>
      </c>
      <c r="I96" t="s" s="8">
        <v>187</v>
      </c>
    </row>
    <row r="97" ht="16.0" customHeight="true">
      <c r="A97" t="n" s="7">
        <v>4.4775064E7</v>
      </c>
      <c r="B97" t="s" s="8">
        <v>51</v>
      </c>
      <c r="C97" t="n" s="8">
        <f>IF(false,"01-003884", "01-003884")</f>
      </c>
      <c r="D97" t="s" s="8">
        <v>81</v>
      </c>
      <c r="E97" t="n" s="8">
        <v>1.0</v>
      </c>
      <c r="F97" t="n" s="8">
        <v>138.0</v>
      </c>
      <c r="G97" t="s" s="8">
        <v>61</v>
      </c>
      <c r="H97" t="s" s="8">
        <v>146</v>
      </c>
      <c r="I97" t="s" s="8">
        <v>187</v>
      </c>
    </row>
    <row r="98" ht="16.0" customHeight="true">
      <c r="A98" t="n" s="7">
        <v>4.4797376E7</v>
      </c>
      <c r="B98" t="s" s="8">
        <v>51</v>
      </c>
      <c r="C98" t="n" s="8">
        <f>IF(false,"005-1515", "005-1515")</f>
      </c>
      <c r="D98" t="s" s="8">
        <v>79</v>
      </c>
      <c r="E98" t="n" s="8">
        <v>1.0</v>
      </c>
      <c r="F98" t="n" s="8">
        <v>142.0</v>
      </c>
      <c r="G98" t="s" s="8">
        <v>61</v>
      </c>
      <c r="H98" t="s" s="8">
        <v>146</v>
      </c>
      <c r="I98" t="s" s="8">
        <v>188</v>
      </c>
    </row>
    <row r="99" ht="16.0" customHeight="true">
      <c r="A99" t="n" s="7">
        <v>4.4797376E7</v>
      </c>
      <c r="B99" t="s" s="8">
        <v>51</v>
      </c>
      <c r="C99" t="n" s="8">
        <f>IF(false,"120921903", "120921903")</f>
      </c>
      <c r="D99" t="s" s="8">
        <v>189</v>
      </c>
      <c r="E99" t="n" s="8">
        <v>1.0</v>
      </c>
      <c r="F99" t="n" s="8">
        <v>116.0</v>
      </c>
      <c r="G99" t="s" s="8">
        <v>61</v>
      </c>
      <c r="H99" t="s" s="8">
        <v>146</v>
      </c>
      <c r="I99" t="s" s="8">
        <v>188</v>
      </c>
    </row>
    <row r="100" ht="16.0" customHeight="true">
      <c r="A100" t="n" s="7">
        <v>4.5159641E7</v>
      </c>
      <c r="B100" t="s" s="8">
        <v>54</v>
      </c>
      <c r="C100" t="n" s="8">
        <f>IF(false,"005-1258", "005-1258")</f>
      </c>
      <c r="D100" t="s" s="8">
        <v>190</v>
      </c>
      <c r="E100" t="n" s="8">
        <v>1.0</v>
      </c>
      <c r="F100" t="n" s="8">
        <v>375.0</v>
      </c>
      <c r="G100" t="s" s="8">
        <v>53</v>
      </c>
      <c r="H100" t="s" s="8">
        <v>146</v>
      </c>
      <c r="I100" t="s" s="8">
        <v>191</v>
      </c>
    </row>
    <row r="101" ht="16.0" customHeight="true">
      <c r="A101" t="n" s="7">
        <v>4.482727E7</v>
      </c>
      <c r="B101" t="s" s="8">
        <v>56</v>
      </c>
      <c r="C101" t="n" s="8">
        <f>IF(false,"120922351", "120922351")</f>
      </c>
      <c r="D101" t="s" s="8">
        <v>57</v>
      </c>
      <c r="E101" t="n" s="8">
        <v>1.0</v>
      </c>
      <c r="F101" t="n" s="8">
        <v>128.0</v>
      </c>
      <c r="G101" t="s" s="8">
        <v>61</v>
      </c>
      <c r="H101" t="s" s="8">
        <v>146</v>
      </c>
      <c r="I101" t="s" s="8">
        <v>192</v>
      </c>
    </row>
    <row r="102" ht="16.0" customHeight="true">
      <c r="A102" t="n" s="7">
        <v>4.5093179E7</v>
      </c>
      <c r="B102" t="s" s="8">
        <v>63</v>
      </c>
      <c r="C102" t="n" s="8">
        <f>IF(false,"005-1308", "005-1308")</f>
      </c>
      <c r="D102" t="s" s="8">
        <v>169</v>
      </c>
      <c r="E102" t="n" s="8">
        <v>1.0</v>
      </c>
      <c r="F102" t="n" s="8">
        <v>85.0</v>
      </c>
      <c r="G102" t="s" s="8">
        <v>65</v>
      </c>
      <c r="H102" t="s" s="8">
        <v>146</v>
      </c>
      <c r="I102" t="s" s="8">
        <v>193</v>
      </c>
    </row>
    <row r="103" ht="16.0" customHeight="true">
      <c r="A103" t="n" s="7">
        <v>4.5023437E7</v>
      </c>
      <c r="B103" t="s" s="8">
        <v>73</v>
      </c>
      <c r="C103" t="n" s="8">
        <f>IF(false,"002-100", "002-100")</f>
      </c>
      <c r="D103" t="s" s="8">
        <v>194</v>
      </c>
      <c r="E103" t="n" s="8">
        <v>2.0</v>
      </c>
      <c r="F103" t="n" s="8">
        <v>130.0</v>
      </c>
      <c r="G103" t="s" s="8">
        <v>65</v>
      </c>
      <c r="H103" t="s" s="8">
        <v>146</v>
      </c>
      <c r="I103" t="s" s="8">
        <v>195</v>
      </c>
    </row>
    <row r="104" ht="16.0" customHeight="true">
      <c r="A104" t="n" s="7">
        <v>4.5223223E7</v>
      </c>
      <c r="B104" t="s" s="8">
        <v>54</v>
      </c>
      <c r="C104" t="n" s="8">
        <f>IF(false,"120922387", "120922387")</f>
      </c>
      <c r="D104" t="s" s="8">
        <v>100</v>
      </c>
      <c r="E104" t="n" s="8">
        <v>1.0</v>
      </c>
      <c r="F104" t="n" s="8">
        <v>186.0</v>
      </c>
      <c r="G104" t="s" s="8">
        <v>53</v>
      </c>
      <c r="H104" t="s" s="8">
        <v>146</v>
      </c>
      <c r="I104" t="s" s="8">
        <v>196</v>
      </c>
    </row>
    <row r="105" ht="16.0" customHeight="true">
      <c r="A105" t="n" s="7">
        <v>4.5208838E7</v>
      </c>
      <c r="B105" t="s" s="8">
        <v>54</v>
      </c>
      <c r="C105" t="n" s="8">
        <f>IF(false,"120921204", "120921204")</f>
      </c>
      <c r="D105" t="s" s="8">
        <v>197</v>
      </c>
      <c r="E105" t="n" s="8">
        <v>1.0</v>
      </c>
      <c r="F105" t="n" s="8">
        <v>65.0</v>
      </c>
      <c r="G105" t="s" s="8">
        <v>65</v>
      </c>
      <c r="H105" t="s" s="8">
        <v>146</v>
      </c>
      <c r="I105" t="s" s="8">
        <v>198</v>
      </c>
    </row>
    <row r="106" ht="16.0" customHeight="true">
      <c r="A106" t="n" s="7">
        <v>4.5189082E7</v>
      </c>
      <c r="B106" t="s" s="8">
        <v>54</v>
      </c>
      <c r="C106" t="n" s="8">
        <f>IF(false,"120922390", "120922390")</f>
      </c>
      <c r="D106" t="s" s="8">
        <v>199</v>
      </c>
      <c r="E106" t="n" s="8">
        <v>1.0</v>
      </c>
      <c r="F106" t="n" s="8">
        <v>3.0</v>
      </c>
      <c r="G106" t="s" s="8">
        <v>65</v>
      </c>
      <c r="H106" t="s" s="8">
        <v>146</v>
      </c>
      <c r="I106" t="s" s="8">
        <v>200</v>
      </c>
    </row>
    <row r="107" ht="16.0" customHeight="true">
      <c r="A107" t="n" s="7">
        <v>4.5239196E7</v>
      </c>
      <c r="B107" t="s" s="8">
        <v>54</v>
      </c>
      <c r="C107" t="n" s="8">
        <f>IF(false,"003-315", "003-315")</f>
      </c>
      <c r="D107" t="s" s="8">
        <v>123</v>
      </c>
      <c r="E107" t="n" s="8">
        <v>1.0</v>
      </c>
      <c r="F107" t="n" s="8">
        <v>3.0</v>
      </c>
      <c r="G107" t="s" s="8">
        <v>65</v>
      </c>
      <c r="H107" t="s" s="8">
        <v>146</v>
      </c>
      <c r="I107" t="s" s="8">
        <v>201</v>
      </c>
    </row>
    <row r="108" ht="16.0" customHeight="true">
      <c r="A108" t="n" s="7">
        <v>4.4834175E7</v>
      </c>
      <c r="B108" t="s" s="8">
        <v>56</v>
      </c>
      <c r="C108" t="n" s="8">
        <f>IF(false,"003-318", "003-318")</f>
      </c>
      <c r="D108" t="s" s="8">
        <v>109</v>
      </c>
      <c r="E108" t="n" s="8">
        <v>2.0</v>
      </c>
      <c r="F108" t="n" s="8">
        <v>14.0</v>
      </c>
      <c r="G108" t="s" s="8">
        <v>65</v>
      </c>
      <c r="H108" t="s" s="8">
        <v>146</v>
      </c>
      <c r="I108" t="s" s="8">
        <v>202</v>
      </c>
    </row>
    <row r="109" ht="16.0" customHeight="true">
      <c r="A109" t="n" s="7">
        <v>4.4887754E7</v>
      </c>
      <c r="B109" t="s" s="8">
        <v>56</v>
      </c>
      <c r="C109" t="n" s="8">
        <f>IF(false,"120922352", "120922352")</f>
      </c>
      <c r="D109" t="s" s="8">
        <v>104</v>
      </c>
      <c r="E109" t="n" s="8">
        <v>1.0</v>
      </c>
      <c r="F109" t="n" s="8">
        <v>500.0</v>
      </c>
      <c r="G109" t="s" s="8">
        <v>53</v>
      </c>
      <c r="H109" t="s" s="8">
        <v>146</v>
      </c>
      <c r="I109" t="s" s="8">
        <v>203</v>
      </c>
    </row>
    <row r="110" ht="16.0" customHeight="true">
      <c r="A110" t="n" s="7">
        <v>4.4963063E7</v>
      </c>
      <c r="B110" t="s" s="8">
        <v>73</v>
      </c>
      <c r="C110" t="n" s="8">
        <f>IF(false,"120922035", "120922035")</f>
      </c>
      <c r="D110" t="s" s="8">
        <v>136</v>
      </c>
      <c r="E110" t="n" s="8">
        <v>1.0</v>
      </c>
      <c r="F110" t="n" s="8">
        <v>150.0</v>
      </c>
      <c r="G110" t="s" s="8">
        <v>61</v>
      </c>
      <c r="H110" t="s" s="8">
        <v>146</v>
      </c>
      <c r="I110" t="s" s="8">
        <v>204</v>
      </c>
    </row>
    <row r="111" ht="16.0" customHeight="true">
      <c r="A111" t="n" s="7">
        <v>4.4894543E7</v>
      </c>
      <c r="B111" t="s" s="8">
        <v>56</v>
      </c>
      <c r="C111" t="n" s="8">
        <f>IF(false,"120922158", "120922158")</f>
      </c>
      <c r="D111" t="s" s="8">
        <v>205</v>
      </c>
      <c r="E111" t="n" s="8">
        <v>1.0</v>
      </c>
      <c r="F111" t="n" s="8">
        <v>92.0</v>
      </c>
      <c r="G111" t="s" s="8">
        <v>61</v>
      </c>
      <c r="H111" t="s" s="8">
        <v>146</v>
      </c>
      <c r="I111" t="s" s="8">
        <v>206</v>
      </c>
    </row>
    <row r="112" ht="16.0" customHeight="true">
      <c r="A112" t="n" s="7">
        <v>4.5060913E7</v>
      </c>
      <c r="B112" t="s" s="8">
        <v>63</v>
      </c>
      <c r="C112" t="n" s="8">
        <f>IF(false,"120921900", "120921900")</f>
      </c>
      <c r="D112" t="s" s="8">
        <v>207</v>
      </c>
      <c r="E112" t="n" s="8">
        <v>1.0</v>
      </c>
      <c r="F112" t="n" s="8">
        <v>194.0</v>
      </c>
      <c r="G112" t="s" s="8">
        <v>61</v>
      </c>
      <c r="H112" t="s" s="8">
        <v>146</v>
      </c>
      <c r="I112" t="s" s="8">
        <v>208</v>
      </c>
    </row>
    <row r="113" ht="16.0" customHeight="true">
      <c r="A113" t="n" s="7">
        <v>4.4970366E7</v>
      </c>
      <c r="B113" t="s" s="8">
        <v>73</v>
      </c>
      <c r="C113" t="n" s="8">
        <f>IF(false,"120921950", "120921950")</f>
      </c>
      <c r="D113" t="s" s="8">
        <v>209</v>
      </c>
      <c r="E113" t="n" s="8">
        <v>1.0</v>
      </c>
      <c r="F113" t="n" s="8">
        <v>35.0</v>
      </c>
      <c r="G113" t="s" s="8">
        <v>61</v>
      </c>
      <c r="H113" t="s" s="8">
        <v>146</v>
      </c>
      <c r="I113" t="s" s="8">
        <v>210</v>
      </c>
    </row>
    <row r="114" ht="16.0" customHeight="true">
      <c r="A114" t="n" s="7">
        <v>4.5138132E7</v>
      </c>
      <c r="B114" t="s" s="8">
        <v>63</v>
      </c>
      <c r="C114" t="n" s="8">
        <f>IF(false,"005-1380", "005-1380")</f>
      </c>
      <c r="D114" t="s" s="8">
        <v>67</v>
      </c>
      <c r="E114" t="n" s="8">
        <v>2.0</v>
      </c>
      <c r="F114" t="n" s="8">
        <v>1449.0</v>
      </c>
      <c r="G114" t="s" s="8">
        <v>53</v>
      </c>
      <c r="H114" t="s" s="8">
        <v>146</v>
      </c>
      <c r="I114" t="s" s="8">
        <v>211</v>
      </c>
    </row>
    <row r="115" ht="16.0" customHeight="true">
      <c r="A115" t="n" s="7">
        <v>4.4725492E7</v>
      </c>
      <c r="B115" t="s" s="8">
        <v>51</v>
      </c>
      <c r="C115" t="n" s="8">
        <f>IF(false,"005-1108", "005-1108")</f>
      </c>
      <c r="D115" t="s" s="8">
        <v>212</v>
      </c>
      <c r="E115" t="n" s="8">
        <v>1.0</v>
      </c>
      <c r="F115" t="n" s="8">
        <v>83.0</v>
      </c>
      <c r="G115" t="s" s="8">
        <v>61</v>
      </c>
      <c r="H115" t="s" s="8">
        <v>146</v>
      </c>
      <c r="I115" t="s" s="8">
        <v>213</v>
      </c>
    </row>
    <row r="116" ht="16.0" customHeight="true">
      <c r="A116" t="n" s="7">
        <v>4.4855066E7</v>
      </c>
      <c r="B116" t="s" s="8">
        <v>56</v>
      </c>
      <c r="C116" t="n" s="8">
        <f>IF(false,"003-319", "003-319")</f>
      </c>
      <c r="D116" t="s" s="8">
        <v>69</v>
      </c>
      <c r="E116" t="n" s="8">
        <v>4.0</v>
      </c>
      <c r="F116" t="n" s="8">
        <v>480.0</v>
      </c>
      <c r="G116" t="s" s="8">
        <v>65</v>
      </c>
      <c r="H116" t="s" s="8">
        <v>146</v>
      </c>
      <c r="I116" t="s" s="8">
        <v>214</v>
      </c>
    </row>
    <row r="117" ht="16.0" customHeight="true">
      <c r="A117" t="n" s="7">
        <v>4.4884533E7</v>
      </c>
      <c r="B117" t="s" s="8">
        <v>56</v>
      </c>
      <c r="C117" t="n" s="8">
        <f>IF(false,"120922353", "120922353")</f>
      </c>
      <c r="D117" t="s" s="8">
        <v>215</v>
      </c>
      <c r="E117" t="n" s="8">
        <v>2.0</v>
      </c>
      <c r="F117" t="n" s="8">
        <v>232.0</v>
      </c>
      <c r="G117" t="s" s="8">
        <v>61</v>
      </c>
      <c r="H117" t="s" s="8">
        <v>146</v>
      </c>
      <c r="I117" t="s" s="8">
        <v>216</v>
      </c>
    </row>
    <row r="118" ht="16.0" customHeight="true">
      <c r="A118" t="n" s="7">
        <v>4.4722712E7</v>
      </c>
      <c r="B118" t="s" s="8">
        <v>51</v>
      </c>
      <c r="C118" t="n" s="8">
        <f>IF(false,"01-003884", "01-003884")</f>
      </c>
      <c r="D118" t="s" s="8">
        <v>81</v>
      </c>
      <c r="E118" t="n" s="8">
        <v>2.0</v>
      </c>
      <c r="F118" t="n" s="8">
        <v>282.0</v>
      </c>
      <c r="G118" t="s" s="8">
        <v>61</v>
      </c>
      <c r="H118" t="s" s="8">
        <v>146</v>
      </c>
      <c r="I118" t="s" s="8">
        <v>217</v>
      </c>
    </row>
    <row r="119" ht="16.0" customHeight="true">
      <c r="A119" t="n" s="7">
        <v>4.4970038E7</v>
      </c>
      <c r="B119" t="s" s="8">
        <v>73</v>
      </c>
      <c r="C119" t="n" s="8">
        <f>IF(false,"005-1358", "005-1358")</f>
      </c>
      <c r="D119" t="s" s="8">
        <v>218</v>
      </c>
      <c r="E119" t="n" s="8">
        <v>4.0</v>
      </c>
      <c r="F119" t="n" s="8">
        <v>500.0</v>
      </c>
      <c r="G119" t="s" s="8">
        <v>61</v>
      </c>
      <c r="H119" t="s" s="8">
        <v>146</v>
      </c>
      <c r="I119" t="s" s="8">
        <v>219</v>
      </c>
    </row>
    <row r="120" ht="16.0" customHeight="true">
      <c r="A120" t="n" s="7">
        <v>4.4885543E7</v>
      </c>
      <c r="B120" t="s" s="8">
        <v>56</v>
      </c>
      <c r="C120" t="n" s="8">
        <f>IF(false,"120922351", "120922351")</f>
      </c>
      <c r="D120" t="s" s="8">
        <v>57</v>
      </c>
      <c r="E120" t="n" s="8">
        <v>5.0</v>
      </c>
      <c r="F120" t="n" s="8">
        <v>500.0</v>
      </c>
      <c r="G120" t="s" s="8">
        <v>61</v>
      </c>
      <c r="H120" t="s" s="8">
        <v>146</v>
      </c>
      <c r="I120" t="s" s="8">
        <v>220</v>
      </c>
    </row>
    <row r="121" ht="16.0" customHeight="true">
      <c r="A121" t="n" s="7">
        <v>4.4855066E7</v>
      </c>
      <c r="B121" t="s" s="8">
        <v>56</v>
      </c>
      <c r="C121" t="n" s="8">
        <f>IF(false,"003-319", "003-319")</f>
      </c>
      <c r="D121" t="s" s="8">
        <v>69</v>
      </c>
      <c r="E121" t="n" s="8">
        <v>4.0</v>
      </c>
      <c r="F121" t="n" s="8">
        <v>500.0</v>
      </c>
      <c r="G121" t="s" s="8">
        <v>61</v>
      </c>
      <c r="H121" t="s" s="8">
        <v>146</v>
      </c>
      <c r="I121" t="s" s="8">
        <v>221</v>
      </c>
    </row>
    <row r="122" ht="16.0" customHeight="true">
      <c r="A122" t="n" s="7">
        <v>4.485597E7</v>
      </c>
      <c r="B122" t="s" s="8">
        <v>56</v>
      </c>
      <c r="C122" t="n" s="8">
        <f>IF(false,"003-319", "003-319")</f>
      </c>
      <c r="D122" t="s" s="8">
        <v>69</v>
      </c>
      <c r="E122" t="n" s="8">
        <v>1.0</v>
      </c>
      <c r="F122" t="n" s="8">
        <v>196.0</v>
      </c>
      <c r="G122" t="s" s="8">
        <v>61</v>
      </c>
      <c r="H122" t="s" s="8">
        <v>146</v>
      </c>
      <c r="I122" t="s" s="8">
        <v>222</v>
      </c>
    </row>
    <row r="123" ht="16.0" customHeight="true">
      <c r="A123" t="n" s="7">
        <v>4.5159641E7</v>
      </c>
      <c r="B123" t="s" s="8">
        <v>54</v>
      </c>
      <c r="C123" t="n" s="8">
        <f>IF(false,"005-1258", "005-1258")</f>
      </c>
      <c r="D123" t="s" s="8">
        <v>190</v>
      </c>
      <c r="E123" t="n" s="8">
        <v>1.0</v>
      </c>
      <c r="F123" t="n" s="8">
        <v>213.0</v>
      </c>
      <c r="G123" t="s" s="8">
        <v>61</v>
      </c>
      <c r="H123" t="s" s="8">
        <v>146</v>
      </c>
      <c r="I123" t="s" s="8">
        <v>223</v>
      </c>
    </row>
    <row r="124" ht="16.0" customHeight="true">
      <c r="A124" t="n" s="7">
        <v>4.509799E7</v>
      </c>
      <c r="B124" t="s" s="8">
        <v>63</v>
      </c>
      <c r="C124" t="n" s="8">
        <f>IF(false,"120921439", "120921439")</f>
      </c>
      <c r="D124" t="s" s="8">
        <v>90</v>
      </c>
      <c r="E124" t="n" s="8">
        <v>1.0</v>
      </c>
      <c r="F124" t="n" s="8">
        <v>275.0</v>
      </c>
      <c r="G124" t="s" s="8">
        <v>65</v>
      </c>
      <c r="H124" t="s" s="8">
        <v>146</v>
      </c>
      <c r="I124" t="s" s="8">
        <v>224</v>
      </c>
    </row>
    <row r="125" ht="16.0" customHeight="true">
      <c r="A125" t="n" s="7">
        <v>4.5169215E7</v>
      </c>
      <c r="B125" t="s" s="8">
        <v>54</v>
      </c>
      <c r="C125" t="n" s="8">
        <f>IF(false,"120921942", "120921942")</f>
      </c>
      <c r="D125" t="s" s="8">
        <v>225</v>
      </c>
      <c r="E125" t="n" s="8">
        <v>1.0</v>
      </c>
      <c r="F125" t="n" s="8">
        <v>301.0</v>
      </c>
      <c r="G125" t="s" s="8">
        <v>53</v>
      </c>
      <c r="H125" t="s" s="8">
        <v>146</v>
      </c>
      <c r="I125" t="s" s="8">
        <v>226</v>
      </c>
    </row>
    <row r="126" ht="16.0" customHeight="true">
      <c r="A126" t="n" s="7">
        <v>4.4970038E7</v>
      </c>
      <c r="B126" t="s" s="8">
        <v>73</v>
      </c>
      <c r="C126" t="n" s="8">
        <f>IF(false,"005-1358", "005-1358")</f>
      </c>
      <c r="D126" t="s" s="8">
        <v>218</v>
      </c>
      <c r="E126" t="n" s="8">
        <v>4.0</v>
      </c>
      <c r="F126" t="n" s="8">
        <v>3375.0</v>
      </c>
      <c r="G126" t="s" s="8">
        <v>53</v>
      </c>
      <c r="H126" t="s" s="8">
        <v>146</v>
      </c>
      <c r="I126" t="s" s="8">
        <v>227</v>
      </c>
    </row>
    <row r="127" ht="16.0" customHeight="true">
      <c r="A127" t="n" s="7">
        <v>4.4884533E7</v>
      </c>
      <c r="B127" t="s" s="8">
        <v>56</v>
      </c>
      <c r="C127" t="n" s="8">
        <f>IF(false,"120922353", "120922353")</f>
      </c>
      <c r="D127" t="s" s="8">
        <v>215</v>
      </c>
      <c r="E127" t="n" s="8">
        <v>2.0</v>
      </c>
      <c r="F127" t="n" s="8">
        <v>28.0</v>
      </c>
      <c r="G127" t="s" s="8">
        <v>65</v>
      </c>
      <c r="H127" t="s" s="8">
        <v>146</v>
      </c>
      <c r="I127" t="s" s="8">
        <v>228</v>
      </c>
    </row>
    <row r="128" ht="16.0" customHeight="true">
      <c r="A128" t="n" s="7">
        <v>4.4099458E7</v>
      </c>
      <c r="B128" t="s" s="8">
        <v>229</v>
      </c>
      <c r="C128" t="n" s="8">
        <f>IF(false,"005-1039", "005-1039")</f>
      </c>
      <c r="D128" t="s" s="8">
        <v>230</v>
      </c>
      <c r="E128" t="n" s="8">
        <v>1.0</v>
      </c>
      <c r="F128" t="n" s="8">
        <v>264.0</v>
      </c>
      <c r="G128" t="s" s="8">
        <v>61</v>
      </c>
      <c r="H128" t="s" s="8">
        <v>146</v>
      </c>
      <c r="I128" t="s" s="8">
        <v>231</v>
      </c>
    </row>
    <row r="129" ht="16.0" customHeight="true">
      <c r="A129" t="n" s="7">
        <v>4.5064424E7</v>
      </c>
      <c r="B129" t="s" s="8">
        <v>63</v>
      </c>
      <c r="C129" t="n" s="8">
        <f>IF(false,"005-1519", "005-1519")</f>
      </c>
      <c r="D129" t="s" s="8">
        <v>232</v>
      </c>
      <c r="E129" t="n" s="8">
        <v>2.0</v>
      </c>
      <c r="F129" t="n" s="8">
        <v>486.0</v>
      </c>
      <c r="G129" t="s" s="8">
        <v>61</v>
      </c>
      <c r="H129" t="s" s="8">
        <v>146</v>
      </c>
      <c r="I129" t="s" s="8">
        <v>233</v>
      </c>
    </row>
    <row r="130" ht="16.0" customHeight="true">
      <c r="A130" t="n" s="7">
        <v>4.4840183E7</v>
      </c>
      <c r="B130" t="s" s="8">
        <v>56</v>
      </c>
      <c r="C130" t="n" s="8">
        <f>IF(false,"005-1250", "005-1250")</f>
      </c>
      <c r="D130" t="s" s="8">
        <v>106</v>
      </c>
      <c r="E130" t="n" s="8">
        <v>1.0</v>
      </c>
      <c r="F130" t="n" s="8">
        <v>262.0</v>
      </c>
      <c r="G130" t="s" s="8">
        <v>61</v>
      </c>
      <c r="H130" t="s" s="8">
        <v>146</v>
      </c>
      <c r="I130" t="s" s="8">
        <v>234</v>
      </c>
    </row>
    <row r="131" ht="16.0" customHeight="true">
      <c r="A131" t="n" s="7">
        <v>4.4840183E7</v>
      </c>
      <c r="B131" t="s" s="8">
        <v>56</v>
      </c>
      <c r="C131" t="n" s="8">
        <f>IF(false,"003-319", "003-319")</f>
      </c>
      <c r="D131" t="s" s="8">
        <v>69</v>
      </c>
      <c r="E131" t="n" s="8">
        <v>1.0</v>
      </c>
      <c r="F131" t="n" s="8">
        <v>215.0</v>
      </c>
      <c r="G131" t="s" s="8">
        <v>61</v>
      </c>
      <c r="H131" t="s" s="8">
        <v>146</v>
      </c>
      <c r="I131" t="s" s="8">
        <v>234</v>
      </c>
    </row>
    <row r="132" ht="16.0" customHeight="true">
      <c r="A132" t="n" s="7">
        <v>4.4542401E7</v>
      </c>
      <c r="B132" t="s" s="8">
        <v>235</v>
      </c>
      <c r="C132" t="n" s="8">
        <f>IF(false,"120922035", "120922035")</f>
      </c>
      <c r="D132" t="s" s="8">
        <v>136</v>
      </c>
      <c r="E132" t="n" s="8">
        <v>1.0</v>
      </c>
      <c r="F132" t="n" s="8">
        <v>144.0</v>
      </c>
      <c r="G132" t="s" s="8">
        <v>61</v>
      </c>
      <c r="H132" t="s" s="8">
        <v>146</v>
      </c>
      <c r="I132" t="s" s="8">
        <v>236</v>
      </c>
    </row>
    <row r="133" ht="16.0" customHeight="true">
      <c r="A133" t="n" s="7">
        <v>4.4994561E7</v>
      </c>
      <c r="B133" t="s" s="8">
        <v>73</v>
      </c>
      <c r="C133" t="n" s="8">
        <f>IF(false,"005-1516", "005-1516")</f>
      </c>
      <c r="D133" t="s" s="8">
        <v>98</v>
      </c>
      <c r="E133" t="n" s="8">
        <v>1.0</v>
      </c>
      <c r="F133" t="n" s="8">
        <v>965.0</v>
      </c>
      <c r="G133" t="s" s="8">
        <v>53</v>
      </c>
      <c r="H133" t="s" s="8">
        <v>146</v>
      </c>
      <c r="I133" t="s" s="8">
        <v>237</v>
      </c>
    </row>
    <row r="134" ht="16.0" customHeight="true">
      <c r="A134" t="n" s="7">
        <v>4.4587393E7</v>
      </c>
      <c r="B134" t="s" s="8">
        <v>71</v>
      </c>
      <c r="C134" t="n" s="8">
        <f>IF(false,"120922351", "120922351")</f>
      </c>
      <c r="D134" t="s" s="8">
        <v>57</v>
      </c>
      <c r="E134" t="n" s="8">
        <v>1.0</v>
      </c>
      <c r="F134" t="n" s="8">
        <v>143.0</v>
      </c>
      <c r="G134" t="s" s="8">
        <v>61</v>
      </c>
      <c r="H134" t="s" s="8">
        <v>146</v>
      </c>
      <c r="I134" t="s" s="8">
        <v>238</v>
      </c>
    </row>
    <row r="135" ht="16.0" customHeight="true">
      <c r="A135" t="n" s="7">
        <v>4.5053819E7</v>
      </c>
      <c r="B135" t="s" s="8">
        <v>63</v>
      </c>
      <c r="C135" t="n" s="8">
        <f>IF(false,"120921545", "120921545")</f>
      </c>
      <c r="D135" t="s" s="8">
        <v>239</v>
      </c>
      <c r="E135" t="n" s="8">
        <v>1.0</v>
      </c>
      <c r="F135" t="n" s="8">
        <v>617.39</v>
      </c>
      <c r="G135" t="s" s="8">
        <v>65</v>
      </c>
      <c r="H135" t="s" s="8">
        <v>146</v>
      </c>
      <c r="I135" t="s" s="8">
        <v>240</v>
      </c>
    </row>
    <row r="136" ht="16.0" customHeight="true">
      <c r="A136" t="n" s="7">
        <v>4.4978684E7</v>
      </c>
      <c r="B136" t="s" s="8">
        <v>73</v>
      </c>
      <c r="C136" t="n" s="8">
        <f>IF(false,"005-1250", "005-1250")</f>
      </c>
      <c r="D136" t="s" s="8">
        <v>106</v>
      </c>
      <c r="E136" t="n" s="8">
        <v>1.0</v>
      </c>
      <c r="F136" t="n" s="8">
        <v>143.0</v>
      </c>
      <c r="G136" t="s" s="8">
        <v>61</v>
      </c>
      <c r="H136" t="s" s="8">
        <v>146</v>
      </c>
      <c r="I136" t="s" s="8">
        <v>241</v>
      </c>
    </row>
    <row r="137" ht="16.0" customHeight="true">
      <c r="A137" t="n" s="7">
        <v>4.5018559E7</v>
      </c>
      <c r="B137" t="s" s="8">
        <v>73</v>
      </c>
      <c r="C137" t="n" s="8">
        <f>IF(false,"120921904", "120921904")</f>
      </c>
      <c r="D137" t="s" s="8">
        <v>242</v>
      </c>
      <c r="E137" t="n" s="8">
        <v>2.0</v>
      </c>
      <c r="F137" t="n" s="8">
        <v>356.0</v>
      </c>
      <c r="G137" t="s" s="8">
        <v>61</v>
      </c>
      <c r="H137" t="s" s="8">
        <v>146</v>
      </c>
      <c r="I137" t="s" s="8">
        <v>243</v>
      </c>
    </row>
    <row r="138" ht="16.0" customHeight="true">
      <c r="A138" t="n" s="7">
        <v>4.4916308E7</v>
      </c>
      <c r="B138" t="s" s="8">
        <v>56</v>
      </c>
      <c r="C138" t="n" s="8">
        <f>IF(false,"120922352", "120922352")</f>
      </c>
      <c r="D138" t="s" s="8">
        <v>104</v>
      </c>
      <c r="E138" t="n" s="8">
        <v>1.0</v>
      </c>
      <c r="F138" t="n" s="8">
        <v>138.0</v>
      </c>
      <c r="G138" t="s" s="8">
        <v>61</v>
      </c>
      <c r="H138" t="s" s="8">
        <v>146</v>
      </c>
      <c r="I138" t="s" s="8">
        <v>244</v>
      </c>
    </row>
    <row r="139" ht="16.0" customHeight="true">
      <c r="A139" t="n" s="7">
        <v>4.497009E7</v>
      </c>
      <c r="B139" t="s" s="8">
        <v>73</v>
      </c>
      <c r="C139" t="n" s="8">
        <f>IF(false,"005-1514", "005-1514")</f>
      </c>
      <c r="D139" t="s" s="8">
        <v>117</v>
      </c>
      <c r="E139" t="n" s="8">
        <v>1.0</v>
      </c>
      <c r="F139" t="n" s="8">
        <v>103.0</v>
      </c>
      <c r="G139" t="s" s="8">
        <v>65</v>
      </c>
      <c r="H139" t="s" s="8">
        <v>146</v>
      </c>
      <c r="I139" t="s" s="8">
        <v>245</v>
      </c>
    </row>
    <row r="140" ht="16.0" customHeight="true">
      <c r="A140" t="n" s="7">
        <v>4.497009E7</v>
      </c>
      <c r="B140" t="s" s="8">
        <v>73</v>
      </c>
      <c r="C140" t="n" s="8">
        <f>IF(false,"120922035", "120922035")</f>
      </c>
      <c r="D140" t="s" s="8">
        <v>136</v>
      </c>
      <c r="E140" t="n" s="8">
        <v>1.0</v>
      </c>
      <c r="F140" t="n" s="8">
        <v>100.0</v>
      </c>
      <c r="G140" t="s" s="8">
        <v>65</v>
      </c>
      <c r="H140" t="s" s="8">
        <v>146</v>
      </c>
      <c r="I140" t="s" s="8">
        <v>245</v>
      </c>
    </row>
    <row r="141" ht="16.0" customHeight="true">
      <c r="A141" t="n" s="7">
        <v>4.4890778E7</v>
      </c>
      <c r="B141" t="s" s="8">
        <v>56</v>
      </c>
      <c r="C141" t="n" s="8">
        <f>IF(false,"01-003884", "01-003884")</f>
      </c>
      <c r="D141" t="s" s="8">
        <v>81</v>
      </c>
      <c r="E141" t="n" s="8">
        <v>1.0</v>
      </c>
      <c r="F141" t="n" s="8">
        <v>36.0</v>
      </c>
      <c r="G141" t="s" s="8">
        <v>61</v>
      </c>
      <c r="H141" t="s" s="8">
        <v>146</v>
      </c>
      <c r="I141" t="s" s="8">
        <v>246</v>
      </c>
    </row>
    <row r="142" ht="16.0" customHeight="true">
      <c r="A142" t="n" s="7">
        <v>4.5170562E7</v>
      </c>
      <c r="B142" t="s" s="8">
        <v>54</v>
      </c>
      <c r="C142" t="n" s="8">
        <f>IF(false,"120922798", "120922798")</f>
      </c>
      <c r="D142" t="s" s="8">
        <v>247</v>
      </c>
      <c r="E142" t="n" s="8">
        <v>1.0</v>
      </c>
      <c r="F142" t="n" s="8">
        <v>1784.0</v>
      </c>
      <c r="G142" t="s" s="8">
        <v>53</v>
      </c>
      <c r="H142" t="s" s="8">
        <v>146</v>
      </c>
      <c r="I142" t="s" s="8">
        <v>248</v>
      </c>
    </row>
    <row r="143" ht="16.0" customHeight="true">
      <c r="A143" t="n" s="7">
        <v>4.5175587E7</v>
      </c>
      <c r="B143" t="s" s="8">
        <v>54</v>
      </c>
      <c r="C143" t="n" s="8">
        <f>IF(false,"005-1250", "005-1250")</f>
      </c>
      <c r="D143" t="s" s="8">
        <v>106</v>
      </c>
      <c r="E143" t="n" s="8">
        <v>1.0</v>
      </c>
      <c r="F143" t="n" s="8">
        <v>137.0</v>
      </c>
      <c r="G143" t="s" s="8">
        <v>61</v>
      </c>
      <c r="H143" t="s" s="8">
        <v>146</v>
      </c>
      <c r="I143" t="s" s="8">
        <v>249</v>
      </c>
    </row>
    <row r="144" ht="16.0" customHeight="true">
      <c r="A144" t="n" s="7">
        <v>4.5142647E7</v>
      </c>
      <c r="B144" t="s" s="8">
        <v>63</v>
      </c>
      <c r="C144" t="n" s="8">
        <f>IF(false,"005-1250", "005-1250")</f>
      </c>
      <c r="D144" t="s" s="8">
        <v>106</v>
      </c>
      <c r="E144" t="n" s="8">
        <v>1.0</v>
      </c>
      <c r="F144" t="n" s="8">
        <v>258.0</v>
      </c>
      <c r="G144" t="s" s="8">
        <v>61</v>
      </c>
      <c r="H144" t="s" s="8">
        <v>146</v>
      </c>
      <c r="I144" t="s" s="8">
        <v>250</v>
      </c>
    </row>
    <row r="145" ht="16.0" customHeight="true">
      <c r="A145" t="n" s="7">
        <v>4.4997396E7</v>
      </c>
      <c r="B145" t="s" s="8">
        <v>73</v>
      </c>
      <c r="C145" t="n" s="8">
        <f>IF(false,"120921791", "120921791")</f>
      </c>
      <c r="D145" t="s" s="8">
        <v>74</v>
      </c>
      <c r="E145" t="n" s="8">
        <v>1.0</v>
      </c>
      <c r="F145" t="n" s="8">
        <v>320.0</v>
      </c>
      <c r="G145" t="s" s="8">
        <v>61</v>
      </c>
      <c r="H145" t="s" s="8">
        <v>146</v>
      </c>
      <c r="I145" t="s" s="8">
        <v>251</v>
      </c>
    </row>
    <row r="146" ht="16.0" customHeight="true">
      <c r="A146" t="n" s="7">
        <v>4.5085134E7</v>
      </c>
      <c r="B146" t="s" s="8">
        <v>63</v>
      </c>
      <c r="C146" t="n" s="8">
        <f>IF(false,"120922624", "120922624")</f>
      </c>
      <c r="D146" t="s" s="8">
        <v>252</v>
      </c>
      <c r="E146" t="n" s="8">
        <v>2.0</v>
      </c>
      <c r="F146" t="n" s="8">
        <v>350.0</v>
      </c>
      <c r="G146" t="s" s="8">
        <v>61</v>
      </c>
      <c r="H146" t="s" s="8">
        <v>146</v>
      </c>
      <c r="I146" t="s" s="8">
        <v>253</v>
      </c>
    </row>
    <row r="147" ht="16.0" customHeight="true">
      <c r="A147" t="n" s="7">
        <v>4.4981099E7</v>
      </c>
      <c r="B147" t="s" s="8">
        <v>73</v>
      </c>
      <c r="C147" t="n" s="8">
        <f>IF(false,"01-003884", "01-003884")</f>
      </c>
      <c r="D147" t="s" s="8">
        <v>81</v>
      </c>
      <c r="E147" t="n" s="8">
        <v>2.0</v>
      </c>
      <c r="F147" t="n" s="8">
        <v>432.0</v>
      </c>
      <c r="G147" t="s" s="8">
        <v>61</v>
      </c>
      <c r="H147" t="s" s="8">
        <v>146</v>
      </c>
      <c r="I147" t="s" s="8">
        <v>254</v>
      </c>
    </row>
    <row r="148" ht="16.0" customHeight="true">
      <c r="A148" t="n" s="7">
        <v>4.5011652E7</v>
      </c>
      <c r="B148" t="s" s="8">
        <v>73</v>
      </c>
      <c r="C148" t="n" s="8">
        <f>IF(false,"005-1514", "005-1514")</f>
      </c>
      <c r="D148" t="s" s="8">
        <v>117</v>
      </c>
      <c r="E148" t="n" s="8">
        <v>1.0</v>
      </c>
      <c r="F148" t="n" s="8">
        <v>159.0</v>
      </c>
      <c r="G148" t="s" s="8">
        <v>61</v>
      </c>
      <c r="H148" t="s" s="8">
        <v>146</v>
      </c>
      <c r="I148" t="s" s="8">
        <v>255</v>
      </c>
    </row>
    <row r="149" ht="16.0" customHeight="true">
      <c r="A149" t="n" s="7">
        <v>4.5068346E7</v>
      </c>
      <c r="B149" t="s" s="8">
        <v>63</v>
      </c>
      <c r="C149" t="n" s="8">
        <f>IF(false,"008-575", "008-575")</f>
      </c>
      <c r="D149" t="s" s="8">
        <v>256</v>
      </c>
      <c r="E149" t="n" s="8">
        <v>1.0</v>
      </c>
      <c r="F149" t="n" s="8">
        <v>152.0</v>
      </c>
      <c r="G149" t="s" s="8">
        <v>53</v>
      </c>
      <c r="H149" t="s" s="8">
        <v>146</v>
      </c>
      <c r="I149" t="s" s="8">
        <v>257</v>
      </c>
    </row>
    <row r="150" ht="16.0" customHeight="true">
      <c r="A150" t="n" s="7">
        <v>4.5151762E7</v>
      </c>
      <c r="B150" t="s" s="8">
        <v>54</v>
      </c>
      <c r="C150" t="n" s="8">
        <f>IF(false,"01-004211", "01-004211")</f>
      </c>
      <c r="D150" t="s" s="8">
        <v>258</v>
      </c>
      <c r="E150" t="n" s="8">
        <v>7.0</v>
      </c>
      <c r="F150" t="n" s="8">
        <v>2786.0</v>
      </c>
      <c r="G150" t="s" s="8">
        <v>61</v>
      </c>
      <c r="H150" t="s" s="8">
        <v>146</v>
      </c>
      <c r="I150" t="s" s="8">
        <v>259</v>
      </c>
    </row>
    <row r="151" ht="16.0" customHeight="true">
      <c r="A151" t="n" s="7">
        <v>4.4803958E7</v>
      </c>
      <c r="B151" t="s" s="8">
        <v>51</v>
      </c>
      <c r="C151" t="n" s="8">
        <f>IF(false,"005-1515", "005-1515")</f>
      </c>
      <c r="D151" t="s" s="8">
        <v>79</v>
      </c>
      <c r="E151" t="n" s="8">
        <v>2.0</v>
      </c>
      <c r="F151" t="n" s="8">
        <v>246.0</v>
      </c>
      <c r="G151" t="s" s="8">
        <v>61</v>
      </c>
      <c r="H151" t="s" s="8">
        <v>146</v>
      </c>
      <c r="I151" t="s" s="8">
        <v>260</v>
      </c>
    </row>
    <row r="152" ht="16.0" customHeight="true">
      <c r="A152" t="n" s="7">
        <v>4.5272713E7</v>
      </c>
      <c r="B152" t="s" s="8">
        <v>146</v>
      </c>
      <c r="C152" t="n" s="8">
        <f>IF(false,"005-1514", "005-1514")</f>
      </c>
      <c r="D152" t="s" s="8">
        <v>117</v>
      </c>
      <c r="E152" t="n" s="8">
        <v>1.0</v>
      </c>
      <c r="F152" t="n" s="8">
        <v>16.0</v>
      </c>
      <c r="G152" t="s" s="8">
        <v>65</v>
      </c>
      <c r="H152" t="s" s="8">
        <v>261</v>
      </c>
      <c r="I152" t="s" s="8">
        <v>262</v>
      </c>
    </row>
    <row r="153" ht="16.0" customHeight="true">
      <c r="A153" t="n" s="7">
        <v>4.5272713E7</v>
      </c>
      <c r="B153" t="s" s="8">
        <v>146</v>
      </c>
      <c r="C153" t="n" s="8">
        <f>IF(false,"120921543", "120921543")</f>
      </c>
      <c r="D153" t="s" s="8">
        <v>263</v>
      </c>
      <c r="E153" t="n" s="8">
        <v>1.0</v>
      </c>
      <c r="F153" t="n" s="8">
        <v>13.0</v>
      </c>
      <c r="G153" t="s" s="8">
        <v>65</v>
      </c>
      <c r="H153" t="s" s="8">
        <v>261</v>
      </c>
      <c r="I153" t="s" s="8">
        <v>262</v>
      </c>
    </row>
    <row r="154" ht="16.0" customHeight="true">
      <c r="A154" t="n" s="7">
        <v>4.5251394E7</v>
      </c>
      <c r="B154" t="s" s="8">
        <v>54</v>
      </c>
      <c r="C154" t="n" s="8">
        <f>IF(false,"120922390", "120922390")</f>
      </c>
      <c r="D154" t="s" s="8">
        <v>199</v>
      </c>
      <c r="E154" t="n" s="8">
        <v>1.0</v>
      </c>
      <c r="F154" t="n" s="8">
        <v>379.0</v>
      </c>
      <c r="G154" t="s" s="8">
        <v>53</v>
      </c>
      <c r="H154" t="s" s="8">
        <v>261</v>
      </c>
      <c r="I154" t="s" s="8">
        <v>264</v>
      </c>
    </row>
    <row r="155" ht="16.0" customHeight="true">
      <c r="A155" t="n" s="7">
        <v>4.5262476E7</v>
      </c>
      <c r="B155" t="s" s="8">
        <v>146</v>
      </c>
      <c r="C155" t="n" s="8">
        <f>IF(false,"120921370", "120921370")</f>
      </c>
      <c r="D155" t="s" s="8">
        <v>64</v>
      </c>
      <c r="E155" t="n" s="8">
        <v>1.0</v>
      </c>
      <c r="F155" t="n" s="8">
        <v>365.0</v>
      </c>
      <c r="G155" t="s" s="8">
        <v>65</v>
      </c>
      <c r="H155" t="s" s="8">
        <v>261</v>
      </c>
      <c r="I155" t="s" s="8">
        <v>265</v>
      </c>
    </row>
    <row r="156" ht="16.0" customHeight="true">
      <c r="A156" t="n" s="7">
        <v>4.5303742E7</v>
      </c>
      <c r="B156" t="s" s="8">
        <v>146</v>
      </c>
      <c r="C156" t="n" s="8">
        <f>IF(false,"120921370", "120921370")</f>
      </c>
      <c r="D156" t="s" s="8">
        <v>64</v>
      </c>
      <c r="E156" t="n" s="8">
        <v>1.0</v>
      </c>
      <c r="F156" t="n" s="8">
        <v>200.0</v>
      </c>
      <c r="G156" t="s" s="8">
        <v>53</v>
      </c>
      <c r="H156" t="s" s="8">
        <v>261</v>
      </c>
      <c r="I156" t="s" s="8">
        <v>266</v>
      </c>
    </row>
    <row r="157" ht="16.0" customHeight="true">
      <c r="A157" t="n" s="7">
        <v>4.4855373E7</v>
      </c>
      <c r="B157" t="s" s="8">
        <v>56</v>
      </c>
      <c r="C157" t="n" s="8">
        <f>IF(false,"005-1250", "005-1250")</f>
      </c>
      <c r="D157" t="s" s="8">
        <v>106</v>
      </c>
      <c r="E157" t="n" s="8">
        <v>1.0</v>
      </c>
      <c r="F157" t="n" s="8">
        <v>249.0</v>
      </c>
      <c r="G157" t="s" s="8">
        <v>61</v>
      </c>
      <c r="H157" t="s" s="8">
        <v>261</v>
      </c>
      <c r="I157" t="s" s="8">
        <v>267</v>
      </c>
    </row>
    <row r="158" ht="16.0" customHeight="true">
      <c r="A158" t="n" s="7">
        <v>4.4948531E7</v>
      </c>
      <c r="B158" t="s" s="8">
        <v>73</v>
      </c>
      <c r="C158" t="n" s="8">
        <f>IF(false,"120921905", "120921905")</f>
      </c>
      <c r="D158" t="s" s="8">
        <v>268</v>
      </c>
      <c r="E158" t="n" s="8">
        <v>1.0</v>
      </c>
      <c r="F158" t="n" s="8">
        <v>28.0</v>
      </c>
      <c r="G158" t="s" s="8">
        <v>61</v>
      </c>
      <c r="H158" t="s" s="8">
        <v>261</v>
      </c>
      <c r="I158" t="s" s="8">
        <v>269</v>
      </c>
    </row>
    <row r="159" ht="16.0" customHeight="true">
      <c r="A159" t="n" s="7">
        <v>4.5286088E7</v>
      </c>
      <c r="B159" t="s" s="8">
        <v>146</v>
      </c>
      <c r="C159" t="n" s="8">
        <f>IF(false,"005-1513", "005-1513")</f>
      </c>
      <c r="D159" t="s" s="8">
        <v>139</v>
      </c>
      <c r="E159" t="n" s="8">
        <v>1.0</v>
      </c>
      <c r="F159" t="n" s="8">
        <v>791.0</v>
      </c>
      <c r="G159" t="s" s="8">
        <v>53</v>
      </c>
      <c r="H159" t="s" s="8">
        <v>261</v>
      </c>
      <c r="I159" t="s" s="8">
        <v>270</v>
      </c>
    </row>
    <row r="160" ht="16.0" customHeight="true">
      <c r="A160" t="n" s="7">
        <v>4.5277804E7</v>
      </c>
      <c r="B160" t="s" s="8">
        <v>146</v>
      </c>
      <c r="C160" t="n" s="8">
        <f>IF(false,"005-1516", "005-1516")</f>
      </c>
      <c r="D160" t="s" s="8">
        <v>98</v>
      </c>
      <c r="E160" t="n" s="8">
        <v>4.0</v>
      </c>
      <c r="F160" t="n" s="8">
        <v>696.0</v>
      </c>
      <c r="G160" t="s" s="8">
        <v>61</v>
      </c>
      <c r="H160" t="s" s="8">
        <v>261</v>
      </c>
      <c r="I160" t="s" s="8">
        <v>271</v>
      </c>
    </row>
    <row r="161" ht="16.0" customHeight="true">
      <c r="A161" t="n" s="7">
        <v>4.5277804E7</v>
      </c>
      <c r="B161" t="s" s="8">
        <v>146</v>
      </c>
      <c r="C161" t="n" s="8">
        <f>IF(false,"005-1516", "005-1516")</f>
      </c>
      <c r="D161" t="s" s="8">
        <v>98</v>
      </c>
      <c r="E161" t="n" s="8">
        <v>4.0</v>
      </c>
      <c r="F161" t="n" s="8">
        <v>48.0</v>
      </c>
      <c r="G161" t="s" s="8">
        <v>53</v>
      </c>
      <c r="H161" t="s" s="8">
        <v>261</v>
      </c>
      <c r="I161" t="s" s="8">
        <v>272</v>
      </c>
    </row>
    <row r="162" ht="16.0" customHeight="true">
      <c r="A162" t="n" s="7">
        <v>4.5254671E7</v>
      </c>
      <c r="B162" t="s" s="8">
        <v>54</v>
      </c>
      <c r="C162" t="n" s="8">
        <f>IF(false,"120922390", "120922390")</f>
      </c>
      <c r="D162" t="s" s="8">
        <v>199</v>
      </c>
      <c r="E162" t="n" s="8">
        <v>1.0</v>
      </c>
      <c r="F162" t="n" s="8">
        <v>192.0</v>
      </c>
      <c r="G162" t="s" s="8">
        <v>61</v>
      </c>
      <c r="H162" t="s" s="8">
        <v>261</v>
      </c>
      <c r="I162" t="s" s="8">
        <v>273</v>
      </c>
    </row>
    <row r="163" ht="16.0" customHeight="true">
      <c r="A163" t="n" s="7">
        <v>4.5280376E7</v>
      </c>
      <c r="B163" t="s" s="8">
        <v>146</v>
      </c>
      <c r="C163" t="n" s="8">
        <f>IF(false,"01-003810", "01-003810")</f>
      </c>
      <c r="D163" t="s" s="8">
        <v>274</v>
      </c>
      <c r="E163" t="n" s="8">
        <v>1.0</v>
      </c>
      <c r="F163" t="n" s="8">
        <v>68.0</v>
      </c>
      <c r="G163" t="s" s="8">
        <v>61</v>
      </c>
      <c r="H163" t="s" s="8">
        <v>261</v>
      </c>
      <c r="I163" t="s" s="8">
        <v>275</v>
      </c>
    </row>
    <row r="164" ht="16.0" customHeight="true">
      <c r="A164" t="n" s="7">
        <v>4.5262476E7</v>
      </c>
      <c r="B164" t="s" s="8">
        <v>146</v>
      </c>
      <c r="C164" t="n" s="8">
        <f>IF(false,"120921370", "120921370")</f>
      </c>
      <c r="D164" t="s" s="8">
        <v>64</v>
      </c>
      <c r="E164" t="n" s="8">
        <v>1.0</v>
      </c>
      <c r="F164" t="n" s="8">
        <v>126.0</v>
      </c>
      <c r="G164" t="s" s="8">
        <v>61</v>
      </c>
      <c r="H164" t="s" s="8">
        <v>261</v>
      </c>
      <c r="I164" t="s" s="8">
        <v>276</v>
      </c>
    </row>
    <row r="165" ht="16.0" customHeight="true">
      <c r="A165" t="n" s="7">
        <v>4.5202173E7</v>
      </c>
      <c r="B165" t="s" s="8">
        <v>54</v>
      </c>
      <c r="C165" t="n" s="8">
        <f>IF(false,"120922387", "120922387")</f>
      </c>
      <c r="D165" t="s" s="8">
        <v>100</v>
      </c>
      <c r="E165" t="n" s="8">
        <v>1.0</v>
      </c>
      <c r="F165" t="n" s="8">
        <v>81.0</v>
      </c>
      <c r="G165" t="s" s="8">
        <v>61</v>
      </c>
      <c r="H165" t="s" s="8">
        <v>261</v>
      </c>
      <c r="I165" t="s" s="8">
        <v>277</v>
      </c>
    </row>
    <row r="166" ht="16.0" customHeight="true">
      <c r="A166" t="n" s="7">
        <v>4.526408E7</v>
      </c>
      <c r="B166" t="s" s="8">
        <v>146</v>
      </c>
      <c r="C166" t="n" s="8">
        <f>IF(false,"120922387", "120922387")</f>
      </c>
      <c r="D166" t="s" s="8">
        <v>100</v>
      </c>
      <c r="E166" t="n" s="8">
        <v>1.0</v>
      </c>
      <c r="F166" t="n" s="8">
        <v>81.0</v>
      </c>
      <c r="G166" t="s" s="8">
        <v>61</v>
      </c>
      <c r="H166" t="s" s="8">
        <v>261</v>
      </c>
      <c r="I166" t="s" s="8">
        <v>278</v>
      </c>
    </row>
    <row r="167" ht="16.0" customHeight="true">
      <c r="A167" t="n" s="7">
        <v>4.5165832E7</v>
      </c>
      <c r="B167" t="s" s="8">
        <v>54</v>
      </c>
      <c r="C167" t="n" s="8">
        <f>IF(false,"005-1380", "005-1380")</f>
      </c>
      <c r="D167" t="s" s="8">
        <v>67</v>
      </c>
      <c r="E167" t="n" s="8">
        <v>1.0</v>
      </c>
      <c r="F167" t="n" s="8">
        <v>109.0</v>
      </c>
      <c r="G167" t="s" s="8">
        <v>61</v>
      </c>
      <c r="H167" t="s" s="8">
        <v>261</v>
      </c>
      <c r="I167" t="s" s="8">
        <v>279</v>
      </c>
    </row>
    <row r="168" ht="16.0" customHeight="true">
      <c r="A168" t="n" s="7">
        <v>4.5273068E7</v>
      </c>
      <c r="B168" t="s" s="8">
        <v>146</v>
      </c>
      <c r="C168" t="n" s="8">
        <f>IF(false,"01-004117", "01-004117")</f>
      </c>
      <c r="D168" t="s" s="8">
        <v>280</v>
      </c>
      <c r="E168" t="n" s="8">
        <v>3.0</v>
      </c>
      <c r="F168" t="n" s="8">
        <v>294.0</v>
      </c>
      <c r="G168" t="s" s="8">
        <v>61</v>
      </c>
      <c r="H168" t="s" s="8">
        <v>261</v>
      </c>
      <c r="I168" t="s" s="8">
        <v>281</v>
      </c>
    </row>
    <row r="169" ht="16.0" customHeight="true">
      <c r="A169" t="n" s="7">
        <v>4.5174753E7</v>
      </c>
      <c r="B169" t="s" s="8">
        <v>54</v>
      </c>
      <c r="C169" t="n" s="8">
        <f>IF(false,"120921853", "120921853")</f>
      </c>
      <c r="D169" t="s" s="8">
        <v>186</v>
      </c>
      <c r="E169" t="n" s="8">
        <v>1.0</v>
      </c>
      <c r="F169" t="n" s="8">
        <v>74.0</v>
      </c>
      <c r="G169" t="s" s="8">
        <v>61</v>
      </c>
      <c r="H169" t="s" s="8">
        <v>261</v>
      </c>
      <c r="I169" t="s" s="8">
        <v>282</v>
      </c>
    </row>
    <row r="170" ht="16.0" customHeight="true">
      <c r="A170" t="n" s="7">
        <v>4.5138157E7</v>
      </c>
      <c r="B170" t="s" s="8">
        <v>63</v>
      </c>
      <c r="C170" t="n" s="8">
        <f>IF(false,"120921718", "120921718")</f>
      </c>
      <c r="D170" t="s" s="8">
        <v>283</v>
      </c>
      <c r="E170" t="n" s="8">
        <v>1.0</v>
      </c>
      <c r="F170" t="n" s="8">
        <v>267.0</v>
      </c>
      <c r="G170" t="s" s="8">
        <v>61</v>
      </c>
      <c r="H170" t="s" s="8">
        <v>261</v>
      </c>
      <c r="I170" t="s" s="8">
        <v>284</v>
      </c>
    </row>
    <row r="171" ht="16.0" customHeight="true">
      <c r="A171" t="n" s="7">
        <v>4.5258028E7</v>
      </c>
      <c r="B171" t="s" s="8">
        <v>146</v>
      </c>
      <c r="C171" t="n" s="8">
        <f>IF(false,"005-1515", "005-1515")</f>
      </c>
      <c r="D171" t="s" s="8">
        <v>79</v>
      </c>
      <c r="E171" t="n" s="8">
        <v>1.0</v>
      </c>
      <c r="F171" t="n" s="8">
        <v>68.0</v>
      </c>
      <c r="G171" t="s" s="8">
        <v>53</v>
      </c>
      <c r="H171" t="s" s="8">
        <v>261</v>
      </c>
      <c r="I171" t="s" s="8">
        <v>285</v>
      </c>
    </row>
    <row r="172" ht="16.0" customHeight="true">
      <c r="A172" t="n" s="7">
        <v>4.522183E7</v>
      </c>
      <c r="B172" t="s" s="8">
        <v>54</v>
      </c>
      <c r="C172" t="n" s="8">
        <f>IF(false,"005-1250", "005-1250")</f>
      </c>
      <c r="D172" t="s" s="8">
        <v>106</v>
      </c>
      <c r="E172" t="n" s="8">
        <v>1.0</v>
      </c>
      <c r="F172" t="n" s="8">
        <v>756.0</v>
      </c>
      <c r="G172" t="s" s="8">
        <v>65</v>
      </c>
      <c r="H172" t="s" s="8">
        <v>261</v>
      </c>
      <c r="I172" t="s" s="8">
        <v>286</v>
      </c>
    </row>
    <row r="173" ht="16.0" customHeight="true">
      <c r="A173" t="n" s="7">
        <v>4.5174753E7</v>
      </c>
      <c r="B173" t="s" s="8">
        <v>54</v>
      </c>
      <c r="C173" t="n" s="8">
        <f>IF(false,"120921853", "120921853")</f>
      </c>
      <c r="D173" t="s" s="8">
        <v>186</v>
      </c>
      <c r="E173" t="n" s="8">
        <v>1.0</v>
      </c>
      <c r="F173" t="n" s="8">
        <v>666.0</v>
      </c>
      <c r="G173" t="s" s="8">
        <v>53</v>
      </c>
      <c r="H173" t="s" s="8">
        <v>261</v>
      </c>
      <c r="I173" t="s" s="8">
        <v>287</v>
      </c>
    </row>
    <row r="174" ht="16.0" customHeight="true">
      <c r="A174" t="n" s="7">
        <v>4.52787E7</v>
      </c>
      <c r="B174" t="s" s="8">
        <v>146</v>
      </c>
      <c r="C174" t="n" s="8">
        <f>IF(false,"005-1520", "005-1520")</f>
      </c>
      <c r="D174" t="s" s="8">
        <v>288</v>
      </c>
      <c r="E174" t="n" s="8">
        <v>2.0</v>
      </c>
      <c r="F174" t="n" s="8">
        <v>560.0</v>
      </c>
      <c r="G174" t="s" s="8">
        <v>61</v>
      </c>
      <c r="H174" t="s" s="8">
        <v>261</v>
      </c>
      <c r="I174" t="s" s="8">
        <v>289</v>
      </c>
    </row>
    <row r="175" ht="16.0" customHeight="true">
      <c r="A175" t="n" s="7">
        <v>4.5125321E7</v>
      </c>
      <c r="B175" t="s" s="8">
        <v>63</v>
      </c>
      <c r="C175" t="n" s="8">
        <f>IF(false,"120921439", "120921439")</f>
      </c>
      <c r="D175" t="s" s="8">
        <v>90</v>
      </c>
      <c r="E175" t="n" s="8">
        <v>1.0</v>
      </c>
      <c r="F175" t="n" s="8">
        <v>207.0</v>
      </c>
      <c r="G175" t="s" s="8">
        <v>65</v>
      </c>
      <c r="H175" t="s" s="8">
        <v>261</v>
      </c>
      <c r="I175" t="s" s="8">
        <v>290</v>
      </c>
    </row>
    <row r="176" ht="16.0" customHeight="true">
      <c r="A176" t="n" s="7">
        <v>4.5269672E7</v>
      </c>
      <c r="B176" t="s" s="8">
        <v>146</v>
      </c>
      <c r="C176" t="n" s="8">
        <f>IF(false,"005-1511", "005-1511")</f>
      </c>
      <c r="D176" t="s" s="8">
        <v>174</v>
      </c>
      <c r="E176" t="n" s="8">
        <v>1.0</v>
      </c>
      <c r="F176" t="n" s="8">
        <v>285.0</v>
      </c>
      <c r="G176" t="s" s="8">
        <v>61</v>
      </c>
      <c r="H176" t="s" s="8">
        <v>261</v>
      </c>
      <c r="I176" t="s" s="8">
        <v>291</v>
      </c>
    </row>
    <row r="177" ht="16.0" customHeight="true">
      <c r="A177" t="n" s="7">
        <v>4.5281355E7</v>
      </c>
      <c r="B177" t="s" s="8">
        <v>146</v>
      </c>
      <c r="C177" t="n" s="8">
        <f>IF(false,"120921439", "120921439")</f>
      </c>
      <c r="D177" t="s" s="8">
        <v>90</v>
      </c>
      <c r="E177" t="n" s="8">
        <v>1.0</v>
      </c>
      <c r="F177" t="n" s="8">
        <v>43.0</v>
      </c>
      <c r="G177" t="s" s="8">
        <v>65</v>
      </c>
      <c r="H177" t="s" s="8">
        <v>261</v>
      </c>
      <c r="I177" t="s" s="8">
        <v>292</v>
      </c>
    </row>
    <row r="178" ht="16.0" customHeight="true">
      <c r="A178" t="n" s="7">
        <v>4.5247987E7</v>
      </c>
      <c r="B178" t="s" s="8">
        <v>54</v>
      </c>
      <c r="C178" t="n" s="8">
        <f>IF(false,"005-1250", "005-1250")</f>
      </c>
      <c r="D178" t="s" s="8">
        <v>106</v>
      </c>
      <c r="E178" t="n" s="8">
        <v>1.0</v>
      </c>
      <c r="F178" t="n" s="8">
        <v>734.0</v>
      </c>
      <c r="G178" t="s" s="8">
        <v>65</v>
      </c>
      <c r="H178" t="s" s="8">
        <v>261</v>
      </c>
      <c r="I178" t="s" s="8">
        <v>293</v>
      </c>
    </row>
    <row r="179" ht="16.0" customHeight="true">
      <c r="A179" t="n" s="7">
        <v>4.5255336E7</v>
      </c>
      <c r="B179" t="s" s="8">
        <v>54</v>
      </c>
      <c r="C179" t="n" s="8">
        <f>IF(false,"120922875", "120922875")</f>
      </c>
      <c r="D179" t="s" s="8">
        <v>294</v>
      </c>
      <c r="E179" t="n" s="8">
        <v>1.0</v>
      </c>
      <c r="F179" t="n" s="8">
        <v>1058.0</v>
      </c>
      <c r="G179" t="s" s="8">
        <v>65</v>
      </c>
      <c r="H179" t="s" s="8">
        <v>261</v>
      </c>
      <c r="I179" t="s" s="8">
        <v>295</v>
      </c>
    </row>
    <row r="180" ht="16.0" customHeight="true">
      <c r="A180" t="n" s="7">
        <v>4.5238086E7</v>
      </c>
      <c r="B180" t="s" s="8">
        <v>54</v>
      </c>
      <c r="C180" t="n" s="8">
        <f>IF(false,"000-631", "000-631")</f>
      </c>
      <c r="D180" t="s" s="8">
        <v>142</v>
      </c>
      <c r="E180" t="n" s="8">
        <v>2.0</v>
      </c>
      <c r="F180" t="n" s="8">
        <v>152.0</v>
      </c>
      <c r="G180" t="s" s="8">
        <v>61</v>
      </c>
      <c r="H180" t="s" s="8">
        <v>261</v>
      </c>
      <c r="I180" t="s" s="8">
        <v>296</v>
      </c>
    </row>
    <row r="181" ht="16.0" customHeight="true">
      <c r="A181" t="n" s="7">
        <v>4.525093E7</v>
      </c>
      <c r="B181" t="s" s="8">
        <v>54</v>
      </c>
      <c r="C181" t="n" s="8">
        <f>IF(false,"120921370", "120921370")</f>
      </c>
      <c r="D181" t="s" s="8">
        <v>64</v>
      </c>
      <c r="E181" t="n" s="8">
        <v>1.0</v>
      </c>
      <c r="F181" t="n" s="8">
        <v>126.0</v>
      </c>
      <c r="G181" t="s" s="8">
        <v>61</v>
      </c>
      <c r="H181" t="s" s="8">
        <v>261</v>
      </c>
      <c r="I181" t="s" s="8">
        <v>297</v>
      </c>
    </row>
    <row r="182" ht="16.0" customHeight="true">
      <c r="A182" t="n" s="7">
        <v>4.5272713E7</v>
      </c>
      <c r="B182" t="s" s="8">
        <v>146</v>
      </c>
      <c r="C182" t="n" s="8">
        <f>IF(false,"120921543", "120921543")</f>
      </c>
      <c r="D182" t="s" s="8">
        <v>263</v>
      </c>
      <c r="E182" t="n" s="8">
        <v>1.0</v>
      </c>
      <c r="F182" t="n" s="8">
        <v>62.0</v>
      </c>
      <c r="G182" t="s" s="8">
        <v>61</v>
      </c>
      <c r="H182" t="s" s="8">
        <v>261</v>
      </c>
      <c r="I182" t="s" s="8">
        <v>298</v>
      </c>
    </row>
    <row r="183" ht="16.0" customHeight="true">
      <c r="A183" t="n" s="7">
        <v>4.5238086E7</v>
      </c>
      <c r="B183" t="s" s="8">
        <v>54</v>
      </c>
      <c r="C183" t="n" s="8">
        <f>IF(false,"000-631", "000-631")</f>
      </c>
      <c r="D183" t="s" s="8">
        <v>142</v>
      </c>
      <c r="E183" t="n" s="8">
        <v>2.0</v>
      </c>
      <c r="F183" t="n" s="8">
        <v>204.0</v>
      </c>
      <c r="G183" t="s" s="8">
        <v>65</v>
      </c>
      <c r="H183" t="s" s="8">
        <v>261</v>
      </c>
      <c r="I183" t="s" s="8">
        <v>299</v>
      </c>
    </row>
    <row r="184" ht="16.0" customHeight="true">
      <c r="A184" t="n" s="7">
        <v>4.5279451E7</v>
      </c>
      <c r="B184" t="s" s="8">
        <v>146</v>
      </c>
      <c r="C184" t="n" s="8">
        <f>IF(false,"120921995", "120921995")</f>
      </c>
      <c r="D184" t="s" s="8">
        <v>300</v>
      </c>
      <c r="E184" t="n" s="8">
        <v>2.0</v>
      </c>
      <c r="F184" t="n" s="8">
        <v>372.0</v>
      </c>
      <c r="G184" t="s" s="8">
        <v>61</v>
      </c>
      <c r="H184" t="s" s="8">
        <v>261</v>
      </c>
      <c r="I184" t="s" s="8">
        <v>301</v>
      </c>
    </row>
    <row r="185" ht="16.0" customHeight="true">
      <c r="A185" t="n" s="7">
        <v>4.5276884E7</v>
      </c>
      <c r="B185" t="s" s="8">
        <v>146</v>
      </c>
      <c r="C185" t="n" s="8">
        <f>IF(false,"01-004187", "01-004187")</f>
      </c>
      <c r="D185" t="s" s="8">
        <v>302</v>
      </c>
      <c r="E185" t="n" s="8">
        <v>1.0</v>
      </c>
      <c r="F185" t="n" s="8">
        <v>473.0</v>
      </c>
      <c r="G185" t="s" s="8">
        <v>53</v>
      </c>
      <c r="H185" t="s" s="8">
        <v>261</v>
      </c>
      <c r="I185" t="s" s="8">
        <v>303</v>
      </c>
    </row>
    <row r="186" ht="16.0" customHeight="true">
      <c r="A186" t="n" s="7">
        <v>4.5279451E7</v>
      </c>
      <c r="B186" t="s" s="8">
        <v>146</v>
      </c>
      <c r="C186" t="n" s="8">
        <f>IF(false,"120921995", "120921995")</f>
      </c>
      <c r="D186" t="s" s="8">
        <v>300</v>
      </c>
      <c r="E186" t="n" s="8">
        <v>2.0</v>
      </c>
      <c r="F186" t="n" s="8">
        <v>480.0</v>
      </c>
      <c r="G186" t="s" s="8">
        <v>53</v>
      </c>
      <c r="H186" t="s" s="8">
        <v>261</v>
      </c>
      <c r="I186" t="s" s="8">
        <v>304</v>
      </c>
    </row>
    <row r="187" ht="16.0" customHeight="true">
      <c r="A187" t="n" s="7">
        <v>4.5250931E7</v>
      </c>
      <c r="B187" t="s" s="8">
        <v>54</v>
      </c>
      <c r="C187" t="n" s="8">
        <f>IF(false,"120906022", "120906022")</f>
      </c>
      <c r="D187" t="s" s="8">
        <v>113</v>
      </c>
      <c r="E187" t="n" s="8">
        <v>1.0</v>
      </c>
      <c r="F187" t="n" s="8">
        <v>194.0</v>
      </c>
      <c r="G187" t="s" s="8">
        <v>65</v>
      </c>
      <c r="H187" t="s" s="8">
        <v>261</v>
      </c>
      <c r="I187" t="s" s="8">
        <v>305</v>
      </c>
    </row>
    <row r="188" ht="16.0" customHeight="true">
      <c r="A188" t="n" s="7">
        <v>4.5175791E7</v>
      </c>
      <c r="B188" t="s" s="8">
        <v>54</v>
      </c>
      <c r="C188" t="n" s="8">
        <f>IF(false,"005-1258", "005-1258")</f>
      </c>
      <c r="D188" t="s" s="8">
        <v>190</v>
      </c>
      <c r="E188" t="n" s="8">
        <v>1.0</v>
      </c>
      <c r="F188" t="n" s="8">
        <v>213.0</v>
      </c>
      <c r="G188" t="s" s="8">
        <v>61</v>
      </c>
      <c r="H188" t="s" s="8">
        <v>261</v>
      </c>
      <c r="I188" t="s" s="8">
        <v>306</v>
      </c>
    </row>
    <row r="189" ht="16.0" customHeight="true">
      <c r="A189" t="n" s="7">
        <v>4.5252954E7</v>
      </c>
      <c r="B189" t="s" s="8">
        <v>54</v>
      </c>
      <c r="C189" t="n" s="8">
        <f>IF(false,"005-1181", "005-1181")</f>
      </c>
      <c r="D189" t="s" s="8">
        <v>307</v>
      </c>
      <c r="E189" t="n" s="8">
        <v>1.0</v>
      </c>
      <c r="F189" t="n" s="8">
        <v>216.0</v>
      </c>
      <c r="G189" t="s" s="8">
        <v>53</v>
      </c>
      <c r="H189" t="s" s="8">
        <v>261</v>
      </c>
      <c r="I189" t="s" s="8">
        <v>308</v>
      </c>
    </row>
    <row r="190" ht="16.0" customHeight="true">
      <c r="A190" t="n" s="7">
        <v>4.5258182E7</v>
      </c>
      <c r="B190" t="s" s="8">
        <v>146</v>
      </c>
      <c r="C190" t="n" s="8">
        <f>IF(false,"005-1516", "005-1516")</f>
      </c>
      <c r="D190" t="s" s="8">
        <v>98</v>
      </c>
      <c r="E190" t="n" s="8">
        <v>2.0</v>
      </c>
      <c r="F190" t="n" s="8">
        <v>348.0</v>
      </c>
      <c r="G190" t="s" s="8">
        <v>61</v>
      </c>
      <c r="H190" t="s" s="8">
        <v>261</v>
      </c>
      <c r="I190" t="s" s="8">
        <v>309</v>
      </c>
    </row>
    <row r="191" ht="16.0" customHeight="true">
      <c r="A191" t="n" s="7">
        <v>4.5258182E7</v>
      </c>
      <c r="B191" t="s" s="8">
        <v>146</v>
      </c>
      <c r="C191" t="n" s="8">
        <f>IF(false,"005-1516", "005-1516")</f>
      </c>
      <c r="D191" t="s" s="8">
        <v>98</v>
      </c>
      <c r="E191" t="n" s="8">
        <v>2.0</v>
      </c>
      <c r="F191" t="n" s="8">
        <v>78.0</v>
      </c>
      <c r="G191" t="s" s="8">
        <v>65</v>
      </c>
      <c r="H191" t="s" s="8">
        <v>261</v>
      </c>
      <c r="I191" t="s" s="8">
        <v>310</v>
      </c>
    </row>
    <row r="192" ht="16.0" customHeight="true">
      <c r="A192" t="n" s="7">
        <v>4.5171563E7</v>
      </c>
      <c r="B192" t="s" s="8">
        <v>54</v>
      </c>
      <c r="C192" t="n" s="8">
        <f>IF(false,"005-1516", "005-1516")</f>
      </c>
      <c r="D192" t="s" s="8">
        <v>98</v>
      </c>
      <c r="E192" t="n" s="8">
        <v>1.0</v>
      </c>
      <c r="F192" t="n" s="8">
        <v>174.0</v>
      </c>
      <c r="G192" t="s" s="8">
        <v>61</v>
      </c>
      <c r="H192" t="s" s="8">
        <v>261</v>
      </c>
      <c r="I192" t="s" s="8">
        <v>311</v>
      </c>
    </row>
    <row r="193" ht="16.0" customHeight="true">
      <c r="A193" t="n" s="7">
        <v>4.5171563E7</v>
      </c>
      <c r="B193" t="s" s="8">
        <v>54</v>
      </c>
      <c r="C193" t="n" s="8">
        <f>IF(false,"005-1516", "005-1516")</f>
      </c>
      <c r="D193" t="s" s="8">
        <v>98</v>
      </c>
      <c r="E193" t="n" s="8">
        <v>1.0</v>
      </c>
      <c r="F193" t="n" s="8">
        <v>343.0</v>
      </c>
      <c r="G193" t="s" s="8">
        <v>65</v>
      </c>
      <c r="H193" t="s" s="8">
        <v>261</v>
      </c>
      <c r="I193" t="s" s="8">
        <v>312</v>
      </c>
    </row>
    <row r="194" ht="16.0" customHeight="true">
      <c r="A194" t="n" s="7">
        <v>4.5331474E7</v>
      </c>
      <c r="B194" t="s" s="8">
        <v>146</v>
      </c>
      <c r="C194" t="n" s="8">
        <f>IF(false,"005-1520", "005-1520")</f>
      </c>
      <c r="D194" t="s" s="8">
        <v>288</v>
      </c>
      <c r="E194" t="n" s="8">
        <v>2.0</v>
      </c>
      <c r="F194" t="n" s="8">
        <v>829.0</v>
      </c>
      <c r="G194" t="s" s="8">
        <v>65</v>
      </c>
      <c r="H194" t="s" s="8">
        <v>261</v>
      </c>
      <c r="I194" t="s" s="8">
        <v>313</v>
      </c>
    </row>
    <row r="195" ht="16.0" customHeight="true">
      <c r="A195" t="n" s="7">
        <v>4.5341851E7</v>
      </c>
      <c r="B195" t="s" s="8">
        <v>146</v>
      </c>
      <c r="C195" t="n" s="8">
        <f>IF(false,"01-004111", "01-004111")</f>
      </c>
      <c r="D195" t="s" s="8">
        <v>314</v>
      </c>
      <c r="E195" t="n" s="8">
        <v>1.0</v>
      </c>
      <c r="F195" t="n" s="8">
        <v>249.0</v>
      </c>
      <c r="G195" t="s" s="8">
        <v>65</v>
      </c>
      <c r="H195" t="s" s="8">
        <v>261</v>
      </c>
      <c r="I195" t="s" s="8">
        <v>315</v>
      </c>
    </row>
    <row r="196" ht="16.0" customHeight="true">
      <c r="A196" t="n" s="7">
        <v>4.5246008E7</v>
      </c>
      <c r="B196" t="s" s="8">
        <v>54</v>
      </c>
      <c r="C196" t="n" s="8">
        <f>IF(false,"005-1250", "005-1250")</f>
      </c>
      <c r="D196" t="s" s="8">
        <v>106</v>
      </c>
      <c r="E196" t="n" s="8">
        <v>1.0</v>
      </c>
      <c r="F196" t="n" s="8">
        <v>132.0</v>
      </c>
      <c r="G196" t="s" s="8">
        <v>53</v>
      </c>
      <c r="H196" t="s" s="8">
        <v>261</v>
      </c>
      <c r="I196" t="s" s="8">
        <v>316</v>
      </c>
    </row>
    <row r="197" ht="16.0" customHeight="true">
      <c r="A197" t="n" s="7">
        <v>4.4906033E7</v>
      </c>
      <c r="B197" t="s" s="8">
        <v>56</v>
      </c>
      <c r="C197" t="n" s="8">
        <f>IF(false,"120921718", "120921718")</f>
      </c>
      <c r="D197" t="s" s="8">
        <v>283</v>
      </c>
      <c r="E197" t="n" s="8">
        <v>1.0</v>
      </c>
      <c r="F197" t="n" s="8">
        <v>500.0</v>
      </c>
      <c r="G197" t="s" s="8">
        <v>61</v>
      </c>
      <c r="H197" t="s" s="8">
        <v>261</v>
      </c>
      <c r="I197" t="s" s="8">
        <v>317</v>
      </c>
    </row>
    <row r="198" ht="16.0" customHeight="true">
      <c r="A198" t="n" s="7">
        <v>4.5349453E7</v>
      </c>
      <c r="B198" t="s" s="8">
        <v>146</v>
      </c>
      <c r="C198" t="n" s="8">
        <f>IF(false,"005-1516", "005-1516")</f>
      </c>
      <c r="D198" t="s" s="8">
        <v>98</v>
      </c>
      <c r="E198" t="n" s="8">
        <v>1.0</v>
      </c>
      <c r="F198" t="n" s="8">
        <v>246.0</v>
      </c>
      <c r="G198" t="s" s="8">
        <v>53</v>
      </c>
      <c r="H198" t="s" s="8">
        <v>261</v>
      </c>
      <c r="I198" t="s" s="8">
        <v>318</v>
      </c>
    </row>
    <row r="199" ht="16.0" customHeight="true">
      <c r="A199" t="n" s="7">
        <v>4.5158911E7</v>
      </c>
      <c r="B199" t="s" s="8">
        <v>54</v>
      </c>
      <c r="C199" t="n" s="8">
        <f>IF(false,"120922790", "120922790")</f>
      </c>
      <c r="D199" t="s" s="8">
        <v>319</v>
      </c>
      <c r="E199" t="n" s="8">
        <v>1.0</v>
      </c>
      <c r="F199" t="n" s="8">
        <v>53.0</v>
      </c>
      <c r="G199" t="s" s="8">
        <v>61</v>
      </c>
      <c r="H199" t="s" s="8">
        <v>261</v>
      </c>
      <c r="I199" t="s" s="8">
        <v>320</v>
      </c>
    </row>
    <row r="200" ht="16.0" customHeight="true">
      <c r="A200" t="n" s="7">
        <v>4.483122E7</v>
      </c>
      <c r="B200" t="s" s="8">
        <v>56</v>
      </c>
      <c r="C200" t="n" s="8">
        <f>IF(false,"005-1250", "005-1250")</f>
      </c>
      <c r="D200" t="s" s="8">
        <v>106</v>
      </c>
      <c r="E200" t="n" s="8">
        <v>1.0</v>
      </c>
      <c r="F200" t="n" s="8">
        <v>263.0</v>
      </c>
      <c r="G200" t="s" s="8">
        <v>61</v>
      </c>
      <c r="H200" t="s" s="8">
        <v>261</v>
      </c>
      <c r="I200" t="s" s="8">
        <v>321</v>
      </c>
    </row>
    <row r="201" ht="16.0" customHeight="true">
      <c r="A201" t="n" s="7">
        <v>4.5097904E7</v>
      </c>
      <c r="B201" t="s" s="8">
        <v>63</v>
      </c>
      <c r="C201" t="n" s="8">
        <f>IF(false,"005-1250", "005-1250")</f>
      </c>
      <c r="D201" t="s" s="8">
        <v>106</v>
      </c>
      <c r="E201" t="n" s="8">
        <v>2.0</v>
      </c>
      <c r="F201" t="n" s="8">
        <v>500.0</v>
      </c>
      <c r="G201" t="s" s="8">
        <v>61</v>
      </c>
      <c r="H201" t="s" s="8">
        <v>261</v>
      </c>
      <c r="I201" t="s" s="8">
        <v>322</v>
      </c>
    </row>
    <row r="202" ht="16.0" customHeight="true">
      <c r="A202" t="n" s="7">
        <v>4.5097904E7</v>
      </c>
      <c r="B202" t="s" s="8">
        <v>63</v>
      </c>
      <c r="C202" t="n" s="8">
        <f>IF(false,"005-1250", "005-1250")</f>
      </c>
      <c r="D202" t="s" s="8">
        <v>106</v>
      </c>
      <c r="E202" t="n" s="8">
        <v>2.0</v>
      </c>
      <c r="F202" t="n" s="8">
        <v>187.0</v>
      </c>
      <c r="G202" t="s" s="8">
        <v>53</v>
      </c>
      <c r="H202" t="s" s="8">
        <v>261</v>
      </c>
      <c r="I202" t="s" s="8">
        <v>323</v>
      </c>
    </row>
    <row r="203" ht="16.0" customHeight="true">
      <c r="A203" t="n" s="7">
        <v>4.5176937E7</v>
      </c>
      <c r="B203" t="s" s="8">
        <v>54</v>
      </c>
      <c r="C203" t="n" s="8">
        <f>IF(false,"002-102", "002-102")</f>
      </c>
      <c r="D203" t="s" s="8">
        <v>324</v>
      </c>
      <c r="E203" t="n" s="8">
        <v>1.0</v>
      </c>
      <c r="F203" t="n" s="8">
        <v>471.0</v>
      </c>
      <c r="G203" t="s" s="8">
        <v>61</v>
      </c>
      <c r="H203" t="s" s="8">
        <v>261</v>
      </c>
      <c r="I203" t="s" s="8">
        <v>325</v>
      </c>
    </row>
    <row r="204" ht="16.0" customHeight="true">
      <c r="A204" t="n" s="7">
        <v>4.5176937E7</v>
      </c>
      <c r="B204" t="s" s="8">
        <v>54</v>
      </c>
      <c r="C204" t="n" s="8">
        <f>IF(false,"002-102", "002-102")</f>
      </c>
      <c r="D204" t="s" s="8">
        <v>324</v>
      </c>
      <c r="E204" t="n" s="8">
        <v>1.0</v>
      </c>
      <c r="F204" t="n" s="8">
        <v>116.0</v>
      </c>
      <c r="G204" t="s" s="8">
        <v>53</v>
      </c>
      <c r="H204" t="s" s="8">
        <v>261</v>
      </c>
      <c r="I204" t="s" s="8">
        <v>326</v>
      </c>
    </row>
    <row r="205" ht="16.0" customHeight="true">
      <c r="A205" t="n" s="7">
        <v>4.5255598E7</v>
      </c>
      <c r="B205" t="s" s="8">
        <v>54</v>
      </c>
      <c r="C205" t="n" s="8">
        <f>IF(false,"003-318", "003-318")</f>
      </c>
      <c r="D205" t="s" s="8">
        <v>109</v>
      </c>
      <c r="E205" t="n" s="8">
        <v>3.0</v>
      </c>
      <c r="F205" t="n" s="8">
        <v>87.0</v>
      </c>
      <c r="G205" t="s" s="8">
        <v>61</v>
      </c>
      <c r="H205" t="s" s="8">
        <v>261</v>
      </c>
      <c r="I205" t="s" s="8">
        <v>327</v>
      </c>
    </row>
    <row r="206" ht="16.0" customHeight="true">
      <c r="A206" t="n" s="7">
        <v>4.5116154E7</v>
      </c>
      <c r="B206" t="s" s="8">
        <v>63</v>
      </c>
      <c r="C206" t="n" s="8">
        <f>IF(false,"002-101", "002-101")</f>
      </c>
      <c r="D206" t="s" s="8">
        <v>328</v>
      </c>
      <c r="E206" t="n" s="8">
        <v>3.0</v>
      </c>
      <c r="F206" t="n" s="8">
        <v>501.0</v>
      </c>
      <c r="G206" t="s" s="8">
        <v>61</v>
      </c>
      <c r="H206" t="s" s="8">
        <v>261</v>
      </c>
      <c r="I206" t="s" s="8">
        <v>329</v>
      </c>
    </row>
    <row r="207" ht="16.0" customHeight="true">
      <c r="A207" t="n" s="7">
        <v>4.5115162E7</v>
      </c>
      <c r="B207" t="s" s="8">
        <v>63</v>
      </c>
      <c r="C207" t="n" s="8">
        <f>IF(false,"120921370", "120921370")</f>
      </c>
      <c r="D207" t="s" s="8">
        <v>64</v>
      </c>
      <c r="E207" t="n" s="8">
        <v>1.0</v>
      </c>
      <c r="F207" t="n" s="8">
        <v>200.0</v>
      </c>
      <c r="G207" t="s" s="8">
        <v>61</v>
      </c>
      <c r="H207" t="s" s="8">
        <v>261</v>
      </c>
      <c r="I207" t="s" s="8">
        <v>330</v>
      </c>
    </row>
    <row r="208" ht="16.0" customHeight="true">
      <c r="A208" t="n" s="7">
        <v>4.5255598E7</v>
      </c>
      <c r="B208" t="s" s="8">
        <v>54</v>
      </c>
      <c r="C208" t="n" s="8">
        <f>IF(false,"003-318", "003-318")</f>
      </c>
      <c r="D208" t="s" s="8">
        <v>109</v>
      </c>
      <c r="E208" t="n" s="8">
        <v>3.0</v>
      </c>
      <c r="F208" t="n" s="8">
        <v>228.0</v>
      </c>
      <c r="G208" t="s" s="8">
        <v>53</v>
      </c>
      <c r="H208" t="s" s="8">
        <v>261</v>
      </c>
      <c r="I208" t="s" s="8">
        <v>331</v>
      </c>
    </row>
    <row r="209" ht="16.0" customHeight="true">
      <c r="A209" t="n" s="7">
        <v>4.5251735E7</v>
      </c>
      <c r="B209" t="s" s="8">
        <v>54</v>
      </c>
      <c r="C209" t="n" s="8">
        <f>IF(false,"005-1547", "005-1547")</f>
      </c>
      <c r="D209" t="s" s="8">
        <v>332</v>
      </c>
      <c r="E209" t="n" s="8">
        <v>1.0</v>
      </c>
      <c r="F209" t="n" s="8">
        <v>1279.0</v>
      </c>
      <c r="G209" t="s" s="8">
        <v>53</v>
      </c>
      <c r="H209" t="s" s="8">
        <v>261</v>
      </c>
      <c r="I209" t="s" s="8">
        <v>333</v>
      </c>
    </row>
    <row r="210" ht="16.0" customHeight="true">
      <c r="A210" t="n" s="7">
        <v>4.5260937E7</v>
      </c>
      <c r="B210" t="s" s="8">
        <v>146</v>
      </c>
      <c r="C210" t="n" s="8">
        <f>IF(false,"120921370", "120921370")</f>
      </c>
      <c r="D210" t="s" s="8">
        <v>64</v>
      </c>
      <c r="E210" t="n" s="8">
        <v>1.0</v>
      </c>
      <c r="F210" t="n" s="8">
        <v>126.0</v>
      </c>
      <c r="G210" t="s" s="8">
        <v>61</v>
      </c>
      <c r="H210" t="s" s="8">
        <v>261</v>
      </c>
      <c r="I210" t="s" s="8">
        <v>334</v>
      </c>
    </row>
    <row r="211" ht="16.0" customHeight="true">
      <c r="A211" t="n" s="7">
        <v>4.5165063E7</v>
      </c>
      <c r="B211" t="s" s="8">
        <v>54</v>
      </c>
      <c r="C211" t="n" s="8">
        <f>IF(false,"003-318", "003-318")</f>
      </c>
      <c r="D211" t="s" s="8">
        <v>109</v>
      </c>
      <c r="E211" t="n" s="8">
        <v>2.0</v>
      </c>
      <c r="F211" t="n" s="8">
        <v>100.0</v>
      </c>
      <c r="G211" t="s" s="8">
        <v>61</v>
      </c>
      <c r="H211" t="s" s="8">
        <v>261</v>
      </c>
      <c r="I211" t="s" s="8">
        <v>335</v>
      </c>
    </row>
    <row r="212" ht="16.0" customHeight="true">
      <c r="A212" t="n" s="7">
        <v>4.5240696E7</v>
      </c>
      <c r="B212" t="s" s="8">
        <v>54</v>
      </c>
      <c r="C212" t="n" s="8">
        <f>IF(false,"005-1250", "005-1250")</f>
      </c>
      <c r="D212" t="s" s="8">
        <v>106</v>
      </c>
      <c r="E212" t="n" s="8">
        <v>1.0</v>
      </c>
      <c r="F212" t="n" s="8">
        <v>344.0</v>
      </c>
      <c r="G212" t="s" s="8">
        <v>53</v>
      </c>
      <c r="H212" t="s" s="8">
        <v>261</v>
      </c>
      <c r="I212" t="s" s="8">
        <v>336</v>
      </c>
    </row>
    <row r="213" ht="16.0" customHeight="true">
      <c r="A213" t="n" s="7">
        <v>4.5278295E7</v>
      </c>
      <c r="B213" t="s" s="8">
        <v>146</v>
      </c>
      <c r="C213" t="n" s="8">
        <f>IF(false,"005-1516", "005-1516")</f>
      </c>
      <c r="D213" t="s" s="8">
        <v>98</v>
      </c>
      <c r="E213" t="n" s="8">
        <v>3.0</v>
      </c>
      <c r="F213" t="n" s="8">
        <v>522.0</v>
      </c>
      <c r="G213" t="s" s="8">
        <v>61</v>
      </c>
      <c r="H213" t="s" s="8">
        <v>261</v>
      </c>
      <c r="I213" t="s" s="8">
        <v>337</v>
      </c>
    </row>
    <row r="214" ht="16.0" customHeight="true">
      <c r="A214" t="n" s="7">
        <v>4.5037689E7</v>
      </c>
      <c r="B214" t="s" s="8">
        <v>73</v>
      </c>
      <c r="C214" t="n" s="8">
        <f>IF(false,"120921901", "120921901")</f>
      </c>
      <c r="D214" t="s" s="8">
        <v>338</v>
      </c>
      <c r="E214" t="n" s="8">
        <v>2.0</v>
      </c>
      <c r="F214" t="n" s="8">
        <v>398.0</v>
      </c>
      <c r="G214" t="s" s="8">
        <v>61</v>
      </c>
      <c r="H214" t="s" s="8">
        <v>261</v>
      </c>
      <c r="I214" t="s" s="8">
        <v>339</v>
      </c>
    </row>
    <row r="215" ht="16.0" customHeight="true">
      <c r="A215" t="n" s="7">
        <v>4.5033824E7</v>
      </c>
      <c r="B215" t="s" s="8">
        <v>73</v>
      </c>
      <c r="C215" t="n" s="8">
        <f>IF(false,"120922351", "120922351")</f>
      </c>
      <c r="D215" t="s" s="8">
        <v>57</v>
      </c>
      <c r="E215" t="n" s="8">
        <v>1.0</v>
      </c>
      <c r="F215" t="n" s="8">
        <v>60.0</v>
      </c>
      <c r="G215" t="s" s="8">
        <v>61</v>
      </c>
      <c r="H215" t="s" s="8">
        <v>261</v>
      </c>
      <c r="I215" t="s" s="8">
        <v>340</v>
      </c>
    </row>
    <row r="216" ht="16.0" customHeight="true">
      <c r="A216" t="n" s="7">
        <v>4.5033824E7</v>
      </c>
      <c r="B216" t="s" s="8">
        <v>73</v>
      </c>
      <c r="C216" t="n" s="8">
        <f>IF(false,"120921544", "120921544")</f>
      </c>
      <c r="D216" t="s" s="8">
        <v>341</v>
      </c>
      <c r="E216" t="n" s="8">
        <v>1.0</v>
      </c>
      <c r="F216" t="n" s="8">
        <v>60.0</v>
      </c>
      <c r="G216" t="s" s="8">
        <v>61</v>
      </c>
      <c r="H216" t="s" s="8">
        <v>261</v>
      </c>
      <c r="I216" t="s" s="8">
        <v>340</v>
      </c>
    </row>
    <row r="217" ht="16.0" customHeight="true">
      <c r="A217" t="n" s="7">
        <v>4.5278295E7</v>
      </c>
      <c r="B217" t="s" s="8">
        <v>146</v>
      </c>
      <c r="C217" t="n" s="8">
        <f>IF(false,"005-1516", "005-1516")</f>
      </c>
      <c r="D217" t="s" s="8">
        <v>98</v>
      </c>
      <c r="E217" t="n" s="8">
        <v>3.0</v>
      </c>
      <c r="F217" t="n" s="8">
        <v>518.0</v>
      </c>
      <c r="G217" t="s" s="8">
        <v>53</v>
      </c>
      <c r="H217" t="s" s="8">
        <v>261</v>
      </c>
      <c r="I217" t="s" s="8">
        <v>342</v>
      </c>
    </row>
    <row r="218" ht="16.0" customHeight="true">
      <c r="A218" t="n" s="7">
        <v>4.5254896E7</v>
      </c>
      <c r="B218" t="s" s="8">
        <v>54</v>
      </c>
      <c r="C218" t="n" s="8">
        <f>IF(false,"120921853", "120921853")</f>
      </c>
      <c r="D218" t="s" s="8">
        <v>186</v>
      </c>
      <c r="E218" t="n" s="8">
        <v>1.0</v>
      </c>
      <c r="F218" t="n" s="8">
        <v>155.0</v>
      </c>
      <c r="G218" t="s" s="8">
        <v>65</v>
      </c>
      <c r="H218" t="s" s="8">
        <v>261</v>
      </c>
      <c r="I218" t="s" s="8">
        <v>343</v>
      </c>
    </row>
    <row r="219" ht="16.0" customHeight="true">
      <c r="A219" t="n" s="7">
        <v>4.5254896E7</v>
      </c>
      <c r="B219" t="s" s="8">
        <v>54</v>
      </c>
      <c r="C219" t="n" s="8">
        <f>IF(false,"120922352", "120922352")</f>
      </c>
      <c r="D219" t="s" s="8">
        <v>104</v>
      </c>
      <c r="E219" t="n" s="8">
        <v>1.0</v>
      </c>
      <c r="F219" t="n" s="8">
        <v>140.0</v>
      </c>
      <c r="G219" t="s" s="8">
        <v>65</v>
      </c>
      <c r="H219" t="s" s="8">
        <v>261</v>
      </c>
      <c r="I219" t="s" s="8">
        <v>343</v>
      </c>
    </row>
    <row r="220" ht="16.0" customHeight="true">
      <c r="A220" t="n" s="7">
        <v>4.5277141E7</v>
      </c>
      <c r="B220" t="s" s="8">
        <v>146</v>
      </c>
      <c r="C220" t="n" s="8">
        <f>IF(false,"005-1308", "005-1308")</f>
      </c>
      <c r="D220" t="s" s="8">
        <v>169</v>
      </c>
      <c r="E220" t="n" s="8">
        <v>1.0</v>
      </c>
      <c r="F220" t="n" s="8">
        <v>291.0</v>
      </c>
      <c r="G220" t="s" s="8">
        <v>53</v>
      </c>
      <c r="H220" t="s" s="8">
        <v>261</v>
      </c>
      <c r="I220" t="s" s="8">
        <v>344</v>
      </c>
    </row>
    <row r="221" ht="16.0" customHeight="true">
      <c r="A221" t="n" s="7">
        <v>4.5260937E7</v>
      </c>
      <c r="B221" t="s" s="8">
        <v>146</v>
      </c>
      <c r="C221" t="n" s="8">
        <f>IF(false,"120921370", "120921370")</f>
      </c>
      <c r="D221" t="s" s="8">
        <v>64</v>
      </c>
      <c r="E221" t="n" s="8">
        <v>1.0</v>
      </c>
      <c r="F221" t="n" s="8">
        <v>340.0</v>
      </c>
      <c r="G221" t="s" s="8">
        <v>65</v>
      </c>
      <c r="H221" t="s" s="8">
        <v>261</v>
      </c>
      <c r="I221" t="s" s="8">
        <v>345</v>
      </c>
    </row>
    <row r="222" ht="16.0" customHeight="true">
      <c r="A222" t="n" s="7">
        <v>4.3701825E7</v>
      </c>
      <c r="B222" t="s" s="8">
        <v>346</v>
      </c>
      <c r="C222" t="n" s="8">
        <f>IF(false,"120922090", "120922090")</f>
      </c>
      <c r="D222" t="s" s="8">
        <v>347</v>
      </c>
      <c r="E222" t="n" s="8">
        <v>1.0</v>
      </c>
      <c r="F222" t="n" s="8">
        <v>172.0</v>
      </c>
      <c r="G222" t="s" s="8">
        <v>61</v>
      </c>
      <c r="H222" t="s" s="8">
        <v>261</v>
      </c>
      <c r="I222" t="s" s="8">
        <v>348</v>
      </c>
    </row>
    <row r="223" ht="16.0" customHeight="true">
      <c r="A223" t="n" s="7">
        <v>4.5249475E7</v>
      </c>
      <c r="B223" t="s" s="8">
        <v>54</v>
      </c>
      <c r="C223" t="n" s="8">
        <f>IF(false,"002-099", "002-099")</f>
      </c>
      <c r="D223" t="s" s="8">
        <v>349</v>
      </c>
      <c r="E223" t="n" s="8">
        <v>5.0</v>
      </c>
      <c r="F223" t="n" s="8">
        <v>3675.0</v>
      </c>
      <c r="G223" t="s" s="8">
        <v>61</v>
      </c>
      <c r="H223" t="s" s="8">
        <v>261</v>
      </c>
      <c r="I223" t="s" s="8">
        <v>350</v>
      </c>
    </row>
    <row r="224" ht="16.0" customHeight="true">
      <c r="A224" t="n" s="7">
        <v>4.5262498E7</v>
      </c>
      <c r="B224" t="s" s="8">
        <v>146</v>
      </c>
      <c r="C224" t="n" s="8">
        <f>IF(false,"002-098", "002-098")</f>
      </c>
      <c r="D224" t="s" s="8">
        <v>138</v>
      </c>
      <c r="E224" t="n" s="8">
        <v>1.0</v>
      </c>
      <c r="F224" t="n" s="8">
        <v>251.0</v>
      </c>
      <c r="G224" t="s" s="8">
        <v>61</v>
      </c>
      <c r="H224" t="s" s="8">
        <v>261</v>
      </c>
      <c r="I224" t="s" s="8">
        <v>351</v>
      </c>
    </row>
    <row r="225" ht="16.0" customHeight="true">
      <c r="A225" t="n" s="7">
        <v>4.5268426E7</v>
      </c>
      <c r="B225" t="s" s="8">
        <v>146</v>
      </c>
      <c r="C225" t="n" s="8">
        <f>IF(false,"120922393", "120922393")</f>
      </c>
      <c r="D225" t="s" s="8">
        <v>352</v>
      </c>
      <c r="E225" t="n" s="8">
        <v>2.0</v>
      </c>
      <c r="F225" t="n" s="8">
        <v>98.0</v>
      </c>
      <c r="G225" t="s" s="8">
        <v>61</v>
      </c>
      <c r="H225" t="s" s="8">
        <v>261</v>
      </c>
      <c r="I225" t="s" s="8">
        <v>353</v>
      </c>
    </row>
    <row r="226" ht="16.0" customHeight="true">
      <c r="A226" t="n" s="7">
        <v>4.5261516E7</v>
      </c>
      <c r="B226" t="s" s="8">
        <v>146</v>
      </c>
      <c r="C226" t="n" s="8">
        <f>IF(false,"005-1181", "005-1181")</f>
      </c>
      <c r="D226" t="s" s="8">
        <v>307</v>
      </c>
      <c r="E226" t="n" s="8">
        <v>1.0</v>
      </c>
      <c r="F226" t="n" s="8">
        <v>221.0</v>
      </c>
      <c r="G226" t="s" s="8">
        <v>61</v>
      </c>
      <c r="H226" t="s" s="8">
        <v>261</v>
      </c>
      <c r="I226" t="s" s="8">
        <v>354</v>
      </c>
    </row>
    <row r="227" ht="16.0" customHeight="true">
      <c r="A227" t="n" s="7">
        <v>4.5224486E7</v>
      </c>
      <c r="B227" t="s" s="8">
        <v>54</v>
      </c>
      <c r="C227" t="n" s="8">
        <f>IF(false,"005-1258", "005-1258")</f>
      </c>
      <c r="D227" t="s" s="8">
        <v>190</v>
      </c>
      <c r="E227" t="n" s="8">
        <v>1.0</v>
      </c>
      <c r="F227" t="n" s="8">
        <v>213.0</v>
      </c>
      <c r="G227" t="s" s="8">
        <v>61</v>
      </c>
      <c r="H227" t="s" s="8">
        <v>261</v>
      </c>
      <c r="I227" t="s" s="8">
        <v>355</v>
      </c>
    </row>
    <row r="228" ht="16.0" customHeight="true">
      <c r="A228" t="n" s="7">
        <v>4.5261516E7</v>
      </c>
      <c r="B228" t="s" s="8">
        <v>146</v>
      </c>
      <c r="C228" t="n" s="8">
        <f>IF(false,"005-1181", "005-1181")</f>
      </c>
      <c r="D228" t="s" s="8">
        <v>307</v>
      </c>
      <c r="E228" t="n" s="8">
        <v>1.0</v>
      </c>
      <c r="F228" t="n" s="8">
        <v>154.0</v>
      </c>
      <c r="G228" t="s" s="8">
        <v>65</v>
      </c>
      <c r="H228" t="s" s="8">
        <v>261</v>
      </c>
      <c r="I228" t="s" s="8">
        <v>356</v>
      </c>
    </row>
    <row r="229" ht="16.0" customHeight="true">
      <c r="A229" t="n" s="7">
        <v>4.4988745E7</v>
      </c>
      <c r="B229" t="s" s="8">
        <v>73</v>
      </c>
      <c r="C229" t="n" s="8">
        <f>IF(false,"120921439", "120921439")</f>
      </c>
      <c r="D229" t="s" s="8">
        <v>90</v>
      </c>
      <c r="E229" t="n" s="8">
        <v>1.0</v>
      </c>
      <c r="F229" t="n" s="8">
        <v>104.0</v>
      </c>
      <c r="G229" t="s" s="8">
        <v>65</v>
      </c>
      <c r="H229" t="s" s="8">
        <v>261</v>
      </c>
      <c r="I229" t="s" s="8">
        <v>357</v>
      </c>
    </row>
    <row r="230" ht="16.0" customHeight="true">
      <c r="A230" t="n" s="7">
        <v>4.5337914E7</v>
      </c>
      <c r="B230" t="s" s="8">
        <v>146</v>
      </c>
      <c r="C230" t="n" s="8">
        <f>IF(false,"1003319", "1003319")</f>
      </c>
      <c r="D230" t="s" s="8">
        <v>358</v>
      </c>
      <c r="E230" t="n" s="8">
        <v>1.0</v>
      </c>
      <c r="F230" t="n" s="8">
        <v>132.0</v>
      </c>
      <c r="G230" t="s" s="8">
        <v>65</v>
      </c>
      <c r="H230" t="s" s="8">
        <v>261</v>
      </c>
      <c r="I230" t="s" s="8">
        <v>359</v>
      </c>
    </row>
    <row r="231" ht="16.0" customHeight="true">
      <c r="A231" t="n" s="7">
        <v>4.5269096E7</v>
      </c>
      <c r="B231" t="s" s="8">
        <v>146</v>
      </c>
      <c r="C231" t="n" s="8">
        <f>IF(false,"120921995", "120921995")</f>
      </c>
      <c r="D231" t="s" s="8">
        <v>300</v>
      </c>
      <c r="E231" t="n" s="8">
        <v>1.0</v>
      </c>
      <c r="F231" t="n" s="8">
        <v>186.0</v>
      </c>
      <c r="G231" t="s" s="8">
        <v>61</v>
      </c>
      <c r="H231" t="s" s="8">
        <v>261</v>
      </c>
      <c r="I231" t="s" s="8">
        <v>360</v>
      </c>
    </row>
    <row r="232" ht="16.0" customHeight="true">
      <c r="A232" t="n" s="7">
        <v>4.5242476E7</v>
      </c>
      <c r="B232" t="s" s="8">
        <v>54</v>
      </c>
      <c r="C232" t="n" s="8">
        <f>IF(false,"002-099", "002-099")</f>
      </c>
      <c r="D232" t="s" s="8">
        <v>349</v>
      </c>
      <c r="E232" t="n" s="8">
        <v>1.0</v>
      </c>
      <c r="F232" t="n" s="8">
        <v>735.0</v>
      </c>
      <c r="G232" t="s" s="8">
        <v>61</v>
      </c>
      <c r="H232" t="s" s="8">
        <v>261</v>
      </c>
      <c r="I232" t="s" s="8">
        <v>361</v>
      </c>
    </row>
    <row r="233" ht="16.0" customHeight="true">
      <c r="A233" t="n" s="7">
        <v>4.5096297E7</v>
      </c>
      <c r="B233" t="s" s="8">
        <v>63</v>
      </c>
      <c r="C233" t="n" s="8">
        <f>IF(false,"120921942", "120921942")</f>
      </c>
      <c r="D233" t="s" s="8">
        <v>225</v>
      </c>
      <c r="E233" t="n" s="8">
        <v>1.0</v>
      </c>
      <c r="F233" t="n" s="8">
        <v>242.0</v>
      </c>
      <c r="G233" t="s" s="8">
        <v>61</v>
      </c>
      <c r="H233" t="s" s="8">
        <v>261</v>
      </c>
      <c r="I233" t="s" s="8">
        <v>362</v>
      </c>
    </row>
    <row r="234" ht="16.0" customHeight="true">
      <c r="A234" t="n" s="7">
        <v>4.5096297E7</v>
      </c>
      <c r="B234" t="s" s="8">
        <v>63</v>
      </c>
      <c r="C234" t="n" s="8">
        <f>IF(false,"120921942", "120921942")</f>
      </c>
      <c r="D234" t="s" s="8">
        <v>225</v>
      </c>
      <c r="E234" t="n" s="8">
        <v>1.0</v>
      </c>
      <c r="F234" t="n" s="8">
        <v>234.0</v>
      </c>
      <c r="G234" t="s" s="8">
        <v>53</v>
      </c>
      <c r="H234" t="s" s="8">
        <v>261</v>
      </c>
      <c r="I234" t="s" s="8">
        <v>363</v>
      </c>
    </row>
    <row r="235" ht="16.0" customHeight="true">
      <c r="A235" t="n" s="7">
        <v>4.5277408E7</v>
      </c>
      <c r="B235" t="s" s="8">
        <v>146</v>
      </c>
      <c r="C235" t="n" s="8">
        <f>IF(false,"005-1516", "005-1516")</f>
      </c>
      <c r="D235" t="s" s="8">
        <v>98</v>
      </c>
      <c r="E235" t="n" s="8">
        <v>1.0</v>
      </c>
      <c r="F235" t="n" s="8">
        <v>174.0</v>
      </c>
      <c r="G235" t="s" s="8">
        <v>61</v>
      </c>
      <c r="H235" t="s" s="8">
        <v>261</v>
      </c>
      <c r="I235" t="s" s="8">
        <v>364</v>
      </c>
    </row>
    <row r="236" ht="16.0" customHeight="true">
      <c r="A236" t="n" s="7">
        <v>4.5417479E7</v>
      </c>
      <c r="B236" t="s" s="8">
        <v>261</v>
      </c>
      <c r="C236" t="n" s="8">
        <f>IF(false,"120921439", "120921439")</f>
      </c>
      <c r="D236" t="s" s="8">
        <v>90</v>
      </c>
      <c r="E236" t="n" s="8">
        <v>1.0</v>
      </c>
      <c r="F236" t="n" s="8">
        <v>79.0</v>
      </c>
      <c r="G236" t="s" s="8">
        <v>53</v>
      </c>
      <c r="H236" t="s" s="8">
        <v>365</v>
      </c>
      <c r="I236" t="s" s="8">
        <v>366</v>
      </c>
    </row>
    <row r="237" ht="16.0" customHeight="true">
      <c r="A237" t="n" s="7">
        <v>4.5401139E7</v>
      </c>
      <c r="B237" t="s" s="8">
        <v>261</v>
      </c>
      <c r="C237" t="n" s="8">
        <f>IF(false,"005-1558", "005-1558")</f>
      </c>
      <c r="D237" t="s" s="8">
        <v>367</v>
      </c>
      <c r="E237" t="n" s="8">
        <v>1.0</v>
      </c>
      <c r="F237" t="n" s="8">
        <v>240.0</v>
      </c>
      <c r="G237" t="s" s="8">
        <v>65</v>
      </c>
      <c r="H237" t="s" s="8">
        <v>365</v>
      </c>
      <c r="I237" t="s" s="8">
        <v>368</v>
      </c>
    </row>
    <row r="238" ht="16.0" customHeight="true">
      <c r="A238" t="n" s="7">
        <v>4.5340639E7</v>
      </c>
      <c r="B238" t="s" s="8">
        <v>146</v>
      </c>
      <c r="C238" t="n" s="8">
        <f>IF(false,"005-1250", "005-1250")</f>
      </c>
      <c r="D238" t="s" s="8">
        <v>106</v>
      </c>
      <c r="E238" t="n" s="8">
        <v>1.0</v>
      </c>
      <c r="F238" t="n" s="8">
        <v>342.0</v>
      </c>
      <c r="G238" t="s" s="8">
        <v>53</v>
      </c>
      <c r="H238" t="s" s="8">
        <v>365</v>
      </c>
      <c r="I238" t="s" s="8">
        <v>369</v>
      </c>
    </row>
    <row r="239" ht="16.0" customHeight="true">
      <c r="A239" t="n" s="7">
        <v>4.5176269E7</v>
      </c>
      <c r="B239" t="s" s="8">
        <v>54</v>
      </c>
      <c r="C239" t="n" s="8">
        <f>IF(false,"120922390", "120922390")</f>
      </c>
      <c r="D239" t="s" s="8">
        <v>199</v>
      </c>
      <c r="E239" t="n" s="8">
        <v>1.0</v>
      </c>
      <c r="F239" t="n" s="8">
        <v>145.0</v>
      </c>
      <c r="G239" t="s" s="8">
        <v>61</v>
      </c>
      <c r="H239" t="s" s="8">
        <v>365</v>
      </c>
      <c r="I239" t="s" s="8">
        <v>370</v>
      </c>
    </row>
    <row r="240" ht="16.0" customHeight="true">
      <c r="A240" t="n" s="7">
        <v>4.5170177E7</v>
      </c>
      <c r="B240" t="s" s="8">
        <v>54</v>
      </c>
      <c r="C240" t="n" s="8">
        <f>IF(false,"005-1513", "005-1513")</f>
      </c>
      <c r="D240" t="s" s="8">
        <v>139</v>
      </c>
      <c r="E240" t="n" s="8">
        <v>1.0</v>
      </c>
      <c r="F240" t="n" s="8">
        <v>187.0</v>
      </c>
      <c r="G240" t="s" s="8">
        <v>61</v>
      </c>
      <c r="H240" t="s" s="8">
        <v>365</v>
      </c>
      <c r="I240" t="s" s="8">
        <v>371</v>
      </c>
    </row>
    <row r="241" ht="16.0" customHeight="true">
      <c r="A241" t="n" s="7">
        <v>4.5191398E7</v>
      </c>
      <c r="B241" t="s" s="8">
        <v>54</v>
      </c>
      <c r="C241" t="n" s="8">
        <f>IF(false,"120921370", "120921370")</f>
      </c>
      <c r="D241" t="s" s="8">
        <v>64</v>
      </c>
      <c r="E241" t="n" s="8">
        <v>1.0</v>
      </c>
      <c r="F241" t="n" s="8">
        <v>111.0</v>
      </c>
      <c r="G241" t="s" s="8">
        <v>53</v>
      </c>
      <c r="H241" t="s" s="8">
        <v>365</v>
      </c>
      <c r="I241" t="s" s="8">
        <v>372</v>
      </c>
    </row>
    <row r="242" ht="16.0" customHeight="true">
      <c r="A242" t="n" s="7">
        <v>4.5176844E7</v>
      </c>
      <c r="B242" t="s" s="8">
        <v>54</v>
      </c>
      <c r="C242" t="n" s="8">
        <f>IF(false,"120922841", "120922841")</f>
      </c>
      <c r="D242" t="s" s="8">
        <v>373</v>
      </c>
      <c r="E242" t="n" s="8">
        <v>1.0</v>
      </c>
      <c r="F242" t="n" s="8">
        <v>266.0</v>
      </c>
      <c r="G242" t="s" s="8">
        <v>65</v>
      </c>
      <c r="H242" t="s" s="8">
        <v>365</v>
      </c>
      <c r="I242" t="s" s="8">
        <v>374</v>
      </c>
    </row>
    <row r="243" ht="16.0" customHeight="true">
      <c r="A243" t="n" s="7">
        <v>4.5176844E7</v>
      </c>
      <c r="B243" t="s" s="8">
        <v>54</v>
      </c>
      <c r="C243" t="n" s="8">
        <f>IF(false,"120922840", "120922840")</f>
      </c>
      <c r="D243" t="s" s="8">
        <v>375</v>
      </c>
      <c r="E243" t="n" s="8">
        <v>1.0</v>
      </c>
      <c r="F243" t="n" s="8">
        <v>265.0</v>
      </c>
      <c r="G243" t="s" s="8">
        <v>65</v>
      </c>
      <c r="H243" t="s" s="8">
        <v>365</v>
      </c>
      <c r="I243" t="s" s="8">
        <v>374</v>
      </c>
    </row>
    <row r="244" ht="16.0" customHeight="true">
      <c r="A244" t="n" s="7">
        <v>4.533633E7</v>
      </c>
      <c r="B244" t="s" s="8">
        <v>146</v>
      </c>
      <c r="C244" t="n" s="8">
        <f>IF(false,"120922598", "120922598")</f>
      </c>
      <c r="D244" t="s" s="8">
        <v>376</v>
      </c>
      <c r="E244" t="n" s="8">
        <v>1.0</v>
      </c>
      <c r="F244" t="n" s="8">
        <v>244.0</v>
      </c>
      <c r="G244" t="s" s="8">
        <v>53</v>
      </c>
      <c r="H244" t="s" s="8">
        <v>365</v>
      </c>
      <c r="I244" t="s" s="8">
        <v>377</v>
      </c>
    </row>
    <row r="245" ht="16.0" customHeight="true">
      <c r="A245" t="n" s="7">
        <v>4.5366678E7</v>
      </c>
      <c r="B245" t="s" s="8">
        <v>261</v>
      </c>
      <c r="C245" t="n" s="8">
        <f>IF(false,"002-102", "002-102")</f>
      </c>
      <c r="D245" t="s" s="8">
        <v>324</v>
      </c>
      <c r="E245" t="n" s="8">
        <v>5.0</v>
      </c>
      <c r="F245" t="n" s="8">
        <v>2546.0</v>
      </c>
      <c r="G245" t="s" s="8">
        <v>53</v>
      </c>
      <c r="H245" t="s" s="8">
        <v>365</v>
      </c>
      <c r="I245" t="s" s="8">
        <v>378</v>
      </c>
    </row>
    <row r="246" ht="16.0" customHeight="true">
      <c r="A246" t="n" s="7">
        <v>4.5304724E7</v>
      </c>
      <c r="B246" t="s" s="8">
        <v>146</v>
      </c>
      <c r="C246" t="n" s="8">
        <f>IF(false,"120921943", "120921943")</f>
      </c>
      <c r="D246" t="s" s="8">
        <v>379</v>
      </c>
      <c r="E246" t="n" s="8">
        <v>1.0</v>
      </c>
      <c r="F246" t="n" s="8">
        <v>588.0</v>
      </c>
      <c r="G246" t="s" s="8">
        <v>53</v>
      </c>
      <c r="H246" t="s" s="8">
        <v>365</v>
      </c>
      <c r="I246" t="s" s="8">
        <v>380</v>
      </c>
    </row>
    <row r="247" ht="16.0" customHeight="true">
      <c r="A247" t="n" s="7">
        <v>4.5387151E7</v>
      </c>
      <c r="B247" t="s" s="8">
        <v>261</v>
      </c>
      <c r="C247" t="n" s="8">
        <f>IF(false,"120922684", "120922684")</f>
      </c>
      <c r="D247" t="s" s="8">
        <v>381</v>
      </c>
      <c r="E247" t="n" s="8">
        <v>1.0</v>
      </c>
      <c r="F247" t="n" s="8">
        <v>214.0</v>
      </c>
      <c r="G247" t="s" s="8">
        <v>53</v>
      </c>
      <c r="H247" t="s" s="8">
        <v>365</v>
      </c>
      <c r="I247" t="s" s="8">
        <v>382</v>
      </c>
    </row>
    <row r="248" ht="16.0" customHeight="true">
      <c r="A248" t="n" s="7">
        <v>4.5277691E7</v>
      </c>
      <c r="B248" t="s" s="8">
        <v>146</v>
      </c>
      <c r="C248" t="n" s="8">
        <f>IF(false,"005-1516", "005-1516")</f>
      </c>
      <c r="D248" t="s" s="8">
        <v>98</v>
      </c>
      <c r="E248" t="n" s="8">
        <v>2.0</v>
      </c>
      <c r="F248" t="n" s="8">
        <v>348.0</v>
      </c>
      <c r="G248" t="s" s="8">
        <v>61</v>
      </c>
      <c r="H248" t="s" s="8">
        <v>365</v>
      </c>
      <c r="I248" t="s" s="8">
        <v>383</v>
      </c>
    </row>
    <row r="249" ht="16.0" customHeight="true">
      <c r="A249" t="n" s="7">
        <v>4.527178E7</v>
      </c>
      <c r="B249" t="s" s="8">
        <v>146</v>
      </c>
      <c r="C249" t="n" s="8">
        <f>IF(false,"120921370", "120921370")</f>
      </c>
      <c r="D249" t="s" s="8">
        <v>64</v>
      </c>
      <c r="E249" t="n" s="8">
        <v>1.0</v>
      </c>
      <c r="F249" t="n" s="8">
        <v>126.0</v>
      </c>
      <c r="G249" t="s" s="8">
        <v>61</v>
      </c>
      <c r="H249" t="s" s="8">
        <v>365</v>
      </c>
      <c r="I249" t="s" s="8">
        <v>384</v>
      </c>
    </row>
    <row r="250" ht="16.0" customHeight="true">
      <c r="A250" t="n" s="7">
        <v>4.526871E7</v>
      </c>
      <c r="B250" t="s" s="8">
        <v>146</v>
      </c>
      <c r="C250" t="n" s="8">
        <f>IF(false,"005-1079", "005-1079")</f>
      </c>
      <c r="D250" t="s" s="8">
        <v>385</v>
      </c>
      <c r="E250" t="n" s="8">
        <v>3.0</v>
      </c>
      <c r="F250" t="n" s="8">
        <v>26.0</v>
      </c>
      <c r="G250" t="s" s="8">
        <v>65</v>
      </c>
      <c r="H250" t="s" s="8">
        <v>365</v>
      </c>
      <c r="I250" t="s" s="8">
        <v>386</v>
      </c>
    </row>
    <row r="251" ht="16.0" customHeight="true">
      <c r="A251" t="n" s="7">
        <v>4.526871E7</v>
      </c>
      <c r="B251" t="s" s="8">
        <v>146</v>
      </c>
      <c r="C251" t="n" s="8">
        <f>IF(false,"005-1079", "005-1079")</f>
      </c>
      <c r="D251" t="s" s="8">
        <v>385</v>
      </c>
      <c r="E251" t="n" s="8">
        <v>3.0</v>
      </c>
      <c r="F251" t="n" s="8">
        <v>423.0</v>
      </c>
      <c r="G251" t="s" s="8">
        <v>61</v>
      </c>
      <c r="H251" t="s" s="8">
        <v>365</v>
      </c>
      <c r="I251" t="s" s="8">
        <v>387</v>
      </c>
    </row>
    <row r="252" ht="16.0" customHeight="true">
      <c r="A252" t="n" s="7">
        <v>4.5126871E7</v>
      </c>
      <c r="B252" t="s" s="8">
        <v>63</v>
      </c>
      <c r="C252" t="n" s="8">
        <f>IF(false,"120921901", "120921901")</f>
      </c>
      <c r="D252" t="s" s="8">
        <v>338</v>
      </c>
      <c r="E252" t="n" s="8">
        <v>3.0</v>
      </c>
      <c r="F252" t="n" s="8">
        <v>348.0</v>
      </c>
      <c r="G252" t="s" s="8">
        <v>61</v>
      </c>
      <c r="H252" t="s" s="8">
        <v>365</v>
      </c>
      <c r="I252" t="s" s="8">
        <v>388</v>
      </c>
    </row>
    <row r="253" ht="16.0" customHeight="true">
      <c r="A253" t="n" s="7">
        <v>4.5151155E7</v>
      </c>
      <c r="B253" t="s" s="8">
        <v>54</v>
      </c>
      <c r="C253" t="n" s="8">
        <f>IF(false,"005-1513", "005-1513")</f>
      </c>
      <c r="D253" t="s" s="8">
        <v>139</v>
      </c>
      <c r="E253" t="n" s="8">
        <v>1.0</v>
      </c>
      <c r="F253" t="n" s="8">
        <v>260.0</v>
      </c>
      <c r="G253" t="s" s="8">
        <v>53</v>
      </c>
      <c r="H253" t="s" s="8">
        <v>365</v>
      </c>
      <c r="I253" t="s" s="8">
        <v>389</v>
      </c>
    </row>
    <row r="254" ht="16.0" customHeight="true">
      <c r="A254" t="n" s="7">
        <v>4.5023437E7</v>
      </c>
      <c r="B254" t="s" s="8">
        <v>73</v>
      </c>
      <c r="C254" t="n" s="8">
        <f>IF(false,"002-100", "002-100")</f>
      </c>
      <c r="D254" t="s" s="8">
        <v>194</v>
      </c>
      <c r="E254" t="n" s="8">
        <v>2.0</v>
      </c>
      <c r="F254" t="n" s="8">
        <v>482.0</v>
      </c>
      <c r="G254" t="s" s="8">
        <v>61</v>
      </c>
      <c r="H254" t="s" s="8">
        <v>365</v>
      </c>
      <c r="I254" t="s" s="8">
        <v>390</v>
      </c>
    </row>
    <row r="255" ht="16.0" customHeight="true">
      <c r="A255" t="n" s="7">
        <v>4.5437179E7</v>
      </c>
      <c r="B255" t="s" s="8">
        <v>261</v>
      </c>
      <c r="C255" t="n" s="8">
        <f>IF(false,"120921469", "120921469")</f>
      </c>
      <c r="D255" t="s" s="8">
        <v>391</v>
      </c>
      <c r="E255" t="n" s="8">
        <v>1.0</v>
      </c>
      <c r="F255" t="n" s="8">
        <v>177.0</v>
      </c>
      <c r="G255" t="s" s="8">
        <v>53</v>
      </c>
      <c r="H255" t="s" s="8">
        <v>365</v>
      </c>
      <c r="I255" t="s" s="8">
        <v>392</v>
      </c>
    </row>
    <row r="256" ht="16.0" customHeight="true">
      <c r="A256" t="n" s="7">
        <v>4.4474184E7</v>
      </c>
      <c r="B256" t="s" s="8">
        <v>235</v>
      </c>
      <c r="C256" t="n" s="8">
        <f>IF(false,"01-003884", "01-003884")</f>
      </c>
      <c r="D256" t="s" s="8">
        <v>81</v>
      </c>
      <c r="E256" t="n" s="8">
        <v>2.0</v>
      </c>
      <c r="F256" t="n" s="8">
        <v>310.0</v>
      </c>
      <c r="G256" t="s" s="8">
        <v>61</v>
      </c>
      <c r="H256" t="s" s="8">
        <v>365</v>
      </c>
      <c r="I256" t="s" s="8">
        <v>393</v>
      </c>
    </row>
    <row r="257" ht="16.0" customHeight="true">
      <c r="A257" t="n" s="7">
        <v>4.5384268E7</v>
      </c>
      <c r="B257" t="s" s="8">
        <v>261</v>
      </c>
      <c r="C257" t="n" s="8">
        <f>IF(false,"120921834", "120921834")</f>
      </c>
      <c r="D257" t="s" s="8">
        <v>394</v>
      </c>
      <c r="E257" t="n" s="8">
        <v>1.0</v>
      </c>
      <c r="F257" t="n" s="8">
        <v>74.0</v>
      </c>
      <c r="G257" t="s" s="8">
        <v>65</v>
      </c>
      <c r="H257" t="s" s="8">
        <v>365</v>
      </c>
      <c r="I257" t="s" s="8">
        <v>395</v>
      </c>
    </row>
    <row r="258" ht="16.0" customHeight="true">
      <c r="A258" t="n" s="7">
        <v>4.5114095E7</v>
      </c>
      <c r="B258" t="s" s="8">
        <v>63</v>
      </c>
      <c r="C258" t="n" s="8">
        <f>IF(false,"005-1560", "005-1560")</f>
      </c>
      <c r="D258" t="s" s="8">
        <v>396</v>
      </c>
      <c r="E258" t="n" s="8">
        <v>1.0</v>
      </c>
      <c r="F258" t="n" s="8">
        <v>80.0</v>
      </c>
      <c r="G258" t="s" s="8">
        <v>61</v>
      </c>
      <c r="H258" t="s" s="8">
        <v>365</v>
      </c>
      <c r="I258" t="s" s="8">
        <v>397</v>
      </c>
    </row>
    <row r="259" ht="16.0" customHeight="true">
      <c r="A259" t="n" s="7">
        <v>4.538666E7</v>
      </c>
      <c r="B259" t="s" s="8">
        <v>261</v>
      </c>
      <c r="C259" t="n" s="8">
        <f>IF(false,"01-004111", "01-004111")</f>
      </c>
      <c r="D259" t="s" s="8">
        <v>314</v>
      </c>
      <c r="E259" t="n" s="8">
        <v>1.0</v>
      </c>
      <c r="F259" t="n" s="8">
        <v>111.0</v>
      </c>
      <c r="G259" t="s" s="8">
        <v>53</v>
      </c>
      <c r="H259" t="s" s="8">
        <v>365</v>
      </c>
      <c r="I259" t="s" s="8">
        <v>398</v>
      </c>
    </row>
    <row r="260" ht="16.0" customHeight="true">
      <c r="A260" t="n" s="7">
        <v>4.4479212E7</v>
      </c>
      <c r="B260" t="s" s="8">
        <v>235</v>
      </c>
      <c r="C260" t="n" s="8">
        <f>IF(false,"120922035", "120922035")</f>
      </c>
      <c r="D260" t="s" s="8">
        <v>136</v>
      </c>
      <c r="E260" t="n" s="8">
        <v>3.0</v>
      </c>
      <c r="F260" t="n" s="8">
        <v>471.0</v>
      </c>
      <c r="G260" t="s" s="8">
        <v>61</v>
      </c>
      <c r="H260" t="s" s="8">
        <v>365</v>
      </c>
      <c r="I260" t="s" s="8">
        <v>399</v>
      </c>
    </row>
    <row r="261" ht="16.0" customHeight="true">
      <c r="A261" t="n" s="7">
        <v>4.399758E7</v>
      </c>
      <c r="B261" t="s" s="8">
        <v>229</v>
      </c>
      <c r="C261" t="n" s="8">
        <f>IF(false,"003-318", "003-318")</f>
      </c>
      <c r="D261" t="s" s="8">
        <v>109</v>
      </c>
      <c r="E261" t="n" s="8">
        <v>1.0</v>
      </c>
      <c r="F261" t="n" s="8">
        <v>241.0</v>
      </c>
      <c r="G261" t="s" s="8">
        <v>61</v>
      </c>
      <c r="H261" t="s" s="8">
        <v>365</v>
      </c>
      <c r="I261" t="s" s="8">
        <v>400</v>
      </c>
    </row>
    <row r="262" ht="16.0" customHeight="true">
      <c r="A262" t="n" s="7">
        <v>4.5055863E7</v>
      </c>
      <c r="B262" t="s" s="8">
        <v>63</v>
      </c>
      <c r="C262" t="n" s="8">
        <f>IF(false,"120921439", "120921439")</f>
      </c>
      <c r="D262" t="s" s="8">
        <v>90</v>
      </c>
      <c r="E262" t="n" s="8">
        <v>1.0</v>
      </c>
      <c r="F262" t="n" s="8">
        <v>89.0</v>
      </c>
      <c r="G262" t="s" s="8">
        <v>61</v>
      </c>
      <c r="H262" t="s" s="8">
        <v>365</v>
      </c>
      <c r="I262" t="s" s="8">
        <v>401</v>
      </c>
    </row>
    <row r="263" ht="16.0" customHeight="true">
      <c r="A263" t="n" s="7">
        <v>4.483307E7</v>
      </c>
      <c r="B263" t="s" s="8">
        <v>56</v>
      </c>
      <c r="C263" t="n" s="8">
        <f>IF(false,"005-1514", "005-1514")</f>
      </c>
      <c r="D263" t="s" s="8">
        <v>117</v>
      </c>
      <c r="E263" t="n" s="8">
        <v>1.0</v>
      </c>
      <c r="F263" t="n" s="8">
        <v>100.0</v>
      </c>
      <c r="G263" t="s" s="8">
        <v>61</v>
      </c>
      <c r="H263" t="s" s="8">
        <v>365</v>
      </c>
      <c r="I263" t="s" s="8">
        <v>402</v>
      </c>
    </row>
    <row r="264" ht="16.0" customHeight="true">
      <c r="A264" t="n" s="7">
        <v>4.4979071E7</v>
      </c>
      <c r="B264" t="s" s="8">
        <v>73</v>
      </c>
      <c r="C264" t="n" s="8">
        <f>IF(false,"120922352", "120922352")</f>
      </c>
      <c r="D264" t="s" s="8">
        <v>104</v>
      </c>
      <c r="E264" t="n" s="8">
        <v>4.0</v>
      </c>
      <c r="F264" t="n" s="8">
        <v>328.0</v>
      </c>
      <c r="G264" t="s" s="8">
        <v>61</v>
      </c>
      <c r="H264" t="s" s="8">
        <v>365</v>
      </c>
      <c r="I264" t="s" s="8">
        <v>403</v>
      </c>
    </row>
    <row r="265" ht="16.0" customHeight="true">
      <c r="A265" t="n" s="7">
        <v>4.4330378E7</v>
      </c>
      <c r="B265" t="s" s="8">
        <v>404</v>
      </c>
      <c r="C265" t="n" s="8">
        <f>IF(false,"120921904", "120921904")</f>
      </c>
      <c r="D265" t="s" s="8">
        <v>242</v>
      </c>
      <c r="E265" t="n" s="8">
        <v>1.0</v>
      </c>
      <c r="F265" t="n" s="8">
        <v>40.0</v>
      </c>
      <c r="G265" t="s" s="8">
        <v>61</v>
      </c>
      <c r="H265" t="s" s="8">
        <v>365</v>
      </c>
      <c r="I265" t="s" s="8">
        <v>405</v>
      </c>
    </row>
    <row r="266" ht="16.0" customHeight="true">
      <c r="A266" t="n" s="7">
        <v>4.5252845E7</v>
      </c>
      <c r="B266" t="s" s="8">
        <v>54</v>
      </c>
      <c r="C266" t="n" s="8">
        <f>IF(false,"120921853", "120921853")</f>
      </c>
      <c r="D266" t="s" s="8">
        <v>186</v>
      </c>
      <c r="E266" t="n" s="8">
        <v>1.0</v>
      </c>
      <c r="F266" t="n" s="8">
        <v>74.0</v>
      </c>
      <c r="G266" t="s" s="8">
        <v>61</v>
      </c>
      <c r="H266" t="s" s="8">
        <v>365</v>
      </c>
      <c r="I266" t="s" s="8">
        <v>406</v>
      </c>
    </row>
    <row r="267" ht="16.0" customHeight="true">
      <c r="A267" t="n" s="7">
        <v>4.5170535E7</v>
      </c>
      <c r="B267" t="s" s="8">
        <v>54</v>
      </c>
      <c r="C267" t="n" s="8">
        <f>IF(false,"120921899", "120921899")</f>
      </c>
      <c r="D267" t="s" s="8">
        <v>177</v>
      </c>
      <c r="E267" t="n" s="8">
        <v>1.0</v>
      </c>
      <c r="F267" t="n" s="8">
        <v>483.0</v>
      </c>
      <c r="G267" t="s" s="8">
        <v>61</v>
      </c>
      <c r="H267" t="s" s="8">
        <v>365</v>
      </c>
      <c r="I267" t="s" s="8">
        <v>407</v>
      </c>
    </row>
    <row r="268" ht="16.0" customHeight="true">
      <c r="A268" t="n" s="7">
        <v>4.5143912E7</v>
      </c>
      <c r="B268" t="s" s="8">
        <v>63</v>
      </c>
      <c r="C268" t="n" s="8">
        <f>IF(false,"01-004071", "01-004071")</f>
      </c>
      <c r="D268" t="s" s="8">
        <v>408</v>
      </c>
      <c r="E268" t="n" s="8">
        <v>1.0</v>
      </c>
      <c r="F268" t="n" s="8">
        <v>797.0</v>
      </c>
      <c r="G268" t="s" s="8">
        <v>53</v>
      </c>
      <c r="H268" t="s" s="8">
        <v>365</v>
      </c>
      <c r="I268" t="s" s="8">
        <v>409</v>
      </c>
    </row>
    <row r="269" ht="16.0" customHeight="true">
      <c r="A269" t="n" s="7">
        <v>4.5206916E7</v>
      </c>
      <c r="B269" t="s" s="8">
        <v>54</v>
      </c>
      <c r="C269" t="n" s="8">
        <f>IF(false,"120921439", "120921439")</f>
      </c>
      <c r="D269" t="s" s="8">
        <v>90</v>
      </c>
      <c r="E269" t="n" s="8">
        <v>1.0</v>
      </c>
      <c r="F269" t="n" s="8">
        <v>92.0</v>
      </c>
      <c r="G269" t="s" s="8">
        <v>53</v>
      </c>
      <c r="H269" t="s" s="8">
        <v>410</v>
      </c>
      <c r="I269" t="s" s="8">
        <v>411</v>
      </c>
    </row>
    <row r="270" ht="16.0" customHeight="true">
      <c r="A270" t="n" s="7">
        <v>4.546292E7</v>
      </c>
      <c r="B270" t="s" s="8">
        <v>261</v>
      </c>
      <c r="C270" t="n" s="8">
        <f>IF(false,"01-004211", "01-004211")</f>
      </c>
      <c r="D270" t="s" s="8">
        <v>258</v>
      </c>
      <c r="E270" t="n" s="8">
        <v>1.0</v>
      </c>
      <c r="F270" t="n" s="8">
        <v>913.0</v>
      </c>
      <c r="G270" t="s" s="8">
        <v>53</v>
      </c>
      <c r="H270" t="s" s="8">
        <v>410</v>
      </c>
      <c r="I270" t="s" s="8">
        <v>412</v>
      </c>
    </row>
    <row r="271" ht="16.0" customHeight="true">
      <c r="A271" t="n" s="7">
        <v>4.5429816E7</v>
      </c>
      <c r="B271" t="s" s="8">
        <v>261</v>
      </c>
      <c r="C271" t="n" s="8">
        <f>IF(false,"120921370", "120921370")</f>
      </c>
      <c r="D271" t="s" s="8">
        <v>64</v>
      </c>
      <c r="E271" t="n" s="8">
        <v>1.0</v>
      </c>
      <c r="F271" t="n" s="8">
        <v>697.0</v>
      </c>
      <c r="G271" t="s" s="8">
        <v>53</v>
      </c>
      <c r="H271" t="s" s="8">
        <v>410</v>
      </c>
      <c r="I271" t="s" s="8">
        <v>413</v>
      </c>
    </row>
    <row r="272" ht="16.0" customHeight="true">
      <c r="A272" t="n" s="7">
        <v>4.527059E7</v>
      </c>
      <c r="B272" t="s" s="8">
        <v>146</v>
      </c>
      <c r="C272" t="n" s="8">
        <f>IF(false,"120922790", "120922790")</f>
      </c>
      <c r="D272" t="s" s="8">
        <v>319</v>
      </c>
      <c r="E272" t="n" s="8">
        <v>1.0</v>
      </c>
      <c r="F272" t="n" s="8">
        <v>53.0</v>
      </c>
      <c r="G272" t="s" s="8">
        <v>61</v>
      </c>
      <c r="H272" t="s" s="8">
        <v>410</v>
      </c>
      <c r="I272" t="s" s="8">
        <v>414</v>
      </c>
    </row>
    <row r="273" ht="16.0" customHeight="true">
      <c r="A273" t="n" s="7">
        <v>4.527059E7</v>
      </c>
      <c r="B273" t="s" s="8">
        <v>146</v>
      </c>
      <c r="C273" t="n" s="8">
        <f>IF(false,"120922790", "120922790")</f>
      </c>
      <c r="D273" t="s" s="8">
        <v>319</v>
      </c>
      <c r="E273" t="n" s="8">
        <v>1.0</v>
      </c>
      <c r="F273" t="n" s="8">
        <v>47.0</v>
      </c>
      <c r="G273" t="s" s="8">
        <v>53</v>
      </c>
      <c r="H273" t="s" s="8">
        <v>410</v>
      </c>
      <c r="I273" t="s" s="8">
        <v>415</v>
      </c>
    </row>
    <row r="274" ht="16.0" customHeight="true">
      <c r="A274" t="n" s="7">
        <v>4.5484273E7</v>
      </c>
      <c r="B274" t="s" s="8">
        <v>365</v>
      </c>
      <c r="C274" t="n" s="8">
        <f>IF(false,"005-1520", "005-1520")</f>
      </c>
      <c r="D274" t="s" s="8">
        <v>288</v>
      </c>
      <c r="E274" t="n" s="8">
        <v>4.0</v>
      </c>
      <c r="F274" t="n" s="8">
        <v>1120.0</v>
      </c>
      <c r="G274" t="s" s="8">
        <v>61</v>
      </c>
      <c r="H274" t="s" s="8">
        <v>410</v>
      </c>
      <c r="I274" t="s" s="8">
        <v>416</v>
      </c>
    </row>
    <row r="275" ht="16.0" customHeight="true">
      <c r="A275" t="n" s="7">
        <v>4.5484273E7</v>
      </c>
      <c r="B275" t="s" s="8">
        <v>365</v>
      </c>
      <c r="C275" t="n" s="8">
        <f>IF(false,"005-1520", "005-1520")</f>
      </c>
      <c r="D275" t="s" s="8">
        <v>288</v>
      </c>
      <c r="E275" t="n" s="8">
        <v>4.0</v>
      </c>
      <c r="F275" t="n" s="8">
        <v>2654.0</v>
      </c>
      <c r="G275" t="s" s="8">
        <v>53</v>
      </c>
      <c r="H275" t="s" s="8">
        <v>410</v>
      </c>
      <c r="I275" t="s" s="8">
        <v>417</v>
      </c>
    </row>
    <row r="276" ht="16.0" customHeight="true">
      <c r="A276" t="n" s="7">
        <v>4.5398179E7</v>
      </c>
      <c r="B276" t="s" s="8">
        <v>261</v>
      </c>
      <c r="C276" t="n" s="8">
        <f>IF(false,"120921506", "120921506")</f>
      </c>
      <c r="D276" t="s" s="8">
        <v>418</v>
      </c>
      <c r="E276" t="n" s="8">
        <v>4.0</v>
      </c>
      <c r="F276" t="n" s="8">
        <v>179.0</v>
      </c>
      <c r="G276" t="s" s="8">
        <v>65</v>
      </c>
      <c r="H276" t="s" s="8">
        <v>410</v>
      </c>
      <c r="I276" t="s" s="8">
        <v>419</v>
      </c>
    </row>
    <row r="277" ht="16.0" customHeight="true">
      <c r="A277" t="n" s="7">
        <v>4.5222378E7</v>
      </c>
      <c r="B277" t="s" s="8">
        <v>54</v>
      </c>
      <c r="C277" t="n" s="8">
        <f>IF(false,"120922209", "120922209")</f>
      </c>
      <c r="D277" t="s" s="8">
        <v>420</v>
      </c>
      <c r="E277" t="n" s="8">
        <v>2.0</v>
      </c>
      <c r="F277" t="n" s="8">
        <v>538.0</v>
      </c>
      <c r="G277" t="s" s="8">
        <v>61</v>
      </c>
      <c r="H277" t="s" s="8">
        <v>410</v>
      </c>
      <c r="I277" t="s" s="8">
        <v>421</v>
      </c>
    </row>
    <row r="278" ht="16.0" customHeight="true">
      <c r="A278" t="n" s="7">
        <v>4.5476898E7</v>
      </c>
      <c r="B278" t="s" s="8">
        <v>365</v>
      </c>
      <c r="C278" t="n" s="8">
        <f>IF(false,"120921904", "120921904")</f>
      </c>
      <c r="D278" t="s" s="8">
        <v>242</v>
      </c>
      <c r="E278" t="n" s="8">
        <v>2.0</v>
      </c>
      <c r="F278" t="n" s="8">
        <v>200.0</v>
      </c>
      <c r="G278" t="s" s="8">
        <v>61</v>
      </c>
      <c r="H278" t="s" s="8">
        <v>410</v>
      </c>
      <c r="I278" t="s" s="8">
        <v>422</v>
      </c>
    </row>
    <row r="279" ht="16.0" customHeight="true">
      <c r="A279" t="n" s="7">
        <v>4.5476898E7</v>
      </c>
      <c r="B279" t="s" s="8">
        <v>365</v>
      </c>
      <c r="C279" t="n" s="8">
        <f>IF(false,"120921904", "120921904")</f>
      </c>
      <c r="D279" t="s" s="8">
        <v>242</v>
      </c>
      <c r="E279" t="n" s="8">
        <v>2.0</v>
      </c>
      <c r="F279" t="n" s="8">
        <v>658.0</v>
      </c>
      <c r="G279" t="s" s="8">
        <v>53</v>
      </c>
      <c r="H279" t="s" s="8">
        <v>410</v>
      </c>
      <c r="I279" t="s" s="8">
        <v>423</v>
      </c>
    </row>
    <row r="280" ht="16.0" customHeight="true">
      <c r="A280" t="n" s="7">
        <v>4.53598E7</v>
      </c>
      <c r="B280" t="s" s="8">
        <v>146</v>
      </c>
      <c r="C280" t="n" s="8">
        <f>IF(false,"120921370", "120921370")</f>
      </c>
      <c r="D280" t="s" s="8">
        <v>64</v>
      </c>
      <c r="E280" t="n" s="8">
        <v>1.0</v>
      </c>
      <c r="F280" t="n" s="8">
        <v>126.0</v>
      </c>
      <c r="G280" t="s" s="8">
        <v>61</v>
      </c>
      <c r="H280" t="s" s="8">
        <v>410</v>
      </c>
      <c r="I280" t="s" s="8">
        <v>424</v>
      </c>
    </row>
    <row r="281" ht="16.0" customHeight="true">
      <c r="A281" t="n" s="7">
        <v>4.53598E7</v>
      </c>
      <c r="B281" t="s" s="8">
        <v>146</v>
      </c>
      <c r="C281" t="n" s="8">
        <f>IF(false,"120921370", "120921370")</f>
      </c>
      <c r="D281" t="s" s="8">
        <v>64</v>
      </c>
      <c r="E281" t="n" s="8">
        <v>1.0</v>
      </c>
      <c r="F281" t="n" s="8">
        <v>85.0</v>
      </c>
      <c r="G281" t="s" s="8">
        <v>53</v>
      </c>
      <c r="H281" t="s" s="8">
        <v>410</v>
      </c>
      <c r="I281" t="s" s="8">
        <v>425</v>
      </c>
    </row>
    <row r="282" ht="16.0" customHeight="true">
      <c r="A282" t="n" s="7">
        <v>4.5480587E7</v>
      </c>
      <c r="B282" t="s" s="8">
        <v>365</v>
      </c>
      <c r="C282" t="n" s="8">
        <f>IF(false,"008-576", "008-576")</f>
      </c>
      <c r="D282" t="s" s="8">
        <v>60</v>
      </c>
      <c r="E282" t="n" s="8">
        <v>1.0</v>
      </c>
      <c r="F282" t="n" s="8">
        <v>167.0</v>
      </c>
      <c r="G282" t="s" s="8">
        <v>61</v>
      </c>
      <c r="H282" t="s" s="8">
        <v>410</v>
      </c>
      <c r="I282" t="s" s="8">
        <v>426</v>
      </c>
    </row>
    <row r="283" ht="16.0" customHeight="true">
      <c r="A283" t="n" s="7">
        <v>4.5401139E7</v>
      </c>
      <c r="B283" t="s" s="8">
        <v>261</v>
      </c>
      <c r="C283" t="n" s="8">
        <f>IF(false,"005-1558", "005-1558")</f>
      </c>
      <c r="D283" t="s" s="8">
        <v>367</v>
      </c>
      <c r="E283" t="n" s="8">
        <v>1.0</v>
      </c>
      <c r="F283" t="n" s="8">
        <v>107.0</v>
      </c>
      <c r="G283" t="s" s="8">
        <v>61</v>
      </c>
      <c r="H283" t="s" s="8">
        <v>410</v>
      </c>
      <c r="I283" t="s" s="8">
        <v>427</v>
      </c>
    </row>
    <row r="284" ht="16.0" customHeight="true">
      <c r="A284" t="n" s="7">
        <v>4.5331474E7</v>
      </c>
      <c r="B284" t="s" s="8">
        <v>146</v>
      </c>
      <c r="C284" t="n" s="8">
        <f>IF(false,"005-1520", "005-1520")</f>
      </c>
      <c r="D284" t="s" s="8">
        <v>288</v>
      </c>
      <c r="E284" t="n" s="8">
        <v>2.0</v>
      </c>
      <c r="F284" t="n" s="8">
        <v>560.0</v>
      </c>
      <c r="G284" t="s" s="8">
        <v>61</v>
      </c>
      <c r="H284" t="s" s="8">
        <v>410</v>
      </c>
      <c r="I284" t="s" s="8">
        <v>428</v>
      </c>
    </row>
    <row r="285" ht="16.0" customHeight="true">
      <c r="A285" t="n" s="7">
        <v>4.5410812E7</v>
      </c>
      <c r="B285" t="s" s="8">
        <v>261</v>
      </c>
      <c r="C285" t="n" s="8">
        <f>IF(false,"005-1258", "005-1258")</f>
      </c>
      <c r="D285" t="s" s="8">
        <v>190</v>
      </c>
      <c r="E285" t="n" s="8">
        <v>1.0</v>
      </c>
      <c r="F285" t="n" s="8">
        <v>213.0</v>
      </c>
      <c r="G285" t="s" s="8">
        <v>61</v>
      </c>
      <c r="H285" t="s" s="8">
        <v>410</v>
      </c>
      <c r="I285" t="s" s="8">
        <v>429</v>
      </c>
    </row>
    <row r="286" ht="16.0" customHeight="true">
      <c r="A286" t="n" s="7">
        <v>4.5220682E7</v>
      </c>
      <c r="B286" t="s" s="8">
        <v>54</v>
      </c>
      <c r="C286" t="n" s="8">
        <f>IF(false,"005-1040", "005-1040")</f>
      </c>
      <c r="D286" t="s" s="8">
        <v>430</v>
      </c>
      <c r="E286" t="n" s="8">
        <v>3.0</v>
      </c>
      <c r="F286" t="n" s="8">
        <v>648.0</v>
      </c>
      <c r="G286" t="s" s="8">
        <v>61</v>
      </c>
      <c r="H286" t="s" s="8">
        <v>410</v>
      </c>
      <c r="I286" t="s" s="8">
        <v>431</v>
      </c>
    </row>
    <row r="287" ht="16.0" customHeight="true">
      <c r="A287" t="n" s="7">
        <v>4.5504978E7</v>
      </c>
      <c r="B287" t="s" s="8">
        <v>365</v>
      </c>
      <c r="C287" t="n" s="8">
        <f>IF(false,"120922982", "120922982")</f>
      </c>
      <c r="D287" t="s" s="8">
        <v>432</v>
      </c>
      <c r="E287" t="n" s="8">
        <v>1.0</v>
      </c>
      <c r="F287" t="n" s="8">
        <v>237.0</v>
      </c>
      <c r="G287" t="s" s="8">
        <v>65</v>
      </c>
      <c r="H287" t="s" s="8">
        <v>410</v>
      </c>
      <c r="I287" t="s" s="8">
        <v>433</v>
      </c>
    </row>
    <row r="288" ht="16.0" customHeight="true">
      <c r="A288" t="n" s="7">
        <v>4.5224106E7</v>
      </c>
      <c r="B288" t="s" s="8">
        <v>54</v>
      </c>
      <c r="C288" t="n" s="8">
        <f>IF(false,"120922387", "120922387")</f>
      </c>
      <c r="D288" t="s" s="8">
        <v>100</v>
      </c>
      <c r="E288" t="n" s="8">
        <v>1.0</v>
      </c>
      <c r="F288" t="n" s="8">
        <v>80.0</v>
      </c>
      <c r="G288" t="s" s="8">
        <v>61</v>
      </c>
      <c r="H288" t="s" s="8">
        <v>410</v>
      </c>
      <c r="I288" t="s" s="8">
        <v>434</v>
      </c>
    </row>
    <row r="289" ht="16.0" customHeight="true">
      <c r="A289" t="n" s="7">
        <v>4.5352378E7</v>
      </c>
      <c r="B289" t="s" s="8">
        <v>146</v>
      </c>
      <c r="C289" t="n" s="8">
        <f>IF(false,"005-1506", "005-1506")</f>
      </c>
      <c r="D289" t="s" s="8">
        <v>435</v>
      </c>
      <c r="E289" t="n" s="8">
        <v>1.0</v>
      </c>
      <c r="F289" t="n" s="8">
        <v>43.0</v>
      </c>
      <c r="G289" t="s" s="8">
        <v>65</v>
      </c>
      <c r="H289" t="s" s="8">
        <v>410</v>
      </c>
      <c r="I289" t="s" s="8">
        <v>436</v>
      </c>
    </row>
    <row r="290" ht="16.0" customHeight="true">
      <c r="A290" t="n" s="7">
        <v>4.54371E7</v>
      </c>
      <c r="B290" t="s" s="8">
        <v>261</v>
      </c>
      <c r="C290" t="n" s="8">
        <f>IF(false,"005-1514", "005-1514")</f>
      </c>
      <c r="D290" t="s" s="8">
        <v>117</v>
      </c>
      <c r="E290" t="n" s="8">
        <v>1.0</v>
      </c>
      <c r="F290" t="n" s="8">
        <v>100.0</v>
      </c>
      <c r="G290" t="s" s="8">
        <v>61</v>
      </c>
      <c r="H290" t="s" s="8">
        <v>410</v>
      </c>
      <c r="I290" t="s" s="8">
        <v>437</v>
      </c>
    </row>
    <row r="291" ht="16.0" customHeight="true">
      <c r="A291" t="n" s="7">
        <v>4.5189692E7</v>
      </c>
      <c r="B291" t="s" s="8">
        <v>54</v>
      </c>
      <c r="C291" t="n" s="8">
        <f>IF(false,"120922903", "120922903")</f>
      </c>
      <c r="D291" t="s" s="8">
        <v>438</v>
      </c>
      <c r="E291" t="n" s="8">
        <v>1.0</v>
      </c>
      <c r="F291" t="n" s="8">
        <v>77.0</v>
      </c>
      <c r="G291" t="s" s="8">
        <v>61</v>
      </c>
      <c r="H291" t="s" s="8">
        <v>410</v>
      </c>
      <c r="I291" t="s" s="8">
        <v>439</v>
      </c>
    </row>
    <row r="292" ht="16.0" customHeight="true">
      <c r="A292" t="n" s="7">
        <v>4.5432426E7</v>
      </c>
      <c r="B292" t="s" s="8">
        <v>261</v>
      </c>
      <c r="C292" t="n" s="8">
        <f>IF(false,"005-1516", "005-1516")</f>
      </c>
      <c r="D292" t="s" s="8">
        <v>98</v>
      </c>
      <c r="E292" t="n" s="8">
        <v>3.0</v>
      </c>
      <c r="F292" t="n" s="8">
        <v>513.0</v>
      </c>
      <c r="G292" t="s" s="8">
        <v>61</v>
      </c>
      <c r="H292" t="s" s="8">
        <v>410</v>
      </c>
      <c r="I292" t="s" s="8">
        <v>440</v>
      </c>
    </row>
    <row r="293" ht="16.0" customHeight="true">
      <c r="A293" t="n" s="7">
        <v>4.5306534E7</v>
      </c>
      <c r="B293" t="s" s="8">
        <v>146</v>
      </c>
      <c r="C293" t="n" s="8">
        <f>IF(false,"120922158", "120922158")</f>
      </c>
      <c r="D293" t="s" s="8">
        <v>205</v>
      </c>
      <c r="E293" t="n" s="8">
        <v>1.0</v>
      </c>
      <c r="F293" t="n" s="8">
        <v>308.0</v>
      </c>
      <c r="G293" t="s" s="8">
        <v>53</v>
      </c>
      <c r="H293" t="s" s="8">
        <v>410</v>
      </c>
      <c r="I293" t="s" s="8">
        <v>441</v>
      </c>
    </row>
    <row r="294" ht="16.0" customHeight="true">
      <c r="A294" t="n" s="7">
        <v>4.5306534E7</v>
      </c>
      <c r="B294" t="s" s="8">
        <v>146</v>
      </c>
      <c r="C294" t="n" s="8">
        <f>IF(false,"120921439", "120921439")</f>
      </c>
      <c r="D294" t="s" s="8">
        <v>90</v>
      </c>
      <c r="E294" t="n" s="8">
        <v>1.0</v>
      </c>
      <c r="F294" t="n" s="8">
        <v>308.0</v>
      </c>
      <c r="G294" t="s" s="8">
        <v>53</v>
      </c>
      <c r="H294" t="s" s="8">
        <v>410</v>
      </c>
      <c r="I294" t="s" s="8">
        <v>441</v>
      </c>
    </row>
    <row r="295" ht="16.0" customHeight="true">
      <c r="A295" t="n" s="7">
        <v>4.5223073E7</v>
      </c>
      <c r="B295" t="s" s="8">
        <v>54</v>
      </c>
      <c r="C295" t="n" s="8">
        <f>IF(false,"120922598", "120922598")</f>
      </c>
      <c r="D295" t="s" s="8">
        <v>376</v>
      </c>
      <c r="E295" t="n" s="8">
        <v>1.0</v>
      </c>
      <c r="F295" t="n" s="8">
        <v>165.0</v>
      </c>
      <c r="G295" t="s" s="8">
        <v>61</v>
      </c>
      <c r="H295" t="s" s="8">
        <v>410</v>
      </c>
      <c r="I295" t="s" s="8">
        <v>442</v>
      </c>
    </row>
    <row r="296" ht="16.0" customHeight="true">
      <c r="A296" t="n" s="7">
        <v>4.5481603E7</v>
      </c>
      <c r="B296" t="s" s="8">
        <v>365</v>
      </c>
      <c r="C296" t="n" s="8">
        <f>IF(false,"120921543", "120921543")</f>
      </c>
      <c r="D296" t="s" s="8">
        <v>263</v>
      </c>
      <c r="E296" t="n" s="8">
        <v>2.0</v>
      </c>
      <c r="F296" t="n" s="8">
        <v>124.0</v>
      </c>
      <c r="G296" t="s" s="8">
        <v>61</v>
      </c>
      <c r="H296" t="s" s="8">
        <v>410</v>
      </c>
      <c r="I296" t="s" s="8">
        <v>443</v>
      </c>
    </row>
    <row r="297" ht="16.0" customHeight="true">
      <c r="A297" t="n" s="7">
        <v>4.5429816E7</v>
      </c>
      <c r="B297" t="s" s="8">
        <v>261</v>
      </c>
      <c r="C297" t="n" s="8">
        <f>IF(false,"120921370", "120921370")</f>
      </c>
      <c r="D297" t="s" s="8">
        <v>64</v>
      </c>
      <c r="E297" t="n" s="8">
        <v>1.0</v>
      </c>
      <c r="F297" t="n" s="8">
        <v>849.0</v>
      </c>
      <c r="G297" t="s" s="8">
        <v>61</v>
      </c>
      <c r="H297" t="s" s="8">
        <v>410</v>
      </c>
      <c r="I297" t="s" s="8">
        <v>444</v>
      </c>
    </row>
    <row r="298" ht="16.0" customHeight="true">
      <c r="A298" t="n" s="7">
        <v>4.5410737E7</v>
      </c>
      <c r="B298" t="s" s="8">
        <v>261</v>
      </c>
      <c r="C298" t="n" s="8">
        <f>IF(false,"003-317", "003-317")</f>
      </c>
      <c r="D298" t="s" s="8">
        <v>445</v>
      </c>
      <c r="E298" t="n" s="8">
        <v>2.0</v>
      </c>
      <c r="F298" t="n" s="8">
        <v>150.0</v>
      </c>
      <c r="G298" t="s" s="8">
        <v>61</v>
      </c>
      <c r="H298" t="s" s="8">
        <v>410</v>
      </c>
      <c r="I298" t="s" s="8">
        <v>446</v>
      </c>
    </row>
    <row r="299" ht="16.0" customHeight="true">
      <c r="A299" t="n" s="7">
        <v>4.5343272E7</v>
      </c>
      <c r="B299" t="s" s="8">
        <v>146</v>
      </c>
      <c r="C299" t="n" s="8">
        <f>IF(false,"005-1307", "005-1307")</f>
      </c>
      <c r="D299" t="s" s="8">
        <v>447</v>
      </c>
      <c r="E299" t="n" s="8">
        <v>1.0</v>
      </c>
      <c r="F299" t="n" s="8">
        <v>165.0</v>
      </c>
      <c r="G299" t="s" s="8">
        <v>61</v>
      </c>
      <c r="H299" t="s" s="8">
        <v>410</v>
      </c>
      <c r="I299" t="s" s="8">
        <v>448</v>
      </c>
    </row>
    <row r="300" ht="16.0" customHeight="true">
      <c r="A300" t="n" s="7">
        <v>4.5343272E7</v>
      </c>
      <c r="B300" t="s" s="8">
        <v>146</v>
      </c>
      <c r="C300" t="n" s="8">
        <f>IF(false,"005-1307", "005-1307")</f>
      </c>
      <c r="D300" t="s" s="8">
        <v>447</v>
      </c>
      <c r="E300" t="n" s="8">
        <v>1.0</v>
      </c>
      <c r="F300" t="n" s="8">
        <v>506.0</v>
      </c>
      <c r="G300" t="s" s="8">
        <v>53</v>
      </c>
      <c r="H300" t="s" s="8">
        <v>410</v>
      </c>
      <c r="I300" t="s" s="8">
        <v>449</v>
      </c>
    </row>
    <row r="301" ht="16.0" customHeight="true">
      <c r="A301" t="n" s="7">
        <v>4.5424946E7</v>
      </c>
      <c r="B301" t="s" s="8">
        <v>261</v>
      </c>
      <c r="C301" t="n" s="8">
        <f>IF(false,"120921995", "120921995")</f>
      </c>
      <c r="D301" t="s" s="8">
        <v>300</v>
      </c>
      <c r="E301" t="n" s="8">
        <v>3.0</v>
      </c>
      <c r="F301" t="n" s="8">
        <v>549.0</v>
      </c>
      <c r="G301" t="s" s="8">
        <v>61</v>
      </c>
      <c r="H301" t="s" s="8">
        <v>410</v>
      </c>
      <c r="I301" t="s" s="8">
        <v>450</v>
      </c>
    </row>
    <row r="302" ht="16.0" customHeight="true">
      <c r="A302" t="n" s="7">
        <v>4.547987E7</v>
      </c>
      <c r="B302" t="s" s="8">
        <v>365</v>
      </c>
      <c r="C302" t="n" s="8">
        <f>IF(false,"005-1357", "005-1357")</f>
      </c>
      <c r="D302" t="s" s="8">
        <v>451</v>
      </c>
      <c r="E302" t="n" s="8">
        <v>1.0</v>
      </c>
      <c r="F302" t="n" s="8">
        <v>188.0</v>
      </c>
      <c r="G302" t="s" s="8">
        <v>61</v>
      </c>
      <c r="H302" t="s" s="8">
        <v>410</v>
      </c>
      <c r="I302" t="s" s="8">
        <v>452</v>
      </c>
    </row>
    <row r="303" ht="16.0" customHeight="true">
      <c r="A303" t="n" s="7">
        <v>4.5472816E7</v>
      </c>
      <c r="B303" t="s" s="8">
        <v>365</v>
      </c>
      <c r="C303" t="n" s="8">
        <f>IF(false,"005-1261", "005-1261")</f>
      </c>
      <c r="D303" t="s" s="8">
        <v>453</v>
      </c>
      <c r="E303" t="n" s="8">
        <v>1.0</v>
      </c>
      <c r="F303" t="n" s="8">
        <v>98.0</v>
      </c>
      <c r="G303" t="s" s="8">
        <v>61</v>
      </c>
      <c r="H303" t="s" s="8">
        <v>410</v>
      </c>
      <c r="I303" t="s" s="8">
        <v>454</v>
      </c>
    </row>
    <row r="304" ht="16.0" customHeight="true">
      <c r="A304" t="n" s="7">
        <v>4.5189082E7</v>
      </c>
      <c r="B304" t="s" s="8">
        <v>54</v>
      </c>
      <c r="C304" t="n" s="8">
        <f>IF(false,"120922390", "120922390")</f>
      </c>
      <c r="D304" t="s" s="8">
        <v>199</v>
      </c>
      <c r="E304" t="n" s="8">
        <v>1.0</v>
      </c>
      <c r="F304" t="n" s="8">
        <v>145.0</v>
      </c>
      <c r="G304" t="s" s="8">
        <v>61</v>
      </c>
      <c r="H304" t="s" s="8">
        <v>410</v>
      </c>
      <c r="I304" t="s" s="8">
        <v>455</v>
      </c>
    </row>
    <row r="305" ht="16.0" customHeight="true">
      <c r="A305" t="n" s="7">
        <v>4.5472816E7</v>
      </c>
      <c r="B305" t="s" s="8">
        <v>365</v>
      </c>
      <c r="C305" t="n" s="8">
        <f>IF(false,"005-1261", "005-1261")</f>
      </c>
      <c r="D305" t="s" s="8">
        <v>453</v>
      </c>
      <c r="E305" t="n" s="8">
        <v>1.0</v>
      </c>
      <c r="F305" t="n" s="8">
        <v>61.0</v>
      </c>
      <c r="G305" t="s" s="8">
        <v>53</v>
      </c>
      <c r="H305" t="s" s="8">
        <v>410</v>
      </c>
      <c r="I305" t="s" s="8">
        <v>456</v>
      </c>
    </row>
    <row r="306" ht="16.0" customHeight="true">
      <c r="A306" t="n" s="7">
        <v>4.520211E7</v>
      </c>
      <c r="B306" t="s" s="8">
        <v>54</v>
      </c>
      <c r="C306" t="n" s="8">
        <f>IF(false,"005-1516", "005-1516")</f>
      </c>
      <c r="D306" t="s" s="8">
        <v>98</v>
      </c>
      <c r="E306" t="n" s="8">
        <v>3.0</v>
      </c>
      <c r="F306" t="n" s="8">
        <v>522.0</v>
      </c>
      <c r="G306" t="s" s="8">
        <v>61</v>
      </c>
      <c r="H306" t="s" s="8">
        <v>410</v>
      </c>
      <c r="I306" t="s" s="8">
        <v>457</v>
      </c>
    </row>
    <row r="307" ht="16.0" customHeight="true">
      <c r="A307" t="n" s="7">
        <v>4.5395454E7</v>
      </c>
      <c r="B307" t="s" s="8">
        <v>261</v>
      </c>
      <c r="C307" t="n" s="8">
        <f>IF(false,"000-631", "000-631")</f>
      </c>
      <c r="D307" t="s" s="8">
        <v>142</v>
      </c>
      <c r="E307" t="n" s="8">
        <v>1.0</v>
      </c>
      <c r="F307" t="n" s="8">
        <v>229.0</v>
      </c>
      <c r="G307" t="s" s="8">
        <v>53</v>
      </c>
      <c r="H307" t="s" s="8">
        <v>410</v>
      </c>
      <c r="I307" t="s" s="8">
        <v>458</v>
      </c>
    </row>
    <row r="308" ht="16.0" customHeight="true">
      <c r="A308" t="n" s="7">
        <v>4.5366678E7</v>
      </c>
      <c r="B308" t="s" s="8">
        <v>261</v>
      </c>
      <c r="C308" t="n" s="8">
        <f>IF(false,"002-102", "002-102")</f>
      </c>
      <c r="D308" t="s" s="8">
        <v>324</v>
      </c>
      <c r="E308" t="n" s="8">
        <v>5.0</v>
      </c>
      <c r="F308" t="n" s="8">
        <v>2465.0</v>
      </c>
      <c r="G308" t="s" s="8">
        <v>61</v>
      </c>
      <c r="H308" t="s" s="8">
        <v>410</v>
      </c>
      <c r="I308" t="s" s="8">
        <v>459</v>
      </c>
    </row>
    <row r="309" ht="16.0" customHeight="true">
      <c r="A309" t="n" s="7">
        <v>4.5329861E7</v>
      </c>
      <c r="B309" t="s" s="8">
        <v>146</v>
      </c>
      <c r="C309" t="n" s="8">
        <f>IF(false,"120921439", "120921439")</f>
      </c>
      <c r="D309" t="s" s="8">
        <v>90</v>
      </c>
      <c r="E309" t="n" s="8">
        <v>1.0</v>
      </c>
      <c r="F309" t="n" s="8">
        <v>404.0</v>
      </c>
      <c r="G309" t="s" s="8">
        <v>53</v>
      </c>
      <c r="H309" t="s" s="8">
        <v>410</v>
      </c>
      <c r="I309" t="s" s="8">
        <v>460</v>
      </c>
    </row>
    <row r="310" ht="16.0" customHeight="true">
      <c r="A310" t="n" s="7">
        <v>4.5462258E7</v>
      </c>
      <c r="B310" t="s" s="8">
        <v>261</v>
      </c>
      <c r="C310" t="n" s="8">
        <f>IF(false,"120922422", "120922422")</f>
      </c>
      <c r="D310" t="s" s="8">
        <v>461</v>
      </c>
      <c r="E310" t="n" s="8">
        <v>2.0</v>
      </c>
      <c r="F310" t="n" s="8">
        <v>623.0</v>
      </c>
      <c r="G310" t="s" s="8">
        <v>53</v>
      </c>
      <c r="H310" t="s" s="8">
        <v>410</v>
      </c>
      <c r="I310" t="s" s="8">
        <v>462</v>
      </c>
    </row>
    <row r="311" ht="16.0" customHeight="true">
      <c r="A311" t="n" s="7">
        <v>4.5462258E7</v>
      </c>
      <c r="B311" t="s" s="8">
        <v>261</v>
      </c>
      <c r="C311" t="n" s="8">
        <f>IF(false,"120922318", "120922318")</f>
      </c>
      <c r="D311" t="s" s="8">
        <v>463</v>
      </c>
      <c r="E311" t="n" s="8">
        <v>1.0</v>
      </c>
      <c r="F311" t="n" s="8">
        <v>311.0</v>
      </c>
      <c r="G311" t="s" s="8">
        <v>53</v>
      </c>
      <c r="H311" t="s" s="8">
        <v>410</v>
      </c>
      <c r="I311" t="s" s="8">
        <v>462</v>
      </c>
    </row>
    <row r="312" ht="16.0" customHeight="true">
      <c r="A312" t="n" s="7">
        <v>4.546292E7</v>
      </c>
      <c r="B312" t="s" s="8">
        <v>261</v>
      </c>
      <c r="C312" t="n" s="8">
        <f>IF(false,"01-004211", "01-004211")</f>
      </c>
      <c r="D312" t="s" s="8">
        <v>258</v>
      </c>
      <c r="E312" t="n" s="8">
        <v>1.0</v>
      </c>
      <c r="F312" t="n" s="8">
        <v>398.0</v>
      </c>
      <c r="G312" t="s" s="8">
        <v>61</v>
      </c>
      <c r="H312" t="s" s="8">
        <v>410</v>
      </c>
      <c r="I312" t="s" s="8">
        <v>464</v>
      </c>
    </row>
    <row r="313" ht="16.0" customHeight="true">
      <c r="A313" t="n" s="7">
        <v>4.543137E7</v>
      </c>
      <c r="B313" t="s" s="8">
        <v>261</v>
      </c>
      <c r="C313" t="n" s="8">
        <f>IF(false,"002-098", "002-098")</f>
      </c>
      <c r="D313" t="s" s="8">
        <v>138</v>
      </c>
      <c r="E313" t="n" s="8">
        <v>1.0</v>
      </c>
      <c r="F313" t="n" s="8">
        <v>251.0</v>
      </c>
      <c r="G313" t="s" s="8">
        <v>61</v>
      </c>
      <c r="H313" t="s" s="8">
        <v>410</v>
      </c>
      <c r="I313" t="s" s="8">
        <v>465</v>
      </c>
    </row>
    <row r="314" ht="16.0" customHeight="true">
      <c r="A314" t="n" s="7">
        <v>4.543137E7</v>
      </c>
      <c r="B314" t="s" s="8">
        <v>261</v>
      </c>
      <c r="C314" t="n" s="8">
        <f>IF(false,"002-098", "002-098")</f>
      </c>
      <c r="D314" t="s" s="8">
        <v>138</v>
      </c>
      <c r="E314" t="n" s="8">
        <v>1.0</v>
      </c>
      <c r="F314" t="n" s="8">
        <v>209.0</v>
      </c>
      <c r="G314" t="s" s="8">
        <v>53</v>
      </c>
      <c r="H314" t="s" s="8">
        <v>410</v>
      </c>
      <c r="I314" t="s" s="8">
        <v>466</v>
      </c>
    </row>
    <row r="315" ht="16.0" customHeight="true">
      <c r="A315" t="n" s="7">
        <v>4.5403971E7</v>
      </c>
      <c r="B315" t="s" s="8">
        <v>261</v>
      </c>
      <c r="C315" t="n" s="8">
        <f>IF(false,"120921370", "120921370")</f>
      </c>
      <c r="D315" t="s" s="8">
        <v>64</v>
      </c>
      <c r="E315" t="n" s="8">
        <v>1.0</v>
      </c>
      <c r="F315" t="n" s="8">
        <v>126.0</v>
      </c>
      <c r="G315" t="s" s="8">
        <v>61</v>
      </c>
      <c r="H315" t="s" s="8">
        <v>410</v>
      </c>
      <c r="I315" t="s" s="8">
        <v>467</v>
      </c>
    </row>
    <row r="316" ht="16.0" customHeight="true">
      <c r="A316" t="n" s="7">
        <v>4.5398433E7</v>
      </c>
      <c r="B316" t="s" s="8">
        <v>261</v>
      </c>
      <c r="C316" t="n" s="8">
        <f>IF(false,"005-1110", "005-1110")</f>
      </c>
      <c r="D316" t="s" s="8">
        <v>468</v>
      </c>
      <c r="E316" t="n" s="8">
        <v>1.0</v>
      </c>
      <c r="F316" t="n" s="8">
        <v>43.0</v>
      </c>
      <c r="G316" t="s" s="8">
        <v>65</v>
      </c>
      <c r="H316" t="s" s="8">
        <v>410</v>
      </c>
      <c r="I316" t="s" s="8">
        <v>469</v>
      </c>
    </row>
    <row r="317" ht="16.0" customHeight="true">
      <c r="A317" t="n" s="7">
        <v>4.5300114E7</v>
      </c>
      <c r="B317" t="s" s="8">
        <v>146</v>
      </c>
      <c r="C317" t="n" s="8">
        <f>IF(false,"01-003810", "01-003810")</f>
      </c>
      <c r="D317" t="s" s="8">
        <v>274</v>
      </c>
      <c r="E317" t="n" s="8">
        <v>7.0</v>
      </c>
      <c r="F317" t="n" s="8">
        <v>476.0</v>
      </c>
      <c r="G317" t="s" s="8">
        <v>61</v>
      </c>
      <c r="H317" t="s" s="8">
        <v>410</v>
      </c>
      <c r="I317" t="s" s="8">
        <v>470</v>
      </c>
    </row>
    <row r="318" ht="16.0" customHeight="true">
      <c r="A318" t="n" s="7">
        <v>4.5396138E7</v>
      </c>
      <c r="B318" t="s" s="8">
        <v>261</v>
      </c>
      <c r="C318" t="n" s="8">
        <f>IF(false,"003-306", "003-306")</f>
      </c>
      <c r="D318" t="s" s="8">
        <v>471</v>
      </c>
      <c r="E318" t="n" s="8">
        <v>1.0</v>
      </c>
      <c r="F318" t="n" s="8">
        <v>274.0</v>
      </c>
      <c r="G318" t="s" s="8">
        <v>61</v>
      </c>
      <c r="H318" t="s" s="8">
        <v>410</v>
      </c>
      <c r="I318" t="s" s="8">
        <v>472</v>
      </c>
    </row>
    <row r="319" ht="16.0" customHeight="true">
      <c r="A319" t="n" s="7">
        <v>4.5411884E7</v>
      </c>
      <c r="B319" t="s" s="8">
        <v>261</v>
      </c>
      <c r="C319" t="n" s="8">
        <f>IF(false,"120921855", "120921855")</f>
      </c>
      <c r="D319" t="s" s="8">
        <v>473</v>
      </c>
      <c r="E319" t="n" s="8">
        <v>2.0</v>
      </c>
      <c r="F319" t="n" s="8">
        <v>264.0</v>
      </c>
      <c r="G319" t="s" s="8">
        <v>61</v>
      </c>
      <c r="H319" t="s" s="8">
        <v>410</v>
      </c>
      <c r="I319" t="s" s="8">
        <v>474</v>
      </c>
    </row>
    <row r="320" ht="16.0" customHeight="true">
      <c r="A320" t="n" s="7">
        <v>4.5486619E7</v>
      </c>
      <c r="B320" t="s" s="8">
        <v>365</v>
      </c>
      <c r="C320" t="n" s="8">
        <f>IF(false,"120922603", "120922603")</f>
      </c>
      <c r="D320" t="s" s="8">
        <v>475</v>
      </c>
      <c r="E320" t="n" s="8">
        <v>1.0</v>
      </c>
      <c r="F320" t="n" s="8">
        <v>264.0</v>
      </c>
      <c r="G320" t="s" s="8">
        <v>61</v>
      </c>
      <c r="H320" t="s" s="8">
        <v>410</v>
      </c>
      <c r="I320" t="s" s="8">
        <v>476</v>
      </c>
    </row>
    <row r="321" ht="16.0" customHeight="true">
      <c r="A321" t="n" s="7">
        <v>4.5303742E7</v>
      </c>
      <c r="B321" t="s" s="8">
        <v>146</v>
      </c>
      <c r="C321" t="n" s="8">
        <f>IF(false,"120921370", "120921370")</f>
      </c>
      <c r="D321" t="s" s="8">
        <v>64</v>
      </c>
      <c r="E321" t="n" s="8">
        <v>1.0</v>
      </c>
      <c r="F321" t="n" s="8">
        <v>126.0</v>
      </c>
      <c r="G321" t="s" s="8">
        <v>61</v>
      </c>
      <c r="H321" t="s" s="8">
        <v>410</v>
      </c>
      <c r="I321" t="s" s="8">
        <v>477</v>
      </c>
    </row>
    <row r="322" ht="16.0" customHeight="true">
      <c r="A322" t="n" s="7">
        <v>4.5476915E7</v>
      </c>
      <c r="B322" t="s" s="8">
        <v>365</v>
      </c>
      <c r="C322" t="n" s="8">
        <f>IF(false,"120922613", "120922613")</f>
      </c>
      <c r="D322" t="s" s="8">
        <v>478</v>
      </c>
      <c r="E322" t="n" s="8">
        <v>1.0</v>
      </c>
      <c r="F322" t="n" s="8">
        <v>99.0</v>
      </c>
      <c r="G322" t="s" s="8">
        <v>61</v>
      </c>
      <c r="H322" t="s" s="8">
        <v>410</v>
      </c>
      <c r="I322" t="s" s="8">
        <v>479</v>
      </c>
    </row>
    <row r="323" ht="16.0" customHeight="true">
      <c r="A323" t="n" s="7">
        <v>4.5476915E7</v>
      </c>
      <c r="B323" t="s" s="8">
        <v>365</v>
      </c>
      <c r="C323" t="n" s="8">
        <f>IF(false,"120922613", "120922613")</f>
      </c>
      <c r="D323" t="s" s="8">
        <v>478</v>
      </c>
      <c r="E323" t="n" s="8">
        <v>1.0</v>
      </c>
      <c r="F323" t="n" s="8">
        <v>799.0</v>
      </c>
      <c r="G323" t="s" s="8">
        <v>65</v>
      </c>
      <c r="H323" t="s" s="8">
        <v>410</v>
      </c>
      <c r="I323" t="s" s="8">
        <v>480</v>
      </c>
    </row>
    <row r="324" ht="16.0" customHeight="true">
      <c r="A324" t="n" s="7">
        <v>4.5452547E7</v>
      </c>
      <c r="B324" t="s" s="8">
        <v>261</v>
      </c>
      <c r="C324" t="n" s="8">
        <f>IF(false,"120906023", "120906023")</f>
      </c>
      <c r="D324" t="s" s="8">
        <v>87</v>
      </c>
      <c r="E324" t="n" s="8">
        <v>1.0</v>
      </c>
      <c r="F324" t="n" s="8">
        <v>231.0</v>
      </c>
      <c r="G324" t="s" s="8">
        <v>53</v>
      </c>
      <c r="H324" t="s" s="8">
        <v>410</v>
      </c>
      <c r="I324" t="s" s="8">
        <v>481</v>
      </c>
    </row>
    <row r="325" ht="16.0" customHeight="true">
      <c r="A325" t="n" s="7">
        <v>4.4980761E7</v>
      </c>
      <c r="B325" t="s" s="8">
        <v>73</v>
      </c>
      <c r="C325" t="n" s="8">
        <f>IF(false,"120922164", "120922164")</f>
      </c>
      <c r="D325" t="s" s="8">
        <v>482</v>
      </c>
      <c r="E325" t="n" s="8">
        <v>1.0</v>
      </c>
      <c r="F325" t="n" s="8">
        <v>140.0</v>
      </c>
      <c r="G325" t="s" s="8">
        <v>61</v>
      </c>
      <c r="H325" t="s" s="8">
        <v>410</v>
      </c>
      <c r="I325" t="s" s="8">
        <v>483</v>
      </c>
    </row>
    <row r="326" ht="16.0" customHeight="true">
      <c r="A326" t="n" s="7">
        <v>4.4980761E7</v>
      </c>
      <c r="B326" t="s" s="8">
        <v>73</v>
      </c>
      <c r="C326" t="n" s="8">
        <f>IF(false,"120922163", "120922163")</f>
      </c>
      <c r="D326" t="s" s="8">
        <v>484</v>
      </c>
      <c r="E326" t="n" s="8">
        <v>1.0</v>
      </c>
      <c r="F326" t="n" s="8">
        <v>140.0</v>
      </c>
      <c r="G326" t="s" s="8">
        <v>61</v>
      </c>
      <c r="H326" t="s" s="8">
        <v>410</v>
      </c>
      <c r="I326" t="s" s="8">
        <v>483</v>
      </c>
    </row>
    <row r="327" ht="16.0" customHeight="true">
      <c r="A327" t="n" s="7">
        <v>4.5371268E7</v>
      </c>
      <c r="B327" t="s" s="8">
        <v>261</v>
      </c>
      <c r="C327" t="n" s="8">
        <f>IF(false,"01-004111", "01-004111")</f>
      </c>
      <c r="D327" t="s" s="8">
        <v>314</v>
      </c>
      <c r="E327" t="n" s="8">
        <v>1.0</v>
      </c>
      <c r="F327" t="n" s="8">
        <v>517.0</v>
      </c>
      <c r="G327" t="s" s="8">
        <v>65</v>
      </c>
      <c r="H327" t="s" s="8">
        <v>410</v>
      </c>
      <c r="I327" t="s" s="8">
        <v>485</v>
      </c>
    </row>
    <row r="328" ht="16.0" customHeight="true">
      <c r="A328" t="n" s="7">
        <v>4.5223073E7</v>
      </c>
      <c r="B328" t="s" s="8">
        <v>54</v>
      </c>
      <c r="C328" t="n" s="8">
        <f>IF(false,"120922598", "120922598")</f>
      </c>
      <c r="D328" t="s" s="8">
        <v>376</v>
      </c>
      <c r="E328" t="n" s="8">
        <v>1.0</v>
      </c>
      <c r="F328" t="n" s="8">
        <v>58.0</v>
      </c>
      <c r="G328" t="s" s="8">
        <v>65</v>
      </c>
      <c r="H328" t="s" s="8">
        <v>410</v>
      </c>
      <c r="I328" t="s" s="8">
        <v>486</v>
      </c>
    </row>
    <row r="329" ht="16.0" customHeight="true">
      <c r="A329" t="n" s="7">
        <v>4.5206611E7</v>
      </c>
      <c r="B329" t="s" s="8">
        <v>54</v>
      </c>
      <c r="C329" t="n" s="8">
        <f>IF(false,"120921570", "120921570")</f>
      </c>
      <c r="D329" t="s" s="8">
        <v>487</v>
      </c>
      <c r="E329" t="n" s="8">
        <v>1.0</v>
      </c>
      <c r="F329" t="n" s="8">
        <v>850.0</v>
      </c>
      <c r="G329" t="s" s="8">
        <v>53</v>
      </c>
      <c r="H329" t="s" s="8">
        <v>410</v>
      </c>
      <c r="I329" t="s" s="8">
        <v>488</v>
      </c>
    </row>
    <row r="330" ht="16.0" customHeight="true">
      <c r="A330" t="n" s="7">
        <v>4.5403978E7</v>
      </c>
      <c r="B330" t="s" s="8">
        <v>261</v>
      </c>
      <c r="C330" t="n" s="8">
        <f>IF(false,"005-1516", "005-1516")</f>
      </c>
      <c r="D330" t="s" s="8">
        <v>98</v>
      </c>
      <c r="E330" t="n" s="8">
        <v>1.0</v>
      </c>
      <c r="F330" t="n" s="8">
        <v>171.0</v>
      </c>
      <c r="G330" t="s" s="8">
        <v>61</v>
      </c>
      <c r="H330" t="s" s="8">
        <v>410</v>
      </c>
      <c r="I330" t="s" s="8">
        <v>489</v>
      </c>
    </row>
    <row r="331" ht="16.0" customHeight="true">
      <c r="A331" t="n" s="7">
        <v>4.5416064E7</v>
      </c>
      <c r="B331" t="s" s="8">
        <v>261</v>
      </c>
      <c r="C331" t="n" s="8">
        <f>IF(false,"005-1250", "005-1250")</f>
      </c>
      <c r="D331" t="s" s="8">
        <v>106</v>
      </c>
      <c r="E331" t="n" s="8">
        <v>1.0</v>
      </c>
      <c r="F331" t="n" s="8">
        <v>46.0</v>
      </c>
      <c r="G331" t="s" s="8">
        <v>65</v>
      </c>
      <c r="H331" t="s" s="8">
        <v>410</v>
      </c>
      <c r="I331" t="s" s="8">
        <v>490</v>
      </c>
    </row>
    <row r="332" ht="16.0" customHeight="true">
      <c r="A332" t="n" s="7">
        <v>4.5429879E7</v>
      </c>
      <c r="B332" t="s" s="8">
        <v>261</v>
      </c>
      <c r="C332" t="n" s="8">
        <f>IF(false,"120922158", "120922158")</f>
      </c>
      <c r="D332" t="s" s="8">
        <v>205</v>
      </c>
      <c r="E332" t="n" s="8">
        <v>1.0</v>
      </c>
      <c r="F332" t="n" s="8">
        <v>25.0</v>
      </c>
      <c r="G332" t="s" s="8">
        <v>65</v>
      </c>
      <c r="H332" t="s" s="8">
        <v>410</v>
      </c>
      <c r="I332" t="s" s="8">
        <v>491</v>
      </c>
    </row>
    <row r="333" ht="16.0" customHeight="true">
      <c r="A333" t="n" s="7">
        <v>4.5400753E7</v>
      </c>
      <c r="B333" t="s" s="8">
        <v>261</v>
      </c>
      <c r="C333" t="n" s="8">
        <f>IF(false,"1003330", "1003330")</f>
      </c>
      <c r="D333" t="s" s="8">
        <v>492</v>
      </c>
      <c r="E333" t="n" s="8">
        <v>1.0</v>
      </c>
      <c r="F333" t="n" s="8">
        <v>296.0</v>
      </c>
      <c r="G333" t="s" s="8">
        <v>61</v>
      </c>
      <c r="H333" t="s" s="8">
        <v>410</v>
      </c>
      <c r="I333" t="s" s="8">
        <v>493</v>
      </c>
    </row>
    <row r="334" ht="16.0" customHeight="true">
      <c r="A334" t="n" s="7">
        <v>4.5400753E7</v>
      </c>
      <c r="B334" t="s" s="8">
        <v>261</v>
      </c>
      <c r="C334" t="n" s="8">
        <f>IF(false,"1003330", "1003330")</f>
      </c>
      <c r="D334" t="s" s="8">
        <v>492</v>
      </c>
      <c r="E334" t="n" s="8">
        <v>1.0</v>
      </c>
      <c r="F334" t="n" s="8">
        <v>1474.0</v>
      </c>
      <c r="G334" t="s" s="8">
        <v>53</v>
      </c>
      <c r="H334" t="s" s="8">
        <v>410</v>
      </c>
      <c r="I334" t="s" s="8">
        <v>494</v>
      </c>
    </row>
    <row r="335" ht="16.0" customHeight="true">
      <c r="A335" t="n" s="7">
        <v>4.5554921E7</v>
      </c>
      <c r="B335" t="s" s="8">
        <v>365</v>
      </c>
      <c r="C335" t="n" s="8">
        <f>IF(false,"120921370", "120921370")</f>
      </c>
      <c r="D335" t="s" s="8">
        <v>64</v>
      </c>
      <c r="E335" t="n" s="8">
        <v>1.0</v>
      </c>
      <c r="F335" t="n" s="8">
        <v>647.0</v>
      </c>
      <c r="G335" t="s" s="8">
        <v>53</v>
      </c>
      <c r="H335" t="s" s="8">
        <v>410</v>
      </c>
      <c r="I335" t="s" s="8">
        <v>495</v>
      </c>
    </row>
    <row r="336" ht="16.0" customHeight="true">
      <c r="A336" t="n" s="7">
        <v>4.5359499E7</v>
      </c>
      <c r="B336" t="s" s="8">
        <v>146</v>
      </c>
      <c r="C336" t="n" s="8">
        <f>IF(false,"120922903", "120922903")</f>
      </c>
      <c r="D336" t="s" s="8">
        <v>438</v>
      </c>
      <c r="E336" t="n" s="8">
        <v>1.0</v>
      </c>
      <c r="F336" t="n" s="8">
        <v>7.0</v>
      </c>
      <c r="G336" t="s" s="8">
        <v>65</v>
      </c>
      <c r="H336" t="s" s="8">
        <v>410</v>
      </c>
      <c r="I336" t="s" s="8">
        <v>496</v>
      </c>
    </row>
    <row r="337" ht="16.0" customHeight="true">
      <c r="A337" t="n" s="7">
        <v>4.5549091E7</v>
      </c>
      <c r="B337" t="s" s="8">
        <v>365</v>
      </c>
      <c r="C337" t="n" s="8">
        <f>IF(false,"005-1258", "005-1258")</f>
      </c>
      <c r="D337" t="s" s="8">
        <v>190</v>
      </c>
      <c r="E337" t="n" s="8">
        <v>1.0</v>
      </c>
      <c r="F337" t="n" s="8">
        <v>177.0</v>
      </c>
      <c r="G337" t="s" s="8">
        <v>53</v>
      </c>
      <c r="H337" t="s" s="8">
        <v>410</v>
      </c>
      <c r="I337" t="s" s="8">
        <v>497</v>
      </c>
    </row>
    <row r="338" ht="16.0" customHeight="true">
      <c r="A338" t="n" s="7">
        <v>4.5492255E7</v>
      </c>
      <c r="B338" t="s" s="8">
        <v>365</v>
      </c>
      <c r="C338" t="n" s="8">
        <f>IF(false,"120921370", "120921370")</f>
      </c>
      <c r="D338" t="s" s="8">
        <v>64</v>
      </c>
      <c r="E338" t="n" s="8">
        <v>1.0</v>
      </c>
      <c r="F338" t="n" s="8">
        <v>255.0</v>
      </c>
      <c r="G338" t="s" s="8">
        <v>65</v>
      </c>
      <c r="H338" t="s" s="8">
        <v>410</v>
      </c>
      <c r="I338" t="s" s="8">
        <v>498</v>
      </c>
    </row>
    <row r="339" ht="16.0" customHeight="true">
      <c r="A339" t="n" s="7">
        <v>4.5373209E7</v>
      </c>
      <c r="B339" t="s" s="8">
        <v>261</v>
      </c>
      <c r="C339" t="n" s="8">
        <f>IF(false,"120922665", "120922665")</f>
      </c>
      <c r="D339" t="s" s="8">
        <v>159</v>
      </c>
      <c r="E339" t="n" s="8">
        <v>1.0</v>
      </c>
      <c r="F339" t="n" s="8">
        <v>144.0</v>
      </c>
      <c r="G339" t="s" s="8">
        <v>53</v>
      </c>
      <c r="H339" t="s" s="8">
        <v>410</v>
      </c>
      <c r="I339" t="s" s="8">
        <v>499</v>
      </c>
    </row>
    <row r="340" ht="16.0" customHeight="true">
      <c r="A340" t="n" s="7">
        <v>4.5072041E7</v>
      </c>
      <c r="B340" t="s" s="8">
        <v>63</v>
      </c>
      <c r="C340" t="n" s="8">
        <f>IF(false,"005-1111", "005-1111")</f>
      </c>
      <c r="D340" t="s" s="8">
        <v>179</v>
      </c>
      <c r="E340" t="n" s="8">
        <v>1.0</v>
      </c>
      <c r="F340" t="n" s="8">
        <v>258.0</v>
      </c>
      <c r="G340" t="s" s="8">
        <v>61</v>
      </c>
      <c r="H340" t="s" s="8">
        <v>410</v>
      </c>
      <c r="I340" t="s" s="8">
        <v>500</v>
      </c>
    </row>
    <row r="341" ht="16.0" customHeight="true"/>
    <row r="342" ht="16.0" customHeight="true">
      <c r="A342" t="s" s="1">
        <v>37</v>
      </c>
      <c r="B342" s="1"/>
      <c r="C342" s="1"/>
      <c r="D342" s="1"/>
      <c r="E342" s="1"/>
      <c r="F342" t="n" s="8">
        <v>120816.39</v>
      </c>
      <c r="G342" s="2"/>
    </row>
    <row r="343" ht="16.0" customHeight="true"/>
    <row r="344" ht="16.0" customHeight="true">
      <c r="A344" t="s" s="1">
        <v>36</v>
      </c>
    </row>
    <row r="345" ht="34.0" customHeight="true">
      <c r="A345" t="s" s="9">
        <v>38</v>
      </c>
      <c r="B345" t="s" s="9">
        <v>0</v>
      </c>
      <c r="C345" t="s" s="9">
        <v>43</v>
      </c>
      <c r="D345" t="s" s="9">
        <v>1</v>
      </c>
      <c r="E345" t="s" s="9">
        <v>2</v>
      </c>
      <c r="F345" t="s" s="9">
        <v>39</v>
      </c>
      <c r="G345" t="s" s="9">
        <v>5</v>
      </c>
      <c r="H345" t="s" s="9">
        <v>3</v>
      </c>
      <c r="I345" t="s" s="9">
        <v>4</v>
      </c>
    </row>
    <row r="346" ht="16.0" customHeight="true">
      <c r="A346" t="n" s="8">
        <v>4.4904055E7</v>
      </c>
      <c r="B346" t="s" s="8">
        <v>56</v>
      </c>
      <c r="C346" t="n" s="8">
        <f>IF(false,"120922351", "120922351")</f>
      </c>
      <c r="D346" t="s" s="8">
        <v>57</v>
      </c>
      <c r="E346" t="n" s="8">
        <v>3.0</v>
      </c>
      <c r="F346" t="n" s="8">
        <v>-278.0</v>
      </c>
      <c r="G346" t="s" s="8">
        <v>501</v>
      </c>
      <c r="H346" t="s" s="8">
        <v>261</v>
      </c>
      <c r="I346" t="s" s="8">
        <v>502</v>
      </c>
    </row>
    <row r="347" ht="16.0" customHeight="true">
      <c r="A347" t="n" s="8">
        <v>4.3921322E7</v>
      </c>
      <c r="B347" t="s" s="8">
        <v>503</v>
      </c>
      <c r="C347" t="n" s="8">
        <f>IF(false,"120922209", "120922209")</f>
      </c>
      <c r="D347" t="s" s="8">
        <v>420</v>
      </c>
      <c r="E347" t="n" s="8">
        <v>1.0</v>
      </c>
      <c r="F347" t="n" s="8">
        <v>-60.0</v>
      </c>
      <c r="G347" t="s" s="8">
        <v>501</v>
      </c>
      <c r="H347" t="s" s="8">
        <v>365</v>
      </c>
      <c r="I347" t="s" s="8">
        <v>504</v>
      </c>
    </row>
    <row r="348" ht="16.0" customHeight="true">
      <c r="A348" t="n" s="8">
        <v>4.3921322E7</v>
      </c>
      <c r="B348" t="s" s="8">
        <v>503</v>
      </c>
      <c r="C348" t="n" s="8">
        <f>IF(false,"120922209", "120922209")</f>
      </c>
      <c r="D348" t="s" s="8">
        <v>420</v>
      </c>
      <c r="E348" t="n" s="8">
        <v>1.0</v>
      </c>
      <c r="F348" t="n" s="8">
        <v>-119.0</v>
      </c>
      <c r="G348" t="s" s="8">
        <v>505</v>
      </c>
      <c r="H348" t="s" s="8">
        <v>365</v>
      </c>
      <c r="I348" t="s" s="8">
        <v>506</v>
      </c>
    </row>
    <row r="349" ht="16.0" customHeight="true">
      <c r="A349" t="n" s="8">
        <v>4.4965324E7</v>
      </c>
      <c r="B349" t="s" s="8">
        <v>73</v>
      </c>
      <c r="C349" t="n" s="8">
        <f>IF(false,"120921943", "120921943")</f>
      </c>
      <c r="D349" t="s" s="8">
        <v>379</v>
      </c>
      <c r="E349" t="n" s="8">
        <v>1.0</v>
      </c>
      <c r="F349" t="n" s="8">
        <v>-173.0</v>
      </c>
      <c r="G349" t="s" s="8">
        <v>505</v>
      </c>
      <c r="H349" t="s" s="8">
        <v>365</v>
      </c>
      <c r="I349" t="s" s="8">
        <v>507</v>
      </c>
    </row>
    <row r="350" ht="16.0" customHeight="true">
      <c r="A350" t="n" s="8">
        <v>4.4965324E7</v>
      </c>
      <c r="B350" t="s" s="8">
        <v>73</v>
      </c>
      <c r="C350" t="n" s="8">
        <f>IF(false,"120921943", "120921943")</f>
      </c>
      <c r="D350" t="s" s="8">
        <v>379</v>
      </c>
      <c r="E350" t="n" s="8">
        <v>1.0</v>
      </c>
      <c r="F350" t="n" s="8">
        <v>-18.0</v>
      </c>
      <c r="G350" t="s" s="8">
        <v>508</v>
      </c>
      <c r="H350" t="s" s="8">
        <v>365</v>
      </c>
      <c r="I350" t="s" s="8">
        <v>509</v>
      </c>
    </row>
    <row r="351" ht="16.0" customHeight="true">
      <c r="A351" t="n" s="8">
        <v>4.4992644E7</v>
      </c>
      <c r="B351" t="s" s="8">
        <v>73</v>
      </c>
      <c r="C351" t="n" s="8">
        <f>IF(false,"005-1515", "005-1515")</f>
      </c>
      <c r="D351" t="s" s="8">
        <v>79</v>
      </c>
      <c r="E351" t="n" s="8">
        <v>3.0</v>
      </c>
      <c r="F351" t="n" s="8">
        <v>-417.0</v>
      </c>
      <c r="G351" t="s" s="8">
        <v>505</v>
      </c>
      <c r="H351" t="s" s="8">
        <v>365</v>
      </c>
      <c r="I351" t="s" s="8">
        <v>510</v>
      </c>
    </row>
    <row r="352" ht="16.0" customHeight="true"/>
    <row r="353" ht="16.0" customHeight="true">
      <c r="A353" t="s" s="1">
        <v>37</v>
      </c>
      <c r="F353" t="n" s="8">
        <v>-1065.0</v>
      </c>
      <c r="G353" s="2"/>
      <c r="H353" s="0"/>
      <c r="I353" s="0"/>
    </row>
    <row r="354" ht="16.0" customHeight="true">
      <c r="A354" s="1"/>
      <c r="B354" s="1"/>
      <c r="C354" s="1"/>
      <c r="D354" s="1"/>
      <c r="E354" s="1"/>
      <c r="F354" s="1"/>
      <c r="G354" s="1"/>
      <c r="H354" s="1"/>
      <c r="I354" s="1"/>
    </row>
    <row r="355" ht="16.0" customHeight="true">
      <c r="A355" t="s" s="1">
        <v>40</v>
      </c>
    </row>
    <row r="356" ht="34.0" customHeight="true">
      <c r="A356" t="s" s="9">
        <v>47</v>
      </c>
      <c r="B356" t="s" s="9">
        <v>48</v>
      </c>
      <c r="C356" s="9"/>
      <c r="D356" s="9"/>
      <c r="E356" s="9"/>
      <c r="F356" t="s" s="9">
        <v>39</v>
      </c>
      <c r="G356" t="s" s="9">
        <v>5</v>
      </c>
      <c r="H356" t="s" s="9">
        <v>3</v>
      </c>
      <c r="I356" t="s" s="9">
        <v>4</v>
      </c>
    </row>
    <row r="357" ht="16.0" customHeight="true"/>
    <row r="358" ht="16.0" customHeight="true">
      <c r="A358" t="s" s="1">
        <v>37</v>
      </c>
      <c r="F358" t="n" s="8">
        <v>0.0</v>
      </c>
      <c r="G358" s="2"/>
      <c r="H358" s="0"/>
      <c r="I358" s="0"/>
    </row>
    <row r="359" ht="16.0" customHeight="true">
      <c r="A359" s="1"/>
      <c r="B359" s="1"/>
      <c r="C359" s="1"/>
      <c r="D359" s="1"/>
      <c r="E359" s="1"/>
      <c r="F359" s="1"/>
      <c r="G359" s="1"/>
      <c r="H359" s="1"/>
      <c r="I35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