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<sst xmlns="http://schemas.openxmlformats.org/spreadsheetml/2006/main" count="1882" uniqueCount="333">
  <si>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</si>
  <si>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</si>
  <si>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</si>
  <si>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</si>
  <si>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</si>
  <si>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</si>
  <si>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</si>
  <si>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</si>
  <si>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</si>
  <si>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</si>
  <si>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</si>
  <si>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</si>
  <si>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</si>
  <si>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</si>
  <si>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</si>
  <si>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</si>
  <si>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</si>
  <si>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</si>
  <si>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</si>
  <si>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</si>
  <si>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</si>
  <si>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</si>
  <si>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</si>
  <si>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</si>
  <si>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</si>
  <si>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</si>
  <si>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</si>
  <si>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</si>
  <si>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</si>
  <si>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</si>
  <si>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</si>
  <si>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</si>
  <si>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</si>
  <si>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</si>
  <si>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</si>
  <si>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</si>
  <si>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</si>
  <si>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</si>
  <si>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</si>
  <si>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</si>
  <si>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</si>
  <si>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</si>
  <si>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</si>
  <si>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</si>
  <si>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</si>
  <si>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</si>
  <si>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</si>
  <si>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</si>
  <si>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</si>
  <si>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</si>
  <si>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30.08.2021</t>
  </si>
  <si>
    <t>25.08.2021</t>
  </si>
  <si>
    <t>YokoSun трусики Premium L (9-14 кг) 44 шт., белый</t>
  </si>
  <si>
    <t>Платёж покупателя</t>
  </si>
  <si>
    <t>27.08.2021</t>
  </si>
  <si>
    <t>61269c4bb9f8ed098efe7174</t>
  </si>
  <si>
    <t>23.08.2021</t>
  </si>
  <si>
    <t>Аминокислотный комплекс Optimum Nutrition Superior Amino 2222 (320 таблеток)</t>
  </si>
  <si>
    <t>612379cfc3080f5f72f89698</t>
  </si>
  <si>
    <t>Satisfyer Стимулятор Penguin, черный/белый</t>
  </si>
  <si>
    <t>61235d445a3951647c7e80f1</t>
  </si>
  <si>
    <t>Satisfyer One Night Stand, бордовый</t>
  </si>
  <si>
    <t>61269f577153b39dcd5fcd5d</t>
  </si>
  <si>
    <t>26.08.2021</t>
  </si>
  <si>
    <t>Goo.N трусики L (9-14 кг) 44 шт.</t>
  </si>
  <si>
    <t>612719193b31764c84bd0127</t>
  </si>
  <si>
    <t>Satisfyer Вибромассажер вакуум-волновой Dual Pleasure J2018-101, белый</t>
  </si>
  <si>
    <t>61269627954f6b974353030e</t>
  </si>
  <si>
    <t>Pigeon Щетка для бутылочек с губкой, зеленый</t>
  </si>
  <si>
    <t>6126fda499d6ef604c4ddc07</t>
  </si>
  <si>
    <t>Goo.N трусики Ultra L (9-14 кг), 56 шт.</t>
  </si>
  <si>
    <t>61240644c3080fad9215a349</t>
  </si>
  <si>
    <t>Стиральный порошок Lion Top Hang-to-Dry Indoors, 0.9 кг</t>
  </si>
  <si>
    <t>61260f6d7153b3581e936deb</t>
  </si>
  <si>
    <t>Креатин Optimum Nutrition Micronised Creatine Powder (1.2 кг) без вкуса</t>
  </si>
  <si>
    <t>6127799d03c3786ef6e5e4b5</t>
  </si>
  <si>
    <t>KIOSHI трусики М (6-11 кг), 52 шт.</t>
  </si>
  <si>
    <t>61275d93dbdc3121633c04dd</t>
  </si>
  <si>
    <t>Стиральный порошок Attack Bio EX, 0.81 кг</t>
  </si>
  <si>
    <t>612893fd94d52713ffd3d0b8</t>
  </si>
  <si>
    <t>Goo.N подгузники S (4-8 кг), 84 шт.</t>
  </si>
  <si>
    <t>6126506603c3780c2c53e586</t>
  </si>
  <si>
    <t>YokoSun подгузники M (5-10 кг), 62 шт.</t>
  </si>
  <si>
    <t>6128c3be0fe99545b877a9dd</t>
  </si>
  <si>
    <t>24.08.2021</t>
  </si>
  <si>
    <t>Протеин Optimum Nutrition 100% Isolate Gold Standard (1320 г) ваниль</t>
  </si>
  <si>
    <t>6124f2b2dff13b55dcde708f</t>
  </si>
  <si>
    <t>Набор NAGARA Уголь древесный для устранения запаха в холодильнике, 160 г., 2шт</t>
  </si>
  <si>
    <t>6128d1e304e943d3de78ae2c</t>
  </si>
  <si>
    <t>16.08.2021</t>
  </si>
  <si>
    <t>Takeshi трусики бамбуковые Kid's L (9-14 кг) 44 шт.</t>
  </si>
  <si>
    <t>6128dc996a86433c80ae875c</t>
  </si>
  <si>
    <t>YokoSun трусики Premium M (6-10 кг) 56 шт., белый</t>
  </si>
  <si>
    <t>6128e009863e4e0264527807</t>
  </si>
  <si>
    <t>Стиральный порошок Lion Shoushu Blue Dia, 0.9 кг</t>
  </si>
  <si>
    <t>6128e23f0fe9951a1877a9a3</t>
  </si>
  <si>
    <t>19.08.2021</t>
  </si>
  <si>
    <t>YokoSun подгузники Premium NB (0-5 кг) 36 шт.</t>
  </si>
  <si>
    <t>6128e4cf32da8351b8b68aa6</t>
  </si>
  <si>
    <t>Pigeon палочки ватные с липкой поверхностью 50 шт</t>
  </si>
  <si>
    <t>6128eec4f98801240d2564c0</t>
  </si>
  <si>
    <t>Минерально-витаминный комплекс Optimum Nutrition Opti-Men (240 таблеток)</t>
  </si>
  <si>
    <t>6128fee3792ab10cd60a6315</t>
  </si>
  <si>
    <t>Merries трусики XXL (15-28 кг), 32 шт.</t>
  </si>
  <si>
    <t>6129198032da836613b68b9a</t>
  </si>
  <si>
    <t>Manuoki трусики М (6-11 кг), 56 шт.</t>
  </si>
  <si>
    <t>612924c532da83c6f0b68a02</t>
  </si>
  <si>
    <t>61293ad6863e4e4aa25277b9</t>
  </si>
  <si>
    <t>Минерально-витаминный комплекс Optimum Nutrition Opti-Women (60 капсул)</t>
  </si>
  <si>
    <t>61293b63f988018cdc2565c4</t>
  </si>
  <si>
    <t>Merries подгузники M (6-11 кг), 76 шт.</t>
  </si>
  <si>
    <t>6123f6ec9066f41aa8ba5358</t>
  </si>
  <si>
    <t>Meine Liebe, Карандаш-пятновыводитель кислородный универсальный</t>
  </si>
  <si>
    <t>28.08.2021</t>
  </si>
  <si>
    <t>6127f9d73620c24782b44692</t>
  </si>
  <si>
    <t>6127da9794d527d525d3d058</t>
  </si>
  <si>
    <t>Manuoki трусики L (9-14 кг), 44 шт.</t>
  </si>
  <si>
    <t>6127bda2bed21e0ea690881d</t>
  </si>
  <si>
    <t>Протеин Optimum Nutrition 100% Isolate Gold Standard (720-744 г) шоколад</t>
  </si>
  <si>
    <t>6127b49a954f6b134e53044c</t>
  </si>
  <si>
    <t>Гейнер Optimum Nutrition Serious Mass (5.44 кг) шоколад</t>
  </si>
  <si>
    <t>6127b9f2f98801a886256587</t>
  </si>
  <si>
    <t>Satisfyer Стимулятор Love Triangle, белый</t>
  </si>
  <si>
    <t>61281ab173990116b0577e1c</t>
  </si>
  <si>
    <t>Satisfyer Вакуумно-волновой стимулятор Love Breeze, голубой</t>
  </si>
  <si>
    <t>61277b0b03c3786bfce5e55e</t>
  </si>
  <si>
    <t>Satisfyer Вибратор пластик/силикон Mini Lovely Honey - 11.5 см, gold</t>
  </si>
  <si>
    <t>6129009df988013ec3256552</t>
  </si>
  <si>
    <t>Satisfyer Набор анальных пробок Booty Call (Plugs) 14 см, черный</t>
  </si>
  <si>
    <t>6127f511954f6ba9945303bd</t>
  </si>
  <si>
    <t>6127dee3b9f8ed4eb1fe7180</t>
  </si>
  <si>
    <t>6125dd98863e4e469beffbb9</t>
  </si>
  <si>
    <t>Satisfyer Вибратор из силикона Mono Flex 20.4 см, J2018-87, розовый</t>
  </si>
  <si>
    <t>61291980b9f8ed5955fe719b</t>
  </si>
  <si>
    <t>61298e55f4c0cb57dca1b664</t>
  </si>
  <si>
    <t>Аминокислота Optimum Nutrition Glutamine Powder (600 г)</t>
  </si>
  <si>
    <t>61298ed383b1f27090a40ede</t>
  </si>
  <si>
    <t>Минерально-витаминный комплекс Optimum Nutrition ZMA (180 капсул), нейтральный</t>
  </si>
  <si>
    <t>61298ee704e943b3b778ad04</t>
  </si>
  <si>
    <t>Joonies подгузники Premium Soft L (9-14 кг), 42 шт.</t>
  </si>
  <si>
    <t>61298f136a864330e3ae8795</t>
  </si>
  <si>
    <t>Набор Missha Time revolution Night repair</t>
  </si>
  <si>
    <t>61298fe8fbacea4bfe529ef9</t>
  </si>
  <si>
    <t>20.08.2021</t>
  </si>
  <si>
    <t>Vivienne Sabo Тушь для ресниц Cabaret, в коробке, 01 черный</t>
  </si>
  <si>
    <t>612992515a39510cea5bab41</t>
  </si>
  <si>
    <t>Satisfyer Стимулятор клитора вакуум-волновой Dual Love J2018-99, красный</t>
  </si>
  <si>
    <t>61278e6b7153b32ae95fcde1</t>
  </si>
  <si>
    <t>Goo.N трусики Сheerful Baby XL (11-18 кг), 42 шт.</t>
  </si>
  <si>
    <t>61278de65a39515dd15bab06</t>
  </si>
  <si>
    <t>Goo.N трусики Ultra XL (12-20 кг), 50 шт.</t>
  </si>
  <si>
    <t>61289f45863e4e78ee527820</t>
  </si>
  <si>
    <t>Goo.N трусики XL (12-20 кг) 38 шт.</t>
  </si>
  <si>
    <t>Goo.N трусики Ultra M (7-12 кг) 74 шт.</t>
  </si>
  <si>
    <t>61291124792ab14b1b0a63fc</t>
  </si>
  <si>
    <t>YokoSun подгузники L (9-13 кг), 54 шт.</t>
  </si>
  <si>
    <t>61288ece94d527c4a8d3cffc</t>
  </si>
  <si>
    <t>Holika Holika очищающая маска Skin and Pore Zero с глиной, 100 мл</t>
  </si>
  <si>
    <t>6128a7df03c3785465e5e590</t>
  </si>
  <si>
    <t>6129334ef988017e1f256562</t>
  </si>
  <si>
    <t>Satisfyer Вакуумно-волновой стимулятор Love Breeze, золотистый</t>
  </si>
  <si>
    <t>6127f7ca83b1f2048d330dc6</t>
  </si>
  <si>
    <t>Joonies трусики Premium Soft M (6-11 кг), 56 шт.</t>
  </si>
  <si>
    <t>6129ce7c99d6ef07c64ddc08</t>
  </si>
  <si>
    <t>YokoSun подгузники Premium M (5-10 кг) 62 шт., белый</t>
  </si>
  <si>
    <t>61267f2ef9880101ef2565c1</t>
  </si>
  <si>
    <t>6128d79f99d6ef112e4ddc89</t>
  </si>
  <si>
    <t>Joonies подгузники Premium Soft M (6-11 кг), 58 шт.</t>
  </si>
  <si>
    <t>Satisfyer Эрекционное кольцо Royal One, темно-синий</t>
  </si>
  <si>
    <t>6127f677dff13b267b4dec69</t>
  </si>
  <si>
    <t>17.08.2021</t>
  </si>
  <si>
    <t>Ёkitto подгузники L (12+ кг) 44 шт.</t>
  </si>
  <si>
    <t>612a0424792ab172a00a634c</t>
  </si>
  <si>
    <t>Гель для душа WINS Без запаха, сменный блок, 400 мл</t>
  </si>
  <si>
    <t>6127a823f9880115092564da</t>
  </si>
  <si>
    <t>612946663620c2273bb4478b</t>
  </si>
  <si>
    <t>6127ba5c2af6cd602b08c09c</t>
  </si>
  <si>
    <t>612a21e694d5276085d3d0ab</t>
  </si>
  <si>
    <t>612a2622954f6b9f24530377</t>
  </si>
  <si>
    <t>Гель для душа Biore Мягкая свежесть, 480 мл</t>
  </si>
  <si>
    <t>612a2b0704e9435e4578acee</t>
  </si>
  <si>
    <t>612751b35a395127e65bacb3</t>
  </si>
  <si>
    <t>6128c6cb954f6b20f9530436</t>
  </si>
  <si>
    <t>Satisfyer Набор анальных пробок Booty Call (Plugs) 14 см, розовый</t>
  </si>
  <si>
    <t>6128e4e1fbacea6c40529fe1</t>
  </si>
  <si>
    <t>Гель для душа Biore Бодрящий цитрус, 480 мл</t>
  </si>
  <si>
    <t>612a3afd94d527e0f9d3d0a3</t>
  </si>
  <si>
    <t>Смесь БИБИКОЛЬ Нэнни 4, с 18 месяцев, 800 г</t>
  </si>
  <si>
    <t>612a41af32da83ce09b68b92</t>
  </si>
  <si>
    <t>612a4e1c04e94302c078ae16</t>
  </si>
  <si>
    <t>Manuoki трусики XL (12+ кг), 38 шт.</t>
  </si>
  <si>
    <t>612a501f04e94306e378ad57</t>
  </si>
  <si>
    <t>22.08.2021</t>
  </si>
  <si>
    <t>Satisfyer Набор анальных цепочек Beads J01756, pink/turquoise</t>
  </si>
  <si>
    <t>612a5eb8954f6b972b530460</t>
  </si>
  <si>
    <t>612a6345dff13b35874decc4</t>
  </si>
  <si>
    <t>612a650b8927ca08aa0ee743</t>
  </si>
  <si>
    <t>29.08.2021</t>
  </si>
  <si>
    <t>61294866c5311b23f23dd67e</t>
  </si>
  <si>
    <t>Joonies трусики Comfort L (9-14 кг), 44 шт.</t>
  </si>
  <si>
    <t>61291ef82fe0985ad801191c</t>
  </si>
  <si>
    <t>Esthetic House Сыворотка для волос «восстановление» - CP-1 3seconds hair fill-up waterpack</t>
  </si>
  <si>
    <t>612a31c2f98801aadd2564e5</t>
  </si>
  <si>
    <t>6129578a3b3176740abd00d3</t>
  </si>
  <si>
    <t>Esthetic House Протеиновая маска для лечения и разглаживания повреждённых волос CP-1 Premium Protein Treatment, 250 мл</t>
  </si>
  <si>
    <t>6128a5aef4c0cb25efa1b653</t>
  </si>
  <si>
    <t>Joonies трусики Comfort XL (12-17 кг), 38 шт., 3 уп.</t>
  </si>
  <si>
    <t>61293dc72fe09831e701195b</t>
  </si>
  <si>
    <t>61289afe7153b30f505fce0a</t>
  </si>
  <si>
    <t>6129e1fbb9f8ed98f9fe71de</t>
  </si>
  <si>
    <t>61294b7983b1f27a9ba40f1f</t>
  </si>
  <si>
    <t>Goo.N трусики XXL (13-25 кг) 28 шт.</t>
  </si>
  <si>
    <t>612893af792ab16a400a639a</t>
  </si>
  <si>
    <t>YokoSun трусики Premium XL (12-20 кг) 38 шт., белый</t>
  </si>
  <si>
    <t>61294e0bb9f8ed4a2ffe71e6</t>
  </si>
  <si>
    <t>6129edb832da832e3eb68a59</t>
  </si>
  <si>
    <t>Гейнер Optimum Nutrition Serious Mass (2.72 кг) ваниль</t>
  </si>
  <si>
    <t>6127b1e65a3951ab5d5bab11</t>
  </si>
  <si>
    <t>61296c73f4c0cb5fcca1b6ed</t>
  </si>
  <si>
    <t>Минерально-витаминный комплекс Optimum Nutrition Opti-Men (150 таблеток)</t>
  </si>
  <si>
    <t>61294d0a94d5272c91d3d029</t>
  </si>
  <si>
    <t>6128fbf9954f6b83ff53042a</t>
  </si>
  <si>
    <t>Satisfyer Стимулятор Love Triangle, черный</t>
  </si>
  <si>
    <t>6129e49e8927ca17bf0ee65b</t>
  </si>
  <si>
    <t>YokoSun трусики L (9-14 кг), 44 шт.</t>
  </si>
  <si>
    <t>612acbee2fe0981a9501194f</t>
  </si>
  <si>
    <t>Креатин Optimum Nutrition Creatine 2500 Caps (200 шт) без вкуса</t>
  </si>
  <si>
    <t>612acc0794d52749cfd3cf78</t>
  </si>
  <si>
    <t>Минерально-витаминный комплекс Optimum Nutrition Opti-Women (120 капсул)</t>
  </si>
  <si>
    <t>612acd5603c378976ce5e48e</t>
  </si>
  <si>
    <t>Satisfyer Стимулятор Pro Deluxe Next Gen, rose gold/white</t>
  </si>
  <si>
    <t>612acd7c7153b31a165fcd53</t>
  </si>
  <si>
    <t>612acfb75a3951e1655bab13</t>
  </si>
  <si>
    <t>Joonies трусики Comfort L (9-14 кг), 44 шт., 2 уп.</t>
  </si>
  <si>
    <t>612a7a5d3b3176173ebd0100</t>
  </si>
  <si>
    <t>Протеин Optimum Nutrition 100% Whey Gold Standard (4545-4704 г) двойной шоколад</t>
  </si>
  <si>
    <t>612ae6593b31763a8fbd00c5</t>
  </si>
  <si>
    <t>YokoSun трусики Econom L (9-14 кг), 88 шт.</t>
  </si>
  <si>
    <t>6128711099d6ef4da54ddbc2</t>
  </si>
  <si>
    <t>Joonies трусики Comfort XL (12-17 кг), 38 шт.</t>
  </si>
  <si>
    <t>6128072f4f5c6e360933948c</t>
  </si>
  <si>
    <t>Satisfyer Стимулятор 2 Next Gen, rose gold/white</t>
  </si>
  <si>
    <t>61287e1494d527a0c7d3cf31</t>
  </si>
  <si>
    <t>6128869c32da834a45b68b00</t>
  </si>
  <si>
    <t>61275c5932da835f48b68a8c</t>
  </si>
  <si>
    <t>Гель для душа Biore Гладкость шелка, 480 мл</t>
  </si>
  <si>
    <t>612a3aab7153b31c6f5fcee6</t>
  </si>
  <si>
    <t>61292eb503c37888d4e5e496</t>
  </si>
  <si>
    <t>6129e91d3620c249cab44781</t>
  </si>
  <si>
    <t>Joonies трусики Standart L (9-14 кг), 42 шт., 42 шт., верблюды</t>
  </si>
  <si>
    <t>6128d5dc20d51d29276a884f</t>
  </si>
  <si>
    <t>61298466f4c0cb59eba1b654</t>
  </si>
  <si>
    <t>6126ad2df4c0cb60b4a1b659</t>
  </si>
  <si>
    <t>61290fbb4f5c6e4d09339450</t>
  </si>
  <si>
    <t>Гейнер Optimum Nutrition Serious Mass (2.72 кг) банан</t>
  </si>
  <si>
    <t>61267d4b2af6cd02de08bf9c</t>
  </si>
  <si>
    <t>Meine Liebe, кондиционер для детского белья, 500 мл</t>
  </si>
  <si>
    <t>6129700804e943d2f578ad24</t>
  </si>
  <si>
    <t>Satisfyer Анальная вибропробка Lolli Plug 2, зеленый</t>
  </si>
  <si>
    <t>6126b6cd4f5c6e0dd2339473</t>
  </si>
  <si>
    <t>Satisfyer Стимулятор Pro Traveler, aubergine/rosegold</t>
  </si>
  <si>
    <t>61292844f78dba13ab10800a</t>
  </si>
  <si>
    <t>Satisfyer Вибратор из силикона Sexy Secret Panty 8.2 см, красный</t>
  </si>
  <si>
    <t>61274c264f5c6e34c93394ee</t>
  </si>
  <si>
    <t>6126bb60f78dba4bd2107f49</t>
  </si>
  <si>
    <t>61289bc9f78dba4b7e107f8a</t>
  </si>
  <si>
    <t>6129e3e25a395131cf5bac6a</t>
  </si>
  <si>
    <t>61293ff95a3951362c5bac1c</t>
  </si>
  <si>
    <t>612b635a99d6ef5fb14ddcbd</t>
  </si>
  <si>
    <t>Manuoki трусики XXL (15+ кг), 36 шт.</t>
  </si>
  <si>
    <t>612b878903c3786ab5e5e491</t>
  </si>
  <si>
    <t>612b878d04e943d9ea78ad65</t>
  </si>
  <si>
    <t>612b8f45fbacea5171529fd1</t>
  </si>
  <si>
    <t>612ba158f98801b6f0256573</t>
  </si>
  <si>
    <t>612bb661c3080f2ecc163259</t>
  </si>
  <si>
    <t>Pigeon Ножницы 15122 белый</t>
  </si>
  <si>
    <t>612bbbcb7153b380395fcd98</t>
  </si>
  <si>
    <t>Goo.N подгузники L (9-14 кг), 54 шт.</t>
  </si>
  <si>
    <t>612bcbd7f988011c682564a0</t>
  </si>
  <si>
    <t>Lion Top Shiny Rose Жидкое средство для стирки аромат цветущих роз 850 гр</t>
  </si>
  <si>
    <t>612772f88927ca033a0ee6e2</t>
  </si>
  <si>
    <t>YokoSun трусики XL (12-20 кг), 38 шт.</t>
  </si>
  <si>
    <t>612a903b94d5279d47d3d05f</t>
  </si>
  <si>
    <t>Missha Pure Source Pocket Pack Aloe ночная маска с Алоэ, 10 мл</t>
  </si>
  <si>
    <t>6129f70d04e943ecc578acd1</t>
  </si>
  <si>
    <t>612a97698927ca041f0ee73a</t>
  </si>
  <si>
    <t>6129534db9f8eda8f0fe7134</t>
  </si>
  <si>
    <t>612b9c3d04e94392ce78ad38</t>
  </si>
  <si>
    <t>6128f53994d52762f6d3cf07</t>
  </si>
  <si>
    <t>6127842d20d51d32056a87ae</t>
  </si>
  <si>
    <t>612ba16ab9f8ed43e8fe71f6</t>
  </si>
  <si>
    <t>612b17c8954f6b0f82530333</t>
  </si>
  <si>
    <t>61289623bed21e77a19087c0</t>
  </si>
  <si>
    <t>612b6af003c378b310e5e5be</t>
  </si>
  <si>
    <t>Bourjois Тушь для ресниц Volume Glamour Effet Push Up Black Serum, 71 black serum</t>
  </si>
  <si>
    <t>612c11c63620c2420fb446e1</t>
  </si>
  <si>
    <t>6129d777954f6ba67f5303f3</t>
  </si>
  <si>
    <t>6128fb9632da838f05b68ba3</t>
  </si>
  <si>
    <t>612c12af04e943cfa578ad44</t>
  </si>
  <si>
    <t>612c13583620c27509b44696</t>
  </si>
  <si>
    <t>612c13b303c378db6de5e47b</t>
  </si>
  <si>
    <t>612c14d1fbacea12a3529f40</t>
  </si>
  <si>
    <t>6128d38ef4c0cb1ab5a1b659</t>
  </si>
  <si>
    <t>612a039df98801d7022564f4</t>
  </si>
  <si>
    <t>Универсальный чистящий порошок для глубоких загрязнений Apollo FUNS, 400 г</t>
  </si>
  <si>
    <t>6129d57d0fe99538c377a915</t>
  </si>
  <si>
    <t>612a91ae3620c21cddb44744</t>
  </si>
  <si>
    <t>Satisfyer Вибратор силиконовый Master 23.5 см, розовый/белый</t>
  </si>
  <si>
    <t>61296aa0c5311b51d63dd636</t>
  </si>
  <si>
    <t>Ароматизатор Aurami гелевый 03 Бабл-гам 100гр</t>
  </si>
  <si>
    <t>6128de33f98801c0482564c9</t>
  </si>
  <si>
    <t>Стиральный порошок Lion Top Platinum Clear, 0.9 кг</t>
  </si>
  <si>
    <t>6128e60e04e943b9ef78ad25</t>
  </si>
  <si>
    <t>6126ea437153b32d685fcd70</t>
  </si>
  <si>
    <t>Missha Pure Source Pocket Pack Pearl ночная маска с экстрактом жемчуга, 10 мл</t>
  </si>
  <si>
    <t>6129f1b7792ab14eee0a62d8</t>
  </si>
  <si>
    <t>612aa1367153b3cddb5fce17</t>
  </si>
  <si>
    <t>612b35cffbacea16e5529f24</t>
  </si>
  <si>
    <t>Lactoflorene Холестерол Комплекс для снижения холестерина порошок пакетики 3,6 г х 20 шт</t>
  </si>
  <si>
    <t>612b9b3420d51d714c6a87f7</t>
  </si>
  <si>
    <t>612a9d5d04e943857878adf1</t>
  </si>
  <si>
    <t>Takeshi трусики бамбуковые Kid's XL (12-22 кг) 38 шт.</t>
  </si>
  <si>
    <t>612a6d3894d527c63cd3d0bf</t>
  </si>
  <si>
    <t>6129c49d5a395196ac5babae</t>
  </si>
  <si>
    <t>Satisfyer Вибратор силиконовый Partner Whale (J2008-5), голубой</t>
  </si>
  <si>
    <t>61291d4032da8307acb68a3b</t>
  </si>
  <si>
    <t>6128849b7153b3b9745fceb9</t>
  </si>
  <si>
    <t>612a394b03c378999ae5e59d</t>
  </si>
  <si>
    <t>Возврат платежа покупателя</t>
  </si>
  <si>
    <t>6128e219954f6b719d530402</t>
  </si>
  <si>
    <t>Протеин Optimum Nutrition 100% Whey Gold Standard (819-943 г) шоколад мальт</t>
  </si>
  <si>
    <t>6128f90a7153b3fd2e5fcec7</t>
  </si>
  <si>
    <t>612bf829954f6b73d75302ce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</si>
</sst>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5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15449.0</v>
      </c>
    </row>
    <row r="4" spans="1:9" s="3" customFormat="1" x14ac:dyDescent="0.2" ht="16.0" customHeight="true">
      <c r="A4" s="3" t="s">
        <v>34</v>
      </c>
      <c r="B4" s="10" t="n">
        <v>239501.0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6.0770337E7</v>
      </c>
      <c r="B8" s="8" t="s">
        <v>51</v>
      </c>
      <c r="C8" s="8" t="n">
        <f>IF(false,"120921995", "120921995")</f>
      </c>
      <c r="D8" s="8" t="s">
        <v>52</v>
      </c>
      <c r="E8" s="8" t="n">
        <v>1.0</v>
      </c>
      <c r="F8" s="8" t="n">
        <v>1050.0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6.0369281E7</v>
      </c>
      <c r="B9" t="s" s="8">
        <v>56</v>
      </c>
      <c r="C9" t="n" s="8">
        <f>IF(false,"120923175", "120923175")</f>
      </c>
      <c r="D9" t="s" s="8">
        <v>57</v>
      </c>
      <c r="E9" t="n" s="8">
        <v>1.0</v>
      </c>
      <c r="F9" t="n" s="8">
        <v>3020.0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6.0349587E7</v>
      </c>
      <c r="B10" s="8" t="s">
        <v>56</v>
      </c>
      <c r="C10" s="8" t="n">
        <f>IF(false,"120922947", "120922947")</f>
      </c>
      <c r="D10" s="8" t="s">
        <v>59</v>
      </c>
      <c r="E10" s="8" t="n">
        <v>1.0</v>
      </c>
      <c r="F10" s="8" t="n">
        <v>1769.0</v>
      </c>
      <c r="G10" s="8" t="s">
        <v>53</v>
      </c>
      <c r="H10" t="s" s="8">
        <v>54</v>
      </c>
      <c r="I10" t="s" s="8">
        <v>60</v>
      </c>
    </row>
    <row r="11" ht="16.0" customHeight="true">
      <c r="A11" t="n" s="7">
        <v>6.0772176E7</v>
      </c>
      <c r="B11" t="s" s="8">
        <v>51</v>
      </c>
      <c r="C11" t="n" s="8">
        <f>IF(false,"2152400564", "2152400564")</f>
      </c>
      <c r="D11" t="s" s="8">
        <v>61</v>
      </c>
      <c r="E11" t="n" s="8">
        <v>1.0</v>
      </c>
      <c r="F11" t="n" s="8">
        <v>399.0</v>
      </c>
      <c r="G11" t="s" s="8">
        <v>53</v>
      </c>
      <c r="H11" t="s" s="8">
        <v>54</v>
      </c>
      <c r="I11" t="s" s="8">
        <v>62</v>
      </c>
    </row>
    <row r="12" spans="1:9" x14ac:dyDescent="0.2" ht="16.0" customHeight="true">
      <c r="A12" s="7" t="n">
        <v>6.0793831E7</v>
      </c>
      <c r="B12" t="s" s="8">
        <v>63</v>
      </c>
      <c r="C12" t="n" s="8">
        <f>IF(false,"005-1518", "005-1518")</f>
      </c>
      <c r="D12" t="s" s="8">
        <v>64</v>
      </c>
      <c r="E12" t="n" s="8">
        <v>2.0</v>
      </c>
      <c r="F12" t="n" s="8">
        <v>2174.0</v>
      </c>
      <c r="G12" t="s" s="8">
        <v>53</v>
      </c>
      <c r="H12" t="s" s="8">
        <v>54</v>
      </c>
      <c r="I12" t="s" s="8">
        <v>65</v>
      </c>
    </row>
    <row r="13" spans="1:9" s="8" customFormat="1" ht="16.0" x14ac:dyDescent="0.2" customHeight="true">
      <c r="A13" s="7" t="n">
        <v>6.0766952E7</v>
      </c>
      <c r="B13" s="8" t="s">
        <v>51</v>
      </c>
      <c r="C13" s="8" t="n">
        <f>IF(false,"120922949", "120922949")</f>
      </c>
      <c r="D13" s="8" t="s">
        <v>66</v>
      </c>
      <c r="E13" s="8" t="n">
        <v>1.0</v>
      </c>
      <c r="F13" s="8" t="n">
        <v>1699.0</v>
      </c>
      <c r="G13" s="8" t="s">
        <v>53</v>
      </c>
      <c r="H13" s="8" t="s">
        <v>54</v>
      </c>
      <c r="I13" s="8" t="s">
        <v>67</v>
      </c>
    </row>
    <row r="14" spans="1:9" x14ac:dyDescent="0.2" ht="16.0" customHeight="true">
      <c r="A14" s="7" t="n">
        <v>6.0789765E7</v>
      </c>
      <c r="B14" s="8" t="s">
        <v>63</v>
      </c>
      <c r="C14" s="8" t="n">
        <f>IF(false,"005-1264", "005-1264")</f>
      </c>
      <c r="D14" s="8" t="s">
        <v>68</v>
      </c>
      <c r="E14" s="8" t="n">
        <v>1.0</v>
      </c>
      <c r="F14" s="8" t="n">
        <v>478.0</v>
      </c>
      <c r="G14" s="8" t="s">
        <v>53</v>
      </c>
      <c r="H14" s="8" t="s">
        <v>54</v>
      </c>
      <c r="I14" s="8" t="s">
        <v>69</v>
      </c>
    </row>
    <row r="15" ht="16.0" customHeight="true">
      <c r="A15" t="n" s="7">
        <v>6.045207E7</v>
      </c>
      <c r="B15" t="s" s="8">
        <v>56</v>
      </c>
      <c r="C15" t="n" s="8">
        <f>IF(false,"120921718", "120921718")</f>
      </c>
      <c r="D15" t="s" s="8">
        <v>70</v>
      </c>
      <c r="E15" t="n" s="8">
        <v>2.0</v>
      </c>
      <c r="F15" t="n" s="8">
        <v>2536.0</v>
      </c>
      <c r="G15" t="s" s="8">
        <v>53</v>
      </c>
      <c r="H15" t="s" s="8">
        <v>54</v>
      </c>
      <c r="I15" t="s" s="8">
        <v>71</v>
      </c>
    </row>
    <row r="16" spans="1:9" s="1" customFormat="1" x14ac:dyDescent="0.2" ht="16.0" customHeight="true">
      <c r="A16" s="7" t="n">
        <v>6.0653286E7</v>
      </c>
      <c r="B16" t="s" s="8">
        <v>51</v>
      </c>
      <c r="C16" t="n" s="8">
        <f>IF(false,"002-934", "002-934")</f>
      </c>
      <c r="D16" t="s" s="8">
        <v>72</v>
      </c>
      <c r="E16" t="n" s="8">
        <v>1.0</v>
      </c>
      <c r="F16" s="8" t="n">
        <v>486.0</v>
      </c>
      <c r="G16" s="8" t="s">
        <v>53</v>
      </c>
      <c r="H16" s="8" t="s">
        <v>54</v>
      </c>
      <c r="I16" s="8" t="s">
        <v>73</v>
      </c>
    </row>
    <row r="17" spans="1:9" x14ac:dyDescent="0.2" ht="16.0" customHeight="true">
      <c r="A17" s="7" t="n">
        <v>6.0850637E7</v>
      </c>
      <c r="B17" s="8" t="s">
        <v>63</v>
      </c>
      <c r="C17" s="8" t="n">
        <f>IF(false,"2152400543", "2152400543")</f>
      </c>
      <c r="D17" s="8" t="s">
        <v>74</v>
      </c>
      <c r="E17" s="8" t="n">
        <v>1.0</v>
      </c>
      <c r="F17" s="8" t="n">
        <v>3699.0</v>
      </c>
      <c r="G17" s="8" t="s">
        <v>53</v>
      </c>
      <c r="H17" s="8" t="s">
        <v>54</v>
      </c>
      <c r="I17" s="8" t="s">
        <v>75</v>
      </c>
    </row>
    <row r="18" spans="1:9" x14ac:dyDescent="0.2" ht="16.0" customHeight="true">
      <c r="A18" s="7" t="n">
        <v>6.0831544E7</v>
      </c>
      <c r="B18" t="s" s="8">
        <v>63</v>
      </c>
      <c r="C18" t="n" s="8">
        <f>IF(false,"120923141", "120923141")</f>
      </c>
      <c r="D18" t="s" s="8">
        <v>76</v>
      </c>
      <c r="E18" t="n" s="8">
        <v>1.0</v>
      </c>
      <c r="F18" t="n" s="8">
        <v>608.0</v>
      </c>
      <c r="G18" t="s" s="8">
        <v>53</v>
      </c>
      <c r="H18" t="s" s="8">
        <v>54</v>
      </c>
      <c r="I18" t="s" s="8">
        <v>77</v>
      </c>
    </row>
    <row r="19" spans="1:9" ht="16.0" x14ac:dyDescent="0.2" customHeight="true">
      <c r="A19" s="7" t="n">
        <v>6.0965458E7</v>
      </c>
      <c r="B19" s="8" t="s">
        <v>54</v>
      </c>
      <c r="C19" s="8" t="n">
        <f>IF(false,"120921429", "120921429")</f>
      </c>
      <c r="D19" s="8" t="s">
        <v>78</v>
      </c>
      <c r="E19" s="8" t="n">
        <v>1.0</v>
      </c>
      <c r="F19" s="8" t="n">
        <v>128.0</v>
      </c>
      <c r="G19" s="8" t="s">
        <v>53</v>
      </c>
      <c r="H19" s="8" t="s">
        <v>54</v>
      </c>
      <c r="I19" s="8" t="s">
        <v>79</v>
      </c>
    </row>
    <row r="20" spans="1:9" x14ac:dyDescent="0.2" ht="16.0" customHeight="true">
      <c r="A20" s="7" t="n">
        <v>6.0703945E7</v>
      </c>
      <c r="B20" s="8" t="s">
        <v>51</v>
      </c>
      <c r="C20" s="8" t="n">
        <f>IF(false,"002-101", "002-101")</f>
      </c>
      <c r="D20" s="8" t="s">
        <v>80</v>
      </c>
      <c r="E20" s="8" t="n">
        <v>2.0</v>
      </c>
      <c r="F20" s="8" t="n">
        <v>2172.0</v>
      </c>
      <c r="G20" s="8" t="s">
        <v>53</v>
      </c>
      <c r="H20" s="8" t="s">
        <v>54</v>
      </c>
      <c r="I20" s="8" t="s">
        <v>81</v>
      </c>
    </row>
    <row r="21" ht="16.0" customHeight="true">
      <c r="A21" t="n" s="7">
        <v>6.0418612E7</v>
      </c>
      <c r="B21" t="s" s="8">
        <v>56</v>
      </c>
      <c r="C21" t="n" s="8">
        <f>IF(false,"005-1512", "005-1512")</f>
      </c>
      <c r="D21" t="s" s="8">
        <v>82</v>
      </c>
      <c r="E21" t="n" s="8">
        <v>1.0</v>
      </c>
      <c r="F21" t="n" s="8">
        <v>850.0</v>
      </c>
      <c r="G21" t="s" s="8">
        <v>53</v>
      </c>
      <c r="H21" t="s" s="8">
        <v>54</v>
      </c>
      <c r="I21" t="s" s="8">
        <v>83</v>
      </c>
    </row>
    <row r="22" spans="1:9" s="1" customFormat="1" x14ac:dyDescent="0.2" ht="16.0" customHeight="true">
      <c r="A22" s="7" t="n">
        <v>6.0541564E7</v>
      </c>
      <c r="B22" t="s" s="8">
        <v>84</v>
      </c>
      <c r="C22" t="n" s="8">
        <f>IF(false,"120923155", "120923155")</f>
      </c>
      <c r="D22" t="s" s="8">
        <v>85</v>
      </c>
      <c r="E22" t="n" s="8">
        <v>1.0</v>
      </c>
      <c r="F22" s="8" t="n">
        <v>4499.0</v>
      </c>
      <c r="G22" s="8" t="s">
        <v>53</v>
      </c>
      <c r="H22" s="8" t="s">
        <v>54</v>
      </c>
      <c r="I22" s="8" t="s">
        <v>86</v>
      </c>
    </row>
    <row r="23" spans="1:9" x14ac:dyDescent="0.2" ht="16.0" customHeight="true">
      <c r="A23" s="7" t="n">
        <v>6.0381776E7</v>
      </c>
      <c r="B23" s="8" t="s">
        <v>56</v>
      </c>
      <c r="C23" s="8" t="n">
        <f>IF(false,"120922754", "120922754")</f>
      </c>
      <c r="D23" s="8" t="s">
        <v>87</v>
      </c>
      <c r="E23" s="8" t="n">
        <v>1.0</v>
      </c>
      <c r="F23" s="8" t="n">
        <v>585.0</v>
      </c>
      <c r="G23" s="8" t="s">
        <v>53</v>
      </c>
      <c r="H23" s="8" t="s">
        <v>54</v>
      </c>
      <c r="I23" s="8" t="s">
        <v>88</v>
      </c>
    </row>
    <row r="24" ht="16.0" customHeight="true">
      <c r="A24" t="n" s="7">
        <v>5.9345068E7</v>
      </c>
      <c r="B24" t="s" s="8">
        <v>89</v>
      </c>
      <c r="C24" t="n" s="8">
        <f>IF(false,"120921743", "120921743")</f>
      </c>
      <c r="D24" t="s" s="8">
        <v>90</v>
      </c>
      <c r="E24" t="n" s="8">
        <v>3.0</v>
      </c>
      <c r="F24" t="n" s="8">
        <v>2223.0</v>
      </c>
      <c r="G24" t="s" s="8">
        <v>53</v>
      </c>
      <c r="H24" t="s" s="8">
        <v>54</v>
      </c>
      <c r="I24" t="s" s="8">
        <v>91</v>
      </c>
    </row>
    <row r="25" spans="1:9" s="1" customFormat="1" x14ac:dyDescent="0.2" ht="16.0" customHeight="true">
      <c r="A25" t="n" s="7">
        <v>6.0809844E7</v>
      </c>
      <c r="B25" t="s" s="8">
        <v>63</v>
      </c>
      <c r="C25" t="n" s="8">
        <f>IF(false,"120921900", "120921900")</f>
      </c>
      <c r="D25" t="s" s="8">
        <v>92</v>
      </c>
      <c r="E25" t="n" s="8">
        <v>1.0</v>
      </c>
      <c r="F25" t="n" s="8">
        <v>1238.0</v>
      </c>
      <c r="G25" t="s" s="8">
        <v>53</v>
      </c>
      <c r="H25" t="s" s="8">
        <v>54</v>
      </c>
      <c r="I25" t="s" s="8">
        <v>93</v>
      </c>
    </row>
    <row r="26" ht="16.0" customHeight="true">
      <c r="A26" t="n" s="7">
        <v>6.0807076E7</v>
      </c>
      <c r="B26" t="s" s="8">
        <v>63</v>
      </c>
      <c r="C26" t="n" s="8">
        <f>IF(false,"002-931", "002-931")</f>
      </c>
      <c r="D26" t="s" s="8">
        <v>94</v>
      </c>
      <c r="E26" t="n" s="8">
        <v>1.0</v>
      </c>
      <c r="F26" t="n" s="8">
        <v>115.0</v>
      </c>
      <c r="G26" t="s" s="8">
        <v>53</v>
      </c>
      <c r="H26" t="s" s="8">
        <v>54</v>
      </c>
      <c r="I26" t="s" s="8">
        <v>95</v>
      </c>
    </row>
    <row r="27" ht="16.0" customHeight="true">
      <c r="A27" t="n" s="7">
        <v>5.9712978E7</v>
      </c>
      <c r="B27" t="s" s="8">
        <v>96</v>
      </c>
      <c r="C27" t="n" s="8">
        <f>IF(false,"120921902", "120921902")</f>
      </c>
      <c r="D27" t="s" s="8">
        <v>97</v>
      </c>
      <c r="E27" t="n" s="8">
        <v>1.0</v>
      </c>
      <c r="F27" t="n" s="8">
        <v>562.0</v>
      </c>
      <c r="G27" t="s" s="8">
        <v>53</v>
      </c>
      <c r="H27" t="s" s="8">
        <v>54</v>
      </c>
      <c r="I27" t="s" s="8">
        <v>98</v>
      </c>
    </row>
    <row r="28" ht="16.0" customHeight="true">
      <c r="A28" t="n" s="7">
        <v>6.0643123E7</v>
      </c>
      <c r="B28" t="s" s="8">
        <v>51</v>
      </c>
      <c r="C28" t="n" s="8">
        <f>IF(false,"005-1138", "005-1138")</f>
      </c>
      <c r="D28" t="s" s="8">
        <v>99</v>
      </c>
      <c r="E28" t="n" s="8">
        <v>1.0</v>
      </c>
      <c r="F28" t="n" s="8">
        <v>632.0</v>
      </c>
      <c r="G28" t="s" s="8">
        <v>53</v>
      </c>
      <c r="H28" t="s" s="8">
        <v>54</v>
      </c>
      <c r="I28" t="s" s="8">
        <v>100</v>
      </c>
    </row>
    <row r="29" spans="1:9" s="1" customFormat="1" x14ac:dyDescent="0.2" ht="16.0" customHeight="true">
      <c r="A29" t="n" s="7">
        <v>6.0679366E7</v>
      </c>
      <c r="B29" t="s" s="8">
        <v>51</v>
      </c>
      <c r="C29" t="n" s="8">
        <f>IF(false,"120923128", "120923128")</f>
      </c>
      <c r="D29" t="s" s="8">
        <v>101</v>
      </c>
      <c r="E29" t="n" s="8">
        <v>1.0</v>
      </c>
      <c r="F29" t="n" s="8">
        <v>4089.0</v>
      </c>
      <c r="G29" s="8" t="s">
        <v>53</v>
      </c>
      <c r="H29" t="s" s="8">
        <v>54</v>
      </c>
      <c r="I29" s="8" t="s">
        <v>102</v>
      </c>
    </row>
    <row r="30" ht="16.0" customHeight="true">
      <c r="A30" t="n" s="7">
        <v>6.038584E7</v>
      </c>
      <c r="B30" t="s" s="8">
        <v>56</v>
      </c>
      <c r="C30" t="n" s="8">
        <f>IF(false,"120921370", "120921370")</f>
      </c>
      <c r="D30" t="s" s="8">
        <v>103</v>
      </c>
      <c r="E30" t="n" s="8">
        <v>2.0</v>
      </c>
      <c r="F30" t="n" s="8">
        <v>3058.0</v>
      </c>
      <c r="G30" t="s" s="8">
        <v>53</v>
      </c>
      <c r="H30" t="s" s="8">
        <v>54</v>
      </c>
      <c r="I30" t="s" s="8">
        <v>104</v>
      </c>
    </row>
    <row r="31" ht="16.0" customHeight="true">
      <c r="A31" t="n" s="7">
        <v>6.0585947E7</v>
      </c>
      <c r="B31" t="s" s="8">
        <v>84</v>
      </c>
      <c r="C31" t="n" s="8">
        <f>IF(false,"008-575", "008-575")</f>
      </c>
      <c r="D31" t="s" s="8">
        <v>105</v>
      </c>
      <c r="E31" t="n" s="8">
        <v>1.0</v>
      </c>
      <c r="F31" t="n" s="8">
        <v>849.0</v>
      </c>
      <c r="G31" t="s" s="8">
        <v>53</v>
      </c>
      <c r="H31" t="s" s="8">
        <v>54</v>
      </c>
      <c r="I31" t="s" s="8">
        <v>106</v>
      </c>
    </row>
    <row r="32" ht="16.0" customHeight="true">
      <c r="A32" t="n" s="7">
        <v>6.0343419E7</v>
      </c>
      <c r="B32" t="s" s="8">
        <v>56</v>
      </c>
      <c r="C32" t="n" s="8">
        <f>IF(false,"120921718", "120921718")</f>
      </c>
      <c r="D32" t="s" s="8">
        <v>70</v>
      </c>
      <c r="E32" t="n" s="8">
        <v>1.0</v>
      </c>
      <c r="F32" t="n" s="8">
        <v>1494.0</v>
      </c>
      <c r="G32" t="s" s="8">
        <v>53</v>
      </c>
      <c r="H32" t="s" s="8">
        <v>54</v>
      </c>
      <c r="I32" t="s" s="8">
        <v>107</v>
      </c>
    </row>
    <row r="33" ht="16.0" customHeight="true">
      <c r="A33" t="n" s="7">
        <v>6.0793225E7</v>
      </c>
      <c r="B33" t="s" s="8">
        <v>63</v>
      </c>
      <c r="C33" t="n" s="8">
        <f>IF(false,"120923170", "120923170")</f>
      </c>
      <c r="D33" t="s" s="8">
        <v>108</v>
      </c>
      <c r="E33" t="n" s="8">
        <v>1.0</v>
      </c>
      <c r="F33" t="n" s="8">
        <v>1099.0</v>
      </c>
      <c r="G33" t="s" s="8">
        <v>53</v>
      </c>
      <c r="H33" t="s" s="8">
        <v>54</v>
      </c>
      <c r="I33" t="s" s="8">
        <v>109</v>
      </c>
    </row>
    <row r="34" ht="16.0" customHeight="true">
      <c r="A34" t="n" s="7">
        <v>6.0443972E7</v>
      </c>
      <c r="B34" t="s" s="8">
        <v>56</v>
      </c>
      <c r="C34" t="n" s="8">
        <f>IF(false,"005-1249", "005-1249")</f>
      </c>
      <c r="D34" t="s" s="8">
        <v>110</v>
      </c>
      <c r="E34" t="n" s="8">
        <v>1.0</v>
      </c>
      <c r="F34" t="n" s="8">
        <v>1435.0</v>
      </c>
      <c r="G34" t="s" s="8">
        <v>53</v>
      </c>
      <c r="H34" t="s" s="8">
        <v>54</v>
      </c>
      <c r="I34" t="s" s="8">
        <v>111</v>
      </c>
    </row>
    <row r="35" ht="16.0" customHeight="true">
      <c r="A35" t="n" s="7">
        <v>6.0934199E7</v>
      </c>
      <c r="B35" t="s" s="8">
        <v>63</v>
      </c>
      <c r="C35" t="n" s="8">
        <f>IF(false,"005-1246", "005-1246")</f>
      </c>
      <c r="D35" t="s" s="8">
        <v>112</v>
      </c>
      <c r="E35" t="n" s="8">
        <v>1.0</v>
      </c>
      <c r="F35" t="n" s="8">
        <v>247.0</v>
      </c>
      <c r="G35" t="s" s="8">
        <v>53</v>
      </c>
      <c r="H35" t="s" s="8">
        <v>113</v>
      </c>
      <c r="I35" t="s" s="8">
        <v>114</v>
      </c>
    </row>
    <row r="36" ht="16.0" customHeight="true">
      <c r="A36" t="n" s="7">
        <v>6.0917518E7</v>
      </c>
      <c r="B36" t="s" s="8">
        <v>63</v>
      </c>
      <c r="C36" t="n" s="8">
        <f>IF(false,"002-931", "002-931")</f>
      </c>
      <c r="D36" t="s" s="8">
        <v>94</v>
      </c>
      <c r="E36" t="n" s="8">
        <v>8.0</v>
      </c>
      <c r="F36" t="n" s="8">
        <v>2189.0</v>
      </c>
      <c r="G36" t="s" s="8">
        <v>53</v>
      </c>
      <c r="H36" t="s" s="8">
        <v>113</v>
      </c>
      <c r="I36" t="s" s="8">
        <v>115</v>
      </c>
    </row>
    <row r="37" ht="16.0" customHeight="true">
      <c r="A37" t="n" s="7">
        <v>6.0901327E7</v>
      </c>
      <c r="B37" t="s" s="8">
        <v>63</v>
      </c>
      <c r="C37" t="n" s="8">
        <f>IF(false,"008-576", "008-576")</f>
      </c>
      <c r="D37" t="s" s="8">
        <v>116</v>
      </c>
      <c r="E37" t="n" s="8">
        <v>1.0</v>
      </c>
      <c r="F37" t="n" s="8">
        <v>899.0</v>
      </c>
      <c r="G37" t="s" s="8">
        <v>53</v>
      </c>
      <c r="H37" t="s" s="8">
        <v>113</v>
      </c>
      <c r="I37" t="s" s="8">
        <v>117</v>
      </c>
    </row>
    <row r="38" ht="16.0" customHeight="true">
      <c r="A38" t="n" s="7">
        <v>6.0896689E7</v>
      </c>
      <c r="B38" t="s" s="8">
        <v>63</v>
      </c>
      <c r="C38" t="n" s="8">
        <f>IF(false,"120923154", "120923154")</f>
      </c>
      <c r="D38" t="s" s="8">
        <v>118</v>
      </c>
      <c r="E38" t="n" s="8">
        <v>1.0</v>
      </c>
      <c r="F38" t="n" s="8">
        <v>2979.0</v>
      </c>
      <c r="G38" t="s" s="8">
        <v>53</v>
      </c>
      <c r="H38" t="s" s="8">
        <v>113</v>
      </c>
      <c r="I38" t="s" s="8">
        <v>119</v>
      </c>
    </row>
    <row r="39" ht="16.0" customHeight="true">
      <c r="A39" t="n" s="7">
        <v>6.0899621E7</v>
      </c>
      <c r="B39" t="s" s="8">
        <v>63</v>
      </c>
      <c r="C39" t="n" s="8">
        <f>IF(false,"120923129", "120923129")</f>
      </c>
      <c r="D39" t="s" s="8">
        <v>120</v>
      </c>
      <c r="E39" t="n" s="8">
        <v>1.0</v>
      </c>
      <c r="F39" t="n" s="8">
        <v>6199.0</v>
      </c>
      <c r="G39" t="s" s="8">
        <v>53</v>
      </c>
      <c r="H39" t="s" s="8">
        <v>113</v>
      </c>
      <c r="I39" t="s" s="8">
        <v>121</v>
      </c>
    </row>
    <row r="40" ht="16.0" customHeight="true">
      <c r="A40" t="n" s="7">
        <v>6.0942292E7</v>
      </c>
      <c r="B40" t="s" s="8">
        <v>54</v>
      </c>
      <c r="C40" t="n" s="8">
        <f>IF(false,"2152400610", "2152400610")</f>
      </c>
      <c r="D40" t="s" s="8">
        <v>122</v>
      </c>
      <c r="E40" t="n" s="8">
        <v>1.0</v>
      </c>
      <c r="F40" t="n" s="8">
        <v>1702.0</v>
      </c>
      <c r="G40" t="s" s="8">
        <v>53</v>
      </c>
      <c r="H40" t="s" s="8">
        <v>113</v>
      </c>
      <c r="I40" t="s" s="8">
        <v>123</v>
      </c>
    </row>
    <row r="41" ht="16.0" customHeight="true">
      <c r="A41" t="n" s="7">
        <v>6.0942292E7</v>
      </c>
      <c r="B41" t="s" s="8">
        <v>54</v>
      </c>
      <c r="C41" t="n" s="8">
        <f>IF(false,"2152400582", "2152400582")</f>
      </c>
      <c r="D41" t="s" s="8">
        <v>124</v>
      </c>
      <c r="E41" t="n" s="8">
        <v>1.0</v>
      </c>
      <c r="F41" t="n" s="8">
        <v>1323.0</v>
      </c>
      <c r="G41" t="s" s="8">
        <v>53</v>
      </c>
      <c r="H41" t="s" s="8">
        <v>113</v>
      </c>
      <c r="I41" t="s" s="8">
        <v>123</v>
      </c>
    </row>
    <row r="42" ht="16.0" customHeight="true">
      <c r="A42" t="n" s="7">
        <v>6.0851557E7</v>
      </c>
      <c r="B42" t="s" s="8">
        <v>63</v>
      </c>
      <c r="C42" t="n" s="8">
        <f>IF(false,"120923128", "120923128")</f>
      </c>
      <c r="D42" t="s" s="8">
        <v>101</v>
      </c>
      <c r="E42" t="n" s="8">
        <v>1.0</v>
      </c>
      <c r="F42" t="n" s="8">
        <v>4089.0</v>
      </c>
      <c r="G42" t="s" s="8">
        <v>53</v>
      </c>
      <c r="H42" t="s" s="8">
        <v>113</v>
      </c>
      <c r="I42" t="s" s="8">
        <v>125</v>
      </c>
    </row>
    <row r="43" ht="16.0" customHeight="true">
      <c r="A43" t="n" s="7">
        <v>6.1064967E7</v>
      </c>
      <c r="B43" t="s" s="8">
        <v>54</v>
      </c>
      <c r="C43" t="n" s="8">
        <f>IF(false,"2152400566", "2152400566")</f>
      </c>
      <c r="D43" t="s" s="8">
        <v>126</v>
      </c>
      <c r="E43" t="n" s="8">
        <v>1.0</v>
      </c>
      <c r="F43" t="n" s="8">
        <v>1003.0</v>
      </c>
      <c r="G43" t="s" s="8">
        <v>53</v>
      </c>
      <c r="H43" t="s" s="8">
        <v>113</v>
      </c>
      <c r="I43" t="s" s="8">
        <v>127</v>
      </c>
    </row>
    <row r="44" ht="16.0" customHeight="true">
      <c r="A44" t="n" s="7">
        <v>6.0932134E7</v>
      </c>
      <c r="B44" t="s" s="8">
        <v>63</v>
      </c>
      <c r="C44" t="n" s="8">
        <f>IF(false,"2152400606", "2152400606")</f>
      </c>
      <c r="D44" t="s" s="8">
        <v>128</v>
      </c>
      <c r="E44" t="n" s="8">
        <v>1.0</v>
      </c>
      <c r="F44" t="n" s="8">
        <v>518.0</v>
      </c>
      <c r="G44" t="s" s="8">
        <v>53</v>
      </c>
      <c r="H44" t="s" s="8">
        <v>113</v>
      </c>
      <c r="I44" t="s" s="8">
        <v>129</v>
      </c>
    </row>
    <row r="45" ht="16.0" customHeight="true">
      <c r="A45" t="n" s="7">
        <v>6.0919994E7</v>
      </c>
      <c r="B45" t="s" s="8">
        <v>63</v>
      </c>
      <c r="C45" t="n" s="8">
        <f>IF(false,"008-576", "008-576")</f>
      </c>
      <c r="D45" t="s" s="8">
        <v>116</v>
      </c>
      <c r="E45" t="n" s="8">
        <v>4.0</v>
      </c>
      <c r="F45" t="n" s="8">
        <v>3052.0</v>
      </c>
      <c r="G45" t="s" s="8">
        <v>53</v>
      </c>
      <c r="H45" t="s" s="8">
        <v>113</v>
      </c>
      <c r="I45" t="s" s="8">
        <v>130</v>
      </c>
    </row>
    <row r="46" ht="16.0" customHeight="true">
      <c r="A46" t="n" s="7">
        <v>6.0620997E7</v>
      </c>
      <c r="B46" t="s" s="8">
        <v>51</v>
      </c>
      <c r="C46" t="n" s="8">
        <f>IF(false,"2152400610", "2152400610")</f>
      </c>
      <c r="D46" t="s" s="8">
        <v>122</v>
      </c>
      <c r="E46" t="n" s="8">
        <v>1.0</v>
      </c>
      <c r="F46" t="n" s="8">
        <v>1799.0</v>
      </c>
      <c r="G46" t="s" s="8">
        <v>53</v>
      </c>
      <c r="H46" t="s" s="8">
        <v>113</v>
      </c>
      <c r="I46" t="s" s="8">
        <v>131</v>
      </c>
    </row>
    <row r="47" ht="16.0" customHeight="true">
      <c r="A47" t="n" s="7">
        <v>6.1076401E7</v>
      </c>
      <c r="B47" t="s" s="8">
        <v>54</v>
      </c>
      <c r="C47" t="n" s="8">
        <f>IF(false,"2152400593", "2152400593")</f>
      </c>
      <c r="D47" t="s" s="8">
        <v>132</v>
      </c>
      <c r="E47" t="n" s="8">
        <v>1.0</v>
      </c>
      <c r="F47" t="n" s="8">
        <v>1659.0</v>
      </c>
      <c r="G47" t="s" s="8">
        <v>53</v>
      </c>
      <c r="H47" t="s" s="8">
        <v>113</v>
      </c>
      <c r="I47" t="s" s="8">
        <v>133</v>
      </c>
    </row>
    <row r="48" ht="16.0" customHeight="true">
      <c r="A48" t="n" s="7">
        <v>6.0351237E7</v>
      </c>
      <c r="B48" t="s" s="8">
        <v>56</v>
      </c>
      <c r="C48" t="n" s="8">
        <f>IF(false,"120922947", "120922947")</f>
      </c>
      <c r="D48" t="s" s="8">
        <v>59</v>
      </c>
      <c r="E48" t="n" s="8">
        <v>1.0</v>
      </c>
      <c r="F48" t="n" s="8">
        <v>1769.0</v>
      </c>
      <c r="G48" t="s" s="8">
        <v>53</v>
      </c>
      <c r="H48" t="s" s="8">
        <v>113</v>
      </c>
      <c r="I48" t="s" s="8">
        <v>134</v>
      </c>
    </row>
    <row r="49" ht="16.0" customHeight="true">
      <c r="A49" t="n" s="7">
        <v>6.0460357E7</v>
      </c>
      <c r="B49" t="s" s="8">
        <v>84</v>
      </c>
      <c r="C49" t="n" s="8">
        <f>IF(false,"120923151", "120923151")</f>
      </c>
      <c r="D49" t="s" s="8">
        <v>135</v>
      </c>
      <c r="E49" t="n" s="8">
        <v>1.0</v>
      </c>
      <c r="F49" t="n" s="8">
        <v>2469.0</v>
      </c>
      <c r="G49" t="s" s="8">
        <v>53</v>
      </c>
      <c r="H49" t="s" s="8">
        <v>113</v>
      </c>
      <c r="I49" t="s" s="8">
        <v>136</v>
      </c>
    </row>
    <row r="50" ht="16.0" customHeight="true">
      <c r="A50" t="n" s="7">
        <v>6.0423231E7</v>
      </c>
      <c r="B50" t="s" s="8">
        <v>56</v>
      </c>
      <c r="C50" t="n" s="8">
        <f>IF(false,"120923176", "120923176")</f>
      </c>
      <c r="D50" t="s" s="8">
        <v>137</v>
      </c>
      <c r="E50" t="n" s="8">
        <v>1.0</v>
      </c>
      <c r="F50" t="n" s="8">
        <v>2399.0</v>
      </c>
      <c r="G50" t="s" s="8">
        <v>53</v>
      </c>
      <c r="H50" t="s" s="8">
        <v>113</v>
      </c>
      <c r="I50" t="s" s="8">
        <v>138</v>
      </c>
    </row>
    <row r="51" ht="16.0" customHeight="true">
      <c r="A51" t="n" s="7">
        <v>6.0677663E7</v>
      </c>
      <c r="B51" t="s" s="8">
        <v>51</v>
      </c>
      <c r="C51" t="n" s="8">
        <f>IF(false,"120921939", "120921939")</f>
      </c>
      <c r="D51" t="s" s="8">
        <v>139</v>
      </c>
      <c r="E51" t="n" s="8">
        <v>1.0</v>
      </c>
      <c r="F51" t="n" s="8">
        <v>750.0</v>
      </c>
      <c r="G51" t="s" s="8">
        <v>53</v>
      </c>
      <c r="H51" t="s" s="8">
        <v>113</v>
      </c>
      <c r="I51" t="s" s="8">
        <v>140</v>
      </c>
    </row>
    <row r="52" ht="16.0" customHeight="true">
      <c r="A52" t="n" s="7">
        <v>5.9845074E7</v>
      </c>
      <c r="B52" t="s" s="8">
        <v>96</v>
      </c>
      <c r="C52" t="n" s="8">
        <f>IF(false,"120923081", "120923081")</f>
      </c>
      <c r="D52" t="s" s="8">
        <v>141</v>
      </c>
      <c r="E52" t="n" s="8">
        <v>1.0</v>
      </c>
      <c r="F52" t="n" s="8">
        <v>948.0</v>
      </c>
      <c r="G52" t="s" s="8">
        <v>53</v>
      </c>
      <c r="H52" t="s" s="8">
        <v>113</v>
      </c>
      <c r="I52" t="s" s="8">
        <v>142</v>
      </c>
    </row>
    <row r="53" ht="16.0" customHeight="true">
      <c r="A53" t="n" s="7">
        <v>6.0000173E7</v>
      </c>
      <c r="B53" t="s" s="8">
        <v>143</v>
      </c>
      <c r="C53" t="n" s="8">
        <f>IF(false,"120922387", "120922387")</f>
      </c>
      <c r="D53" t="s" s="8">
        <v>144</v>
      </c>
      <c r="E53" t="n" s="8">
        <v>1.0</v>
      </c>
      <c r="F53" t="n" s="8">
        <v>268.0</v>
      </c>
      <c r="G53" t="s" s="8">
        <v>53</v>
      </c>
      <c r="H53" t="s" s="8">
        <v>113</v>
      </c>
      <c r="I53" t="s" s="8">
        <v>145</v>
      </c>
    </row>
    <row r="54" ht="16.0" customHeight="true">
      <c r="A54" t="n" s="7">
        <v>6.0863769E7</v>
      </c>
      <c r="B54" t="s" s="8">
        <v>63</v>
      </c>
      <c r="C54" t="n" s="8">
        <f>IF(false,"2152400608", "2152400608")</f>
      </c>
      <c r="D54" t="s" s="8">
        <v>146</v>
      </c>
      <c r="E54" t="n" s="8">
        <v>1.0</v>
      </c>
      <c r="F54" t="n" s="8">
        <v>2199.0</v>
      </c>
      <c r="G54" t="s" s="8">
        <v>53</v>
      </c>
      <c r="H54" t="s" s="8">
        <v>113</v>
      </c>
      <c r="I54" t="s" s="8">
        <v>147</v>
      </c>
    </row>
    <row r="55" ht="16.0" customHeight="true">
      <c r="A55" t="n" s="7">
        <v>6.0863423E7</v>
      </c>
      <c r="B55" t="s" s="8">
        <v>63</v>
      </c>
      <c r="C55" t="n" s="8">
        <f>IF(false,"005-1359", "005-1359")</f>
      </c>
      <c r="D55" t="s" s="8">
        <v>148</v>
      </c>
      <c r="E55" t="n" s="8">
        <v>1.0</v>
      </c>
      <c r="F55" t="n" s="8">
        <v>660.0</v>
      </c>
      <c r="G55" t="s" s="8">
        <v>53</v>
      </c>
      <c r="H55" t="s" s="8">
        <v>113</v>
      </c>
      <c r="I55" t="s" s="8">
        <v>149</v>
      </c>
    </row>
    <row r="56" ht="16.0" customHeight="true">
      <c r="A56" t="n" s="7">
        <v>6.0972231E7</v>
      </c>
      <c r="B56" t="s" s="8">
        <v>54</v>
      </c>
      <c r="C56" t="n" s="8">
        <f>IF(false,"120921791", "120921791")</f>
      </c>
      <c r="D56" t="s" s="8">
        <v>150</v>
      </c>
      <c r="E56" t="n" s="8">
        <v>1.0</v>
      </c>
      <c r="F56" t="n" s="8">
        <v>1103.0</v>
      </c>
      <c r="G56" t="s" s="8">
        <v>53</v>
      </c>
      <c r="H56" t="s" s="8">
        <v>113</v>
      </c>
      <c r="I56" t="s" s="8">
        <v>151</v>
      </c>
    </row>
    <row r="57" ht="16.0" customHeight="true">
      <c r="A57" t="n" s="7">
        <v>6.0972231E7</v>
      </c>
      <c r="B57" t="s" s="8">
        <v>54</v>
      </c>
      <c r="C57" t="n" s="8">
        <f>IF(false,"005-1519", "005-1519")</f>
      </c>
      <c r="D57" t="s" s="8">
        <v>152</v>
      </c>
      <c r="E57" t="n" s="8">
        <v>1.0</v>
      </c>
      <c r="F57" t="n" s="8">
        <v>1080.0</v>
      </c>
      <c r="G57" t="s" s="8">
        <v>53</v>
      </c>
      <c r="H57" t="s" s="8">
        <v>113</v>
      </c>
      <c r="I57" t="s" s="8">
        <v>151</v>
      </c>
    </row>
    <row r="58" ht="16.0" customHeight="true">
      <c r="A58" t="n" s="7">
        <v>6.107264E7</v>
      </c>
      <c r="B58" t="s" s="8">
        <v>54</v>
      </c>
      <c r="C58" t="n" s="8">
        <f>IF(false,"005-1119", "005-1119")</f>
      </c>
      <c r="D58" t="s" s="8">
        <v>153</v>
      </c>
      <c r="E58" t="n" s="8">
        <v>1.0</v>
      </c>
      <c r="F58" t="n" s="8">
        <v>1679.0</v>
      </c>
      <c r="G58" t="s" s="8">
        <v>53</v>
      </c>
      <c r="H58" t="s" s="8">
        <v>113</v>
      </c>
      <c r="I58" t="s" s="8">
        <v>154</v>
      </c>
    </row>
    <row r="59" ht="16.0" customHeight="true">
      <c r="A59" t="n" s="7">
        <v>6.0962608E7</v>
      </c>
      <c r="B59" t="s" s="8">
        <v>54</v>
      </c>
      <c r="C59" t="n" s="8">
        <f>IF(false,"005-1513", "005-1513")</f>
      </c>
      <c r="D59" t="s" s="8">
        <v>155</v>
      </c>
      <c r="E59" t="n" s="8">
        <v>1.0</v>
      </c>
      <c r="F59" t="n" s="8">
        <v>832.0</v>
      </c>
      <c r="G59" t="s" s="8">
        <v>53</v>
      </c>
      <c r="H59" t="s" s="8">
        <v>113</v>
      </c>
      <c r="I59" t="s" s="8">
        <v>156</v>
      </c>
    </row>
    <row r="60" ht="16.0" customHeight="true">
      <c r="A60" t="n" s="7">
        <v>6.0977643E7</v>
      </c>
      <c r="B60" t="s" s="8">
        <v>54</v>
      </c>
      <c r="C60" t="n" s="8">
        <f>IF(false,"120922884", "120922884")</f>
      </c>
      <c r="D60" t="s" s="8">
        <v>157</v>
      </c>
      <c r="E60" t="n" s="8">
        <v>1.0</v>
      </c>
      <c r="F60" t="n" s="8">
        <v>677.0</v>
      </c>
      <c r="G60" t="s" s="8">
        <v>53</v>
      </c>
      <c r="H60" t="s" s="8">
        <v>113</v>
      </c>
      <c r="I60" t="s" s="8">
        <v>158</v>
      </c>
    </row>
    <row r="61" ht="16.0" customHeight="true">
      <c r="A61" t="n" s="7">
        <v>6.1088928E7</v>
      </c>
      <c r="B61" t="s" s="8">
        <v>54</v>
      </c>
      <c r="C61" t="n" s="8">
        <f>IF(false,"008-575", "008-575")</f>
      </c>
      <c r="D61" t="s" s="8">
        <v>105</v>
      </c>
      <c r="E61" t="n" s="8">
        <v>1.0</v>
      </c>
      <c r="F61" t="n" s="8">
        <v>698.0</v>
      </c>
      <c r="G61" t="s" s="8">
        <v>53</v>
      </c>
      <c r="H61" t="s" s="8">
        <v>113</v>
      </c>
      <c r="I61" t="s" s="8">
        <v>159</v>
      </c>
    </row>
    <row r="62" ht="16.0" customHeight="true">
      <c r="A62" t="n" s="7">
        <v>6.0933365E7</v>
      </c>
      <c r="B62" t="s" s="8">
        <v>63</v>
      </c>
      <c r="C62" t="n" s="8">
        <f>IF(false,"2152400609", "2152400609")</f>
      </c>
      <c r="D62" t="s" s="8">
        <v>160</v>
      </c>
      <c r="E62" t="n" s="8">
        <v>1.0</v>
      </c>
      <c r="F62" t="n" s="8">
        <v>1076.0</v>
      </c>
      <c r="G62" t="s" s="8">
        <v>53</v>
      </c>
      <c r="H62" t="s" s="8">
        <v>113</v>
      </c>
      <c r="I62" t="s" s="8">
        <v>161</v>
      </c>
    </row>
    <row r="63" ht="16.0" customHeight="true">
      <c r="A63" t="n" s="7">
        <v>6.1117928E7</v>
      </c>
      <c r="B63" t="s" s="8">
        <v>113</v>
      </c>
      <c r="C63" t="n" s="8">
        <f>IF(false,"120922035", "120922035")</f>
      </c>
      <c r="D63" t="s" s="8">
        <v>162</v>
      </c>
      <c r="E63" t="n" s="8">
        <v>1.0</v>
      </c>
      <c r="F63" t="n" s="8">
        <v>1039.0</v>
      </c>
      <c r="G63" t="s" s="8">
        <v>53</v>
      </c>
      <c r="H63" t="s" s="8">
        <v>113</v>
      </c>
      <c r="I63" t="s" s="8">
        <v>163</v>
      </c>
    </row>
    <row r="64" ht="16.0" customHeight="true">
      <c r="A64" t="n" s="7">
        <v>6.0753899E7</v>
      </c>
      <c r="B64" t="s" s="8">
        <v>51</v>
      </c>
      <c r="C64" t="n" s="8">
        <f>IF(false,"120921898", "120921898")</f>
      </c>
      <c r="D64" t="s" s="8">
        <v>164</v>
      </c>
      <c r="E64" t="n" s="8">
        <v>2.0</v>
      </c>
      <c r="F64" t="n" s="8">
        <v>2102.0</v>
      </c>
      <c r="G64" t="s" s="8">
        <v>53</v>
      </c>
      <c r="H64" t="s" s="8">
        <v>113</v>
      </c>
      <c r="I64" t="s" s="8">
        <v>165</v>
      </c>
    </row>
    <row r="65" ht="16.0" customHeight="true">
      <c r="A65" t="n" s="7">
        <v>6.1014878E7</v>
      </c>
      <c r="B65" t="s" s="8">
        <v>54</v>
      </c>
      <c r="C65" t="n" s="8">
        <f>IF(false,"120921898", "120921898")</f>
      </c>
      <c r="D65" t="s" s="8">
        <v>164</v>
      </c>
      <c r="E65" t="n" s="8">
        <v>1.0</v>
      </c>
      <c r="F65" t="n" s="8">
        <v>1051.0</v>
      </c>
      <c r="G65" t="s" s="8">
        <v>53</v>
      </c>
      <c r="H65" t="s" s="8">
        <v>113</v>
      </c>
      <c r="I65" t="s" s="8">
        <v>166</v>
      </c>
    </row>
    <row r="66" ht="16.0" customHeight="true">
      <c r="A66" t="n" s="7">
        <v>6.1014878E7</v>
      </c>
      <c r="B66" t="s" s="8">
        <v>54</v>
      </c>
      <c r="C66" t="n" s="8">
        <f>IF(false,"120921957", "120921957")</f>
      </c>
      <c r="D66" t="s" s="8">
        <v>167</v>
      </c>
      <c r="E66" t="n" s="8">
        <v>1.0</v>
      </c>
      <c r="F66" t="n" s="8">
        <v>874.0</v>
      </c>
      <c r="G66" t="s" s="8">
        <v>53</v>
      </c>
      <c r="H66" t="s" s="8">
        <v>113</v>
      </c>
      <c r="I66" t="s" s="8">
        <v>166</v>
      </c>
    </row>
    <row r="67" ht="16.0" customHeight="true">
      <c r="A67" t="n" s="7">
        <v>6.1014878E7</v>
      </c>
      <c r="B67" t="s" s="8">
        <v>54</v>
      </c>
      <c r="C67" t="n" s="8">
        <f>IF(false,"005-1512", "005-1512")</f>
      </c>
      <c r="D67" t="s" s="8">
        <v>82</v>
      </c>
      <c r="E67" t="n" s="8">
        <v>1.0</v>
      </c>
      <c r="F67" t="n" s="8">
        <v>832.0</v>
      </c>
      <c r="G67" t="s" s="8">
        <v>53</v>
      </c>
      <c r="H67" t="s" s="8">
        <v>113</v>
      </c>
      <c r="I67" t="s" s="8">
        <v>166</v>
      </c>
    </row>
    <row r="68" ht="16.0" customHeight="true">
      <c r="A68" t="n" s="7">
        <v>6.0932794E7</v>
      </c>
      <c r="B68" t="s" s="8">
        <v>63</v>
      </c>
      <c r="C68" t="n" s="8">
        <f>IF(false,"2152400571", "2152400571")</f>
      </c>
      <c r="D68" t="s" s="8">
        <v>168</v>
      </c>
      <c r="E68" t="n" s="8">
        <v>1.0</v>
      </c>
      <c r="F68" t="n" s="8">
        <v>1021.0</v>
      </c>
      <c r="G68" t="s" s="8">
        <v>53</v>
      </c>
      <c r="H68" t="s" s="8">
        <v>113</v>
      </c>
      <c r="I68" t="s" s="8">
        <v>169</v>
      </c>
    </row>
    <row r="69" ht="16.0" customHeight="true">
      <c r="A69" t="n" s="7">
        <v>5.9513778E7</v>
      </c>
      <c r="B69" t="s" s="8">
        <v>170</v>
      </c>
      <c r="C69" t="n" s="8">
        <f>IF(false,"120921548", "120921548")</f>
      </c>
      <c r="D69" t="s" s="8">
        <v>171</v>
      </c>
      <c r="E69" t="n" s="8">
        <v>3.0</v>
      </c>
      <c r="F69" t="n" s="8">
        <v>2487.0</v>
      </c>
      <c r="G69" t="s" s="8">
        <v>53</v>
      </c>
      <c r="H69" t="s" s="8">
        <v>113</v>
      </c>
      <c r="I69" t="s" s="8">
        <v>172</v>
      </c>
    </row>
    <row r="70" ht="16.0" customHeight="true">
      <c r="A70" t="n" s="7">
        <v>6.0890124E7</v>
      </c>
      <c r="B70" t="s" s="8">
        <v>63</v>
      </c>
      <c r="C70" t="n" s="8">
        <f>IF(false,"120923063", "120923063")</f>
      </c>
      <c r="D70" t="s" s="8">
        <v>173</v>
      </c>
      <c r="E70" t="n" s="8">
        <v>1.0</v>
      </c>
      <c r="F70" t="n" s="8">
        <v>344.0</v>
      </c>
      <c r="G70" t="s" s="8">
        <v>53</v>
      </c>
      <c r="H70" t="s" s="8">
        <v>113</v>
      </c>
      <c r="I70" t="s" s="8">
        <v>174</v>
      </c>
    </row>
    <row r="71" ht="16.0" customHeight="true">
      <c r="A71" t="n" s="7">
        <v>6.1097782E7</v>
      </c>
      <c r="B71" t="s" s="8">
        <v>54</v>
      </c>
      <c r="C71" t="n" s="8">
        <f>IF(false,"120921900", "120921900")</f>
      </c>
      <c r="D71" t="s" s="8">
        <v>92</v>
      </c>
      <c r="E71" t="n" s="8">
        <v>1.0</v>
      </c>
      <c r="F71" t="n" s="8">
        <v>1046.0</v>
      </c>
      <c r="G71" t="s" s="8">
        <v>53</v>
      </c>
      <c r="H71" t="s" s="8">
        <v>113</v>
      </c>
      <c r="I71" t="s" s="8">
        <v>175</v>
      </c>
    </row>
    <row r="72" ht="16.0" customHeight="true">
      <c r="A72" t="n" s="7">
        <v>6.0899859E7</v>
      </c>
      <c r="B72" t="s" s="8">
        <v>63</v>
      </c>
      <c r="C72" t="n" s="8">
        <f>IF(false,"005-1512", "005-1512")</f>
      </c>
      <c r="D72" t="s" s="8">
        <v>82</v>
      </c>
      <c r="E72" t="n" s="8">
        <v>2.0</v>
      </c>
      <c r="F72" t="n" s="8">
        <v>1882.0</v>
      </c>
      <c r="G72" t="s" s="8">
        <v>53</v>
      </c>
      <c r="H72" t="s" s="8">
        <v>113</v>
      </c>
      <c r="I72" t="s" s="8">
        <v>176</v>
      </c>
    </row>
    <row r="73" ht="16.0" customHeight="true">
      <c r="A73" t="n" s="7">
        <v>6.0599029E7</v>
      </c>
      <c r="B73" t="s" s="8">
        <v>84</v>
      </c>
      <c r="C73" t="n" s="8">
        <f>IF(false,"120921900", "120921900")</f>
      </c>
      <c r="D73" t="s" s="8">
        <v>92</v>
      </c>
      <c r="E73" t="n" s="8">
        <v>1.0</v>
      </c>
      <c r="F73" t="n" s="8">
        <v>1050.0</v>
      </c>
      <c r="G73" t="s" s="8">
        <v>53</v>
      </c>
      <c r="H73" t="s" s="8">
        <v>113</v>
      </c>
      <c r="I73" t="s" s="8">
        <v>177</v>
      </c>
    </row>
    <row r="74" ht="16.0" customHeight="true">
      <c r="A74" t="n" s="7">
        <v>6.0953759E7</v>
      </c>
      <c r="B74" t="s" s="8">
        <v>54</v>
      </c>
      <c r="C74" t="n" s="8">
        <f>IF(false,"005-1519", "005-1519")</f>
      </c>
      <c r="D74" t="s" s="8">
        <v>152</v>
      </c>
      <c r="E74" t="n" s="8">
        <v>1.0</v>
      </c>
      <c r="F74" t="n" s="8">
        <v>1271.0</v>
      </c>
      <c r="G74" t="s" s="8">
        <v>53</v>
      </c>
      <c r="H74" t="s" s="8">
        <v>113</v>
      </c>
      <c r="I74" t="s" s="8">
        <v>178</v>
      </c>
    </row>
    <row r="75" ht="16.0" customHeight="true">
      <c r="A75" t="n" s="7">
        <v>6.0496322E7</v>
      </c>
      <c r="B75" t="s" s="8">
        <v>84</v>
      </c>
      <c r="C75" t="n" s="8">
        <f>IF(false,"005-1373", "005-1373")</f>
      </c>
      <c r="D75" t="s" s="8">
        <v>179</v>
      </c>
      <c r="E75" t="n" s="8">
        <v>2.0</v>
      </c>
      <c r="F75" t="n" s="8">
        <v>1318.0</v>
      </c>
      <c r="G75" t="s" s="8">
        <v>53</v>
      </c>
      <c r="H75" t="s" s="8">
        <v>113</v>
      </c>
      <c r="I75" t="s" s="8">
        <v>180</v>
      </c>
    </row>
    <row r="76" ht="16.0" customHeight="true">
      <c r="A76" t="n" s="7">
        <v>6.0823294E7</v>
      </c>
      <c r="B76" t="s" s="8">
        <v>63</v>
      </c>
      <c r="C76" t="n" s="8">
        <f>IF(false,"002-931", "002-931")</f>
      </c>
      <c r="D76" t="s" s="8">
        <v>94</v>
      </c>
      <c r="E76" t="n" s="8">
        <v>1.0</v>
      </c>
      <c r="F76" t="n" s="8">
        <v>378.0</v>
      </c>
      <c r="G76" t="s" s="8">
        <v>53</v>
      </c>
      <c r="H76" t="s" s="8">
        <v>113</v>
      </c>
      <c r="I76" t="s" s="8">
        <v>181</v>
      </c>
    </row>
    <row r="77" ht="16.0" customHeight="true">
      <c r="A77" t="n" s="7">
        <v>6.0996038E7</v>
      </c>
      <c r="B77" t="s" s="8">
        <v>54</v>
      </c>
      <c r="C77" t="n" s="8">
        <f>IF(false,"120922035", "120922035")</f>
      </c>
      <c r="D77" t="s" s="8">
        <v>162</v>
      </c>
      <c r="E77" t="n" s="8">
        <v>6.0</v>
      </c>
      <c r="F77" t="n" s="8">
        <v>5304.0</v>
      </c>
      <c r="G77" t="s" s="8">
        <v>53</v>
      </c>
      <c r="H77" t="s" s="8">
        <v>113</v>
      </c>
      <c r="I77" t="s" s="8">
        <v>182</v>
      </c>
    </row>
    <row r="78" ht="16.0" customHeight="true">
      <c r="A78" t="n" s="7">
        <v>6.1045269E7</v>
      </c>
      <c r="B78" t="s" s="8">
        <v>54</v>
      </c>
      <c r="C78" t="n" s="8">
        <f>IF(false,"2152400576", "2152400576")</f>
      </c>
      <c r="D78" t="s" s="8">
        <v>183</v>
      </c>
      <c r="E78" t="n" s="8">
        <v>1.0</v>
      </c>
      <c r="F78" t="n" s="8">
        <v>406.0</v>
      </c>
      <c r="G78" t="s" s="8">
        <v>53</v>
      </c>
      <c r="H78" t="s" s="8">
        <v>113</v>
      </c>
      <c r="I78" t="s" s="8">
        <v>184</v>
      </c>
    </row>
    <row r="79" ht="16.0" customHeight="true">
      <c r="A79" t="n" s="7">
        <v>6.0837344E7</v>
      </c>
      <c r="B79" t="s" s="8">
        <v>63</v>
      </c>
      <c r="C79" t="n" s="8">
        <f>IF(false,"005-1521", "005-1521")</f>
      </c>
      <c r="D79" t="s" s="8">
        <v>185</v>
      </c>
      <c r="E79" t="n" s="8">
        <v>1.0</v>
      </c>
      <c r="F79" t="n" s="8">
        <v>776.0</v>
      </c>
      <c r="G79" t="s" s="8">
        <v>53</v>
      </c>
      <c r="H79" t="s" s="8">
        <v>113</v>
      </c>
      <c r="I79" t="s" s="8">
        <v>186</v>
      </c>
    </row>
    <row r="80" ht="16.0" customHeight="true">
      <c r="A80" t="n" s="7">
        <v>6.0365751E7</v>
      </c>
      <c r="B80" t="s" s="8">
        <v>56</v>
      </c>
      <c r="C80" t="n" s="8">
        <f>IF(false,"120921956", "120921956")</f>
      </c>
      <c r="D80" t="s" s="8">
        <v>187</v>
      </c>
      <c r="E80" t="n" s="8">
        <v>2.0</v>
      </c>
      <c r="F80" t="n" s="8">
        <v>4418.0</v>
      </c>
      <c r="G80" t="s" s="8">
        <v>53</v>
      </c>
      <c r="H80" t="s" s="8">
        <v>113</v>
      </c>
      <c r="I80" t="s" s="8">
        <v>188</v>
      </c>
    </row>
    <row r="81" ht="16.0" customHeight="true">
      <c r="A81" t="n" s="7">
        <v>6.0750171E7</v>
      </c>
      <c r="B81" t="s" s="8">
        <v>51</v>
      </c>
      <c r="C81" t="n" s="8">
        <f>IF(false,"2152400608", "2152400608")</f>
      </c>
      <c r="D81" t="s" s="8">
        <v>146</v>
      </c>
      <c r="E81" t="n" s="8">
        <v>1.0</v>
      </c>
      <c r="F81" t="n" s="8">
        <v>2199.0</v>
      </c>
      <c r="G81" t="s" s="8">
        <v>53</v>
      </c>
      <c r="H81" t="s" s="8">
        <v>113</v>
      </c>
      <c r="I81" t="s" s="8">
        <v>189</v>
      </c>
    </row>
    <row r="82" ht="16.0" customHeight="true">
      <c r="A82" t="n" s="7">
        <v>6.0557266E7</v>
      </c>
      <c r="B82" t="s" s="8">
        <v>84</v>
      </c>
      <c r="C82" t="n" s="8">
        <f>IF(false,"008-577", "008-577")</f>
      </c>
      <c r="D82" t="s" s="8">
        <v>190</v>
      </c>
      <c r="E82" t="n" s="8">
        <v>1.0</v>
      </c>
      <c r="F82" t="n" s="8">
        <v>849.0</v>
      </c>
      <c r="G82" t="s" s="8">
        <v>53</v>
      </c>
      <c r="H82" t="s" s="8">
        <v>113</v>
      </c>
      <c r="I82" t="s" s="8">
        <v>191</v>
      </c>
    </row>
    <row r="83" ht="16.0" customHeight="true">
      <c r="A83" t="n" s="7">
        <v>6.0194516E7</v>
      </c>
      <c r="B83" t="s" s="8">
        <v>192</v>
      </c>
      <c r="C83" t="n" s="8">
        <f>IF(false,"2152400577", "2152400577")</f>
      </c>
      <c r="D83" t="s" s="8">
        <v>193</v>
      </c>
      <c r="E83" t="n" s="8">
        <v>1.0</v>
      </c>
      <c r="F83" t="n" s="8">
        <v>680.0</v>
      </c>
      <c r="G83" t="s" s="8">
        <v>53</v>
      </c>
      <c r="H83" t="s" s="8">
        <v>113</v>
      </c>
      <c r="I83" t="s" s="8">
        <v>194</v>
      </c>
    </row>
    <row r="84" ht="16.0" customHeight="true">
      <c r="A84" t="n" s="7">
        <v>6.0942392E7</v>
      </c>
      <c r="B84" t="s" s="8">
        <v>54</v>
      </c>
      <c r="C84" t="n" s="8">
        <f>IF(false,"120921995", "120921995")</f>
      </c>
      <c r="D84" t="s" s="8">
        <v>52</v>
      </c>
      <c r="E84" t="n" s="8">
        <v>1.0</v>
      </c>
      <c r="F84" t="n" s="8">
        <v>1238.0</v>
      </c>
      <c r="G84" t="s" s="8">
        <v>53</v>
      </c>
      <c r="H84" t="s" s="8">
        <v>113</v>
      </c>
      <c r="I84" t="s" s="8">
        <v>195</v>
      </c>
    </row>
    <row r="85" ht="16.0" customHeight="true">
      <c r="A85" t="n" s="7">
        <v>6.0443056E7</v>
      </c>
      <c r="B85" t="s" s="8">
        <v>56</v>
      </c>
      <c r="C85" t="n" s="8">
        <f>IF(false,"120922947", "120922947")</f>
      </c>
      <c r="D85" t="s" s="8">
        <v>59</v>
      </c>
      <c r="E85" t="n" s="8">
        <v>1.0</v>
      </c>
      <c r="F85" t="n" s="8">
        <v>1769.0</v>
      </c>
      <c r="G85" t="s" s="8">
        <v>53</v>
      </c>
      <c r="H85" t="s" s="8">
        <v>113</v>
      </c>
      <c r="I85" t="s" s="8">
        <v>196</v>
      </c>
    </row>
    <row r="86" ht="16.0" customHeight="true">
      <c r="A86" t="n" s="7">
        <v>6.1098634E7</v>
      </c>
      <c r="B86" t="s" s="8">
        <v>54</v>
      </c>
      <c r="C86" t="n" s="8">
        <f>IF(false,"120921995", "120921995")</f>
      </c>
      <c r="D86" t="s" s="8">
        <v>52</v>
      </c>
      <c r="E86" t="n" s="8">
        <v>1.0</v>
      </c>
      <c r="F86" t="n" s="8">
        <v>1051.0</v>
      </c>
      <c r="G86" t="s" s="8">
        <v>53</v>
      </c>
      <c r="H86" t="s" s="8">
        <v>197</v>
      </c>
      <c r="I86" t="s" s="8">
        <v>198</v>
      </c>
    </row>
    <row r="87" ht="16.0" customHeight="true">
      <c r="A87" t="n" s="7">
        <v>6.1098634E7</v>
      </c>
      <c r="B87" t="s" s="8">
        <v>54</v>
      </c>
      <c r="C87" t="n" s="8">
        <f>IF(false,"120922353", "120922353")</f>
      </c>
      <c r="D87" t="s" s="8">
        <v>199</v>
      </c>
      <c r="E87" t="n" s="8">
        <v>1.0</v>
      </c>
      <c r="F87" t="n" s="8">
        <v>713.0</v>
      </c>
      <c r="G87" t="s" s="8">
        <v>53</v>
      </c>
      <c r="H87" t="s" s="8">
        <v>197</v>
      </c>
      <c r="I87" t="s" s="8">
        <v>198</v>
      </c>
    </row>
    <row r="88" ht="16.0" customHeight="true">
      <c r="A88" t="n" s="7">
        <v>6.1078978E7</v>
      </c>
      <c r="B88" t="s" s="8">
        <v>54</v>
      </c>
      <c r="C88" t="n" s="8">
        <f>IF(false,"120921995", "120921995")</f>
      </c>
      <c r="D88" t="s" s="8">
        <v>52</v>
      </c>
      <c r="E88" t="n" s="8">
        <v>1.0</v>
      </c>
      <c r="F88" t="n" s="8">
        <v>239.0</v>
      </c>
      <c r="G88" t="s" s="8">
        <v>53</v>
      </c>
      <c r="H88" t="s" s="8">
        <v>197</v>
      </c>
      <c r="I88" t="s" s="8">
        <v>200</v>
      </c>
    </row>
    <row r="89" ht="16.0" customHeight="true">
      <c r="A89" t="n" s="7">
        <v>6.1169758E7</v>
      </c>
      <c r="B89" t="s" s="8">
        <v>113</v>
      </c>
      <c r="C89" t="n" s="8">
        <f>IF(false,"2152400474", "2152400474")</f>
      </c>
      <c r="D89" t="s" s="8">
        <v>201</v>
      </c>
      <c r="E89" t="n" s="8">
        <v>1.0</v>
      </c>
      <c r="F89" t="n" s="8">
        <v>679.0</v>
      </c>
      <c r="G89" t="s" s="8">
        <v>53</v>
      </c>
      <c r="H89" t="s" s="8">
        <v>197</v>
      </c>
      <c r="I89" t="s" s="8">
        <v>202</v>
      </c>
    </row>
    <row r="90" ht="16.0" customHeight="true">
      <c r="A90" t="n" s="7">
        <v>6.1103636E7</v>
      </c>
      <c r="B90" t="s" s="8">
        <v>113</v>
      </c>
      <c r="C90" t="n" s="8">
        <f>IF(false,"120921995", "120921995")</f>
      </c>
      <c r="D90" t="s" s="8">
        <v>52</v>
      </c>
      <c r="E90" t="n" s="8">
        <v>1.0</v>
      </c>
      <c r="F90" t="n" s="8">
        <v>1048.0</v>
      </c>
      <c r="G90" t="s" s="8">
        <v>53</v>
      </c>
      <c r="H90" t="s" s="8">
        <v>197</v>
      </c>
      <c r="I90" t="s" s="8">
        <v>203</v>
      </c>
    </row>
    <row r="91" ht="16.0" customHeight="true">
      <c r="A91" t="n" s="7">
        <v>6.097617E7</v>
      </c>
      <c r="B91" t="s" s="8">
        <v>54</v>
      </c>
      <c r="C91" t="n" s="8">
        <f>IF(false,"005-1554", "005-1554")</f>
      </c>
      <c r="D91" t="s" s="8">
        <v>204</v>
      </c>
      <c r="E91" t="n" s="8">
        <v>2.0</v>
      </c>
      <c r="F91" t="n" s="8">
        <v>1674.0</v>
      </c>
      <c r="G91" t="s" s="8">
        <v>53</v>
      </c>
      <c r="H91" t="s" s="8">
        <v>197</v>
      </c>
      <c r="I91" t="s" s="8">
        <v>205</v>
      </c>
    </row>
    <row r="92" ht="16.0" customHeight="true">
      <c r="A92" t="n" s="7">
        <v>6.1094032E7</v>
      </c>
      <c r="B92" t="s" s="8">
        <v>54</v>
      </c>
      <c r="C92" t="n" s="8">
        <f>IF(false,"120922761", "120922761")</f>
      </c>
      <c r="D92" t="s" s="8">
        <v>206</v>
      </c>
      <c r="E92" t="n" s="8">
        <v>1.0</v>
      </c>
      <c r="F92" t="n" s="8">
        <v>2106.0</v>
      </c>
      <c r="G92" t="s" s="8">
        <v>53</v>
      </c>
      <c r="H92" t="s" s="8">
        <v>197</v>
      </c>
      <c r="I92" t="s" s="8">
        <v>207</v>
      </c>
    </row>
    <row r="93" ht="16.0" customHeight="true">
      <c r="A93" t="n" s="7">
        <v>6.0969672E7</v>
      </c>
      <c r="B93" t="s" s="8">
        <v>54</v>
      </c>
      <c r="C93" t="n" s="8">
        <f>IF(false,"120923170", "120923170")</f>
      </c>
      <c r="D93" t="s" s="8">
        <v>108</v>
      </c>
      <c r="E93" t="n" s="8">
        <v>1.0</v>
      </c>
      <c r="F93" t="n" s="8">
        <v>1099.0</v>
      </c>
      <c r="G93" t="s" s="8">
        <v>53</v>
      </c>
      <c r="H93" t="s" s="8">
        <v>197</v>
      </c>
      <c r="I93" t="s" s="8">
        <v>208</v>
      </c>
    </row>
    <row r="94" ht="16.0" customHeight="true">
      <c r="A94" t="n" s="7">
        <v>6.112604E7</v>
      </c>
      <c r="B94" t="s" s="8">
        <v>113</v>
      </c>
      <c r="C94" t="n" s="8">
        <f>IF(false,"2152400474", "2152400474")</f>
      </c>
      <c r="D94" t="s" s="8">
        <v>201</v>
      </c>
      <c r="E94" t="n" s="8">
        <v>1.0</v>
      </c>
      <c r="F94" t="n" s="8">
        <v>800.0</v>
      </c>
      <c r="G94" t="s" s="8">
        <v>53</v>
      </c>
      <c r="H94" t="s" s="8">
        <v>197</v>
      </c>
      <c r="I94" t="s" s="8">
        <v>209</v>
      </c>
    </row>
    <row r="95" ht="16.0" customHeight="true">
      <c r="A95" t="n" s="7">
        <v>6.1099783E7</v>
      </c>
      <c r="B95" t="s" s="8">
        <v>54</v>
      </c>
      <c r="C95" t="n" s="8">
        <f>IF(false,"008-575", "008-575")</f>
      </c>
      <c r="D95" t="s" s="8">
        <v>105</v>
      </c>
      <c r="E95" t="n" s="8">
        <v>1.0</v>
      </c>
      <c r="F95" t="n" s="8">
        <v>854.0</v>
      </c>
      <c r="G95" t="s" s="8">
        <v>53</v>
      </c>
      <c r="H95" t="s" s="8">
        <v>197</v>
      </c>
      <c r="I95" t="s" s="8">
        <v>210</v>
      </c>
    </row>
    <row r="96" ht="16.0" customHeight="true">
      <c r="A96" t="n" s="7">
        <v>6.0965386E7</v>
      </c>
      <c r="B96" t="s" s="8">
        <v>54</v>
      </c>
      <c r="C96" t="n" s="8">
        <f>IF(false,"005-1520", "005-1520")</f>
      </c>
      <c r="D96" t="s" s="8">
        <v>211</v>
      </c>
      <c r="E96" t="n" s="8">
        <v>1.0</v>
      </c>
      <c r="F96" t="n" s="8">
        <v>1230.0</v>
      </c>
      <c r="G96" t="s" s="8">
        <v>53</v>
      </c>
      <c r="H96" t="s" s="8">
        <v>197</v>
      </c>
      <c r="I96" t="s" s="8">
        <v>212</v>
      </c>
    </row>
    <row r="97" ht="16.0" customHeight="true">
      <c r="A97" t="n" s="7">
        <v>6.1100754E7</v>
      </c>
      <c r="B97" t="s" s="8">
        <v>54</v>
      </c>
      <c r="C97" t="n" s="8">
        <f>IF(false,"120921901", "120921901")</f>
      </c>
      <c r="D97" t="s" s="8">
        <v>213</v>
      </c>
      <c r="E97" t="n" s="8">
        <v>2.0</v>
      </c>
      <c r="F97" t="n" s="8">
        <v>2102.0</v>
      </c>
      <c r="G97" t="s" s="8">
        <v>53</v>
      </c>
      <c r="H97" t="s" s="8">
        <v>197</v>
      </c>
      <c r="I97" t="s" s="8">
        <v>214</v>
      </c>
    </row>
    <row r="98" ht="16.0" customHeight="true">
      <c r="A98" t="n" s="7">
        <v>6.1132121E7</v>
      </c>
      <c r="B98" t="s" s="8">
        <v>113</v>
      </c>
      <c r="C98" t="n" s="8">
        <f>IF(false,"120922947", "120922947")</f>
      </c>
      <c r="D98" t="s" s="8">
        <v>59</v>
      </c>
      <c r="E98" t="n" s="8">
        <v>1.0</v>
      </c>
      <c r="F98" t="n" s="8">
        <v>1858.0</v>
      </c>
      <c r="G98" t="s" s="8">
        <v>53</v>
      </c>
      <c r="H98" t="s" s="8">
        <v>197</v>
      </c>
      <c r="I98" t="s" s="8">
        <v>215</v>
      </c>
    </row>
    <row r="99" ht="16.0" customHeight="true">
      <c r="A99" t="n" s="7">
        <v>6.1132121E7</v>
      </c>
      <c r="B99" t="s" s="8">
        <v>113</v>
      </c>
      <c r="C99" t="n" s="8">
        <f>IF(false,"2152400606", "2152400606")</f>
      </c>
      <c r="D99" t="s" s="8">
        <v>128</v>
      </c>
      <c r="E99" t="n" s="8">
        <v>1.0</v>
      </c>
      <c r="F99" t="n" s="8">
        <v>485.0</v>
      </c>
      <c r="G99" t="s" s="8">
        <v>53</v>
      </c>
      <c r="H99" t="s" s="8">
        <v>197</v>
      </c>
      <c r="I99" t="s" s="8">
        <v>215</v>
      </c>
    </row>
    <row r="100" ht="16.0" customHeight="true">
      <c r="A100" t="n" s="7">
        <v>6.0895311E7</v>
      </c>
      <c r="B100" t="s" s="8">
        <v>63</v>
      </c>
      <c r="C100" t="n" s="8">
        <f>IF(false,"120923173", "120923173")</f>
      </c>
      <c r="D100" t="s" s="8">
        <v>216</v>
      </c>
      <c r="E100" t="n" s="8">
        <v>1.0</v>
      </c>
      <c r="F100" t="n" s="8">
        <v>3199.0</v>
      </c>
      <c r="G100" t="s" s="8">
        <v>53</v>
      </c>
      <c r="H100" t="s" s="8">
        <v>197</v>
      </c>
      <c r="I100" t="s" s="8">
        <v>217</v>
      </c>
    </row>
    <row r="101" ht="16.0" customHeight="true">
      <c r="A101" t="n" s="7">
        <v>6.1107424E7</v>
      </c>
      <c r="B101" t="s" s="8">
        <v>113</v>
      </c>
      <c r="C101" t="n" s="8">
        <f>IF(false,"120921900", "120921900")</f>
      </c>
      <c r="D101" t="s" s="8">
        <v>92</v>
      </c>
      <c r="E101" t="n" s="8">
        <v>1.0</v>
      </c>
      <c r="F101" t="n" s="8">
        <v>1238.0</v>
      </c>
      <c r="G101" t="s" s="8">
        <v>53</v>
      </c>
      <c r="H101" t="s" s="8">
        <v>197</v>
      </c>
      <c r="I101" t="s" s="8">
        <v>218</v>
      </c>
    </row>
    <row r="102" ht="16.0" customHeight="true">
      <c r="A102" t="n" s="7">
        <v>6.1100385E7</v>
      </c>
      <c r="B102" t="s" s="8">
        <v>54</v>
      </c>
      <c r="C102" t="n" s="8">
        <f>IF(false,"120923178", "120923178")</f>
      </c>
      <c r="D102" t="s" s="8">
        <v>219</v>
      </c>
      <c r="E102" t="n" s="8">
        <v>1.0</v>
      </c>
      <c r="F102" t="n" s="8">
        <v>2759.0</v>
      </c>
      <c r="G102" t="s" s="8">
        <v>53</v>
      </c>
      <c r="H102" t="s" s="8">
        <v>197</v>
      </c>
      <c r="I102" t="s" s="8">
        <v>220</v>
      </c>
    </row>
    <row r="103" ht="16.0" customHeight="true">
      <c r="A103" t="n" s="7">
        <v>6.1062765E7</v>
      </c>
      <c r="B103" t="s" s="8">
        <v>54</v>
      </c>
      <c r="C103" t="n" s="8">
        <f>IF(false,"005-1520", "005-1520")</f>
      </c>
      <c r="D103" t="s" s="8">
        <v>211</v>
      </c>
      <c r="E103" t="n" s="8">
        <v>1.0</v>
      </c>
      <c r="F103" t="n" s="8">
        <v>1230.0</v>
      </c>
      <c r="G103" t="s" s="8">
        <v>53</v>
      </c>
      <c r="H103" t="s" s="8">
        <v>197</v>
      </c>
      <c r="I103" t="s" s="8">
        <v>221</v>
      </c>
    </row>
    <row r="104" ht="16.0" customHeight="true">
      <c r="A104" t="n" s="7">
        <v>6.112729E7</v>
      </c>
      <c r="B104" t="s" s="8">
        <v>113</v>
      </c>
      <c r="C104" t="n" s="8">
        <f>IF(false,"120922951", "120922951")</f>
      </c>
      <c r="D104" t="s" s="8">
        <v>222</v>
      </c>
      <c r="E104" t="n" s="8">
        <v>1.0</v>
      </c>
      <c r="F104" t="n" s="8">
        <v>1499.0</v>
      </c>
      <c r="G104" t="s" s="8">
        <v>53</v>
      </c>
      <c r="H104" t="s" s="8">
        <v>197</v>
      </c>
      <c r="I104" t="s" s="8">
        <v>223</v>
      </c>
    </row>
    <row r="105" ht="16.0" customHeight="true">
      <c r="A105" t="n" s="7">
        <v>6.0031228E7</v>
      </c>
      <c r="B105" t="s" s="8">
        <v>143</v>
      </c>
      <c r="C105" t="n" s="8">
        <f>IF(false,"005-1515", "005-1515")</f>
      </c>
      <c r="D105" t="s" s="8">
        <v>224</v>
      </c>
      <c r="E105" t="n" s="8">
        <v>1.0</v>
      </c>
      <c r="F105" t="n" s="8">
        <v>724.0</v>
      </c>
      <c r="G105" t="s" s="8">
        <v>53</v>
      </c>
      <c r="H105" t="s" s="8">
        <v>197</v>
      </c>
      <c r="I105" t="s" s="8">
        <v>225</v>
      </c>
    </row>
    <row r="106" ht="16.0" customHeight="true">
      <c r="A106" t="n" s="7">
        <v>6.0224726E7</v>
      </c>
      <c r="B106" t="s" s="8">
        <v>192</v>
      </c>
      <c r="C106" t="n" s="8">
        <f>IF(false,"120923164", "120923164")</f>
      </c>
      <c r="D106" t="s" s="8">
        <v>226</v>
      </c>
      <c r="E106" t="n" s="8">
        <v>1.0</v>
      </c>
      <c r="F106" t="n" s="8">
        <v>1838.0</v>
      </c>
      <c r="G106" t="s" s="8">
        <v>53</v>
      </c>
      <c r="H106" t="s" s="8">
        <v>197</v>
      </c>
      <c r="I106" t="s" s="8">
        <v>227</v>
      </c>
    </row>
    <row r="107" ht="16.0" customHeight="true">
      <c r="A107" t="n" s="7">
        <v>6.0224726E7</v>
      </c>
      <c r="B107" t="s" s="8">
        <v>192</v>
      </c>
      <c r="C107" t="n" s="8">
        <f>IF(false,"120923169", "120923169")</f>
      </c>
      <c r="D107" t="s" s="8">
        <v>228</v>
      </c>
      <c r="E107" t="n" s="8">
        <v>1.0</v>
      </c>
      <c r="F107" t="n" s="8">
        <v>1520.0</v>
      </c>
      <c r="G107" t="s" s="8">
        <v>53</v>
      </c>
      <c r="H107" t="s" s="8">
        <v>197</v>
      </c>
      <c r="I107" t="s" s="8">
        <v>227</v>
      </c>
    </row>
    <row r="108" ht="16.0" customHeight="true">
      <c r="A108" t="n" s="7">
        <v>6.0840082E7</v>
      </c>
      <c r="B108" t="s" s="8">
        <v>63</v>
      </c>
      <c r="C108" t="n" s="8">
        <f>IF(false,"120923170", "120923170")</f>
      </c>
      <c r="D108" t="s" s="8">
        <v>108</v>
      </c>
      <c r="E108" t="n" s="8">
        <v>1.0</v>
      </c>
      <c r="F108" t="n" s="8">
        <v>1099.0</v>
      </c>
      <c r="G108" t="s" s="8">
        <v>53</v>
      </c>
      <c r="H108" t="s" s="8">
        <v>197</v>
      </c>
      <c r="I108" t="s" s="8">
        <v>229</v>
      </c>
    </row>
    <row r="109" ht="16.0" customHeight="true">
      <c r="A109" t="n" s="7">
        <v>5.9862495E7</v>
      </c>
      <c r="B109" t="s" s="8">
        <v>96</v>
      </c>
      <c r="C109" t="n" s="8">
        <f>IF(false,"2152400583", "2152400583")</f>
      </c>
      <c r="D109" t="s" s="8">
        <v>230</v>
      </c>
      <c r="E109" t="n" s="8">
        <v>1.0</v>
      </c>
      <c r="F109" t="n" s="8">
        <v>999.0</v>
      </c>
      <c r="G109" t="s" s="8">
        <v>53</v>
      </c>
      <c r="H109" t="s" s="8">
        <v>197</v>
      </c>
      <c r="I109" t="s" s="8">
        <v>231</v>
      </c>
    </row>
    <row r="110" ht="16.0" customHeight="true">
      <c r="A110" t="n" s="7">
        <v>6.0915653E7</v>
      </c>
      <c r="B110" t="s" s="8">
        <v>63</v>
      </c>
      <c r="C110" t="n" s="8">
        <f>IF(false,"2152400564", "2152400564")</f>
      </c>
      <c r="D110" t="s" s="8">
        <v>61</v>
      </c>
      <c r="E110" t="n" s="8">
        <v>1.0</v>
      </c>
      <c r="F110" t="n" s="8">
        <v>399.0</v>
      </c>
      <c r="G110" t="s" s="8">
        <v>53</v>
      </c>
      <c r="H110" t="s" s="8">
        <v>197</v>
      </c>
      <c r="I110" t="s" s="8">
        <v>232</v>
      </c>
    </row>
    <row r="111" ht="16.0" customHeight="true">
      <c r="A111" t="n" s="7">
        <v>6.1203824E7</v>
      </c>
      <c r="B111" t="s" s="8">
        <v>113</v>
      </c>
      <c r="C111" t="n" s="8">
        <f>IF(false,"120922760", "120922760")</f>
      </c>
      <c r="D111" t="s" s="8">
        <v>233</v>
      </c>
      <c r="E111" t="n" s="8">
        <v>1.0</v>
      </c>
      <c r="F111" t="n" s="8">
        <v>1253.0</v>
      </c>
      <c r="G111" t="s" s="8">
        <v>53</v>
      </c>
      <c r="H111" t="s" s="8">
        <v>197</v>
      </c>
      <c r="I111" t="s" s="8">
        <v>234</v>
      </c>
    </row>
    <row r="112" ht="16.0" customHeight="true">
      <c r="A112" t="n" s="7">
        <v>6.0461818E7</v>
      </c>
      <c r="B112" t="s" s="8">
        <v>84</v>
      </c>
      <c r="C112" t="n" s="8">
        <f>IF(false,"120923157", "120923157")</f>
      </c>
      <c r="D112" t="s" s="8">
        <v>235</v>
      </c>
      <c r="E112" t="n" s="8">
        <v>2.0</v>
      </c>
      <c r="F112" t="n" s="8">
        <v>12298.0</v>
      </c>
      <c r="G112" t="s" s="8">
        <v>53</v>
      </c>
      <c r="H112" t="s" s="8">
        <v>197</v>
      </c>
      <c r="I112" t="s" s="8">
        <v>236</v>
      </c>
    </row>
    <row r="113" ht="16.0" customHeight="true">
      <c r="A113" t="n" s="7">
        <v>6.0950349E7</v>
      </c>
      <c r="B113" t="s" s="8">
        <v>54</v>
      </c>
      <c r="C113" t="n" s="8">
        <f>IF(false,"2152400509", "2152400509")</f>
      </c>
      <c r="D113" t="s" s="8">
        <v>237</v>
      </c>
      <c r="E113" t="n" s="8">
        <v>1.0</v>
      </c>
      <c r="F113" t="n" s="8">
        <v>1489.0</v>
      </c>
      <c r="G113" t="s" s="8">
        <v>53</v>
      </c>
      <c r="H113" t="s" s="8">
        <v>197</v>
      </c>
      <c r="I113" t="s" s="8">
        <v>238</v>
      </c>
    </row>
    <row r="114" ht="16.0" customHeight="true">
      <c r="A114" t="n" s="7">
        <v>6.0938754E7</v>
      </c>
      <c r="B114" t="s" s="8">
        <v>54</v>
      </c>
      <c r="C114" t="n" s="8">
        <f>IF(false,"120922351", "120922351")</f>
      </c>
      <c r="D114" t="s" s="8">
        <v>239</v>
      </c>
      <c r="E114" t="n" s="8">
        <v>1.0</v>
      </c>
      <c r="F114" t="n" s="8">
        <v>669.0</v>
      </c>
      <c r="G114" t="s" s="8">
        <v>53</v>
      </c>
      <c r="H114" t="s" s="8">
        <v>197</v>
      </c>
      <c r="I114" t="s" s="8">
        <v>240</v>
      </c>
    </row>
    <row r="115" ht="16.0" customHeight="true">
      <c r="A115" t="n" s="7">
        <v>6.0954639E7</v>
      </c>
      <c r="B115" t="s" s="8">
        <v>54</v>
      </c>
      <c r="C115" t="n" s="8">
        <f>IF(false,"120922940", "120922940")</f>
      </c>
      <c r="D115" t="s" s="8">
        <v>241</v>
      </c>
      <c r="E115" t="n" s="8">
        <v>1.0</v>
      </c>
      <c r="F115" t="n" s="8">
        <v>1599.0</v>
      </c>
      <c r="G115" t="s" s="8">
        <v>53</v>
      </c>
      <c r="H115" t="s" s="8">
        <v>197</v>
      </c>
      <c r="I115" t="s" s="8">
        <v>242</v>
      </c>
    </row>
    <row r="116" ht="16.0" customHeight="true">
      <c r="A116" t="n" s="7">
        <v>6.0958447E7</v>
      </c>
      <c r="B116" t="s" s="8">
        <v>54</v>
      </c>
      <c r="C116" t="n" s="8">
        <f>IF(false,"120922353", "120922353")</f>
      </c>
      <c r="D116" t="s" s="8">
        <v>199</v>
      </c>
      <c r="E116" t="n" s="8">
        <v>1.0</v>
      </c>
      <c r="F116" t="n" s="8">
        <v>713.0</v>
      </c>
      <c r="G116" t="s" s="8">
        <v>53</v>
      </c>
      <c r="H116" t="s" s="8">
        <v>197</v>
      </c>
      <c r="I116" t="s" s="8">
        <v>243</v>
      </c>
    </row>
    <row r="117" ht="16.0" customHeight="true">
      <c r="A117" t="n" s="7">
        <v>6.0830738E7</v>
      </c>
      <c r="B117" t="s" s="8">
        <v>63</v>
      </c>
      <c r="C117" t="n" s="8">
        <f>IF(false,"120922351", "120922351")</f>
      </c>
      <c r="D117" t="s" s="8">
        <v>239</v>
      </c>
      <c r="E117" t="n" s="8">
        <v>1.0</v>
      </c>
      <c r="F117" t="n" s="8">
        <v>839.0</v>
      </c>
      <c r="G117" t="s" s="8">
        <v>53</v>
      </c>
      <c r="H117" t="s" s="8">
        <v>197</v>
      </c>
      <c r="I117" t="s" s="8">
        <v>244</v>
      </c>
    </row>
    <row r="118" ht="16.0" customHeight="true">
      <c r="A118" t="n" s="7">
        <v>6.1174201E7</v>
      </c>
      <c r="B118" t="s" s="8">
        <v>113</v>
      </c>
      <c r="C118" t="n" s="8">
        <f>IF(false,"01-004071", "01-004071")</f>
      </c>
      <c r="D118" t="s" s="8">
        <v>245</v>
      </c>
      <c r="E118" t="n" s="8">
        <v>1.0</v>
      </c>
      <c r="F118" t="n" s="8">
        <v>776.0</v>
      </c>
      <c r="G118" t="s" s="8">
        <v>53</v>
      </c>
      <c r="H118" t="s" s="8">
        <v>197</v>
      </c>
      <c r="I118" t="s" s="8">
        <v>246</v>
      </c>
    </row>
    <row r="119" ht="16.0" customHeight="true">
      <c r="A119" t="n" s="7">
        <v>6.1086735E7</v>
      </c>
      <c r="B119" t="s" s="8">
        <v>54</v>
      </c>
      <c r="C119" t="n" s="8">
        <f>IF(false,"120921995", "120921995")</f>
      </c>
      <c r="D119" t="s" s="8">
        <v>52</v>
      </c>
      <c r="E119" t="n" s="8">
        <v>1.0</v>
      </c>
      <c r="F119" t="n" s="8">
        <v>1051.0</v>
      </c>
      <c r="G119" t="s" s="8">
        <v>53</v>
      </c>
      <c r="H119" t="s" s="8">
        <v>197</v>
      </c>
      <c r="I119" t="s" s="8">
        <v>247</v>
      </c>
    </row>
    <row r="120" ht="16.0" customHeight="true">
      <c r="A120" t="n" s="7">
        <v>6.1129664E7</v>
      </c>
      <c r="B120" t="s" s="8">
        <v>113</v>
      </c>
      <c r="C120" t="n" s="8">
        <f>IF(false,"120922353", "120922353")</f>
      </c>
      <c r="D120" t="s" s="8">
        <v>199</v>
      </c>
      <c r="E120" t="n" s="8">
        <v>1.0</v>
      </c>
      <c r="F120" t="n" s="8">
        <v>712.0</v>
      </c>
      <c r="G120" t="s" s="8">
        <v>53</v>
      </c>
      <c r="H120" t="s" s="8">
        <v>197</v>
      </c>
      <c r="I120" t="s" s="8">
        <v>248</v>
      </c>
    </row>
    <row r="121" ht="16.0" customHeight="true">
      <c r="A121" t="n" s="7">
        <v>6.1012431E7</v>
      </c>
      <c r="B121" t="s" s="8">
        <v>54</v>
      </c>
      <c r="C121" t="n" s="8">
        <f>IF(false,"2152400398", "2152400398")</f>
      </c>
      <c r="D121" t="s" s="8">
        <v>249</v>
      </c>
      <c r="E121" t="n" s="8">
        <v>1.0</v>
      </c>
      <c r="F121" t="n" s="8">
        <v>568.0</v>
      </c>
      <c r="G121" t="s" s="8">
        <v>53</v>
      </c>
      <c r="H121" t="s" s="8">
        <v>197</v>
      </c>
      <c r="I121" t="s" s="8">
        <v>250</v>
      </c>
    </row>
    <row r="122" ht="16.0" customHeight="true">
      <c r="A122" t="n" s="7">
        <v>6.1109101E7</v>
      </c>
      <c r="B122" t="s" s="8">
        <v>113</v>
      </c>
      <c r="C122" t="n" s="8">
        <f>IF(false,"120921957", "120921957")</f>
      </c>
      <c r="D122" t="s" s="8">
        <v>167</v>
      </c>
      <c r="E122" t="n" s="8">
        <v>1.0</v>
      </c>
      <c r="F122" t="n" s="8">
        <v>867.0</v>
      </c>
      <c r="G122" t="s" s="8">
        <v>53</v>
      </c>
      <c r="H122" t="s" s="8">
        <v>197</v>
      </c>
      <c r="I122" t="s" s="8">
        <v>251</v>
      </c>
    </row>
    <row r="123" ht="16.0" customHeight="true">
      <c r="A123" t="n" s="7">
        <v>6.0779073E7</v>
      </c>
      <c r="B123" t="s" s="8">
        <v>51</v>
      </c>
      <c r="C123" t="n" s="8">
        <f>IF(false,"005-1515", "005-1515")</f>
      </c>
      <c r="D123" t="s" s="8">
        <v>224</v>
      </c>
      <c r="E123" t="n" s="8">
        <v>3.0</v>
      </c>
      <c r="F123" t="n" s="8">
        <v>2463.0</v>
      </c>
      <c r="G123" t="s" s="8">
        <v>53</v>
      </c>
      <c r="H123" t="s" s="8">
        <v>197</v>
      </c>
      <c r="I123" t="s" s="8">
        <v>252</v>
      </c>
    </row>
    <row r="124" ht="16.0" customHeight="true">
      <c r="A124" t="n" s="7">
        <v>6.1071976E7</v>
      </c>
      <c r="B124" t="s" s="8">
        <v>54</v>
      </c>
      <c r="C124" t="n" s="8">
        <f>IF(false,"008-576", "008-576")</f>
      </c>
      <c r="D124" t="s" s="8">
        <v>116</v>
      </c>
      <c r="E124" t="n" s="8">
        <v>2.0</v>
      </c>
      <c r="F124" t="n" s="8">
        <v>1708.0</v>
      </c>
      <c r="G124" t="s" s="8">
        <v>53</v>
      </c>
      <c r="H124" t="s" s="8">
        <v>197</v>
      </c>
      <c r="I124" t="s" s="8">
        <v>253</v>
      </c>
    </row>
    <row r="125" ht="16.0" customHeight="true">
      <c r="A125" t="n" s="7">
        <v>6.0752691E7</v>
      </c>
      <c r="B125" t="s" s="8">
        <v>51</v>
      </c>
      <c r="C125" t="n" s="8">
        <f>IF(false,"120923125", "120923125")</f>
      </c>
      <c r="D125" t="s" s="8">
        <v>254</v>
      </c>
      <c r="E125" t="n" s="8">
        <v>1.0</v>
      </c>
      <c r="F125" t="n" s="8">
        <v>3049.0</v>
      </c>
      <c r="G125" t="s" s="8">
        <v>53</v>
      </c>
      <c r="H125" t="s" s="8">
        <v>197</v>
      </c>
      <c r="I125" t="s" s="8">
        <v>255</v>
      </c>
    </row>
    <row r="126" ht="16.0" customHeight="true">
      <c r="A126" t="n" s="7">
        <v>6.1107765E7</v>
      </c>
      <c r="B126" t="s" s="8">
        <v>113</v>
      </c>
      <c r="C126" t="n" s="8">
        <f>IF(false,"003-291", "003-291")</f>
      </c>
      <c r="D126" t="s" s="8">
        <v>256</v>
      </c>
      <c r="E126" t="n" s="8">
        <v>1.0</v>
      </c>
      <c r="F126" t="n" s="8">
        <v>361.0</v>
      </c>
      <c r="G126" t="s" s="8">
        <v>53</v>
      </c>
      <c r="H126" t="s" s="8">
        <v>197</v>
      </c>
      <c r="I126" t="s" s="8">
        <v>257</v>
      </c>
    </row>
    <row r="127" ht="16.0" customHeight="true">
      <c r="A127" t="n" s="7">
        <v>6.0782544E7</v>
      </c>
      <c r="B127" t="s" s="8">
        <v>63</v>
      </c>
      <c r="C127" t="n" s="8">
        <f>IF(false,"2152400575", "2152400575")</f>
      </c>
      <c r="D127" t="s" s="8">
        <v>258</v>
      </c>
      <c r="E127" t="n" s="8">
        <v>1.0</v>
      </c>
      <c r="F127" t="n" s="8">
        <v>1969.0</v>
      </c>
      <c r="G127" t="s" s="8">
        <v>53</v>
      </c>
      <c r="H127" t="s" s="8">
        <v>197</v>
      </c>
      <c r="I127" t="s" s="8">
        <v>259</v>
      </c>
    </row>
    <row r="128" ht="16.0" customHeight="true">
      <c r="A128" t="n" s="7">
        <v>6.0782544E7</v>
      </c>
      <c r="B128" t="s" s="8">
        <v>63</v>
      </c>
      <c r="C128" t="n" s="8">
        <f>IF(false,"2152400606", "2152400606")</f>
      </c>
      <c r="D128" t="s" s="8">
        <v>128</v>
      </c>
      <c r="E128" t="n" s="8">
        <v>1.0</v>
      </c>
      <c r="F128" t="n" s="8">
        <v>599.0</v>
      </c>
      <c r="G128" t="s" s="8">
        <v>53</v>
      </c>
      <c r="H128" t="s" s="8">
        <v>197</v>
      </c>
      <c r="I128" t="s" s="8">
        <v>259</v>
      </c>
    </row>
    <row r="129" ht="16.0" customHeight="true">
      <c r="A129" t="n" s="7">
        <v>6.1083481E7</v>
      </c>
      <c r="B129" t="s" s="8">
        <v>54</v>
      </c>
      <c r="C129" t="n" s="8">
        <f>IF(false,"120922950", "120922950")</f>
      </c>
      <c r="D129" t="s" s="8">
        <v>260</v>
      </c>
      <c r="E129" t="n" s="8">
        <v>1.0</v>
      </c>
      <c r="F129" t="n" s="8">
        <v>1012.0</v>
      </c>
      <c r="G129" t="s" s="8">
        <v>53</v>
      </c>
      <c r="H129" t="s" s="8">
        <v>197</v>
      </c>
      <c r="I129" t="s" s="8">
        <v>261</v>
      </c>
    </row>
    <row r="130" ht="16.0" customHeight="true">
      <c r="A130" t="n" s="7">
        <v>6.0819525E7</v>
      </c>
      <c r="B130" t="s" s="8">
        <v>63</v>
      </c>
      <c r="C130" t="n" s="8">
        <f>IF(false,"120922944", "120922944")</f>
      </c>
      <c r="D130" t="s" s="8">
        <v>262</v>
      </c>
      <c r="E130" t="n" s="8">
        <v>1.0</v>
      </c>
      <c r="F130" t="n" s="8">
        <v>1999.0</v>
      </c>
      <c r="G130" t="s" s="8">
        <v>53</v>
      </c>
      <c r="H130" t="s" s="8">
        <v>197</v>
      </c>
      <c r="I130" t="s" s="8">
        <v>263</v>
      </c>
    </row>
    <row r="131" ht="16.0" customHeight="true">
      <c r="A131" t="n" s="7">
        <v>6.0783779E7</v>
      </c>
      <c r="B131" t="s" s="8">
        <v>63</v>
      </c>
      <c r="C131" t="n" s="8">
        <f>IF(false,"120922351", "120922351")</f>
      </c>
      <c r="D131" t="s" s="8">
        <v>239</v>
      </c>
      <c r="E131" t="n" s="8">
        <v>1.0</v>
      </c>
      <c r="F131" t="n" s="8">
        <v>711.0</v>
      </c>
      <c r="G131" t="s" s="8">
        <v>53</v>
      </c>
      <c r="H131" t="s" s="8">
        <v>197</v>
      </c>
      <c r="I131" t="s" s="8">
        <v>264</v>
      </c>
    </row>
    <row r="132" ht="16.0" customHeight="true">
      <c r="A132" t="n" s="7">
        <v>6.0970157E7</v>
      </c>
      <c r="B132" t="s" s="8">
        <v>54</v>
      </c>
      <c r="C132" t="n" s="8">
        <f>IF(false,"120921995", "120921995")</f>
      </c>
      <c r="D132" t="s" s="8">
        <v>52</v>
      </c>
      <c r="E132" t="n" s="8">
        <v>1.0</v>
      </c>
      <c r="F132" t="n" s="8">
        <v>1238.0</v>
      </c>
      <c r="G132" t="s" s="8">
        <v>53</v>
      </c>
      <c r="H132" t="s" s="8">
        <v>197</v>
      </c>
      <c r="I132" t="s" s="8">
        <v>265</v>
      </c>
    </row>
    <row r="133" ht="16.0" customHeight="true">
      <c r="A133" t="n" s="7">
        <v>6.1126696E7</v>
      </c>
      <c r="B133" t="s" s="8">
        <v>113</v>
      </c>
      <c r="C133" t="n" s="8">
        <f>IF(false,"120922351", "120922351")</f>
      </c>
      <c r="D133" t="s" s="8">
        <v>239</v>
      </c>
      <c r="E133" t="n" s="8">
        <v>3.0</v>
      </c>
      <c r="F133" t="n" s="8">
        <v>2079.0</v>
      </c>
      <c r="G133" t="s" s="8">
        <v>53</v>
      </c>
      <c r="H133" t="s" s="8">
        <v>197</v>
      </c>
      <c r="I133" t="s" s="8">
        <v>266</v>
      </c>
    </row>
    <row r="134" ht="16.0" customHeight="true">
      <c r="A134" t="n" s="7">
        <v>6.1094965E7</v>
      </c>
      <c r="B134" t="s" s="8">
        <v>54</v>
      </c>
      <c r="C134" t="n" s="8">
        <f>IF(false,"2152400609", "2152400609")</f>
      </c>
      <c r="D134" t="s" s="8">
        <v>160</v>
      </c>
      <c r="E134" t="n" s="8">
        <v>1.0</v>
      </c>
      <c r="F134" t="n" s="8">
        <v>439.0</v>
      </c>
      <c r="G134" t="s" s="8">
        <v>53</v>
      </c>
      <c r="H134" t="s" s="8">
        <v>197</v>
      </c>
      <c r="I134" t="s" s="8">
        <v>267</v>
      </c>
    </row>
    <row r="135" ht="16.0" customHeight="true">
      <c r="A135" t="n" s="7">
        <v>6.1272011E7</v>
      </c>
      <c r="B135" t="s" s="8">
        <v>197</v>
      </c>
      <c r="C135" t="n" s="8">
        <f>IF(false,"120922035", "120922035")</f>
      </c>
      <c r="D135" t="s" s="8">
        <v>162</v>
      </c>
      <c r="E135" t="n" s="8">
        <v>1.0</v>
      </c>
      <c r="F135" t="n" s="8">
        <v>883.0</v>
      </c>
      <c r="G135" t="s" s="8">
        <v>53</v>
      </c>
      <c r="H135" t="s" s="8">
        <v>197</v>
      </c>
      <c r="I135" t="s" s="8">
        <v>268</v>
      </c>
    </row>
    <row r="136" ht="16.0" customHeight="true">
      <c r="A136" t="n" s="7">
        <v>6.1061874E7</v>
      </c>
      <c r="B136" t="s" s="8">
        <v>54</v>
      </c>
      <c r="C136" t="n" s="8">
        <f>IF(false,"01-004117", "01-004117")</f>
      </c>
      <c r="D136" t="s" s="8">
        <v>269</v>
      </c>
      <c r="E136" t="n" s="8">
        <v>2.0</v>
      </c>
      <c r="F136" t="n" s="8">
        <v>1708.0</v>
      </c>
      <c r="G136" t="s" s="8">
        <v>53</v>
      </c>
      <c r="H136" t="s" s="8">
        <v>197</v>
      </c>
      <c r="I136" t="s" s="8">
        <v>270</v>
      </c>
    </row>
    <row r="137" ht="16.0" customHeight="true">
      <c r="A137" t="n" s="7">
        <v>6.1053695E7</v>
      </c>
      <c r="B137" t="s" s="8">
        <v>54</v>
      </c>
      <c r="C137" t="n" s="8">
        <f>IF(false,"01-004117", "01-004117")</f>
      </c>
      <c r="D137" t="s" s="8">
        <v>269</v>
      </c>
      <c r="E137" t="n" s="8">
        <v>2.0</v>
      </c>
      <c r="F137" t="n" s="8">
        <v>1708.0</v>
      </c>
      <c r="G137" t="s" s="8">
        <v>53</v>
      </c>
      <c r="H137" t="s" s="8">
        <v>197</v>
      </c>
      <c r="I137" t="s" s="8">
        <v>271</v>
      </c>
    </row>
    <row r="138" ht="16.0" customHeight="true">
      <c r="A138" t="n" s="7">
        <v>6.1085344E7</v>
      </c>
      <c r="B138" t="s" s="8">
        <v>54</v>
      </c>
      <c r="C138" t="n" s="8">
        <f>IF(false,"008-575", "008-575")</f>
      </c>
      <c r="D138" t="s" s="8">
        <v>105</v>
      </c>
      <c r="E138" t="n" s="8">
        <v>1.0</v>
      </c>
      <c r="F138" t="n" s="8">
        <v>554.0</v>
      </c>
      <c r="G138" t="s" s="8">
        <v>53</v>
      </c>
      <c r="H138" t="s" s="8">
        <v>197</v>
      </c>
      <c r="I138" t="s" s="8">
        <v>272</v>
      </c>
    </row>
    <row r="139" ht="16.0" customHeight="true">
      <c r="A139" t="n" s="7">
        <v>6.0314123E7</v>
      </c>
      <c r="B139" t="s" s="8">
        <v>56</v>
      </c>
      <c r="C139" t="n" s="8">
        <f>IF(false,"120923169", "120923169")</f>
      </c>
      <c r="D139" t="s" s="8">
        <v>228</v>
      </c>
      <c r="E139" t="n" s="8">
        <v>1.0</v>
      </c>
      <c r="F139" t="n" s="8">
        <v>1899.0</v>
      </c>
      <c r="G139" t="s" s="8">
        <v>53</v>
      </c>
      <c r="H139" t="s" s="8">
        <v>197</v>
      </c>
      <c r="I139" t="s" s="8">
        <v>273</v>
      </c>
    </row>
    <row r="140" ht="16.0" customHeight="true">
      <c r="A140" t="n" s="7">
        <v>5.9904273E7</v>
      </c>
      <c r="B140" t="s" s="8">
        <v>143</v>
      </c>
      <c r="C140" t="n" s="8">
        <f>IF(false,"120922944", "120922944")</f>
      </c>
      <c r="D140" t="s" s="8">
        <v>262</v>
      </c>
      <c r="E140" t="n" s="8">
        <v>1.0</v>
      </c>
      <c r="F140" t="n" s="8">
        <v>1999.0</v>
      </c>
      <c r="G140" t="s" s="8">
        <v>53</v>
      </c>
      <c r="H140" t="s" s="8">
        <v>197</v>
      </c>
      <c r="I140" t="s" s="8">
        <v>274</v>
      </c>
    </row>
    <row r="141" ht="16.0" customHeight="true">
      <c r="A141" t="n" s="7">
        <v>6.1108791E7</v>
      </c>
      <c r="B141" t="s" s="8">
        <v>113</v>
      </c>
      <c r="C141" t="n" s="8">
        <f>IF(false,"005-1273", "005-1273")</f>
      </c>
      <c r="D141" t="s" s="8">
        <v>275</v>
      </c>
      <c r="E141" t="n" s="8">
        <v>1.0</v>
      </c>
      <c r="F141" t="n" s="8">
        <v>924.0</v>
      </c>
      <c r="G141" t="s" s="8">
        <v>53</v>
      </c>
      <c r="H141" t="s" s="8">
        <v>197</v>
      </c>
      <c r="I141" t="s" s="8">
        <v>276</v>
      </c>
    </row>
    <row r="142" ht="16.0" customHeight="true">
      <c r="A142" t="n" s="7">
        <v>6.1124521E7</v>
      </c>
      <c r="B142" t="s" s="8">
        <v>113</v>
      </c>
      <c r="C142" t="n" s="8">
        <f>IF(false,"002-099", "002-099")</f>
      </c>
      <c r="D142" t="s" s="8">
        <v>277</v>
      </c>
      <c r="E142" t="n" s="8">
        <v>2.0</v>
      </c>
      <c r="F142" t="n" s="8">
        <v>2498.0</v>
      </c>
      <c r="G142" t="s" s="8">
        <v>53</v>
      </c>
      <c r="H142" t="s" s="8">
        <v>197</v>
      </c>
      <c r="I142" t="s" s="8">
        <v>278</v>
      </c>
    </row>
    <row r="143" ht="16.0" customHeight="true">
      <c r="A143" t="n" s="7">
        <v>6.0845923E7</v>
      </c>
      <c r="B143" t="s" s="8">
        <v>63</v>
      </c>
      <c r="C143" t="n" s="8">
        <f>IF(false,"120923007", "120923007")</f>
      </c>
      <c r="D143" t="s" s="8">
        <v>279</v>
      </c>
      <c r="E143" t="n" s="8">
        <v>1.0</v>
      </c>
      <c r="F143" t="n" s="8">
        <v>536.0</v>
      </c>
      <c r="G143" t="s" s="8">
        <v>53</v>
      </c>
      <c r="H143" t="s" s="8">
        <v>50</v>
      </c>
      <c r="I143" t="s" s="8">
        <v>280</v>
      </c>
    </row>
    <row r="144" ht="16.0" customHeight="true">
      <c r="A144" t="n" s="7">
        <v>6.1213776E7</v>
      </c>
      <c r="B144" t="s" s="8">
        <v>113</v>
      </c>
      <c r="C144" t="n" s="8">
        <f>IF(false,"005-1516", "005-1516")</f>
      </c>
      <c r="D144" t="s" s="8">
        <v>281</v>
      </c>
      <c r="E144" t="n" s="8">
        <v>1.0</v>
      </c>
      <c r="F144" t="n" s="8">
        <v>820.0</v>
      </c>
      <c r="G144" t="s" s="8">
        <v>53</v>
      </c>
      <c r="H144" t="s" s="8">
        <v>50</v>
      </c>
      <c r="I144" t="s" s="8">
        <v>282</v>
      </c>
    </row>
    <row r="145" ht="16.0" customHeight="true">
      <c r="A145" t="n" s="7">
        <v>6.1137363E7</v>
      </c>
      <c r="B145" t="s" s="8">
        <v>113</v>
      </c>
      <c r="C145" t="n" s="8">
        <f>IF(false,"120921948", "120921948")</f>
      </c>
      <c r="D145" t="s" s="8">
        <v>283</v>
      </c>
      <c r="E145" t="n" s="8">
        <v>2.0</v>
      </c>
      <c r="F145" t="n" s="8">
        <v>588.0</v>
      </c>
      <c r="G145" t="s" s="8">
        <v>53</v>
      </c>
      <c r="H145" t="s" s="8">
        <v>50</v>
      </c>
      <c r="I145" t="s" s="8">
        <v>284</v>
      </c>
    </row>
    <row r="146" ht="16.0" customHeight="true">
      <c r="A146" t="n" s="7">
        <v>6.121678E7</v>
      </c>
      <c r="B146" t="s" s="8">
        <v>113</v>
      </c>
      <c r="C146" t="n" s="8">
        <f>IF(false,"01-004117", "01-004117")</f>
      </c>
      <c r="D146" t="s" s="8">
        <v>269</v>
      </c>
      <c r="E146" t="n" s="8">
        <v>1.0</v>
      </c>
      <c r="F146" t="n" s="8">
        <v>722.0</v>
      </c>
      <c r="G146" t="s" s="8">
        <v>53</v>
      </c>
      <c r="H146" t="s" s="8">
        <v>50</v>
      </c>
      <c r="I146" t="s" s="8">
        <v>285</v>
      </c>
    </row>
    <row r="147" ht="16.0" customHeight="true">
      <c r="A147" t="n" s="7">
        <v>6.1102452E7</v>
      </c>
      <c r="B147" t="s" s="8">
        <v>113</v>
      </c>
      <c r="C147" t="n" s="8">
        <f>IF(false,"2152400608", "2152400608")</f>
      </c>
      <c r="D147" t="s" s="8">
        <v>146</v>
      </c>
      <c r="E147" t="n" s="8">
        <v>1.0</v>
      </c>
      <c r="F147" t="n" s="8">
        <v>829.0</v>
      </c>
      <c r="G147" t="s" s="8">
        <v>53</v>
      </c>
      <c r="H147" t="s" s="8">
        <v>50</v>
      </c>
      <c r="I147" t="s" s="8">
        <v>286</v>
      </c>
    </row>
    <row r="148" ht="16.0" customHeight="true">
      <c r="A148" t="n" s="7">
        <v>6.1305187E7</v>
      </c>
      <c r="B148" t="s" s="8">
        <v>197</v>
      </c>
      <c r="C148" t="n" s="8">
        <f>IF(false,"008-576", "008-576")</f>
      </c>
      <c r="D148" t="s" s="8">
        <v>116</v>
      </c>
      <c r="E148" t="n" s="8">
        <v>1.0</v>
      </c>
      <c r="F148" t="n" s="8">
        <v>854.0</v>
      </c>
      <c r="G148" t="s" s="8">
        <v>53</v>
      </c>
      <c r="H148" t="s" s="8">
        <v>50</v>
      </c>
      <c r="I148" t="s" s="8">
        <v>287</v>
      </c>
    </row>
    <row r="149" ht="16.0" customHeight="true">
      <c r="A149" t="n" s="7">
        <v>6.1059446E7</v>
      </c>
      <c r="B149" t="s" s="8">
        <v>54</v>
      </c>
      <c r="C149" t="n" s="8">
        <f>IF(false,"005-1518", "005-1518")</f>
      </c>
      <c r="D149" t="s" s="8">
        <v>64</v>
      </c>
      <c r="E149" t="n" s="8">
        <v>1.0</v>
      </c>
      <c r="F149" t="n" s="8">
        <v>1087.0</v>
      </c>
      <c r="G149" t="s" s="8">
        <v>53</v>
      </c>
      <c r="H149" t="s" s="8">
        <v>50</v>
      </c>
      <c r="I149" t="s" s="8">
        <v>288</v>
      </c>
    </row>
    <row r="150" ht="16.0" customHeight="true">
      <c r="A150" t="n" s="7">
        <v>6.0857311E7</v>
      </c>
      <c r="B150" t="s" s="8">
        <v>63</v>
      </c>
      <c r="C150" t="n" s="8">
        <f>IF(false,"002-931", "002-931")</f>
      </c>
      <c r="D150" t="s" s="8">
        <v>94</v>
      </c>
      <c r="E150" t="n" s="8">
        <v>1.0</v>
      </c>
      <c r="F150" t="n" s="8">
        <v>445.0</v>
      </c>
      <c r="G150" t="s" s="8">
        <v>53</v>
      </c>
      <c r="H150" t="s" s="8">
        <v>50</v>
      </c>
      <c r="I150" t="s" s="8">
        <v>289</v>
      </c>
    </row>
    <row r="151" ht="16.0" customHeight="true">
      <c r="A151" t="n" s="7">
        <v>6.1308173E7</v>
      </c>
      <c r="B151" t="s" s="8">
        <v>197</v>
      </c>
      <c r="C151" t="n" s="8">
        <f>IF(false,"120922947", "120922947")</f>
      </c>
      <c r="D151" t="s" s="8">
        <v>59</v>
      </c>
      <c r="E151" t="n" s="8">
        <v>1.0</v>
      </c>
      <c r="F151" t="n" s="8">
        <v>1359.0</v>
      </c>
      <c r="G151" t="s" s="8">
        <v>53</v>
      </c>
      <c r="H151" t="s" s="8">
        <v>50</v>
      </c>
      <c r="I151" t="s" s="8">
        <v>290</v>
      </c>
    </row>
    <row r="152" ht="16.0" customHeight="true">
      <c r="A152" t="n" s="7">
        <v>6.1234039E7</v>
      </c>
      <c r="B152" t="s" s="8">
        <v>197</v>
      </c>
      <c r="C152" t="n" s="8">
        <f>IF(false,"008-577", "008-577")</f>
      </c>
      <c r="D152" t="s" s="8">
        <v>190</v>
      </c>
      <c r="E152" t="n" s="8">
        <v>1.0</v>
      </c>
      <c r="F152" t="n" s="8">
        <v>854.0</v>
      </c>
      <c r="G152" t="s" s="8">
        <v>53</v>
      </c>
      <c r="H152" t="s" s="8">
        <v>50</v>
      </c>
      <c r="I152" t="s" s="8">
        <v>291</v>
      </c>
    </row>
    <row r="153" ht="16.0" customHeight="true">
      <c r="A153" t="n" s="7">
        <v>6.0966762E7</v>
      </c>
      <c r="B153" t="s" s="8">
        <v>54</v>
      </c>
      <c r="C153" t="n" s="8">
        <f>IF(false,"120922353", "120922353")</f>
      </c>
      <c r="D153" t="s" s="8">
        <v>199</v>
      </c>
      <c r="E153" t="n" s="8">
        <v>1.0</v>
      </c>
      <c r="F153" t="n" s="8">
        <v>1.0</v>
      </c>
      <c r="G153" t="s" s="8">
        <v>53</v>
      </c>
      <c r="H153" t="s" s="8">
        <v>50</v>
      </c>
      <c r="I153" t="s" s="8">
        <v>292</v>
      </c>
    </row>
    <row r="154" ht="16.0" customHeight="true">
      <c r="A154" t="n" s="7">
        <v>6.127648E7</v>
      </c>
      <c r="B154" t="s" s="8">
        <v>197</v>
      </c>
      <c r="C154" t="n" s="8">
        <f>IF(false,"01-004117", "01-004117")</f>
      </c>
      <c r="D154" t="s" s="8">
        <v>269</v>
      </c>
      <c r="E154" t="n" s="8">
        <v>1.0</v>
      </c>
      <c r="F154" t="n" s="8">
        <v>831.0</v>
      </c>
      <c r="G154" t="s" s="8">
        <v>53</v>
      </c>
      <c r="H154" t="s" s="8">
        <v>50</v>
      </c>
      <c r="I154" t="s" s="8">
        <v>293</v>
      </c>
    </row>
    <row r="155" ht="16.0" customHeight="true">
      <c r="A155" t="n" s="7">
        <v>6.0776334E7</v>
      </c>
      <c r="B155" t="s" s="8">
        <v>51</v>
      </c>
      <c r="C155" t="n" s="8">
        <f>IF(false,"120923107", "120923107")</f>
      </c>
      <c r="D155" t="s" s="8">
        <v>294</v>
      </c>
      <c r="E155" t="n" s="8">
        <v>1.0</v>
      </c>
      <c r="F155" t="n" s="8">
        <v>494.0</v>
      </c>
      <c r="G155" t="s" s="8">
        <v>53</v>
      </c>
      <c r="H155" t="s" s="8">
        <v>50</v>
      </c>
      <c r="I155" t="s" s="8">
        <v>295</v>
      </c>
    </row>
    <row r="156" ht="16.0" customHeight="true">
      <c r="A156" t="n" s="7">
        <v>6.1121051E7</v>
      </c>
      <c r="B156" t="s" s="8">
        <v>113</v>
      </c>
      <c r="C156" t="n" s="8">
        <f>IF(false,"120921995", "120921995")</f>
      </c>
      <c r="D156" t="s" s="8">
        <v>52</v>
      </c>
      <c r="E156" t="n" s="8">
        <v>1.0</v>
      </c>
      <c r="F156" t="n" s="8">
        <v>1238.0</v>
      </c>
      <c r="G156" t="s" s="8">
        <v>53</v>
      </c>
      <c r="H156" t="s" s="8">
        <v>50</v>
      </c>
      <c r="I156" t="s" s="8">
        <v>296</v>
      </c>
    </row>
    <row r="157" ht="16.0" customHeight="true">
      <c r="A157" t="n" s="7">
        <v>6.1062585E7</v>
      </c>
      <c r="B157" t="s" s="8">
        <v>54</v>
      </c>
      <c r="C157" t="n" s="8">
        <f>IF(false,"2152400398", "2152400398")</f>
      </c>
      <c r="D157" t="s" s="8">
        <v>249</v>
      </c>
      <c r="E157" t="n" s="8">
        <v>1.0</v>
      </c>
      <c r="F157" t="n" s="8">
        <v>669.0</v>
      </c>
      <c r="G157" t="s" s="8">
        <v>53</v>
      </c>
      <c r="H157" t="s" s="8">
        <v>50</v>
      </c>
      <c r="I157" t="s" s="8">
        <v>297</v>
      </c>
    </row>
    <row r="158" ht="16.0" customHeight="true">
      <c r="A158" t="n" s="7">
        <v>6.0934158E7</v>
      </c>
      <c r="B158" t="s" s="8">
        <v>63</v>
      </c>
      <c r="C158" t="n" s="8">
        <f>IF(false,"005-1518", "005-1518")</f>
      </c>
      <c r="D158" t="s" s="8">
        <v>64</v>
      </c>
      <c r="E158" t="n" s="8">
        <v>1.0</v>
      </c>
      <c r="F158" t="n" s="8">
        <v>1043.0</v>
      </c>
      <c r="G158" t="s" s="8">
        <v>53</v>
      </c>
      <c r="H158" t="s" s="8">
        <v>50</v>
      </c>
      <c r="I158" t="s" s="8">
        <v>298</v>
      </c>
    </row>
    <row r="159" ht="16.0" customHeight="true">
      <c r="A159" t="n" s="7">
        <v>6.091786E7</v>
      </c>
      <c r="B159" t="s" s="8">
        <v>63</v>
      </c>
      <c r="C159" t="n" s="8">
        <f>IF(false,"01-004117", "01-004117")</f>
      </c>
      <c r="D159" t="s" s="8">
        <v>269</v>
      </c>
      <c r="E159" t="n" s="8">
        <v>1.0</v>
      </c>
      <c r="F159" t="n" s="8">
        <v>899.0</v>
      </c>
      <c r="G159" t="s" s="8">
        <v>53</v>
      </c>
      <c r="H159" t="s" s="8">
        <v>50</v>
      </c>
      <c r="I159" t="s" s="8">
        <v>299</v>
      </c>
    </row>
    <row r="160" ht="16.0" customHeight="true">
      <c r="A160" t="n" s="7">
        <v>6.0206483E7</v>
      </c>
      <c r="B160" t="s" s="8">
        <v>192</v>
      </c>
      <c r="C160" t="n" s="8">
        <f>IF(false,"120921956", "120921956")</f>
      </c>
      <c r="D160" t="s" s="8">
        <v>187</v>
      </c>
      <c r="E160" t="n" s="8">
        <v>1.0</v>
      </c>
      <c r="F160" t="n" s="8">
        <v>2699.0</v>
      </c>
      <c r="G160" t="s" s="8">
        <v>53</v>
      </c>
      <c r="H160" t="s" s="8">
        <v>50</v>
      </c>
      <c r="I160" t="s" s="8">
        <v>300</v>
      </c>
    </row>
    <row r="161" ht="16.0" customHeight="true">
      <c r="A161" t="n" s="7">
        <v>6.0948524E7</v>
      </c>
      <c r="B161" t="s" s="8">
        <v>54</v>
      </c>
      <c r="C161" t="n" s="8">
        <f>IF(false,"120921900", "120921900")</f>
      </c>
      <c r="D161" t="s" s="8">
        <v>92</v>
      </c>
      <c r="E161" t="n" s="8">
        <v>1.0</v>
      </c>
      <c r="F161" t="n" s="8">
        <v>1238.0</v>
      </c>
      <c r="G161" t="s" s="8">
        <v>53</v>
      </c>
      <c r="H161" t="s" s="8">
        <v>50</v>
      </c>
      <c r="I161" t="s" s="8">
        <v>301</v>
      </c>
    </row>
    <row r="162" ht="16.0" customHeight="true">
      <c r="A162" t="n" s="7">
        <v>6.1009703E7</v>
      </c>
      <c r="B162" t="s" s="8">
        <v>54</v>
      </c>
      <c r="C162" t="n" s="8">
        <f>IF(false,"005-1359", "005-1359")</f>
      </c>
      <c r="D162" t="s" s="8">
        <v>148</v>
      </c>
      <c r="E162" t="n" s="8">
        <v>2.0</v>
      </c>
      <c r="F162" t="n" s="8">
        <v>1297.0</v>
      </c>
      <c r="G162" t="s" s="8">
        <v>53</v>
      </c>
      <c r="H162" t="s" s="8">
        <v>50</v>
      </c>
      <c r="I162" t="s" s="8">
        <v>302</v>
      </c>
    </row>
    <row r="163" ht="16.0" customHeight="true">
      <c r="A163" t="n" s="7">
        <v>6.1144607E7</v>
      </c>
      <c r="B163" t="s" s="8">
        <v>113</v>
      </c>
      <c r="C163" t="n" s="8">
        <f>IF(false,"005-1512", "005-1512")</f>
      </c>
      <c r="D163" t="s" s="8">
        <v>82</v>
      </c>
      <c r="E163" t="n" s="8">
        <v>1.0</v>
      </c>
      <c r="F163" t="n" s="8">
        <v>979.0</v>
      </c>
      <c r="G163" t="s" s="8">
        <v>53</v>
      </c>
      <c r="H163" t="s" s="8">
        <v>50</v>
      </c>
      <c r="I163" t="s" s="8">
        <v>303</v>
      </c>
    </row>
    <row r="164" ht="16.0" customHeight="true">
      <c r="A164" t="n" s="7">
        <v>6.1120347E7</v>
      </c>
      <c r="B164" t="s" s="8">
        <v>113</v>
      </c>
      <c r="C164" t="n" s="8">
        <f>IF(false,"120922729", "120922729")</f>
      </c>
      <c r="D164" t="s" s="8">
        <v>304</v>
      </c>
      <c r="E164" t="n" s="8">
        <v>1.0</v>
      </c>
      <c r="F164" t="n" s="8">
        <v>302.0</v>
      </c>
      <c r="G164" t="s" s="8">
        <v>53</v>
      </c>
      <c r="H164" t="s" s="8">
        <v>50</v>
      </c>
      <c r="I164" t="s" s="8">
        <v>305</v>
      </c>
    </row>
    <row r="165" ht="16.0" customHeight="true">
      <c r="A165" t="n" s="7">
        <v>6.1214416E7</v>
      </c>
      <c r="B165" t="s" s="8">
        <v>113</v>
      </c>
      <c r="C165" t="n" s="8">
        <f>IF(false,"01-004117", "01-004117")</f>
      </c>
      <c r="D165" t="s" s="8">
        <v>269</v>
      </c>
      <c r="E165" t="n" s="8">
        <v>1.0</v>
      </c>
      <c r="F165" t="n" s="8">
        <v>854.0</v>
      </c>
      <c r="G165" t="s" s="8">
        <v>53</v>
      </c>
      <c r="H165" t="s" s="8">
        <v>50</v>
      </c>
      <c r="I165" t="s" s="8">
        <v>306</v>
      </c>
    </row>
    <row r="166" ht="16.0" customHeight="true">
      <c r="A166" t="n" s="7">
        <v>6.1107248E7</v>
      </c>
      <c r="B166" t="s" s="8">
        <v>113</v>
      </c>
      <c r="C166" t="n" s="8">
        <f>IF(false,"2152400596", "2152400596")</f>
      </c>
      <c r="D166" t="s" s="8">
        <v>307</v>
      </c>
      <c r="E166" t="n" s="8">
        <v>1.0</v>
      </c>
      <c r="F166" t="n" s="8">
        <v>2299.0</v>
      </c>
      <c r="G166" t="s" s="8">
        <v>53</v>
      </c>
      <c r="H166" t="s" s="8">
        <v>50</v>
      </c>
      <c r="I166" t="s" s="8">
        <v>308</v>
      </c>
    </row>
    <row r="167" ht="16.0" customHeight="true">
      <c r="A167" t="n" s="7">
        <v>6.1025672E7</v>
      </c>
      <c r="B167" t="s" s="8">
        <v>54</v>
      </c>
      <c r="C167" t="n" s="8">
        <f>IF(false,"120922998", "120922998")</f>
      </c>
      <c r="D167" t="s" s="8">
        <v>309</v>
      </c>
      <c r="E167" t="n" s="8">
        <v>1.0</v>
      </c>
      <c r="F167" t="n" s="8">
        <v>302.0</v>
      </c>
      <c r="G167" t="s" s="8">
        <v>53</v>
      </c>
      <c r="H167" t="s" s="8">
        <v>50</v>
      </c>
      <c r="I167" t="s" s="8">
        <v>310</v>
      </c>
    </row>
    <row r="168" ht="16.0" customHeight="true">
      <c r="A168" t="n" s="7">
        <v>6.1047858E7</v>
      </c>
      <c r="B168" t="s" s="8">
        <v>54</v>
      </c>
      <c r="C168" t="n" s="8">
        <f>IF(false,"002-899", "002-899")</f>
      </c>
      <c r="D168" t="s" s="8">
        <v>311</v>
      </c>
      <c r="E168" t="n" s="8">
        <v>1.0</v>
      </c>
      <c r="F168" t="n" s="8">
        <v>387.0</v>
      </c>
      <c r="G168" t="s" s="8">
        <v>53</v>
      </c>
      <c r="H168" t="s" s="8">
        <v>50</v>
      </c>
      <c r="I168" t="s" s="8">
        <v>312</v>
      </c>
    </row>
    <row r="169" ht="16.0" customHeight="true">
      <c r="A169" t="n" s="7">
        <v>6.0788698E7</v>
      </c>
      <c r="B169" t="s" s="8">
        <v>63</v>
      </c>
      <c r="C169" t="n" s="8">
        <f>IF(false,"005-1518", "005-1518")</f>
      </c>
      <c r="D169" t="s" s="8">
        <v>64</v>
      </c>
      <c r="E169" t="n" s="8">
        <v>1.0</v>
      </c>
      <c r="F169" t="n" s="8">
        <v>1084.0</v>
      </c>
      <c r="G169" t="s" s="8">
        <v>53</v>
      </c>
      <c r="H169" t="s" s="8">
        <v>50</v>
      </c>
      <c r="I169" t="s" s="8">
        <v>313</v>
      </c>
    </row>
    <row r="170" ht="16.0" customHeight="true">
      <c r="A170" t="n" s="7">
        <v>6.1134204E7</v>
      </c>
      <c r="B170" t="s" s="8">
        <v>113</v>
      </c>
      <c r="C170" t="n" s="8">
        <f>IF(false,"120921949", "120921949")</f>
      </c>
      <c r="D170" t="s" s="8">
        <v>314</v>
      </c>
      <c r="E170" t="n" s="8">
        <v>1.0</v>
      </c>
      <c r="F170" t="n" s="8">
        <v>294.0</v>
      </c>
      <c r="G170" t="s" s="8">
        <v>53</v>
      </c>
      <c r="H170" t="s" s="8">
        <v>50</v>
      </c>
      <c r="I170" t="s" s="8">
        <v>315</v>
      </c>
    </row>
    <row r="171" ht="16.0" customHeight="true">
      <c r="A171" t="n" s="7">
        <v>6.1220354E7</v>
      </c>
      <c r="B171" t="s" s="8">
        <v>113</v>
      </c>
      <c r="C171" t="n" s="8">
        <f>IF(false,"120922035", "120922035")</f>
      </c>
      <c r="D171" t="s" s="8">
        <v>162</v>
      </c>
      <c r="E171" t="n" s="8">
        <v>1.0</v>
      </c>
      <c r="F171" t="n" s="8">
        <v>935.0</v>
      </c>
      <c r="G171" t="s" s="8">
        <v>53</v>
      </c>
      <c r="H171" t="s" s="8">
        <v>50</v>
      </c>
      <c r="I171" t="s" s="8">
        <v>316</v>
      </c>
    </row>
    <row r="172" ht="16.0" customHeight="true">
      <c r="A172" t="n" s="7">
        <v>6.1245341E7</v>
      </c>
      <c r="B172" t="s" s="8">
        <v>197</v>
      </c>
      <c r="C172" t="n" s="8">
        <f>IF(false,"008-577", "008-577")</f>
      </c>
      <c r="D172" t="s" s="8">
        <v>190</v>
      </c>
      <c r="E172" t="n" s="8">
        <v>2.0</v>
      </c>
      <c r="F172" t="n" s="8">
        <v>1708.0</v>
      </c>
      <c r="G172" t="s" s="8">
        <v>53</v>
      </c>
      <c r="H172" t="s" s="8">
        <v>50</v>
      </c>
      <c r="I172" t="s" s="8">
        <v>317</v>
      </c>
    </row>
    <row r="173" ht="16.0" customHeight="true">
      <c r="A173" t="n" s="7">
        <v>6.1304631E7</v>
      </c>
      <c r="B173" t="s" s="8">
        <v>197</v>
      </c>
      <c r="C173" t="n" s="8">
        <f>IF(false,"120922372", "120922372")</f>
      </c>
      <c r="D173" t="s" s="8">
        <v>318</v>
      </c>
      <c r="E173" t="n" s="8">
        <v>1.0</v>
      </c>
      <c r="F173" t="n" s="8">
        <v>1229.0</v>
      </c>
      <c r="G173" t="s" s="8">
        <v>53</v>
      </c>
      <c r="H173" t="s" s="8">
        <v>50</v>
      </c>
      <c r="I173" t="s" s="8">
        <v>319</v>
      </c>
    </row>
    <row r="174" ht="16.0" customHeight="true">
      <c r="A174" t="n" s="7">
        <v>6.1218989E7</v>
      </c>
      <c r="B174" t="s" s="8">
        <v>113</v>
      </c>
      <c r="C174" t="n" s="8">
        <f>IF(false,"008-576", "008-576")</f>
      </c>
      <c r="D174" t="s" s="8">
        <v>116</v>
      </c>
      <c r="E174" t="n" s="8">
        <v>2.0</v>
      </c>
      <c r="F174" t="n" s="8">
        <v>1708.0</v>
      </c>
      <c r="G174" t="s" s="8">
        <v>53</v>
      </c>
      <c r="H174" t="s" s="8">
        <v>50</v>
      </c>
      <c r="I174" t="s" s="8">
        <v>320</v>
      </c>
    </row>
    <row r="175" ht="16.0" customHeight="true">
      <c r="A175" t="n" s="7">
        <v>6.1197944E7</v>
      </c>
      <c r="B175" t="s" s="8">
        <v>113</v>
      </c>
      <c r="C175" t="n" s="8">
        <f>IF(false,"120921744", "120921744")</f>
      </c>
      <c r="D175" t="s" s="8">
        <v>321</v>
      </c>
      <c r="E175" t="n" s="8">
        <v>1.0</v>
      </c>
      <c r="F175" t="n" s="8">
        <v>989.0</v>
      </c>
      <c r="G175" t="s" s="8">
        <v>53</v>
      </c>
      <c r="H175" t="s" s="8">
        <v>50</v>
      </c>
      <c r="I175" t="s" s="8">
        <v>322</v>
      </c>
    </row>
    <row r="176" ht="16.0" customHeight="true">
      <c r="A176" t="n" s="7">
        <v>6.1115112E7</v>
      </c>
      <c r="B176" t="s" s="8">
        <v>113</v>
      </c>
      <c r="C176" t="n" s="8">
        <f>IF(false,"008-577", "008-577")</f>
      </c>
      <c r="D176" t="s" s="8">
        <v>190</v>
      </c>
      <c r="E176" t="n" s="8">
        <v>2.0</v>
      </c>
      <c r="F176" t="n" s="8">
        <v>1581.0</v>
      </c>
      <c r="G176" t="s" s="8">
        <v>53</v>
      </c>
      <c r="H176" t="s" s="8">
        <v>50</v>
      </c>
      <c r="I176" t="s" s="8">
        <v>323</v>
      </c>
    </row>
    <row r="177" ht="16.0" customHeight="true">
      <c r="A177" t="n" s="7">
        <v>6.1078219E7</v>
      </c>
      <c r="B177" t="s" s="8">
        <v>54</v>
      </c>
      <c r="C177" t="n" s="8">
        <f>IF(false,"2152400585", "2152400585")</f>
      </c>
      <c r="D177" t="s" s="8">
        <v>324</v>
      </c>
      <c r="E177" t="n" s="8">
        <v>1.0</v>
      </c>
      <c r="F177" t="n" s="8">
        <v>1299.0</v>
      </c>
      <c r="G177" t="s" s="8">
        <v>53</v>
      </c>
      <c r="H177" t="s" s="8">
        <v>50</v>
      </c>
      <c r="I177" t="s" s="8">
        <v>325</v>
      </c>
    </row>
    <row r="178" ht="16.0" customHeight="true">
      <c r="A178" t="n" s="7">
        <v>6.0957482E7</v>
      </c>
      <c r="B178" t="s" s="8">
        <v>54</v>
      </c>
      <c r="C178" t="n" s="8">
        <f>IF(false,"120921957", "120921957")</f>
      </c>
      <c r="D178" t="s" s="8">
        <v>167</v>
      </c>
      <c r="E178" t="n" s="8">
        <v>1.0</v>
      </c>
      <c r="F178" t="n" s="8">
        <v>1.0</v>
      </c>
      <c r="G178" t="s" s="8">
        <v>53</v>
      </c>
      <c r="H178" t="s" s="8">
        <v>50</v>
      </c>
      <c r="I178" t="s" s="8">
        <v>326</v>
      </c>
    </row>
    <row r="179" ht="16.0" customHeight="true">
      <c r="A179" t="n" s="7">
        <v>6.1173368E7</v>
      </c>
      <c r="B179" t="s" s="8">
        <v>113</v>
      </c>
      <c r="C179" t="n" s="8">
        <f>IF(false,"120922353", "120922353")</f>
      </c>
      <c r="D179" t="s" s="8">
        <v>199</v>
      </c>
      <c r="E179" t="n" s="8">
        <v>1.0</v>
      </c>
      <c r="F179" t="n" s="8">
        <v>839.0</v>
      </c>
      <c r="G179" t="s" s="8">
        <v>53</v>
      </c>
      <c r="H179" t="s" s="8">
        <v>50</v>
      </c>
      <c r="I179" t="s" s="8">
        <v>327</v>
      </c>
    </row>
    <row r="180" ht="16.0" customHeight="true"/>
    <row r="181" ht="16.0" customHeight="true">
      <c r="A181" t="s" s="1">
        <v>37</v>
      </c>
      <c r="B181" s="1"/>
      <c r="C181" s="1"/>
      <c r="D181" s="1"/>
      <c r="E181" s="1"/>
      <c r="F181" t="n" s="8">
        <v>243914.0</v>
      </c>
      <c r="G181" s="2"/>
    </row>
    <row r="182" ht="16.0" customHeight="true"/>
    <row r="183" ht="16.0" customHeight="true">
      <c r="A183" t="s" s="1">
        <v>36</v>
      </c>
    </row>
    <row r="184" ht="34.0" customHeight="true">
      <c r="A184" t="s" s="9">
        <v>38</v>
      </c>
      <c r="B184" t="s" s="9">
        <v>0</v>
      </c>
      <c r="C184" t="s" s="9">
        <v>43</v>
      </c>
      <c r="D184" t="s" s="9">
        <v>1</v>
      </c>
      <c r="E184" t="s" s="9">
        <v>2</v>
      </c>
      <c r="F184" t="s" s="9">
        <v>39</v>
      </c>
      <c r="G184" t="s" s="9">
        <v>5</v>
      </c>
      <c r="H184" t="s" s="9">
        <v>3</v>
      </c>
      <c r="I184" t="s" s="9">
        <v>4</v>
      </c>
    </row>
    <row r="185" ht="16.0" customHeight="true">
      <c r="A185" t="n" s="8">
        <v>6.0675807E7</v>
      </c>
      <c r="B185" t="s" s="8">
        <v>51</v>
      </c>
      <c r="C185" t="n" s="8">
        <f>IF(false,"2152400398", "2152400398")</f>
      </c>
      <c r="D185" t="s" s="8">
        <v>249</v>
      </c>
      <c r="E185" t="n" s="8">
        <v>2.0</v>
      </c>
      <c r="F185" t="n" s="8">
        <v>-1084.0</v>
      </c>
      <c r="G185" t="s" s="8">
        <v>328</v>
      </c>
      <c r="H185" t="s" s="8">
        <v>54</v>
      </c>
      <c r="I185" t="s" s="8">
        <v>329</v>
      </c>
    </row>
    <row r="186" ht="16.0" customHeight="true">
      <c r="A186" t="n" s="8">
        <v>6.0354301E7</v>
      </c>
      <c r="B186" t="s" s="8">
        <v>56</v>
      </c>
      <c r="C186" t="n" s="8">
        <f>IF(false,"120922982", "120922982")</f>
      </c>
      <c r="D186" t="s" s="8">
        <v>330</v>
      </c>
      <c r="E186" t="n" s="8">
        <v>1.0</v>
      </c>
      <c r="F186" t="n" s="8">
        <v>-2299.0</v>
      </c>
      <c r="G186" t="s" s="8">
        <v>328</v>
      </c>
      <c r="H186" t="s" s="8">
        <v>54</v>
      </c>
      <c r="I186" t="s" s="8">
        <v>331</v>
      </c>
    </row>
    <row r="187" ht="16.0" customHeight="true">
      <c r="A187" t="n" s="8">
        <v>6.0185643E7</v>
      </c>
      <c r="B187" t="s" s="8">
        <v>192</v>
      </c>
      <c r="C187" t="n" s="8">
        <f>IF(false,"005-1520", "005-1520")</f>
      </c>
      <c r="D187" t="s" s="8">
        <v>211</v>
      </c>
      <c r="E187" t="n" s="8">
        <v>1.0</v>
      </c>
      <c r="F187" t="n" s="8">
        <v>-1030.0</v>
      </c>
      <c r="G187" t="s" s="8">
        <v>328</v>
      </c>
      <c r="H187" t="s" s="8">
        <v>50</v>
      </c>
      <c r="I187" t="s" s="8">
        <v>332</v>
      </c>
    </row>
    <row r="188" ht="16.0" customHeight="true"/>
    <row r="189" ht="16.0" customHeight="true">
      <c r="A189" t="s" s="1">
        <v>37</v>
      </c>
      <c r="F189" t="n" s="8">
        <v>-4413.0</v>
      </c>
      <c r="G189" s="2"/>
      <c r="H189" s="0"/>
      <c r="I189" s="0"/>
    </row>
    <row r="190" ht="16.0" customHeight="true">
      <c r="A190" s="1"/>
      <c r="B190" s="1"/>
      <c r="C190" s="1"/>
      <c r="D190" s="1"/>
      <c r="E190" s="1"/>
      <c r="F190" s="1"/>
      <c r="G190" s="1"/>
      <c r="H190" s="1"/>
      <c r="I190" s="1"/>
    </row>
    <row r="191" ht="16.0" customHeight="true">
      <c r="A191" t="s" s="1">
        <v>40</v>
      </c>
    </row>
    <row r="192" ht="34.0" customHeight="true">
      <c r="A192" t="s" s="9">
        <v>47</v>
      </c>
      <c r="B192" t="s" s="9">
        <v>48</v>
      </c>
      <c r="C192" s="9"/>
      <c r="D192" s="9"/>
      <c r="E192" s="9"/>
      <c r="F192" t="s" s="9">
        <v>39</v>
      </c>
      <c r="G192" t="s" s="9">
        <v>5</v>
      </c>
      <c r="H192" t="s" s="9">
        <v>3</v>
      </c>
      <c r="I192" t="s" s="9">
        <v>4</v>
      </c>
    </row>
    <row r="193" ht="16.0" customHeight="true"/>
    <row r="194" ht="16.0" customHeight="true">
      <c r="A194" t="s" s="1">
        <v>37</v>
      </c>
      <c r="F194" t="n" s="8">
        <v>0.0</v>
      </c>
      <c r="G194" s="2"/>
      <c r="H194" s="0"/>
      <c r="I194" s="0"/>
    </row>
    <row r="195" ht="16.0" customHeight="true">
      <c r="A195" s="1"/>
      <c r="B195" s="1"/>
      <c r="C195" s="1"/>
      <c r="D195" s="1"/>
      <c r="E195" s="1"/>
      <c r="F195" s="1"/>
      <c r="G195" s="1"/>
      <c r="H195" s="1"/>
      <c r="I195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