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<sst xmlns="http://schemas.openxmlformats.org/spreadsheetml/2006/main" count="5708" uniqueCount="778">
  <si>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</si>
  <si>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</si>
  <si>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</si>
  <si>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</si>
  <si>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</si>
  <si>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</si>
  <si>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</si>
  <si>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</si>
  <si>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</si>
  <si>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</si>
  <si>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</si>
  <si>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</si>
  <si>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</si>
  <si>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</si>
  <si>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</si>
  <si>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</si>
  <si>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</si>
  <si>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</si>
  <si>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</si>
  <si>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</si>
  <si>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</si>
  <si>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</si>
  <si>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</si>
  <si>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</si>
  <si>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</si>
  <si>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</si>
  <si>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</si>
  <si>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</si>
  <si>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</si>
  <si>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</si>
  <si>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</si>
  <si>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</si>
  <si>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</si>
  <si>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</si>
  <si>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</si>
  <si>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</si>
  <si>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</si>
  <si>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</si>
  <si>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</si>
  <si>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</si>
  <si>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</si>
  <si>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</si>
  <si>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</si>
  <si>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</si>
  <si>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</si>
  <si>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</si>
  <si>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</si>
  <si>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</si>
  <si>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</si>
  <si>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</si>
  <si>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05.05.2021</t>
  </si>
  <si>
    <t>26.04.2021</t>
  </si>
  <si>
    <t>Meine Liebe Средство для уборки детских помещений с антибактериальным эффектом, 500 мл</t>
  </si>
  <si>
    <t>Платёж покупателя</t>
  </si>
  <si>
    <t>30.04.2021</t>
  </si>
  <si>
    <t>6086d7430fe9953d2ad8ca5f</t>
  </si>
  <si>
    <t>YokoSun трусики L (9-14 кг) 44 шт.</t>
  </si>
  <si>
    <t>60866f8c954f6b366ff8438a</t>
  </si>
  <si>
    <t>27.04.2021</t>
  </si>
  <si>
    <t>Joonies трусики Comfort XL (12-17 кг) 38 шт.</t>
  </si>
  <si>
    <t>6087b5b8dbdc3116f91ed9bd</t>
  </si>
  <si>
    <t>11.04.2021</t>
  </si>
  <si>
    <t>Manuoki трусики L (9-14 кг) 44 шт.</t>
  </si>
  <si>
    <t>608b90d0863e4e064b0ccac8</t>
  </si>
  <si>
    <t>29.04.2021</t>
  </si>
  <si>
    <t>Merries трусики XXL (15-28 кг) 32 шт.</t>
  </si>
  <si>
    <t>608acd69f988013214f746b3</t>
  </si>
  <si>
    <t>Biore мицеллярная вода, запасной блок, 290 мл</t>
  </si>
  <si>
    <t>608af2458927ca72a666abb9</t>
  </si>
  <si>
    <t>28.04.2021</t>
  </si>
  <si>
    <t>Goo.N трусики Ultra XL (12-20 кг) 50 шт.</t>
  </si>
  <si>
    <t>608951af7153b37f6ffe7705</t>
  </si>
  <si>
    <t>Joonies трусики Premium Soft L (9-14 кг) 44 шт.</t>
  </si>
  <si>
    <t>60891b8dc3080fb531090063</t>
  </si>
  <si>
    <t>Missha BB крем Perfect Cover, SPF 42, 20 мл, оттенок: 21 light beige</t>
  </si>
  <si>
    <t>60897e77f78dba526d79489d</t>
  </si>
  <si>
    <t>MEDI-PEEL Крем для кожи вокруг глаз Peptide Balance9 Eye Hyaluronic Volumy Eye Cream, 40 мл</t>
  </si>
  <si>
    <t>6086fc4294d5278444cc213c</t>
  </si>
  <si>
    <t>Max Factor карандаш Real Brow Fiber Pencil, оттенок 005 rich brown</t>
  </si>
  <si>
    <t>6086f6073620c2078709e271</t>
  </si>
  <si>
    <t>6087b9788927cad5bb66aca8</t>
  </si>
  <si>
    <t>608a47b699d6ef6abaf396d4</t>
  </si>
  <si>
    <t>YokoSun трусики XL (12-20 кг) 38 шт.</t>
  </si>
  <si>
    <t>6089c528fbacea637f2edeba</t>
  </si>
  <si>
    <t>608bba1094d527c0cbcc21b3</t>
  </si>
  <si>
    <t>Joonies подгузники Premium Soft L (9-14 кг) 42 шт.</t>
  </si>
  <si>
    <t>60869e68792ab150e8261dd2</t>
  </si>
  <si>
    <t>25.04.2021</t>
  </si>
  <si>
    <t>Крем-гель для душа Lion Жемчужный поцелуй, 750 мл</t>
  </si>
  <si>
    <t>608bbdba3620c2702f8d68fe</t>
  </si>
  <si>
    <t>18.04.2021</t>
  </si>
  <si>
    <t>608bbe56c3080f36344f1f5e</t>
  </si>
  <si>
    <t>60867c7fb9f8ed1f8bb1b600</t>
  </si>
  <si>
    <t>Merries подгузники M (6-11 кг) 64 шт.</t>
  </si>
  <si>
    <t>60892f42863e4e61ad489356</t>
  </si>
  <si>
    <t>Joonies трусики Comfort M (6-11 кг) 54 шт.</t>
  </si>
  <si>
    <t>60881a4003c378329b8b9038</t>
  </si>
  <si>
    <t>24.04.2021</t>
  </si>
  <si>
    <t>608bccaa7153b3a555fe7561</t>
  </si>
  <si>
    <t>608bcd0ff98801ceb9f74786</t>
  </si>
  <si>
    <t>Merries подгузники L (9-14 кг) 64 шт.</t>
  </si>
  <si>
    <t>6087cf9e5a39517c2c198694</t>
  </si>
  <si>
    <t>6089c1675a395141a119857d</t>
  </si>
  <si>
    <t>Merries подгузники XL (12-20 кг) 44 шт.</t>
  </si>
  <si>
    <t>608bd90f94d5270b6de6a21f</t>
  </si>
  <si>
    <t>21.04.2021</t>
  </si>
  <si>
    <t>Смесь Kabrita 3 GOLD для комфортного пищеварения, старше 12 месяцев, 400 г</t>
  </si>
  <si>
    <t>608be19f954f6bae9ef84335</t>
  </si>
  <si>
    <t>Смесь Kabrita 2 GOLD для комфортного пищеварения, 6-12 месяцев, 400 г</t>
  </si>
  <si>
    <t>608be3b1f988010e46f746f2</t>
  </si>
  <si>
    <t>MEDI-PEEL 5GF Bor-Tox Peptide Ampoule сыворотка для лица с эффектом ботокса, 30 мл</t>
  </si>
  <si>
    <t>608be682dff13b5f4bea26bc</t>
  </si>
  <si>
    <t>YokoSun трусики M (6-10 кг) 58 шт.</t>
  </si>
  <si>
    <t>608858ffc3080fa41508ffc9</t>
  </si>
  <si>
    <t>60894c6ec3080ff620ed45ac</t>
  </si>
  <si>
    <t>608bf73d73990162dac0300a</t>
  </si>
  <si>
    <t>Esthetic House Протеиновая маска для лечения и разглаживания повреждённых волос CP-1 Premium Protein Treatment, 25 мл, 3 шт.</t>
  </si>
  <si>
    <t>608bf89d0fe99505074687f3</t>
  </si>
  <si>
    <t>608bfad68927caaaf081013a</t>
  </si>
  <si>
    <t>Ciracle салфетки для удаления черных точек Pore Control Blackhead Off Sheet, 30 шт.</t>
  </si>
  <si>
    <t>608bfd909066f436eb2d8438</t>
  </si>
  <si>
    <t>608bfdc17153b3a4c9fe76e5</t>
  </si>
  <si>
    <t>Goo.N подгузники Ultra L (9-14 кг) 68 шт.</t>
  </si>
  <si>
    <t>608bffcc5a3951b7828712e4</t>
  </si>
  <si>
    <t>608bfff59066f467612d849c</t>
  </si>
  <si>
    <t>608c0508954f6b3029c23509</t>
  </si>
  <si>
    <t>Vivienne Sabo Тушь для ресниц Cabaret, в коробке, 01 черный</t>
  </si>
  <si>
    <t>608b97632af6cd7e62687cce</t>
  </si>
  <si>
    <t>608c07ba4f5c6e139e848e6b</t>
  </si>
  <si>
    <t>MEDI-PEEL Cell Tox Dermajou Ampoule ампульная восстанавливающая сыворотка для лица со стволовыми клетками, 100 мл</t>
  </si>
  <si>
    <t>608c09292af6cd5e24687be5</t>
  </si>
  <si>
    <t>Merries подгузники L (9-14 кг) 54 шт.</t>
  </si>
  <si>
    <t>6089d02294d52761e956baba</t>
  </si>
  <si>
    <t>608c106b3620c279de8d69d0</t>
  </si>
  <si>
    <t>608c132c94d5271e9fe6a166</t>
  </si>
  <si>
    <t>MEDI-PEEL Cell Tox Dermajou Cream Восстанавливающий крем для лица со стволовыми клетками, 50 г</t>
  </si>
  <si>
    <t>Missha BB крем Perfect Cover, SPF 42, 20 мл, оттенок: 25 warm beige</t>
  </si>
  <si>
    <t>608813336a86434624d5ca4f</t>
  </si>
  <si>
    <t>608c19cd9066f475d72d8449</t>
  </si>
  <si>
    <t>6088908603c378a6258b8fbf</t>
  </si>
  <si>
    <t>6089afbbdbdc3183701ed7fc</t>
  </si>
  <si>
    <t>6086d511f78dba547479479a</t>
  </si>
  <si>
    <t>Takeshi трусики бамбуковые Kid's L (9-14 кг) 44 шт.</t>
  </si>
  <si>
    <t>608981d1b9f8ed391ab1b566</t>
  </si>
  <si>
    <t>Missha BB крем Perfect Cover, SPF 42, 50 мл, оттенок: 21 light beige</t>
  </si>
  <si>
    <t>6089475bbed21e4361572630</t>
  </si>
  <si>
    <t>Гель для душа Biore Персиковый соблазн, 480 мл</t>
  </si>
  <si>
    <t>608c23bb7153b3facafe76fc</t>
  </si>
  <si>
    <t>23.04.2021</t>
  </si>
  <si>
    <t>Missha BB крем Perfect Cover, SPF 42, 20 мл, оттенок: 13 bright beige</t>
  </si>
  <si>
    <t>608c23f1f98801cee6f746fe</t>
  </si>
  <si>
    <t>608c27a30fe99501d34687fb</t>
  </si>
  <si>
    <t>608c285f6a8643543e7996cb</t>
  </si>
  <si>
    <t>608c2c5f3b31762c8957b27a</t>
  </si>
  <si>
    <t>608c2c7bc5311b6a1d80eda0</t>
  </si>
  <si>
    <t>608c315e99d6ef0800b42893</t>
  </si>
  <si>
    <t>Joonies трусики Premium Soft M (6-11 кг) 56 шт.</t>
  </si>
  <si>
    <t>608c33075a39516fa8571dc1</t>
  </si>
  <si>
    <t>Goo.N подгузники NB (0-5 кг) 90 шт.</t>
  </si>
  <si>
    <t>YokoSun подгузники L (9-13 кг) 54 шт.</t>
  </si>
  <si>
    <t>608c35c9bed21e716287168d</t>
  </si>
  <si>
    <t>Sosu Носочки для педикюра мужские с ароматом зеленого чая, 2 пары 100 мл</t>
  </si>
  <si>
    <t>608c3f42b9f8ed98cdf9b1fd</t>
  </si>
  <si>
    <t>Goo.N подгузники Ultra XL (12-20 кг) 52 шт.</t>
  </si>
  <si>
    <t>608c444d0fe99541b046889f</t>
  </si>
  <si>
    <t>608c46628927cacd948102a4</t>
  </si>
  <si>
    <t>608c48ba7153b31708fe7583</t>
  </si>
  <si>
    <t>608c4d6bdbdc3135b4f30d3d</t>
  </si>
  <si>
    <t>Farmstay пилинг для лица Escargot Noblesse lntensive Peeling Gel 180 мл</t>
  </si>
  <si>
    <t>608c4de8954f6b15fff842c5</t>
  </si>
  <si>
    <t>608c4dfcb9f8edcddef9b2de</t>
  </si>
  <si>
    <t>Гель для стирки Kao Attack Bio EX, 0.77 кг, дой-пак</t>
  </si>
  <si>
    <t>608c4e01dff13b7ad8ea262b</t>
  </si>
  <si>
    <t>Frudia Green Grape Pore Control Cream Себорегулирующий крем с экстрактом зеленого винограда, 10 г</t>
  </si>
  <si>
    <t>608707f22af6cd32576a3635</t>
  </si>
  <si>
    <t>60870ef104e943bc0ac7710e</t>
  </si>
  <si>
    <t>YokoSun трусики Premium L (9-14 кг) 44 шт.</t>
  </si>
  <si>
    <t>608c5b19f4c0cb0896a2c8fd</t>
  </si>
  <si>
    <t>YokoSun подгузники M (5-10 кг) 62 шт.</t>
  </si>
  <si>
    <t>608c5b7332da83463c6fbd05</t>
  </si>
  <si>
    <t>Vivienne Sabo Тушь для ресниц Cabaret Premiere, 04 фиолетовый</t>
  </si>
  <si>
    <t>608c62ac94d5271b7acc22be</t>
  </si>
  <si>
    <t>Vivienne Sabo Тушь для ресниц Cabaret Premiere, 01 черный</t>
  </si>
  <si>
    <t>608c6bbbb9f8ed747cf9b218</t>
  </si>
  <si>
    <t>01.05.2021</t>
  </si>
  <si>
    <t>608bb49a3620c22aaa8d69ae</t>
  </si>
  <si>
    <t>6088071a8927ca98faf624d6</t>
  </si>
  <si>
    <t>6087ef7a04e9439c92c77234</t>
  </si>
  <si>
    <t>YokoSun подгузники Premium NB (0-5 кг) 36 шт.</t>
  </si>
  <si>
    <t>608bb0a8bed21e5797871640</t>
  </si>
  <si>
    <t>Pigeon Бутылочка Перистальтик Плюс с широким горлом PPSU, 240 мл, с 3 месяцев, оранжевый</t>
  </si>
  <si>
    <t>608aa4b25a395101df776c2e</t>
  </si>
  <si>
    <t>Соска Pigeon Peristaltic PLUS S 1м+, 2 шт. бесцветный</t>
  </si>
  <si>
    <t>608b9a8fb9f8eda010f9b1ce</t>
  </si>
  <si>
    <t>608bb46ef78dba130daa63bf</t>
  </si>
  <si>
    <t>Palmbaby подгузники Традиционные S (3-7 кг) 72 шт.</t>
  </si>
  <si>
    <t>608ba781792ab156eac38631</t>
  </si>
  <si>
    <t>608b0efe03c3782aaf1008ae</t>
  </si>
  <si>
    <t>608aeb463620c26c668d698e</t>
  </si>
  <si>
    <t>Nagara поглотитель запаха Aqua Beads</t>
  </si>
  <si>
    <t>608b9b64792ab103e5c3852c</t>
  </si>
  <si>
    <t>608c0a688927cafd7d81025b</t>
  </si>
  <si>
    <t>608af798954f6bc4eac23505</t>
  </si>
  <si>
    <t>6088528e954f6b6902ea23a5</t>
  </si>
  <si>
    <t>Genki подгузники Premium Soft L (9-14 кг) 54 шт.</t>
  </si>
  <si>
    <t>608bb6e799d6ef33ceb42841</t>
  </si>
  <si>
    <t>Стиральный порошок Meine Liebe Kids, пластиковый пакет, 1 кг</t>
  </si>
  <si>
    <t>608be77983b1f23ed5c5b647</t>
  </si>
  <si>
    <t>Презервативы Sagami Original 0.01, 1 шт.</t>
  </si>
  <si>
    <t>608bd07f5a3951a4fa87149a</t>
  </si>
  <si>
    <t>608b47f0954f6b1c98c234b2</t>
  </si>
  <si>
    <t>608ba0ca2fe0982a7616d37b</t>
  </si>
  <si>
    <t>608b2af37153b323aafe753d</t>
  </si>
  <si>
    <t>608b0d552af6cd405b687c32</t>
  </si>
  <si>
    <t>Гель для стирки Meine Liebe для цветных тканей, 0.75 л, пакет</t>
  </si>
  <si>
    <t>608b8e3c3b31762aac57b2bd</t>
  </si>
  <si>
    <t>Goo.N трусики Ultra L (9-14 кг) 56 шт.</t>
  </si>
  <si>
    <t>608b001edbdc31a030f30e99</t>
  </si>
  <si>
    <t>608b9b88f988015ce3f746ae</t>
  </si>
  <si>
    <t>La'dor Спрей с кератином для волос, 30 мл</t>
  </si>
  <si>
    <t>608ba58bbed21e561187171f</t>
  </si>
  <si>
    <t>608ad990954f6b5de2c234c8</t>
  </si>
  <si>
    <t>60893813863e4e773448933d</t>
  </si>
  <si>
    <t>Takeshi трусики бамбуковые Kid's М (6-11 кг) 48 шт.</t>
  </si>
  <si>
    <t>608ae5572fe09811f016d309</t>
  </si>
  <si>
    <t>608bc480dbdc313f95f30db9</t>
  </si>
  <si>
    <t>608b91b983b1f24c67c5b65b</t>
  </si>
  <si>
    <t>608a6511fbacea3b6a2edeb3</t>
  </si>
  <si>
    <t>Goo.N подгузники Ultra (6-11 кг) 80 шт.</t>
  </si>
  <si>
    <t>608bab1932da834bd36fbe53</t>
  </si>
  <si>
    <t>608bb7269066f4579b2d84b4</t>
  </si>
  <si>
    <t>608b2e31f78dba2695aa633b</t>
  </si>
  <si>
    <t>YokoSun трусики Premium XL (12-20 кг) 38 шт.</t>
  </si>
  <si>
    <t>608ae9cb7153b3279df15182</t>
  </si>
  <si>
    <t>Missha BB крем Perfect Cover, SPF 42, 50 мл, оттенок: 27 honey beige</t>
  </si>
  <si>
    <t>608ad4f304e9431c025c8af4</t>
  </si>
  <si>
    <t>YokoSun подгузники S (до 6 кг) 82 шт.</t>
  </si>
  <si>
    <t>608b6c1e04e943038d5c8adc</t>
  </si>
  <si>
    <t>608bb7f1c3080f7c604f1ee3</t>
  </si>
  <si>
    <t>608bf3f23b31761b9657b27a</t>
  </si>
  <si>
    <t>Synergetic Универсальное моющее средство 5 л</t>
  </si>
  <si>
    <t>608c16b332da83cf8b6fbd9e</t>
  </si>
  <si>
    <t>608b08d583b1f268a7c5b682</t>
  </si>
  <si>
    <t>608a6f5432da83dbce390cc6</t>
  </si>
  <si>
    <t>608b0986dff13b1636ea2650</t>
  </si>
  <si>
    <t>608b1cabf98801c01df746aa</t>
  </si>
  <si>
    <t>608bafdd3b31765ac057b318</t>
  </si>
  <si>
    <t>608a8d2103c3784bc48b8fa5</t>
  </si>
  <si>
    <t>Соска Pigeon Peristaltic PLUS L 6м+, 2 шт. бесцветный</t>
  </si>
  <si>
    <t>608b80b42af6cd3104687bc8</t>
  </si>
  <si>
    <t>608a9b848927cacfa1f62557</t>
  </si>
  <si>
    <t>Goo.N подгузники M (6-11 кг) 64 шт.</t>
  </si>
  <si>
    <t>6089a69494d5278f41cc21b3</t>
  </si>
  <si>
    <t>Смесь Kabrita 3 GOLD для комфортного пищеварения, с 12 месяцев, 800 г</t>
  </si>
  <si>
    <t>608c236f32da83a0a96fbd6a</t>
  </si>
  <si>
    <t>608c1d2804e943a2005c8bd7</t>
  </si>
  <si>
    <t>608bef3a32da8334e96fbd78</t>
  </si>
  <si>
    <t>Farmstay All-In-One Ampoule Collagen &amp; Hyaluronic Acid сыворотка для лица с гиалуроновой кислотой и коллагеном, 250 мл</t>
  </si>
  <si>
    <t>608bf9e420d51d36a5b7071e</t>
  </si>
  <si>
    <t>608bce4e4f5c6e336c848e09</t>
  </si>
  <si>
    <t>608bcf41f98801d123f747d6</t>
  </si>
  <si>
    <t>608c42f103c37889ab1009b8</t>
  </si>
  <si>
    <t>6087c3bcb9f8ed329fb1b640</t>
  </si>
  <si>
    <t>608bed9cb9f8ed4286f9b36a</t>
  </si>
  <si>
    <t>608830c904e9438674c7716e</t>
  </si>
  <si>
    <t>608d29a47153b367bbf1511b</t>
  </si>
  <si>
    <t>608b0065f4c0cb0a3da2c949</t>
  </si>
  <si>
    <t>YokoSun трусики Premium M (6-10 кг) 56 шт.</t>
  </si>
  <si>
    <t>608a569104e943bbd7c77225</t>
  </si>
  <si>
    <t>Missha Pure Source Pocket Pack Green Tea Ночная маска с экстрактом зелёного чая, 10 мл</t>
  </si>
  <si>
    <t>608938b68927ca277366aa82</t>
  </si>
  <si>
    <t>6087ec78dff13b77a42a3f82</t>
  </si>
  <si>
    <t>608aa61d73990120630da66c</t>
  </si>
  <si>
    <t>Набор Esthetic House CP-1 Intense nourishing v2.0, шампунь, 500 мл и кондиционер, 500 мл</t>
  </si>
  <si>
    <t>608ba3f204e94313555c8aad</t>
  </si>
  <si>
    <t>Goo.N трусики Сheerful Baby L (8-14 кг) 48 шт.</t>
  </si>
  <si>
    <t>608936777399011c8509589c</t>
  </si>
  <si>
    <t>60882b3632da83ce60390c76</t>
  </si>
  <si>
    <t>Joonies трусики Comfort L (9-14 кг) 44 шт.</t>
  </si>
  <si>
    <t>60882905c3080fc34408ff85</t>
  </si>
  <si>
    <t>608d350bf988010771f74688</t>
  </si>
  <si>
    <t>20.04.2021</t>
  </si>
  <si>
    <t>Merries трусики XL (12-22 кг) 50 шт.</t>
  </si>
  <si>
    <t>608d35566a8643063d799674</t>
  </si>
  <si>
    <t>608d356ffbacea1aaadd545d</t>
  </si>
  <si>
    <t>Missha BB крем Perfect Cover, SPF 42, 20 мл, оттенок: 23 natural beige</t>
  </si>
  <si>
    <t>Goo.N трусики XL (12-20 кг) 38 шт.</t>
  </si>
  <si>
    <t>608d376bdbdc314c71f30d87</t>
  </si>
  <si>
    <t>608969d18927cad90df62568</t>
  </si>
  <si>
    <t>6087f60cc3080f748fed4596</t>
  </si>
  <si>
    <t>Ёkitto трусики XL (12+ кг) 34 шт.</t>
  </si>
  <si>
    <t>608a421ec3080f3407ed44b6</t>
  </si>
  <si>
    <t>YokoSun трусики Econom XL (12-20 кг) 38 шт.</t>
  </si>
  <si>
    <t>60899df5dff13b1aa424a587</t>
  </si>
  <si>
    <t>608936892af6cd7e986a366e</t>
  </si>
  <si>
    <t>608d436894d527fad9cc22db</t>
  </si>
  <si>
    <t>608d4a9e954f6b058bc235e6</t>
  </si>
  <si>
    <t>Missha BB крем Perfect Cover RX, SPF 42, 50 мл, оттенок: 21 light beige</t>
  </si>
  <si>
    <t>608ba74899d6ef2be4b42823</t>
  </si>
  <si>
    <t>608d51d95a3951fc24571e3f</t>
  </si>
  <si>
    <t>608d5610954f6b8a02f8426a</t>
  </si>
  <si>
    <t>22.04.2021</t>
  </si>
  <si>
    <t>Pigeon Бутылочка Перистальтик Плюс с широким горлом PP, 160 мл, с рождения, бесцветный</t>
  </si>
  <si>
    <t>608d582a792ab15e3ec3862a</t>
  </si>
  <si>
    <t>608d64ddc5311b12b080ed9e</t>
  </si>
  <si>
    <t>6089ddfd8927ca2938f62454</t>
  </si>
  <si>
    <t>608d76a0c3080f1c514f1eb1</t>
  </si>
  <si>
    <t>608d79043b31765b3457b315</t>
  </si>
  <si>
    <t>608d794fdbdc31899bf30d57</t>
  </si>
  <si>
    <t>608d7e1e32da838ee86fbe57</t>
  </si>
  <si>
    <t>Enough Тональный крем Rich Gold Double Wear Radiance Foundation, 100 мл, оттенок: №13</t>
  </si>
  <si>
    <t>608d8d9732da835a946fbd37</t>
  </si>
  <si>
    <t>608d903f94d527728acc22c4</t>
  </si>
  <si>
    <t>608d905632da8302a76fbd84</t>
  </si>
  <si>
    <t>YokoSun подгузники Premium M (5-10 кг) 62 шт.</t>
  </si>
  <si>
    <t>608d954e8927ca203a66ac16</t>
  </si>
  <si>
    <t>608d95993b31764d1157b258</t>
  </si>
  <si>
    <t>Manuoki трусики М (6-11 кг) 56 шт.</t>
  </si>
  <si>
    <t>608a67963b3176221dab9576</t>
  </si>
  <si>
    <t>608856b42af6cd7ccb6a366a</t>
  </si>
  <si>
    <t>Смесь БИБИКОЛЬ Нэнни 1 с пребиотиками, с 0 до 6 месяцев, 400 г</t>
  </si>
  <si>
    <t>608dac67c3080f06da09007f</t>
  </si>
  <si>
    <t>608dbced94d5279eeacc22c0</t>
  </si>
  <si>
    <t>02.05.2021</t>
  </si>
  <si>
    <t>608cece920d51d0a6eb706a8</t>
  </si>
  <si>
    <t>Ёkitto трусики М (5-10 кг) 52 шт.</t>
  </si>
  <si>
    <t>608c5e64c3080f2442090060</t>
  </si>
  <si>
    <t>608ca3b17153b3a055f14ff9</t>
  </si>
  <si>
    <t>608ce1b0f78dba5a3caa6344</t>
  </si>
  <si>
    <t>608c473ef988017833f747d0</t>
  </si>
  <si>
    <t>608c6736dbdc31ac06f30e86</t>
  </si>
  <si>
    <t>608c8dcf8927ca074e66ab07</t>
  </si>
  <si>
    <t>608d3107dff13b74baea26e3</t>
  </si>
  <si>
    <t>Goo.N трусики XXL (13-25 кг) 28 шт.</t>
  </si>
  <si>
    <t>608cfc7b7399014d94c030a8</t>
  </si>
  <si>
    <t>608c5401863e4e400f0ccb1d</t>
  </si>
  <si>
    <t>Esthetic House шампунь для волос CP-1 Ginger Purifying, 500 мл</t>
  </si>
  <si>
    <t>60894b35b9f8edb641b1b69f</t>
  </si>
  <si>
    <t>Esthetic House кондиционер для волос CP-1 Ginger Purifying имбирный, 500 мл</t>
  </si>
  <si>
    <t>608cf876f78dba7f24aa6370</t>
  </si>
  <si>
    <t>608cf16d954f6b9a8dc234f7</t>
  </si>
  <si>
    <t>Гель для стирки Kao Attack Multi‐Action, 0.77 кг, дой-пак</t>
  </si>
  <si>
    <t>608d005503c3788e561008b8</t>
  </si>
  <si>
    <t>608b18e832da83959b6fbdc4</t>
  </si>
  <si>
    <t>608c4ea28927caa8178101e3</t>
  </si>
  <si>
    <t>608d0cacf4c0cb7dffa2c9c7</t>
  </si>
  <si>
    <t>608d02802af6cd3879687c3b</t>
  </si>
  <si>
    <t>608c6c263620c26b2d8d68e8</t>
  </si>
  <si>
    <t>608cfa8604e943ec475c8b42</t>
  </si>
  <si>
    <t>608cd9ae954f6b9e66c2349d</t>
  </si>
  <si>
    <t>608d7086792ab11f9ec38582</t>
  </si>
  <si>
    <t>Manuoki трусики XXL (15+ кг) 36 шт.</t>
  </si>
  <si>
    <t>608ceda973990119fcc03090</t>
  </si>
  <si>
    <t>608c71adfbacea5aa3dd5434</t>
  </si>
  <si>
    <t>608c19b0f4c0cb559fa2c9f7</t>
  </si>
  <si>
    <t>608bea919066f46e532d847e</t>
  </si>
  <si>
    <t>608c045e792ab111c9c38639</t>
  </si>
  <si>
    <t>Joonies трусики Premium Soft XL (12-17 кг) 38 шт.</t>
  </si>
  <si>
    <t>608bb14820d51d32f9b7061f</t>
  </si>
  <si>
    <t>608ae67920d51d78f9b7070c</t>
  </si>
  <si>
    <t>608d029fc3080f9a554f1ea7</t>
  </si>
  <si>
    <t>608c569494d5271d2bcc216b</t>
  </si>
  <si>
    <t>Протеин Optimum Nutrition 100% Whey Gold Standard (819-943 г) клубника-банан</t>
  </si>
  <si>
    <t>608c69239066f402942d852e</t>
  </si>
  <si>
    <t>608c5d2b863e4e5e0d0ccad5</t>
  </si>
  <si>
    <t>608c40e903c378c97d1008f1</t>
  </si>
  <si>
    <t>608beafdc3080f53294f1eb8</t>
  </si>
  <si>
    <t>Laurier прокладки F дневные супертонкие с крылышками 22,5 см, 4 капли, 20 шт.</t>
  </si>
  <si>
    <t>608cf864c3080f60954f1eb0</t>
  </si>
  <si>
    <t>608cfe953620c238fe8d699b</t>
  </si>
  <si>
    <t>Goo.N трусики Ultra XXL (13-25 кг) 36 шт.</t>
  </si>
  <si>
    <t>608d02687153b3423af15045</t>
  </si>
  <si>
    <t>608c5d32dff13b38b5ea2672</t>
  </si>
  <si>
    <t>608bb3826a8643676f799652</t>
  </si>
  <si>
    <t>Трубка газоотводная Windi для новорожденных, 10 шт.</t>
  </si>
  <si>
    <t>608c62f373990135a1c03059</t>
  </si>
  <si>
    <t>608c7243f4c0cb0e2aa2c92b</t>
  </si>
  <si>
    <t>608cf807954f6b180fc2348e</t>
  </si>
  <si>
    <t>608ba99183b1f257c3c5b61f</t>
  </si>
  <si>
    <t>608d6c91b9f8edd72ff9b25d</t>
  </si>
  <si>
    <t>608d677303c378a8541008d6</t>
  </si>
  <si>
    <t>Esthetic House шампунь для волос протеиновый CP-1 Bright Complex Intense Nourishing, 500 мл</t>
  </si>
  <si>
    <t>608d846e32da83a0336fbea6</t>
  </si>
  <si>
    <t>Высокоэффективный удалитель кутикулы Stop Cuticle IQ BEAUTY, 12.5 мл</t>
  </si>
  <si>
    <t>608b7abb94d527505be6a111</t>
  </si>
  <si>
    <t>608c06aec5311b72f380ed7e</t>
  </si>
  <si>
    <t>Vivienne Sabo Тушь для ресниц Cabaret Waterproof, black</t>
  </si>
  <si>
    <t>608cdbb75a39510507571dba</t>
  </si>
  <si>
    <t>608c527494d527d2c5e6a1a7</t>
  </si>
  <si>
    <t>608a7755dbdc3101fa1ed7c1</t>
  </si>
  <si>
    <t>608d95ecfbacea3fd7dd53c0</t>
  </si>
  <si>
    <t>608a81e28927cab7f5f6247f</t>
  </si>
  <si>
    <t>608aa5e903c3787a988b8ff8</t>
  </si>
  <si>
    <t>Goo.N подгузники XL (12-20 кг) 42 шт.</t>
  </si>
  <si>
    <t>608bb619dbdc31e0b1f30e88</t>
  </si>
  <si>
    <t>608d1d85954f6bde0ac23471</t>
  </si>
  <si>
    <t>608c6a0edbdc314c88f30daa</t>
  </si>
  <si>
    <t>Esthetic House Гидрогелевые патчи для век с экстрактом ласточкиного гнезда Bird's Nest Hydrogel Eye Patch, 60 шт.</t>
  </si>
  <si>
    <t>608c5fa97153b33a79fe75d3</t>
  </si>
  <si>
    <t>608c463d32da83142f6fbdf9</t>
  </si>
  <si>
    <t>608b982bdbdc316c25f30dd9</t>
  </si>
  <si>
    <t>Goo.N подгузники S (4-8 кг) 84 шт.</t>
  </si>
  <si>
    <t>608ad0be4f5c6e797f848d98</t>
  </si>
  <si>
    <t>608cfbc35a3951d4ba571d9b</t>
  </si>
  <si>
    <t>608c687499d6ef5dafb4278e</t>
  </si>
  <si>
    <t>608cf8e4f9880168e0f74708</t>
  </si>
  <si>
    <t>608c6591dbdc311f84f30e2a</t>
  </si>
  <si>
    <t>608c80035a39516957571de3</t>
  </si>
  <si>
    <t>Презервативы Sagami Original 0.02 Extra Lub, 3 шт.</t>
  </si>
  <si>
    <t>608b5b9704e94393b75c8a67</t>
  </si>
  <si>
    <t>17.04.2021</t>
  </si>
  <si>
    <t>Ёkitto трусики XXL (15+ кг) 34 шт.</t>
  </si>
  <si>
    <t>608e61e53620c20f878d69bc</t>
  </si>
  <si>
    <t>Goo.N подгузники L (9-14 кг) 54 шт.</t>
  </si>
  <si>
    <t>608c59caf9880170d2f74737</t>
  </si>
  <si>
    <t>608c8c86f4c0cb4570a2c8cd</t>
  </si>
  <si>
    <t>608c843af988011852f746fd</t>
  </si>
  <si>
    <t>608c202204e943300f5c8b54</t>
  </si>
  <si>
    <t>Jigott Whitening Activated Cream Отбеливающий крем для лица, 100 мл</t>
  </si>
  <si>
    <t>608e9c2a2af6cd7d8a687bbd</t>
  </si>
  <si>
    <t>608abb71dbdc3125f51ed7fa</t>
  </si>
  <si>
    <t>60895b1603c37824f08b90b0</t>
  </si>
  <si>
    <t>It'S SKIN стик Tropical Mangosteen, SPF 50, 17 г</t>
  </si>
  <si>
    <t>608b1dfe739901229ec03036</t>
  </si>
  <si>
    <t>608d7b470fe99533a1468826</t>
  </si>
  <si>
    <t>608eb300f98801ae63f747eb</t>
  </si>
  <si>
    <t>608eba27bed21e33e587170f</t>
  </si>
  <si>
    <t>608ebc773620c27a018d6971</t>
  </si>
  <si>
    <t>608ec1327153b35452fe76a1</t>
  </si>
  <si>
    <t>Pigeon Ножницы 15122 белый</t>
  </si>
  <si>
    <t>608ecf4fc3080f07ef08ff3d</t>
  </si>
  <si>
    <t>608aa2b10fe995651bb8ad21</t>
  </si>
  <si>
    <t>608ee2a13620c22a538d6984</t>
  </si>
  <si>
    <t>03.05.2021</t>
  </si>
  <si>
    <t>608bcc442af6cd16ff687c87</t>
  </si>
  <si>
    <t>608e9dcb954f6b9368c234e1</t>
  </si>
  <si>
    <t>J:ON Альгинатная маска Moist &amp; Health Modeling для увлажнения и оздоровления кожи, 18 г</t>
  </si>
  <si>
    <t>608dd61004e94368685c8acd</t>
  </si>
  <si>
    <t>La'dor шампунь Damaged Protector Acid для сухих и поврежденных волос, 150 мл</t>
  </si>
  <si>
    <t>608e90985a3951dea5571e60</t>
  </si>
  <si>
    <t>608c1f3894d52799fdcc22a2</t>
  </si>
  <si>
    <t>Meine Liebe All in 1 таблетки для посудомоечной машины, 21 шт.</t>
  </si>
  <si>
    <t>608e6cc59066f4797d2d84da</t>
  </si>
  <si>
    <t>608e8585f4c0cb0259a2c960</t>
  </si>
  <si>
    <t>Esthetic House Formula Ampoule Galactomyces Сыворотка для лица, 80 мл</t>
  </si>
  <si>
    <t>608e922b7153b309f5fe7600</t>
  </si>
  <si>
    <t>Esthetic House Formula Ampoule Collagen Сыворотка для лица, 80 мл</t>
  </si>
  <si>
    <t>608e77f504e943d8ec5c8acd</t>
  </si>
  <si>
    <t>608d1a4b3620c260dc8d69cd</t>
  </si>
  <si>
    <t>608d8174f4c0cb6fe7a2c99b</t>
  </si>
  <si>
    <t>608e50184f5c6e7935848d72</t>
  </si>
  <si>
    <t>608e8e2f4f5c6e63f9848e31</t>
  </si>
  <si>
    <t>608bd4072fe098250316d2f3</t>
  </si>
  <si>
    <t>Полироль для приборных панелей PLAK лаванда, 750 мл + 10%</t>
  </si>
  <si>
    <t>608bb6ab04e943513f5c8af4</t>
  </si>
  <si>
    <t>Полироль для приборных панелей PLAK гранат, 750 мл + 10%</t>
  </si>
  <si>
    <t>608ba63a03c3787cc5100840</t>
  </si>
  <si>
    <t>Смесь БИБИКОЛЬ Нэнни 3, от 1 года, 400 г</t>
  </si>
  <si>
    <t>608b95413b31760c8b57b329</t>
  </si>
  <si>
    <t>Japan Gals натуральная маска с экстрактом алоэ, 30 шт.</t>
  </si>
  <si>
    <t>608d77a9f98801247df747b6</t>
  </si>
  <si>
    <t>608dc4de8927ca26a981011f</t>
  </si>
  <si>
    <t>Esthetic House Набор Шампунь + кондиционер для волос CP-1, 500 мл + 100 мл</t>
  </si>
  <si>
    <t>608d32b66a864316f779968a</t>
  </si>
  <si>
    <t>Enough Collagen Hydro Moisture Cleansing and Massage Крем для лица массажный с коллагеном, 300 мл</t>
  </si>
  <si>
    <t>608e585704e94355115c8abe</t>
  </si>
  <si>
    <t>608e4a6e6a864373787996c7</t>
  </si>
  <si>
    <t>Manuoki подгузники UltraThin L (12+ кг) 44 шт.</t>
  </si>
  <si>
    <t>608cdd577153b34a71f150e3</t>
  </si>
  <si>
    <t>608ceb7fb9f8ed2a24f9b279</t>
  </si>
  <si>
    <t>608cfa2232da8331c76fbe29</t>
  </si>
  <si>
    <t>608b1f927153b3e558f15070</t>
  </si>
  <si>
    <t>YokoSun трусики XXL (15-23 кг) 28 шт.</t>
  </si>
  <si>
    <t>608e80552fe09816eb16d312</t>
  </si>
  <si>
    <t>TONY MOLY пенка для умывания с экстрактом ацеролы, 180 мл</t>
  </si>
  <si>
    <t>608ecede954f6b1c5dc23568</t>
  </si>
  <si>
    <t>608d55cffbacea5fcbdd537c</t>
  </si>
  <si>
    <t>Merries подгузники S (4-8 кг) 82 шт.</t>
  </si>
  <si>
    <t>608e7c4cbed21e3e108716df</t>
  </si>
  <si>
    <t>Japan Gals маска Placenta + Коллаген, 7 шт.</t>
  </si>
  <si>
    <t>608fad5494d5273aabcc2270</t>
  </si>
  <si>
    <t>608fb5d903c37850d01008ab</t>
  </si>
  <si>
    <t>608fc7f17153b33b27fe755d</t>
  </si>
  <si>
    <t>MEDI-PEEL Collagen Super10 Sleeping Cream ночной крем для лица с коллагеном, 70 мл</t>
  </si>
  <si>
    <t>608e510dc5311b13b880ed65</t>
  </si>
  <si>
    <t>Esthetic House Formula Ampoule AC Tea Tree Сыворотка для лица, 80 мл</t>
  </si>
  <si>
    <t>608fd8632fe0981ab816d30a</t>
  </si>
  <si>
    <t>608a9a465a395109bc776b42</t>
  </si>
  <si>
    <t>608e577e5a39516a4e571ce9</t>
  </si>
  <si>
    <t>608fe6538927cab61b66aad6</t>
  </si>
  <si>
    <t>608fe9dac3080fb3c64f1fe5</t>
  </si>
  <si>
    <t>608b0918b9f8edc6edf9b1f7</t>
  </si>
  <si>
    <t>Jigott Snail Lifting Cream Подтягивающий крем для лица с экстрактом слизи улитки, 70 мл</t>
  </si>
  <si>
    <t>608e921099d6ef3ddfb42888</t>
  </si>
  <si>
    <t>608ff1b06a864336ac79966a</t>
  </si>
  <si>
    <t>608ff6cd954f6b22b7f84286</t>
  </si>
  <si>
    <t>Enough Тональный крем Rich Gold Double Wear Radiance Foundation, 100 мл, оттенок: №21</t>
  </si>
  <si>
    <t>608ff6eaf78dba3889aa6371</t>
  </si>
  <si>
    <t>609010c18927cae180810136</t>
  </si>
  <si>
    <t>60901cf204e94379685c8a46</t>
  </si>
  <si>
    <t>Palmbaby трусики Ультратонкие M (6-11 кг) 48 шт.</t>
  </si>
  <si>
    <t>608eb4aec5311b1b9e80ed56</t>
  </si>
  <si>
    <t>60902e7c20d51d76e7b706e3</t>
  </si>
  <si>
    <t>608fb9dc03c378d62e100866</t>
  </si>
  <si>
    <t>6090335a83b1f261cec5b648</t>
  </si>
  <si>
    <t>60903c937153b336a5f1508d</t>
  </si>
  <si>
    <t>YokoSun подгузники Premium L (9-13 кг) 54 шт.</t>
  </si>
  <si>
    <t>609041a3863e4e570a0ccb54</t>
  </si>
  <si>
    <t>609041e85a3951cf81571e63</t>
  </si>
  <si>
    <t>Гель для душа Biore Гладкость шелка, 480 мл</t>
  </si>
  <si>
    <t>608b0c5494d5276adce6a114</t>
  </si>
  <si>
    <t>608b15a894d527766acc21af</t>
  </si>
  <si>
    <t>04.05.2021</t>
  </si>
  <si>
    <t>608f95b97153b3f4a9f15034</t>
  </si>
  <si>
    <t>608fbb56792ab17eb2c3853e</t>
  </si>
  <si>
    <t>608f188c9066f46a162d84a4</t>
  </si>
  <si>
    <t>Missha Time Revolution Red Algae Revitalizing Cream крем для лица, 50 мл</t>
  </si>
  <si>
    <t>608f09825a39513ab7571d36</t>
  </si>
  <si>
    <t>608efe082fe0983e5716d37f</t>
  </si>
  <si>
    <t>608d5c2ab9f8ed9faaf9b215</t>
  </si>
  <si>
    <t>608b219f73990156c1c0303c</t>
  </si>
  <si>
    <t>608f9f49f78dba2b1daa6401</t>
  </si>
  <si>
    <t>608c0eb5dbdc314a04f30d3c</t>
  </si>
  <si>
    <t>608e6a9c0fe9954aeb468775</t>
  </si>
  <si>
    <t>608bf5df863e4e593e0ccbd8</t>
  </si>
  <si>
    <t>608f0f1b5a39510d0f571d01</t>
  </si>
  <si>
    <t>608ebb2eb9f8ed7a69f9b2f1</t>
  </si>
  <si>
    <t>Goo.N трусики Сheerful Baby M (6-11 кг) 54 шт.</t>
  </si>
  <si>
    <t>608f9db93620c236468d691a</t>
  </si>
  <si>
    <t>6090006232da8389916fbe72</t>
  </si>
  <si>
    <t>609000fc954f6b2f4bf84381</t>
  </si>
  <si>
    <t>608ce6a5bed21e15ad871680</t>
  </si>
  <si>
    <t>60901cd02fe0983c6b16d3ba</t>
  </si>
  <si>
    <t>608fa95a9066f4405b2d84d9</t>
  </si>
  <si>
    <t>YokoSun подгузники XL (13+ кг) 42 шт.</t>
  </si>
  <si>
    <t>608e71657153b31d50fe76d9</t>
  </si>
  <si>
    <t>608fe4ca32da837b456fbd6a</t>
  </si>
  <si>
    <t>Max Factor Тушь для ресниц False Lash Effect, black</t>
  </si>
  <si>
    <t>608c1af7863e4e5c900ccaee</t>
  </si>
  <si>
    <t>608f942f9066f459002d844c</t>
  </si>
  <si>
    <t>608fa1cddbdc312b33f30e06</t>
  </si>
  <si>
    <t>608e9bce0fe99560c2468798</t>
  </si>
  <si>
    <t>LG H&amp;H салфетки Tech Revolution Свежий аромат (автомат), картонная пачка, 36 шт.</t>
  </si>
  <si>
    <t>608e9112954f6b1a4bc23464</t>
  </si>
  <si>
    <t>Гель для душа Holika Holika Aloe 92%, 250 мл</t>
  </si>
  <si>
    <t>608dafc6dbdc311ee2f30e63</t>
  </si>
  <si>
    <t>Протеин Optimum Nutrition 100% Whey Gold Standard (819-943 г) шоколад мальт</t>
  </si>
  <si>
    <t>608fd2402af6cd1f21687c36</t>
  </si>
  <si>
    <t>Bubchen Гель для купания младенцев (с дозатором), 400 мл</t>
  </si>
  <si>
    <t>608d9d183620c223e98d68c8</t>
  </si>
  <si>
    <t>608fa3b2fbacea7d65dd536e</t>
  </si>
  <si>
    <t>608eccfe99d6ef18f1b42885</t>
  </si>
  <si>
    <t>608d36376a86430a4e7996c5</t>
  </si>
  <si>
    <t>608d46268927caef83810254</t>
  </si>
  <si>
    <t>608d292c0fe9955a214687b6</t>
  </si>
  <si>
    <t>608ec2025a39518b15571d5a</t>
  </si>
  <si>
    <t>Genki подгузники Premium Soft M (6-11 кг) 64 шт.</t>
  </si>
  <si>
    <t>608d887df78dba5c5faa6416</t>
  </si>
  <si>
    <t>Pigeon Бутылочка с ложечкой для кормления, 120 мл, с 4 месяцев, желтый</t>
  </si>
  <si>
    <t>608f80d84f5c6e5e23848daa</t>
  </si>
  <si>
    <t>Palmbaby подгузники Palmbaby Традиционные M (6-11 кг) 62 шт.</t>
  </si>
  <si>
    <t>608fbfe65a3951060b571d03</t>
  </si>
  <si>
    <t>608e8e2794d527fa9ccc2243</t>
  </si>
  <si>
    <t>608eaf2704e94323db5c8a95</t>
  </si>
  <si>
    <t>608e6b6b8927ca5e6f81012f</t>
  </si>
  <si>
    <t>608d6955954f6b300dc235f3</t>
  </si>
  <si>
    <t>Крем Missha Time Revolution Immortal Youth, 50 мл</t>
  </si>
  <si>
    <t>608d8c3adbdc31218cf30e04</t>
  </si>
  <si>
    <t>Jigott Тушь для ресниц Cats Eye Power Curling Mascara, черный</t>
  </si>
  <si>
    <t>608f0d6e9066f438742d845a</t>
  </si>
  <si>
    <t>Jigott Тушь для ресниц Cats Eye Perfect Volume Mascara, черный</t>
  </si>
  <si>
    <t>608ebee62af6cd4ea7687c28</t>
  </si>
  <si>
    <t>608e826904e9435da45c8a7d</t>
  </si>
  <si>
    <t>608e4cda792ab16354c38535</t>
  </si>
  <si>
    <t>608e71c332da8328456fbe53</t>
  </si>
  <si>
    <t>608e661d2af6cd4917687c31</t>
  </si>
  <si>
    <t>Moist Diane шампунь Volume &amp; Sсalp бессиликоновый, 450 мл</t>
  </si>
  <si>
    <t>608f940d5a39510d73571e2c</t>
  </si>
  <si>
    <t>608ef37f863e4e636d0ccb40</t>
  </si>
  <si>
    <t>608e75a2954f6b85fec2359e</t>
  </si>
  <si>
    <t>608de9045a39512607571d9d</t>
  </si>
  <si>
    <t>608ddc196a864362d0799643</t>
  </si>
  <si>
    <t>608c1d6df78dba7b35aa630d</t>
  </si>
  <si>
    <t>Missha Тональный крем Magic Cushion Cover Lasting SPF50+/PA+++ Special Package, 15 г, оттенок: 23</t>
  </si>
  <si>
    <t>608bf4c43620c231ef8d68fd</t>
  </si>
  <si>
    <t>608bea72f4c0cb6ea3a2c917</t>
  </si>
  <si>
    <t>608e7e3fb9f8ed0fbaf9b252</t>
  </si>
  <si>
    <t>608e9a5920d51d035cb70650</t>
  </si>
  <si>
    <t>608ebb40c3080f4e1f4f1f6b</t>
  </si>
  <si>
    <t>Lion Thailand Kodomo паста зубная для детей с 6 месяцев с ароматом апельсина, 65 г</t>
  </si>
  <si>
    <t>608ea9fe7399015f41c02fde</t>
  </si>
  <si>
    <t>Зубная паста Lion Zact Whitening, 100 г</t>
  </si>
  <si>
    <t>Banila Co. очищающий крем для лица Clean It Zero Original, 100 мл</t>
  </si>
  <si>
    <t>608e770cdbdc318888f30d98</t>
  </si>
  <si>
    <t>Стиральный порошок FUNS Для чистоты вещей и сушки белья в помещении, картонная пачка, 0.9 кг</t>
  </si>
  <si>
    <t>608f91dcc3080fa12a4f1ea2</t>
  </si>
  <si>
    <t>It's Skin Гель-крем для лица с муцином улитки для сияния кожи Snail Blanc Brightening Gel Cream, 50 мл</t>
  </si>
  <si>
    <t>6090249694d527d287cc21bb</t>
  </si>
  <si>
    <t>609039fbc3080fc12f4f1f74</t>
  </si>
  <si>
    <t>608daf28b9f8ed48abf9b211</t>
  </si>
  <si>
    <t>608b6cbf3b3176533557b2c2</t>
  </si>
  <si>
    <t>60902e008927cae6e281022d</t>
  </si>
  <si>
    <t>608fba11bed21e2909871723</t>
  </si>
  <si>
    <t>Frudia Pomegranate Nutri-Moisturizing Cream Питательный крем для лица с гранатом, 10 г</t>
  </si>
  <si>
    <t>608fb436792ab13525c385f0</t>
  </si>
  <si>
    <t>608e1881f98801ded6f746de</t>
  </si>
  <si>
    <t>60905b99f9880198cdf746d9</t>
  </si>
  <si>
    <t>Enough W Collagen Whitening Premium Emulsion Эмульсия для лица осветляющая, 130 мл</t>
  </si>
  <si>
    <t>608ffd7adbdc319bc0f30ebc</t>
  </si>
  <si>
    <t>Enough Тонер Collagen Whitening, 130 мл</t>
  </si>
  <si>
    <t>Enough Мист Collagen Moisture Essential, 100 мл</t>
  </si>
  <si>
    <t>608ea4085a39515976571e1e</t>
  </si>
  <si>
    <t>608bf0ca4f5c6e512c848ddb</t>
  </si>
  <si>
    <t>608fa21983b1f26b2ac5b60c</t>
  </si>
  <si>
    <t>608ce7a3f78dba3816aa6347</t>
  </si>
  <si>
    <t>609022b52fe098537916d2e4</t>
  </si>
  <si>
    <t>608ee24fbed21e68bf87168d</t>
  </si>
  <si>
    <t>608e768db9f8ed0cf3f9b2a9</t>
  </si>
  <si>
    <t>608e09e83620c25b688d68eb</t>
  </si>
  <si>
    <t>FLOR de MAN шампунь MF HENNA, 730 мл</t>
  </si>
  <si>
    <t>608dbe81c3080f4b1e090007</t>
  </si>
  <si>
    <t>608c6525b9f8ed3d68f9b299</t>
  </si>
  <si>
    <t>608d940cc3080f001c4f1ed1</t>
  </si>
  <si>
    <t>608c017afbacea3e8add53a7</t>
  </si>
  <si>
    <t>TONY MOLY пенка для умывания с экстрактом грейпфрута, 180 мл</t>
  </si>
  <si>
    <t>609054078927ca0d69810206</t>
  </si>
  <si>
    <t>608ed335dff13b32f0ea266e</t>
  </si>
  <si>
    <t>608eb2486a86435e4979970a</t>
  </si>
  <si>
    <t>608c44dd3620c230f08d69f0</t>
  </si>
  <si>
    <t>Esthetic House кондиционер для волос CP-1 Bright Complex Intense Nourishing Professional с протеинами, 100 мл</t>
  </si>
  <si>
    <t>608fad1ff98801dfeef74682</t>
  </si>
  <si>
    <t>608fac74f78dba566aaa6322</t>
  </si>
  <si>
    <t>608ec5c50fe99504574687ee</t>
  </si>
  <si>
    <t>608dadcf3b31761c2f57b262</t>
  </si>
  <si>
    <t>608ed086b9f8ed242af9b326</t>
  </si>
  <si>
    <t>608ec73283b1f2774dc5b609</t>
  </si>
  <si>
    <t>608f2bba7153b32da7f14ff0</t>
  </si>
  <si>
    <t>6090e917dbdc314d01f30d3b</t>
  </si>
  <si>
    <t>608bbacc9066f41fce2d8465</t>
  </si>
  <si>
    <t>60910dba7153b3b0b2fe7658</t>
  </si>
  <si>
    <t>60911793dbdc3174eff30dec</t>
  </si>
  <si>
    <t>60910bc5f4c0cb26c9a2c950</t>
  </si>
  <si>
    <t>609119d6dbdc3124fcf30d71</t>
  </si>
  <si>
    <t>60911fe8954f6b672bf84311</t>
  </si>
  <si>
    <t>60912a4804e94336105c8ad3</t>
  </si>
  <si>
    <t>609131dac3080fcd3a4f1ec4</t>
  </si>
  <si>
    <t>YokoSun трусики Eco XXL (15-23 кг) 32 шт.</t>
  </si>
  <si>
    <t>609131f88927cafcdf8101bd</t>
  </si>
  <si>
    <t>60913570dff13b12edea262f</t>
  </si>
  <si>
    <t>608d494394d527bbd0e6a1bd</t>
  </si>
  <si>
    <t>60901bf55a39512f2b571cfd</t>
  </si>
  <si>
    <t>6090198032da834b236fbd79</t>
  </si>
  <si>
    <t>608e872a04e943008c5c8a6c</t>
  </si>
  <si>
    <t>608bf433954f6b519cc234c9</t>
  </si>
  <si>
    <t>609139d2c5311b145a80ed55</t>
  </si>
  <si>
    <t>60913bc9b9f8ed9bebf9b1ff</t>
  </si>
  <si>
    <t>608f015b20d51d038cb70604</t>
  </si>
  <si>
    <t>608e60b68927ca500181025c</t>
  </si>
  <si>
    <t>608d81917153b32fb1fe7603</t>
  </si>
  <si>
    <t>60913e2a7153b34294f150b1</t>
  </si>
  <si>
    <t>Goo.N трусики Сheerful Baby XL (11-18 кг) 42 шт.</t>
  </si>
  <si>
    <t>608e4d6ff4c0cb51c3a2c934</t>
  </si>
  <si>
    <t>609140c62af6cd5049687bbe</t>
  </si>
  <si>
    <t>608ed2e4b9f8edab28f9b1f8</t>
  </si>
  <si>
    <t>608f092a7399014ba6c0308b</t>
  </si>
  <si>
    <t>Etude House Сыворотка для ресниц и бровей My Lash Serum</t>
  </si>
  <si>
    <t>608d24cf3b317632a557b362</t>
  </si>
  <si>
    <t>608d907803c37825e61008f6</t>
  </si>
  <si>
    <t>608f84aadbdc31cc15f30da4</t>
  </si>
  <si>
    <t>608d9d1420d51d37b7b7064c</t>
  </si>
  <si>
    <t>608ec9df6a86433f9b799710</t>
  </si>
  <si>
    <t>60914f562af6cd04f2687bc5</t>
  </si>
  <si>
    <t>608c46a44f5c6e57da848e5a</t>
  </si>
  <si>
    <t>608db00104e943da5a5c8a8c</t>
  </si>
  <si>
    <t>609154327153b3a07cf150c5</t>
  </si>
  <si>
    <t>608d3ef0b9f8ed69b0f9b2df</t>
  </si>
  <si>
    <t>609158d02af6cd33ad687c8a</t>
  </si>
  <si>
    <t>Ёkitto трусики L (9-14 кг) 44 шт.</t>
  </si>
  <si>
    <t>6091598e954f6b3946f842e7</t>
  </si>
  <si>
    <t>60915b574f5c6e3046848e34</t>
  </si>
  <si>
    <t>Механический аспиратор Nosefrida в пластиковом контейнере</t>
  </si>
  <si>
    <t>6091638f954f6b97d3f8439b</t>
  </si>
  <si>
    <t>6091672fdff13b14fdea2719</t>
  </si>
  <si>
    <t>609171c66a86435395799754</t>
  </si>
  <si>
    <t>609171d0f4c0cb25e5a2c968</t>
  </si>
  <si>
    <t>6091743694d5270ea4e6a0c2</t>
  </si>
  <si>
    <t>609180d58927ca810266aa8f</t>
  </si>
  <si>
    <t>Banila Co Набор очищающих бальзамов для лица Clean It Zero Special Kit, 7 мл х 4</t>
  </si>
  <si>
    <t>609183362af6cd71e5687c9c</t>
  </si>
  <si>
    <t>6091855e3b317647c057b30c</t>
  </si>
  <si>
    <t>608c3eae03c378b391100899</t>
  </si>
  <si>
    <t>60902ab420d51d59aeb70685</t>
  </si>
  <si>
    <t>60918ed05a3951369d571d3b</t>
  </si>
  <si>
    <t>609190e803c37811f510092a</t>
  </si>
  <si>
    <t>6091936e8927ca2db166ab9d</t>
  </si>
  <si>
    <t>609193b632da8328616fbd65</t>
  </si>
  <si>
    <t>60919a32f988011fb6f746a9</t>
  </si>
  <si>
    <t>60919eccf98801ca78f74708</t>
  </si>
  <si>
    <t>60919f7004e9431ec25c8b16</t>
  </si>
  <si>
    <t>608c637db9f8ed4704f9b1e6</t>
  </si>
  <si>
    <t>6091445ec3080fdb3f4f1f05</t>
  </si>
  <si>
    <t>6090519d4f5c6e567e848d83</t>
  </si>
  <si>
    <t>6090f803f98801d6def746a6</t>
  </si>
  <si>
    <t>6090a26f3620c24eaa8d6903</t>
  </si>
  <si>
    <t>608fdff4b9f8ed624ef9b277</t>
  </si>
  <si>
    <t>60904fb0792ab15737c385b9</t>
  </si>
  <si>
    <t>6090513404e94385905c8a8d</t>
  </si>
  <si>
    <t>60907f19c3080f119d4f1e82</t>
  </si>
  <si>
    <t>60904e0e2af6cd2224687bd6</t>
  </si>
  <si>
    <t>608fe15f94d527b484cc219f</t>
  </si>
  <si>
    <t>608cff5a5a395110df571e49</t>
  </si>
  <si>
    <t>Vivienne Sabo Тушь для ресниц Regard Coquette, 01 черная</t>
  </si>
  <si>
    <t>608fd0c6954f6b055cf843c3</t>
  </si>
  <si>
    <t>Holika Holika очищающая маска Skin and Pore Zero с глиной, 100 мл</t>
  </si>
  <si>
    <t>608c7cb68927cad8a966abd0</t>
  </si>
  <si>
    <t>Nagara поглотитель запаха Бамбуковый уголь и Зеленый чай</t>
  </si>
  <si>
    <t>608fdc7b954f6b8ff9f84336</t>
  </si>
  <si>
    <t>608fba752af6cd0ac4687bb3</t>
  </si>
  <si>
    <t>609071dedbdc311197f30d90</t>
  </si>
  <si>
    <t>6090d43c94d52723a2cc21b9</t>
  </si>
  <si>
    <t>6091725b04e94388c95c8a99</t>
  </si>
  <si>
    <t>609052199066f42d572d8493</t>
  </si>
  <si>
    <t>609033dbc3080f57f44f1f8a</t>
  </si>
  <si>
    <t>608fb90d94d527f174e6a0c1</t>
  </si>
  <si>
    <t>609117ae8927ca03d7810263</t>
  </si>
  <si>
    <t>6090cab99066f465e82d8444</t>
  </si>
  <si>
    <t>60911e4a20d51d615db706e1</t>
  </si>
  <si>
    <t>609017d804e94389395c8afc</t>
  </si>
  <si>
    <t>60905f6e954f6b3860c23550</t>
  </si>
  <si>
    <t>6090e74df4c0cb6661a2c96a</t>
  </si>
  <si>
    <t>6090423bc3080fe9c108ff8d</t>
  </si>
  <si>
    <t>6090582194d5271176cc213c</t>
  </si>
  <si>
    <t>6090da3cb9f8ed7bfdf9b2ac</t>
  </si>
  <si>
    <t>609035c12fe0982be816d2c4</t>
  </si>
  <si>
    <t>608ff95a6a8643160f7996ba</t>
  </si>
  <si>
    <t>Bubchen Масло для младенцев, 200 мл</t>
  </si>
  <si>
    <t>608ffda894d5272484e6a102</t>
  </si>
  <si>
    <t>Goo.N трусики S (5-9 кг) 62 шт.</t>
  </si>
  <si>
    <t>608fb536792ab17755c385ac</t>
  </si>
  <si>
    <t>Набор Some By Mi Yuja Niacin 30 Days Brightening Starter Kit</t>
  </si>
  <si>
    <t>608ffbb2c3080f16764f1fc5</t>
  </si>
  <si>
    <t>609006e10fe99564c54687bc</t>
  </si>
  <si>
    <t>60902f2b94d5270ef4e6a125</t>
  </si>
  <si>
    <t>6090eba6954f6b1e95f842c1</t>
  </si>
  <si>
    <t>608e49e68927ca21eb810134</t>
  </si>
  <si>
    <t>609115a5b9f8ed9900f9b258</t>
  </si>
  <si>
    <t>608d9b6804e9435da15c8a65</t>
  </si>
  <si>
    <t>6090470cdbdc314b72f30da8</t>
  </si>
  <si>
    <t>608fb07e792ab14f87c385af</t>
  </si>
  <si>
    <t>60904ea5954f6b5f1bc2348d</t>
  </si>
  <si>
    <t>60912925c3080f342c08ff21</t>
  </si>
  <si>
    <t>60916ef37153b36683fe7634</t>
  </si>
  <si>
    <t>608e76d820d51d5c42b7060a</t>
  </si>
  <si>
    <t>608de46dfbacea3d53dd5395</t>
  </si>
  <si>
    <t>Jigott Collagen Healing Cream Ночной омолаживающий лечебный крем для лица с коллагеном, 100 мл</t>
  </si>
  <si>
    <t>609129ea5a3951f70c571e89</t>
  </si>
  <si>
    <t>60906f5d4f5c6e3b6e848df1</t>
  </si>
  <si>
    <t>6090acec6a86432dc1799671</t>
  </si>
  <si>
    <t>6090609e94d52746fde6a113</t>
  </si>
  <si>
    <t>608ccd4ab9f8ed2836f9b221</t>
  </si>
  <si>
    <t>60904c39954f6bb396f842e9</t>
  </si>
  <si>
    <t>Возврат платежа покупателя</t>
  </si>
  <si>
    <t>608c2a5b32da8373c46fbdaf</t>
  </si>
  <si>
    <t>Palmbaby подгузники Традиционные L (9-14 кг) 52 шт.</t>
  </si>
  <si>
    <t>608c5dcf0fe99565d6468820</t>
  </si>
  <si>
    <t>608e943ac3080fab03090003</t>
  </si>
  <si>
    <t>Coxir Intensive EGF Peptide Serum Сыворотка с пептидами и EGF для лица, 50 мл</t>
  </si>
  <si>
    <t>608eae3cb9f8ed94a1f9b2c8</t>
  </si>
  <si>
    <t>19.04.2021</t>
  </si>
  <si>
    <t>608f95d4954f6b4d34f84358</t>
  </si>
  <si>
    <t>608fffd1c5311b7d6680ecf9</t>
  </si>
  <si>
    <t>6090247a94d527c06ccc21a3</t>
  </si>
  <si>
    <t>6091482cdff13b7c25ea263d</t>
  </si>
  <si>
    <t>609150f27153b3ca06fe76c7</t>
  </si>
  <si>
    <t>60919085f98801b23ff7467a</t>
  </si>
  <si>
    <t>60919f742af6cd6422687c70</t>
  </si>
  <si>
    <t>Оплата услуг Яндекс.Маркета</t>
  </si>
  <si>
    <t>7e45a914fac3b09330b7924b675c9985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</si>
</sst>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179828.0</v>
      </c>
    </row>
    <row r="4" spans="1:9" s="3" customFormat="1" x14ac:dyDescent="0.2" ht="16.0" customHeight="true">
      <c r="A4" s="3" t="s">
        <v>34</v>
      </c>
      <c r="B4" s="10" t="n">
        <v>76978.37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4.4767481E7</v>
      </c>
      <c r="B8" s="8" t="s">
        <v>51</v>
      </c>
      <c r="C8" s="8" t="n">
        <f>IF(false,"005-1345", "005-1345")</f>
      </c>
      <c r="D8" s="8" t="s">
        <v>52</v>
      </c>
      <c r="E8" s="8" t="n">
        <v>1.0</v>
      </c>
      <c r="F8" s="8" t="n">
        <v>229.0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4.4715966E7</v>
      </c>
      <c r="B9" t="s" s="8">
        <v>51</v>
      </c>
      <c r="C9" t="n" s="8">
        <f>IF(false,"005-1515", "005-1515")</f>
      </c>
      <c r="D9" t="s" s="8">
        <v>56</v>
      </c>
      <c r="E9" t="n" s="8">
        <v>1.0</v>
      </c>
      <c r="F9" t="n" s="8">
        <v>949.0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4.482727E7</v>
      </c>
      <c r="B10" s="8" t="s">
        <v>58</v>
      </c>
      <c r="C10" s="8" t="n">
        <f>IF(false,"120922351", "120922351")</f>
      </c>
      <c r="D10" s="8" t="s">
        <v>59</v>
      </c>
      <c r="E10" s="8" t="n">
        <v>1.0</v>
      </c>
      <c r="F10" s="8" t="n">
        <v>601.0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4.3001543E7</v>
      </c>
      <c r="B11" t="s" s="8">
        <v>61</v>
      </c>
      <c r="C11" t="n" s="8">
        <f>IF(false,"008-576", "008-576")</f>
      </c>
      <c r="D11" t="s" s="8">
        <v>62</v>
      </c>
      <c r="E11" t="n" s="8">
        <v>1.0</v>
      </c>
      <c r="F11" t="n" s="8">
        <v>763.0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4.5115162E7</v>
      </c>
      <c r="B12" t="s" s="8">
        <v>64</v>
      </c>
      <c r="C12" t="n" s="8">
        <f>IF(false,"120921370", "120921370")</f>
      </c>
      <c r="D12" t="s" s="8">
        <v>65</v>
      </c>
      <c r="E12" t="n" s="8">
        <v>1.0</v>
      </c>
      <c r="F12" t="n" s="8">
        <v>1440.0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4.5130996E7</v>
      </c>
      <c r="B13" s="8" t="s">
        <v>64</v>
      </c>
      <c r="C13" s="8" t="n">
        <f>IF(false,"005-1380", "005-1380")</f>
      </c>
      <c r="D13" s="8" t="s">
        <v>67</v>
      </c>
      <c r="E13" s="8" t="n">
        <v>1.0</v>
      </c>
      <c r="F13" s="8" t="n">
        <v>1.0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4.4983955E7</v>
      </c>
      <c r="B14" s="8" t="s">
        <v>69</v>
      </c>
      <c r="C14" s="8" t="n">
        <f>IF(false,"120921791", "120921791")</f>
      </c>
      <c r="D14" s="8" t="s">
        <v>70</v>
      </c>
      <c r="E14" s="8" t="n">
        <v>2.0</v>
      </c>
      <c r="F14" s="8" t="n">
        <v>1.0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4.4956319E7</v>
      </c>
      <c r="B15" t="s" s="8">
        <v>69</v>
      </c>
      <c r="C15" t="n" s="8">
        <f>IF(false,"01-003884", "01-003884")</f>
      </c>
      <c r="D15" t="s" s="8">
        <v>72</v>
      </c>
      <c r="E15" t="n" s="8">
        <v>4.0</v>
      </c>
      <c r="F15" t="n" s="8">
        <v>3456.0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4.5003683E7</v>
      </c>
      <c r="B16" t="s" s="8">
        <v>69</v>
      </c>
      <c r="C16" t="n" s="8">
        <f>IF(false,"120921439", "120921439")</f>
      </c>
      <c r="D16" t="s" s="8">
        <v>74</v>
      </c>
      <c r="E16" t="n" s="8">
        <v>1.0</v>
      </c>
      <c r="F16" s="8" t="n">
        <v>517.0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4.4784776E7</v>
      </c>
      <c r="B17" s="8" t="s">
        <v>51</v>
      </c>
      <c r="C17" s="8" t="n">
        <f>IF(false,"120922407", "120922407")</f>
      </c>
      <c r="D17" s="8" t="s">
        <v>76</v>
      </c>
      <c r="E17" s="8" t="n">
        <v>1.0</v>
      </c>
      <c r="F17" s="8" t="n">
        <v>1.0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4.4781561E7</v>
      </c>
      <c r="B18" t="s" s="8">
        <v>51</v>
      </c>
      <c r="C18" t="n" s="8">
        <f>IF(false,"120922213", "120922213")</f>
      </c>
      <c r="D18" t="s" s="8">
        <v>78</v>
      </c>
      <c r="E18" t="n" s="8">
        <v>1.0</v>
      </c>
      <c r="F18" t="n" s="8">
        <v>445.0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4.4828952E7</v>
      </c>
      <c r="B19" s="8" t="s">
        <v>58</v>
      </c>
      <c r="C19" s="8" t="n">
        <f>IF(false,"005-1515", "005-1515")</f>
      </c>
      <c r="D19" s="8" t="s">
        <v>56</v>
      </c>
      <c r="E19" s="8" t="n">
        <v>1.0</v>
      </c>
      <c r="F19" s="8" t="n">
        <v>68.0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4.5055441E7</v>
      </c>
      <c r="B20" s="8" t="s">
        <v>64</v>
      </c>
      <c r="C20" s="8" t="n">
        <f>IF(false,"01-003884", "01-003884")</f>
      </c>
      <c r="D20" s="8" t="s">
        <v>72</v>
      </c>
      <c r="E20" s="8" t="n">
        <v>2.0</v>
      </c>
      <c r="F20" s="8" t="n">
        <v>1616.0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4.5038588E7</v>
      </c>
      <c r="B21" t="s" s="8">
        <v>69</v>
      </c>
      <c r="C21" t="n" s="8">
        <f>IF(false,"005-1516", "005-1516")</f>
      </c>
      <c r="D21" t="s" s="8">
        <v>82</v>
      </c>
      <c r="E21" t="n" s="8">
        <v>2.0</v>
      </c>
      <c r="F21" t="n" s="8">
        <v>1868.0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4.4809216E7</v>
      </c>
      <c r="B22" t="s" s="8">
        <v>58</v>
      </c>
      <c r="C22" t="n" s="8">
        <f>IF(false,"120921791", "120921791")</f>
      </c>
      <c r="D22" t="s" s="8">
        <v>70</v>
      </c>
      <c r="E22" t="n" s="8">
        <v>2.0</v>
      </c>
      <c r="F22" s="8" t="n">
        <v>3398.0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4.4739885E7</v>
      </c>
      <c r="B23" s="8" t="s">
        <v>51</v>
      </c>
      <c r="C23" s="8" t="n">
        <f>IF(false,"120921939", "120921939")</f>
      </c>
      <c r="D23" s="8" t="s">
        <v>85</v>
      </c>
      <c r="E23" s="8" t="n">
        <v>1.0</v>
      </c>
      <c r="F23" s="8" t="n">
        <v>781.0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4.4646901E7</v>
      </c>
      <c r="B24" t="s" s="8">
        <v>87</v>
      </c>
      <c r="C24" t="n" s="8">
        <f>IF(false,"120922891", "120922891")</f>
      </c>
      <c r="D24" t="s" s="8">
        <v>88</v>
      </c>
      <c r="E24" t="n" s="8">
        <v>1.0</v>
      </c>
      <c r="F24" t="n" s="8">
        <v>412.0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4.3848126E7</v>
      </c>
      <c r="B25" t="s" s="8">
        <v>90</v>
      </c>
      <c r="C25" t="n" s="8">
        <f>IF(false,"120921370", "120921370")</f>
      </c>
      <c r="D25" t="s" s="8">
        <v>65</v>
      </c>
      <c r="E25" t="n" s="8">
        <v>2.0</v>
      </c>
      <c r="F25" t="n" s="8">
        <v>3598.0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4.4722712E7</v>
      </c>
      <c r="B26" t="s" s="8">
        <v>51</v>
      </c>
      <c r="C26" t="n" s="8">
        <f>IF(false,"01-003884", "01-003884")</f>
      </c>
      <c r="D26" t="s" s="8">
        <v>72</v>
      </c>
      <c r="E26" t="n" s="8">
        <v>2.0</v>
      </c>
      <c r="F26" t="n" s="8">
        <v>1588.0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4.4966584E7</v>
      </c>
      <c r="B27" t="s" s="8">
        <v>69</v>
      </c>
      <c r="C27" t="n" s="8">
        <f>IF(false,"003-319", "003-319")</f>
      </c>
      <c r="D27" t="s" s="8">
        <v>93</v>
      </c>
      <c r="E27" t="n" s="8">
        <v>1.0</v>
      </c>
      <c r="F27" t="n" s="8">
        <v>1170.0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4.4877615E7</v>
      </c>
      <c r="B28" t="s" s="8">
        <v>58</v>
      </c>
      <c r="C28" t="n" s="8">
        <f>IF(false,"120922352", "120922352")</f>
      </c>
      <c r="D28" t="s" s="8">
        <v>95</v>
      </c>
      <c r="E28" t="n" s="8">
        <v>1.0</v>
      </c>
      <c r="F28" t="n" s="8">
        <v>834.0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4.4562282E7</v>
      </c>
      <c r="B29" t="s" s="8">
        <v>97</v>
      </c>
      <c r="C29" t="n" s="8">
        <f>IF(false,"01-003884", "01-003884")</f>
      </c>
      <c r="D29" t="s" s="8">
        <v>72</v>
      </c>
      <c r="E29" t="n" s="8">
        <v>1.0</v>
      </c>
      <c r="F29" t="n" s="8">
        <v>935.0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4.4792037E7</v>
      </c>
      <c r="B30" t="s" s="8">
        <v>51</v>
      </c>
      <c r="C30" t="n" s="8">
        <f>IF(false,"005-1516", "005-1516")</f>
      </c>
      <c r="D30" t="s" s="8">
        <v>82</v>
      </c>
      <c r="E30" t="n" s="8">
        <v>1.0</v>
      </c>
      <c r="F30" t="n" s="8">
        <v>966.0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4.4840183E7</v>
      </c>
      <c r="B31" t="s" s="8">
        <v>58</v>
      </c>
      <c r="C31" t="n" s="8">
        <f>IF(false,"005-1250", "005-1250")</f>
      </c>
      <c r="D31" t="s" s="8">
        <v>100</v>
      </c>
      <c r="E31" t="n" s="8">
        <v>1.0</v>
      </c>
      <c r="F31" t="n" s="8">
        <v>1078.0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4.4840183E7</v>
      </c>
      <c r="B32" t="s" s="8">
        <v>58</v>
      </c>
      <c r="C32" t="n" s="8">
        <f>IF(false,"003-319", "003-319")</f>
      </c>
      <c r="D32" t="s" s="8">
        <v>93</v>
      </c>
      <c r="E32" t="n" s="8">
        <v>1.0</v>
      </c>
      <c r="F32" t="n" s="8">
        <v>880.0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4.5036531E7</v>
      </c>
      <c r="B33" t="s" s="8">
        <v>69</v>
      </c>
      <c r="C33" t="n" s="8">
        <f>IF(false,"01-003884", "01-003884")</f>
      </c>
      <c r="D33" t="s" s="8">
        <v>72</v>
      </c>
      <c r="E33" t="n" s="8">
        <v>1.0</v>
      </c>
      <c r="F33" t="n" s="8">
        <v>846.0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4.4705827E7</v>
      </c>
      <c r="B34" t="s" s="8">
        <v>51</v>
      </c>
      <c r="C34" t="n" s="8">
        <f>IF(false,"003-318", "003-318")</f>
      </c>
      <c r="D34" t="s" s="8">
        <v>103</v>
      </c>
      <c r="E34" t="n" s="8">
        <v>1.0</v>
      </c>
      <c r="F34" t="n" s="8">
        <v>1285.0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4.4205452E7</v>
      </c>
      <c r="B35" t="s" s="8">
        <v>105</v>
      </c>
      <c r="C35" t="n" s="8">
        <f>IF(false,"120906023", "120906023")</f>
      </c>
      <c r="D35" t="s" s="8">
        <v>106</v>
      </c>
      <c r="E35" t="n" s="8">
        <v>1.0</v>
      </c>
      <c r="F35" t="n" s="8">
        <v>826.0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4.4841073E7</v>
      </c>
      <c r="B36" t="s" s="8">
        <v>58</v>
      </c>
      <c r="C36" t="n" s="8">
        <f>IF(false,"120906022", "120906022")</f>
      </c>
      <c r="D36" t="s" s="8">
        <v>108</v>
      </c>
      <c r="E36" t="n" s="8">
        <v>2.0</v>
      </c>
      <c r="F36" t="n" s="8">
        <v>1734.0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4.4478419E7</v>
      </c>
      <c r="B37" t="s" s="8">
        <v>97</v>
      </c>
      <c r="C37" t="n" s="8">
        <f>IF(false,"120921809", "120921809")</f>
      </c>
      <c r="D37" t="s" s="8">
        <v>110</v>
      </c>
      <c r="E37" t="n" s="8">
        <v>1.0</v>
      </c>
      <c r="F37" t="n" s="8">
        <v>1679.0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4.4907303E7</v>
      </c>
      <c r="B38" t="s" s="8">
        <v>58</v>
      </c>
      <c r="C38" t="n" s="8">
        <f>IF(false,"005-1514", "005-1514")</f>
      </c>
      <c r="D38" t="s" s="8">
        <v>112</v>
      </c>
      <c r="E38" t="n" s="8">
        <v>1.0</v>
      </c>
      <c r="F38" t="n" s="8">
        <v>966.0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4.4981099E7</v>
      </c>
      <c r="B39" t="s" s="8">
        <v>69</v>
      </c>
      <c r="C39" t="n" s="8">
        <f>IF(false,"01-003884", "01-003884")</f>
      </c>
      <c r="D39" t="s" s="8">
        <v>72</v>
      </c>
      <c r="E39" t="n" s="8">
        <v>2.0</v>
      </c>
      <c r="F39" t="n" s="8">
        <v>1540.0</v>
      </c>
      <c r="G39" t="s" s="8">
        <v>53</v>
      </c>
      <c r="H39" t="s" s="8">
        <v>54</v>
      </c>
      <c r="I39" t="s" s="8">
        <v>114</v>
      </c>
    </row>
    <row r="40" ht="16.0" customHeight="true">
      <c r="A40" t="n" s="7">
        <v>4.456016E7</v>
      </c>
      <c r="B40" t="s" s="8">
        <v>97</v>
      </c>
      <c r="C40" t="n" s="8">
        <f>IF(false,"003-319", "003-319")</f>
      </c>
      <c r="D40" t="s" s="8">
        <v>93</v>
      </c>
      <c r="E40" t="n" s="8">
        <v>2.0</v>
      </c>
      <c r="F40" t="n" s="8">
        <v>2598.0</v>
      </c>
      <c r="G40" t="s" s="8">
        <v>53</v>
      </c>
      <c r="H40" t="s" s="8">
        <v>54</v>
      </c>
      <c r="I40" t="s" s="8">
        <v>115</v>
      </c>
    </row>
    <row r="41" ht="16.0" customHeight="true">
      <c r="A41" t="n" s="7">
        <v>4.5054446E7</v>
      </c>
      <c r="B41" t="s" s="8">
        <v>64</v>
      </c>
      <c r="C41" t="n" s="8">
        <f>IF(false,"120922123", "120922123")</f>
      </c>
      <c r="D41" t="s" s="8">
        <v>116</v>
      </c>
      <c r="E41" t="n" s="8">
        <v>1.0</v>
      </c>
      <c r="F41" t="n" s="8">
        <v>895.0</v>
      </c>
      <c r="G41" t="s" s="8">
        <v>53</v>
      </c>
      <c r="H41" t="s" s="8">
        <v>54</v>
      </c>
      <c r="I41" t="s" s="8">
        <v>117</v>
      </c>
    </row>
    <row r="42" ht="16.0" customHeight="true">
      <c r="A42" t="n" s="7">
        <v>4.4621951E7</v>
      </c>
      <c r="B42" t="s" s="8">
        <v>87</v>
      </c>
      <c r="C42" t="n" s="8">
        <f>IF(false,"120906022", "120906022")</f>
      </c>
      <c r="D42" t="s" s="8">
        <v>108</v>
      </c>
      <c r="E42" t="n" s="8">
        <v>1.0</v>
      </c>
      <c r="F42" t="n" s="8">
        <v>989.0</v>
      </c>
      <c r="G42" t="s" s="8">
        <v>53</v>
      </c>
      <c r="H42" t="s" s="8">
        <v>54</v>
      </c>
      <c r="I42" t="s" s="8">
        <v>118</v>
      </c>
    </row>
    <row r="43" ht="16.0" customHeight="true">
      <c r="A43" t="n" s="7">
        <v>4.4993722E7</v>
      </c>
      <c r="B43" t="s" s="8">
        <v>69</v>
      </c>
      <c r="C43" t="n" s="8">
        <f>IF(false,"120921471", "120921471")</f>
      </c>
      <c r="D43" t="s" s="8">
        <v>119</v>
      </c>
      <c r="E43" t="n" s="8">
        <v>1.0</v>
      </c>
      <c r="F43" t="n" s="8">
        <v>845.0</v>
      </c>
      <c r="G43" t="s" s="8">
        <v>53</v>
      </c>
      <c r="H43" t="s" s="8">
        <v>54</v>
      </c>
      <c r="I43" t="s" s="8">
        <v>120</v>
      </c>
    </row>
    <row r="44" ht="16.0" customHeight="true">
      <c r="A44" t="n" s="7">
        <v>4.4852005E7</v>
      </c>
      <c r="B44" t="s" s="8">
        <v>58</v>
      </c>
      <c r="C44" t="n" s="8">
        <f>IF(false,"005-1250", "005-1250")</f>
      </c>
      <c r="D44" t="s" s="8">
        <v>100</v>
      </c>
      <c r="E44" t="n" s="8">
        <v>2.0</v>
      </c>
      <c r="F44" t="n" s="8">
        <v>2770.0</v>
      </c>
      <c r="G44" t="s" s="8">
        <v>53</v>
      </c>
      <c r="H44" t="s" s="8">
        <v>54</v>
      </c>
      <c r="I44" t="s" s="8">
        <v>121</v>
      </c>
    </row>
    <row r="45" ht="16.0" customHeight="true">
      <c r="A45" t="n" s="7">
        <v>4.4632442E7</v>
      </c>
      <c r="B45" t="s" s="8">
        <v>87</v>
      </c>
      <c r="C45" t="n" s="8">
        <f>IF(false,"005-1110", "005-1110")</f>
      </c>
      <c r="D45" t="s" s="8">
        <v>122</v>
      </c>
      <c r="E45" t="n" s="8">
        <v>1.0</v>
      </c>
      <c r="F45" t="n" s="8">
        <v>1489.0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4.503533E7</v>
      </c>
      <c r="B46" t="s" s="8">
        <v>69</v>
      </c>
      <c r="C46" t="n" s="8">
        <f>IF(false,"005-1516", "005-1516")</f>
      </c>
      <c r="D46" t="s" s="8">
        <v>82</v>
      </c>
      <c r="E46" t="n" s="8">
        <v>2.0</v>
      </c>
      <c r="F46" t="n" s="8">
        <v>1932.0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4.500685E7</v>
      </c>
      <c r="B47" t="s" s="8">
        <v>69</v>
      </c>
      <c r="C47" t="n" s="8">
        <f>IF(false,"005-1515", "005-1515")</f>
      </c>
      <c r="D47" t="s" s="8">
        <v>56</v>
      </c>
      <c r="E47" t="n" s="8">
        <v>1.0</v>
      </c>
      <c r="F47" t="n" s="8">
        <v>872.0</v>
      </c>
      <c r="G47" t="s" s="8">
        <v>53</v>
      </c>
      <c r="H47" t="s" s="8">
        <v>54</v>
      </c>
      <c r="I47" t="s" s="8">
        <v>125</v>
      </c>
    </row>
    <row r="48" ht="16.0" customHeight="true">
      <c r="A48" t="n" s="7">
        <v>4.5164551E7</v>
      </c>
      <c r="B48" t="s" s="8">
        <v>54</v>
      </c>
      <c r="C48" t="n" s="8">
        <f>IF(false,"120922387", "120922387")</f>
      </c>
      <c r="D48" t="s" s="8">
        <v>126</v>
      </c>
      <c r="E48" t="n" s="8">
        <v>1.0</v>
      </c>
      <c r="F48" t="n" s="8">
        <v>83.0</v>
      </c>
      <c r="G48" t="s" s="8">
        <v>53</v>
      </c>
      <c r="H48" t="s" s="8">
        <v>54</v>
      </c>
      <c r="I48" t="s" s="8">
        <v>127</v>
      </c>
    </row>
    <row r="49" ht="16.0" customHeight="true">
      <c r="A49" t="n" s="7">
        <v>4.3751624E7</v>
      </c>
      <c r="B49" t="s" s="8">
        <v>90</v>
      </c>
      <c r="C49" t="n" s="8">
        <f>IF(false,"005-1514", "005-1514")</f>
      </c>
      <c r="D49" t="s" s="8">
        <v>112</v>
      </c>
      <c r="E49" t="n" s="8">
        <v>1.0</v>
      </c>
      <c r="F49" t="n" s="8">
        <v>949.0</v>
      </c>
      <c r="G49" t="s" s="8">
        <v>53</v>
      </c>
      <c r="H49" t="s" s="8">
        <v>54</v>
      </c>
      <c r="I49" t="s" s="8">
        <v>128</v>
      </c>
    </row>
    <row r="50" ht="16.0" customHeight="true">
      <c r="A50" t="n" s="7">
        <v>4.4920136E7</v>
      </c>
      <c r="B50" t="s" s="8">
        <v>58</v>
      </c>
      <c r="C50" t="n" s="8">
        <f>IF(false,"120922085", "120922085")</f>
      </c>
      <c r="D50" t="s" s="8">
        <v>129</v>
      </c>
      <c r="E50" t="n" s="8">
        <v>1.0</v>
      </c>
      <c r="F50" t="n" s="8">
        <v>2250.0</v>
      </c>
      <c r="G50" t="s" s="8">
        <v>53</v>
      </c>
      <c r="H50" t="s" s="8">
        <v>54</v>
      </c>
      <c r="I50" t="s" s="8">
        <v>130</v>
      </c>
    </row>
    <row r="51" ht="16.0" customHeight="true">
      <c r="A51" t="n" s="7">
        <v>4.5042148E7</v>
      </c>
      <c r="B51" t="s" s="8">
        <v>64</v>
      </c>
      <c r="C51" t="n" s="8">
        <f>IF(false,"003-315", "003-315")</f>
      </c>
      <c r="D51" t="s" s="8">
        <v>131</v>
      </c>
      <c r="E51" t="n" s="8">
        <v>2.0</v>
      </c>
      <c r="F51" t="n" s="8">
        <v>2319.0</v>
      </c>
      <c r="G51" t="s" s="8">
        <v>53</v>
      </c>
      <c r="H51" t="s" s="8">
        <v>54</v>
      </c>
      <c r="I51" t="s" s="8">
        <v>132</v>
      </c>
    </row>
    <row r="52" ht="16.0" customHeight="true">
      <c r="A52" t="n" s="7">
        <v>4.4932713E7</v>
      </c>
      <c r="B52" t="s" s="8">
        <v>69</v>
      </c>
      <c r="C52" t="n" s="8">
        <f>IF(false,"120922352", "120922352")</f>
      </c>
      <c r="D52" t="s" s="8">
        <v>95</v>
      </c>
      <c r="E52" t="n" s="8">
        <v>1.0</v>
      </c>
      <c r="F52" t="n" s="8">
        <v>706.0</v>
      </c>
      <c r="G52" t="s" s="8">
        <v>53</v>
      </c>
      <c r="H52" t="s" s="8">
        <v>54</v>
      </c>
      <c r="I52" t="s" s="8">
        <v>133</v>
      </c>
    </row>
    <row r="53" ht="16.0" customHeight="true">
      <c r="A53" t="n" s="7">
        <v>4.4986903E7</v>
      </c>
      <c r="B53" t="s" s="8">
        <v>69</v>
      </c>
      <c r="C53" t="n" s="8">
        <f>IF(false,"120922085", "120922085")</f>
      </c>
      <c r="D53" t="s" s="8">
        <v>129</v>
      </c>
      <c r="E53" t="n" s="8">
        <v>1.0</v>
      </c>
      <c r="F53" t="n" s="8">
        <v>2428.0</v>
      </c>
      <c r="G53" t="s" s="8">
        <v>53</v>
      </c>
      <c r="H53" t="s" s="8">
        <v>54</v>
      </c>
      <c r="I53" t="s" s="8">
        <v>134</v>
      </c>
    </row>
    <row r="54" ht="16.0" customHeight="true">
      <c r="A54" t="n" s="7">
        <v>4.4986903E7</v>
      </c>
      <c r="B54" t="s" s="8">
        <v>69</v>
      </c>
      <c r="C54" t="n" s="8">
        <f>IF(false,"120922084", "120922084")</f>
      </c>
      <c r="D54" t="s" s="8">
        <v>135</v>
      </c>
      <c r="E54" t="n" s="8">
        <v>1.0</v>
      </c>
      <c r="F54" t="n" s="8">
        <v>2249.0</v>
      </c>
      <c r="G54" t="s" s="8">
        <v>53</v>
      </c>
      <c r="H54" t="s" s="8">
        <v>54</v>
      </c>
      <c r="I54" t="s" s="8">
        <v>134</v>
      </c>
    </row>
    <row r="55" ht="16.0" customHeight="true">
      <c r="A55" t="n" s="7">
        <v>4.487435E7</v>
      </c>
      <c r="B55" t="s" s="8">
        <v>58</v>
      </c>
      <c r="C55" t="n" s="8">
        <f>IF(false,"120922159", "120922159")</f>
      </c>
      <c r="D55" t="s" s="8">
        <v>136</v>
      </c>
      <c r="E55" t="n" s="8">
        <v>1.0</v>
      </c>
      <c r="F55" t="n" s="8">
        <v>283.0</v>
      </c>
      <c r="G55" t="s" s="8">
        <v>53</v>
      </c>
      <c r="H55" t="s" s="8">
        <v>54</v>
      </c>
      <c r="I55" t="s" s="8">
        <v>137</v>
      </c>
    </row>
    <row r="56" ht="16.0" customHeight="true">
      <c r="A56" t="n" s="7">
        <v>4.4996646E7</v>
      </c>
      <c r="B56" t="s" s="8">
        <v>69</v>
      </c>
      <c r="C56" t="n" s="8">
        <f>IF(false,"120921439", "120921439")</f>
      </c>
      <c r="D56" t="s" s="8">
        <v>74</v>
      </c>
      <c r="E56" t="n" s="8">
        <v>1.0</v>
      </c>
      <c r="F56" t="n" s="8">
        <v>599.0</v>
      </c>
      <c r="G56" t="s" s="8">
        <v>53</v>
      </c>
      <c r="H56" t="s" s="8">
        <v>54</v>
      </c>
      <c r="I56" t="s" s="8">
        <v>138</v>
      </c>
    </row>
    <row r="57" ht="16.0" customHeight="true">
      <c r="A57" t="n" s="7">
        <v>4.4927468E7</v>
      </c>
      <c r="B57" t="s" s="8">
        <v>69</v>
      </c>
      <c r="C57" t="n" s="8">
        <f>IF(false,"120906022", "120906022")</f>
      </c>
      <c r="D57" t="s" s="8">
        <v>108</v>
      </c>
      <c r="E57" t="n" s="8">
        <v>4.0</v>
      </c>
      <c r="F57" t="n" s="8">
        <v>3956.0</v>
      </c>
      <c r="G57" t="s" s="8">
        <v>53</v>
      </c>
      <c r="H57" t="s" s="8">
        <v>54</v>
      </c>
      <c r="I57" t="s" s="8">
        <v>139</v>
      </c>
    </row>
    <row r="58" ht="16.0" customHeight="true">
      <c r="A58" t="n" s="7">
        <v>4.5028367E7</v>
      </c>
      <c r="B58" t="s" s="8">
        <v>69</v>
      </c>
      <c r="C58" t="n" s="8">
        <f>IF(false,"003-315", "003-315")</f>
      </c>
      <c r="D58" t="s" s="8">
        <v>131</v>
      </c>
      <c r="E58" t="n" s="8">
        <v>1.0</v>
      </c>
      <c r="F58" t="n" s="8">
        <v>1329.0</v>
      </c>
      <c r="G58" t="s" s="8">
        <v>53</v>
      </c>
      <c r="H58" t="s" s="8">
        <v>54</v>
      </c>
      <c r="I58" t="s" s="8">
        <v>140</v>
      </c>
    </row>
    <row r="59" ht="16.0" customHeight="true">
      <c r="A59" t="n" s="7">
        <v>4.4766749E7</v>
      </c>
      <c r="B59" t="s" s="8">
        <v>51</v>
      </c>
      <c r="C59" t="n" s="8">
        <f>IF(false,"01-003884", "01-003884")</f>
      </c>
      <c r="D59" t="s" s="8">
        <v>72</v>
      </c>
      <c r="E59" t="n" s="8">
        <v>1.0</v>
      </c>
      <c r="F59" t="n" s="8">
        <v>935.0</v>
      </c>
      <c r="G59" t="s" s="8">
        <v>53</v>
      </c>
      <c r="H59" t="s" s="8">
        <v>54</v>
      </c>
      <c r="I59" t="s" s="8">
        <v>141</v>
      </c>
    </row>
    <row r="60" ht="16.0" customHeight="true">
      <c r="A60" t="n" s="7">
        <v>4.4766749E7</v>
      </c>
      <c r="B60" t="s" s="8">
        <v>51</v>
      </c>
      <c r="C60" t="n" s="8">
        <f>IF(false,"120921743", "120921743")</f>
      </c>
      <c r="D60" t="s" s="8">
        <v>142</v>
      </c>
      <c r="E60" t="n" s="8">
        <v>1.0</v>
      </c>
      <c r="F60" t="n" s="8">
        <v>899.0</v>
      </c>
      <c r="G60" t="s" s="8">
        <v>53</v>
      </c>
      <c r="H60" t="s" s="8">
        <v>54</v>
      </c>
      <c r="I60" t="s" s="8">
        <v>141</v>
      </c>
    </row>
    <row r="61" ht="16.0" customHeight="true">
      <c r="A61" t="n" s="7">
        <v>4.5004939E7</v>
      </c>
      <c r="B61" t="s" s="8">
        <v>69</v>
      </c>
      <c r="C61" t="n" s="8">
        <f>IF(false,"005-1515", "005-1515")</f>
      </c>
      <c r="D61" t="s" s="8">
        <v>56</v>
      </c>
      <c r="E61" t="n" s="8">
        <v>4.0</v>
      </c>
      <c r="F61" t="n" s="8">
        <v>688.0</v>
      </c>
      <c r="G61" t="s" s="8">
        <v>53</v>
      </c>
      <c r="H61" t="s" s="8">
        <v>54</v>
      </c>
      <c r="I61" t="s" s="8">
        <v>143</v>
      </c>
    </row>
    <row r="62" ht="16.0" customHeight="true">
      <c r="A62" t="n" s="7">
        <v>4.4978798E7</v>
      </c>
      <c r="B62" t="s" s="8">
        <v>69</v>
      </c>
      <c r="C62" t="n" s="8">
        <f>IF(false,"1003319", "1003319")</f>
      </c>
      <c r="D62" t="s" s="8">
        <v>144</v>
      </c>
      <c r="E62" t="n" s="8">
        <v>1.0</v>
      </c>
      <c r="F62" t="n" s="8">
        <v>1497.0</v>
      </c>
      <c r="G62" t="s" s="8">
        <v>53</v>
      </c>
      <c r="H62" t="s" s="8">
        <v>54</v>
      </c>
      <c r="I62" t="s" s="8">
        <v>145</v>
      </c>
    </row>
    <row r="63" ht="16.0" customHeight="true">
      <c r="A63" t="n" s="7">
        <v>4.4776344E7</v>
      </c>
      <c r="B63" t="s" s="8">
        <v>51</v>
      </c>
      <c r="C63" t="n" s="8">
        <f>IF(false,"005-1374", "005-1374")</f>
      </c>
      <c r="D63" t="s" s="8">
        <v>146</v>
      </c>
      <c r="E63" t="n" s="8">
        <v>2.0</v>
      </c>
      <c r="F63" t="n" s="8">
        <v>1510.0</v>
      </c>
      <c r="G63" t="s" s="8">
        <v>53</v>
      </c>
      <c r="H63" t="s" s="8">
        <v>54</v>
      </c>
      <c r="I63" t="s" s="8">
        <v>147</v>
      </c>
    </row>
    <row r="64" ht="16.0" customHeight="true">
      <c r="A64" t="n" s="7">
        <v>4.446237E7</v>
      </c>
      <c r="B64" t="s" s="8">
        <v>148</v>
      </c>
      <c r="C64" t="n" s="8">
        <f>IF(false,"120922158", "120922158")</f>
      </c>
      <c r="D64" t="s" s="8">
        <v>149</v>
      </c>
      <c r="E64" t="n" s="8">
        <v>1.0</v>
      </c>
      <c r="F64" t="n" s="8">
        <v>599.0</v>
      </c>
      <c r="G64" t="s" s="8">
        <v>53</v>
      </c>
      <c r="H64" t="s" s="8">
        <v>54</v>
      </c>
      <c r="I64" t="s" s="8">
        <v>150</v>
      </c>
    </row>
    <row r="65" ht="16.0" customHeight="true">
      <c r="A65" t="n" s="7">
        <v>4.4849781E7</v>
      </c>
      <c r="B65" t="s" s="8">
        <v>58</v>
      </c>
      <c r="C65" t="n" s="8">
        <f>IF(false,"003-318", "003-318")</f>
      </c>
      <c r="D65" t="s" s="8">
        <v>103</v>
      </c>
      <c r="E65" t="n" s="8">
        <v>1.0</v>
      </c>
      <c r="F65" t="n" s="8">
        <v>1489.0</v>
      </c>
      <c r="G65" t="s" s="8">
        <v>53</v>
      </c>
      <c r="H65" t="s" s="8">
        <v>54</v>
      </c>
      <c r="I65" t="s" s="8">
        <v>151</v>
      </c>
    </row>
    <row r="66" ht="16.0" customHeight="true">
      <c r="A66" t="n" s="7">
        <v>4.5041957E7</v>
      </c>
      <c r="B66" t="s" s="8">
        <v>64</v>
      </c>
      <c r="C66" t="n" s="8">
        <f>IF(false,"003-319", "003-319")</f>
      </c>
      <c r="D66" t="s" s="8">
        <v>93</v>
      </c>
      <c r="E66" t="n" s="8">
        <v>1.0</v>
      </c>
      <c r="F66" t="n" s="8">
        <v>1127.0</v>
      </c>
      <c r="G66" t="s" s="8">
        <v>53</v>
      </c>
      <c r="H66" t="s" s="8">
        <v>54</v>
      </c>
      <c r="I66" t="s" s="8">
        <v>152</v>
      </c>
    </row>
    <row r="67" ht="16.0" customHeight="true">
      <c r="A67" t="n" s="7">
        <v>4.4892339E7</v>
      </c>
      <c r="B67" t="s" s="8">
        <v>58</v>
      </c>
      <c r="C67" t="n" s="8">
        <f>IF(false,"120921370", "120921370")</f>
      </c>
      <c r="D67" t="s" s="8">
        <v>65</v>
      </c>
      <c r="E67" t="n" s="8">
        <v>1.0</v>
      </c>
      <c r="F67" t="n" s="8">
        <v>1799.0</v>
      </c>
      <c r="G67" t="s" s="8">
        <v>53</v>
      </c>
      <c r="H67" t="s" s="8">
        <v>54</v>
      </c>
      <c r="I67" t="s" s="8">
        <v>153</v>
      </c>
    </row>
    <row r="68" ht="16.0" customHeight="true">
      <c r="A68" t="n" s="7">
        <v>4.5042451E7</v>
      </c>
      <c r="B68" t="s" s="8">
        <v>64</v>
      </c>
      <c r="C68" t="n" s="8">
        <f>IF(false,"005-1515", "005-1515")</f>
      </c>
      <c r="D68" t="s" s="8">
        <v>56</v>
      </c>
      <c r="E68" t="n" s="8">
        <v>2.0</v>
      </c>
      <c r="F68" t="n" s="8">
        <v>1932.0</v>
      </c>
      <c r="G68" t="s" s="8">
        <v>53</v>
      </c>
      <c r="H68" t="s" s="8">
        <v>54</v>
      </c>
      <c r="I68" t="s" s="8">
        <v>154</v>
      </c>
    </row>
    <row r="69" ht="16.0" customHeight="true">
      <c r="A69" t="n" s="7">
        <v>4.4955913E7</v>
      </c>
      <c r="B69" t="s" s="8">
        <v>69</v>
      </c>
      <c r="C69" t="n" s="8">
        <f>IF(false,"005-1380", "005-1380")</f>
      </c>
      <c r="D69" t="s" s="8">
        <v>67</v>
      </c>
      <c r="E69" t="n" s="8">
        <v>1.0</v>
      </c>
      <c r="F69" t="n" s="8">
        <v>725.0</v>
      </c>
      <c r="G69" t="s" s="8">
        <v>53</v>
      </c>
      <c r="H69" t="s" s="8">
        <v>54</v>
      </c>
      <c r="I69" t="s" s="8">
        <v>155</v>
      </c>
    </row>
    <row r="70" ht="16.0" customHeight="true">
      <c r="A70" t="n" s="7">
        <v>4.4948125E7</v>
      </c>
      <c r="B70" t="s" s="8">
        <v>69</v>
      </c>
      <c r="C70" t="n" s="8">
        <f>IF(false,"120922035", "120922035")</f>
      </c>
      <c r="D70" t="s" s="8">
        <v>156</v>
      </c>
      <c r="E70" t="n" s="8">
        <v>2.0</v>
      </c>
      <c r="F70" t="n" s="8">
        <v>1458.0</v>
      </c>
      <c r="G70" t="s" s="8">
        <v>53</v>
      </c>
      <c r="H70" t="s" s="8">
        <v>54</v>
      </c>
      <c r="I70" t="s" s="8">
        <v>157</v>
      </c>
    </row>
    <row r="71" ht="16.0" customHeight="true">
      <c r="A71" t="n" s="7">
        <v>4.4948125E7</v>
      </c>
      <c r="B71" t="s" s="8">
        <v>69</v>
      </c>
      <c r="C71" t="n" s="8">
        <f>IF(false,"002-098", "002-098")</f>
      </c>
      <c r="D71" t="s" s="8">
        <v>158</v>
      </c>
      <c r="E71" t="n" s="8">
        <v>1.0</v>
      </c>
      <c r="F71" t="n" s="8">
        <v>1089.0</v>
      </c>
      <c r="G71" t="s" s="8">
        <v>53</v>
      </c>
      <c r="H71" t="s" s="8">
        <v>54</v>
      </c>
      <c r="I71" t="s" s="8">
        <v>157</v>
      </c>
    </row>
    <row r="72" ht="16.0" customHeight="true">
      <c r="A72" t="n" s="7">
        <v>4.4920602E7</v>
      </c>
      <c r="B72" t="s" s="8">
        <v>58</v>
      </c>
      <c r="C72" t="n" s="8">
        <f>IF(false,"005-1513", "005-1513")</f>
      </c>
      <c r="D72" t="s" s="8">
        <v>159</v>
      </c>
      <c r="E72" t="n" s="8">
        <v>2.0</v>
      </c>
      <c r="F72" t="n" s="8">
        <v>1634.0</v>
      </c>
      <c r="G72" t="s" s="8">
        <v>53</v>
      </c>
      <c r="H72" t="s" s="8">
        <v>54</v>
      </c>
      <c r="I72" t="s" s="8">
        <v>160</v>
      </c>
    </row>
    <row r="73" ht="16.0" customHeight="true">
      <c r="A73" t="n" s="7">
        <v>4.4942418E7</v>
      </c>
      <c r="B73" t="s" s="8">
        <v>69</v>
      </c>
      <c r="C73" t="n" s="8">
        <f>IF(false,"120922597", "120922597")</f>
      </c>
      <c r="D73" t="s" s="8">
        <v>161</v>
      </c>
      <c r="E73" t="n" s="8">
        <v>1.0</v>
      </c>
      <c r="F73" t="n" s="8">
        <v>1685.0</v>
      </c>
      <c r="G73" t="s" s="8">
        <v>53</v>
      </c>
      <c r="H73" t="s" s="8">
        <v>54</v>
      </c>
      <c r="I73" t="s" s="8">
        <v>162</v>
      </c>
    </row>
    <row r="74" ht="16.0" customHeight="true">
      <c r="A74" t="n" s="7">
        <v>4.5039565E7</v>
      </c>
      <c r="B74" t="s" s="8">
        <v>69</v>
      </c>
      <c r="C74" t="n" s="8">
        <f>IF(false,"005-1114", "005-1114")</f>
      </c>
      <c r="D74" t="s" s="8">
        <v>163</v>
      </c>
      <c r="E74" t="n" s="8">
        <v>1.0</v>
      </c>
      <c r="F74" t="n" s="8">
        <v>1699.0</v>
      </c>
      <c r="G74" t="s" s="8">
        <v>53</v>
      </c>
      <c r="H74" t="s" s="8">
        <v>54</v>
      </c>
      <c r="I74" t="s" s="8">
        <v>164</v>
      </c>
    </row>
    <row r="75" ht="16.0" customHeight="true">
      <c r="A75" t="n" s="7">
        <v>4.4892459E7</v>
      </c>
      <c r="B75" t="s" s="8">
        <v>58</v>
      </c>
      <c r="C75" t="n" s="8">
        <f>IF(false,"120922035", "120922035")</f>
      </c>
      <c r="D75" t="s" s="8">
        <v>156</v>
      </c>
      <c r="E75" t="n" s="8">
        <v>2.0</v>
      </c>
      <c r="F75" t="n" s="8">
        <v>1858.0</v>
      </c>
      <c r="G75" t="s" s="8">
        <v>53</v>
      </c>
      <c r="H75" t="s" s="8">
        <v>54</v>
      </c>
      <c r="I75" t="s" s="8">
        <v>165</v>
      </c>
    </row>
    <row r="76" ht="16.0" customHeight="true">
      <c r="A76" t="n" s="7">
        <v>4.4841209E7</v>
      </c>
      <c r="B76" t="s" s="8">
        <v>58</v>
      </c>
      <c r="C76" t="n" s="8">
        <f>IF(false,"01-003884", "01-003884")</f>
      </c>
      <c r="D76" t="s" s="8">
        <v>72</v>
      </c>
      <c r="E76" t="n" s="8">
        <v>1.0</v>
      </c>
      <c r="F76" t="n" s="8">
        <v>989.0</v>
      </c>
      <c r="G76" t="s" s="8">
        <v>53</v>
      </c>
      <c r="H76" t="s" s="8">
        <v>54</v>
      </c>
      <c r="I76" t="s" s="8">
        <v>166</v>
      </c>
    </row>
    <row r="77" ht="16.0" customHeight="true">
      <c r="A77" t="n" s="7">
        <v>4.4841209E7</v>
      </c>
      <c r="B77" t="s" s="8">
        <v>58</v>
      </c>
      <c r="C77" t="n" s="8">
        <f>IF(false,"005-1515", "005-1515")</f>
      </c>
      <c r="D77" t="s" s="8">
        <v>56</v>
      </c>
      <c r="E77" t="n" s="8">
        <v>1.0</v>
      </c>
      <c r="F77" t="n" s="8">
        <v>966.0</v>
      </c>
      <c r="G77" t="s" s="8">
        <v>53</v>
      </c>
      <c r="H77" t="s" s="8">
        <v>54</v>
      </c>
      <c r="I77" t="s" s="8">
        <v>166</v>
      </c>
    </row>
    <row r="78" ht="16.0" customHeight="true">
      <c r="A78" t="n" s="7">
        <v>4.5041173E7</v>
      </c>
      <c r="B78" t="s" s="8">
        <v>69</v>
      </c>
      <c r="C78" t="n" s="8">
        <f>IF(false,"120922035", "120922035")</f>
      </c>
      <c r="D78" t="s" s="8">
        <v>156</v>
      </c>
      <c r="E78" t="n" s="8">
        <v>1.0</v>
      </c>
      <c r="F78" t="n" s="8">
        <v>821.0</v>
      </c>
      <c r="G78" t="s" s="8">
        <v>53</v>
      </c>
      <c r="H78" t="s" s="8">
        <v>54</v>
      </c>
      <c r="I78" t="s" s="8">
        <v>167</v>
      </c>
    </row>
    <row r="79" ht="16.0" customHeight="true">
      <c r="A79" t="n" s="7">
        <v>4.475962E7</v>
      </c>
      <c r="B79" t="s" s="8">
        <v>51</v>
      </c>
      <c r="C79" t="n" s="8">
        <f>IF(false,"120922652", "120922652")</f>
      </c>
      <c r="D79" t="s" s="8">
        <v>168</v>
      </c>
      <c r="E79" t="n" s="8">
        <v>1.0</v>
      </c>
      <c r="F79" t="n" s="8">
        <v>559.0</v>
      </c>
      <c r="G79" t="s" s="8">
        <v>53</v>
      </c>
      <c r="H79" t="s" s="8">
        <v>54</v>
      </c>
      <c r="I79" t="s" s="8">
        <v>169</v>
      </c>
    </row>
    <row r="80" ht="16.0" customHeight="true">
      <c r="A80" t="n" s="7">
        <v>4.4906498E7</v>
      </c>
      <c r="B80" t="s" s="8">
        <v>58</v>
      </c>
      <c r="C80" t="n" s="8">
        <f>IF(false,"120922351", "120922351")</f>
      </c>
      <c r="D80" t="s" s="8">
        <v>59</v>
      </c>
      <c r="E80" t="n" s="8">
        <v>1.0</v>
      </c>
      <c r="F80" t="n" s="8">
        <v>835.0</v>
      </c>
      <c r="G80" t="s" s="8">
        <v>53</v>
      </c>
      <c r="H80" t="s" s="8">
        <v>54</v>
      </c>
      <c r="I80" t="s" s="8">
        <v>170</v>
      </c>
    </row>
    <row r="81" ht="16.0" customHeight="true">
      <c r="A81" t="n" s="7">
        <v>4.4712933E7</v>
      </c>
      <c r="B81" t="s" s="8">
        <v>51</v>
      </c>
      <c r="C81" t="n" s="8">
        <f>IF(false,"000-631", "000-631")</f>
      </c>
      <c r="D81" t="s" s="8">
        <v>171</v>
      </c>
      <c r="E81" t="n" s="8">
        <v>1.0</v>
      </c>
      <c r="F81" t="n" s="8">
        <v>425.0</v>
      </c>
      <c r="G81" t="s" s="8">
        <v>53</v>
      </c>
      <c r="H81" t="s" s="8">
        <v>54</v>
      </c>
      <c r="I81" t="s" s="8">
        <v>172</v>
      </c>
    </row>
    <row r="82" ht="16.0" customHeight="true">
      <c r="A82" t="n" s="7">
        <v>4.479089E7</v>
      </c>
      <c r="B82" t="s" s="8">
        <v>51</v>
      </c>
      <c r="C82" t="n" s="8">
        <f>IF(false,"120922636", "120922636")</f>
      </c>
      <c r="D82" t="s" s="8">
        <v>173</v>
      </c>
      <c r="E82" t="n" s="8">
        <v>1.0</v>
      </c>
      <c r="F82" t="n" s="8">
        <v>448.0</v>
      </c>
      <c r="G82" t="s" s="8">
        <v>53</v>
      </c>
      <c r="H82" t="s" s="8">
        <v>54</v>
      </c>
      <c r="I82" t="s" s="8">
        <v>174</v>
      </c>
    </row>
    <row r="83" ht="16.0" customHeight="true">
      <c r="A83" t="n" s="7">
        <v>4.4794503E7</v>
      </c>
      <c r="B83" t="s" s="8">
        <v>51</v>
      </c>
      <c r="C83" t="n" s="8">
        <f>IF(false,"000-631", "000-631")</f>
      </c>
      <c r="D83" t="s" s="8">
        <v>171</v>
      </c>
      <c r="E83" t="n" s="8">
        <v>1.0</v>
      </c>
      <c r="F83" t="n" s="8">
        <v>1.0</v>
      </c>
      <c r="G83" t="s" s="8">
        <v>53</v>
      </c>
      <c r="H83" t="s" s="8">
        <v>54</v>
      </c>
      <c r="I83" t="s" s="8">
        <v>175</v>
      </c>
    </row>
    <row r="84" ht="16.0" customHeight="true">
      <c r="A84" t="n" s="7">
        <v>4.4835181E7</v>
      </c>
      <c r="B84" t="s" s="8">
        <v>58</v>
      </c>
      <c r="C84" t="n" s="8">
        <f>IF(false,"120921995", "120921995")</f>
      </c>
      <c r="D84" t="s" s="8">
        <v>176</v>
      </c>
      <c r="E84" t="n" s="8">
        <v>4.0</v>
      </c>
      <c r="F84" t="n" s="8">
        <v>4952.0</v>
      </c>
      <c r="G84" t="s" s="8">
        <v>53</v>
      </c>
      <c r="H84" t="s" s="8">
        <v>54</v>
      </c>
      <c r="I84" t="s" s="8">
        <v>177</v>
      </c>
    </row>
    <row r="85" ht="16.0" customHeight="true">
      <c r="A85" t="n" s="7">
        <v>4.4354985E7</v>
      </c>
      <c r="B85" t="s" s="8">
        <v>148</v>
      </c>
      <c r="C85" t="n" s="8">
        <f>IF(false,"005-1512", "005-1512")</f>
      </c>
      <c r="D85" t="s" s="8">
        <v>178</v>
      </c>
      <c r="E85" t="n" s="8">
        <v>1.0</v>
      </c>
      <c r="F85" t="n" s="8">
        <v>979.0</v>
      </c>
      <c r="G85" t="s" s="8">
        <v>53</v>
      </c>
      <c r="H85" t="s" s="8">
        <v>54</v>
      </c>
      <c r="I85" t="s" s="8">
        <v>179</v>
      </c>
    </row>
    <row r="86" ht="16.0" customHeight="true">
      <c r="A86" t="n" s="7">
        <v>4.4982476E7</v>
      </c>
      <c r="B86" t="s" s="8">
        <v>69</v>
      </c>
      <c r="C86" t="n" s="8">
        <f>IF(false,"120922391", "120922391")</f>
      </c>
      <c r="D86" t="s" s="8">
        <v>180</v>
      </c>
      <c r="E86" t="n" s="8">
        <v>2.0</v>
      </c>
      <c r="F86" t="n" s="8">
        <v>696.0</v>
      </c>
      <c r="G86" t="s" s="8">
        <v>53</v>
      </c>
      <c r="H86" t="s" s="8">
        <v>54</v>
      </c>
      <c r="I86" t="s" s="8">
        <v>181</v>
      </c>
    </row>
    <row r="87" ht="16.0" customHeight="true">
      <c r="A87" t="n" s="7">
        <v>4.4982476E7</v>
      </c>
      <c r="B87" t="s" s="8">
        <v>69</v>
      </c>
      <c r="C87" t="n" s="8">
        <f>IF(false,"120922390", "120922390")</f>
      </c>
      <c r="D87" t="s" s="8">
        <v>182</v>
      </c>
      <c r="E87" t="n" s="8">
        <v>1.0</v>
      </c>
      <c r="F87" t="n" s="8">
        <v>380.0</v>
      </c>
      <c r="G87" t="s" s="8">
        <v>53</v>
      </c>
      <c r="H87" t="s" s="8">
        <v>54</v>
      </c>
      <c r="I87" t="s" s="8">
        <v>181</v>
      </c>
    </row>
    <row r="88" ht="16.0" customHeight="true">
      <c r="A88" t="n" s="7">
        <v>4.464158E7</v>
      </c>
      <c r="B88" t="s" s="8">
        <v>87</v>
      </c>
      <c r="C88" t="n" s="8">
        <f>IF(false,"005-1515", "005-1515")</f>
      </c>
      <c r="D88" t="s" s="8">
        <v>56</v>
      </c>
      <c r="E88" t="n" s="8">
        <v>1.0</v>
      </c>
      <c r="F88" t="n" s="8">
        <v>873.0</v>
      </c>
      <c r="G88" t="s" s="8">
        <v>53</v>
      </c>
      <c r="H88" t="s" s="8">
        <v>54</v>
      </c>
      <c r="I88" t="s" s="8">
        <v>183</v>
      </c>
    </row>
    <row r="89" ht="16.0" customHeight="true">
      <c r="A89" t="n" s="7">
        <v>4.5176269E7</v>
      </c>
      <c r="B89" t="s" s="8">
        <v>54</v>
      </c>
      <c r="C89" t="n" s="8">
        <f>IF(false,"120922390", "120922390")</f>
      </c>
      <c r="D89" t="s" s="8">
        <v>182</v>
      </c>
      <c r="E89" t="n" s="8">
        <v>1.0</v>
      </c>
      <c r="F89" t="n" s="8">
        <v>235.0</v>
      </c>
      <c r="G89" t="s" s="8">
        <v>53</v>
      </c>
      <c r="H89" t="s" s="8">
        <v>184</v>
      </c>
      <c r="I89" t="s" s="8">
        <v>185</v>
      </c>
    </row>
    <row r="90" ht="16.0" customHeight="true">
      <c r="A90" t="n" s="7">
        <v>4.4868519E7</v>
      </c>
      <c r="B90" t="s" s="8">
        <v>58</v>
      </c>
      <c r="C90" t="n" s="8">
        <f>IF(false,"003-315", "003-315")</f>
      </c>
      <c r="D90" t="s" s="8">
        <v>131</v>
      </c>
      <c r="E90" t="n" s="8">
        <v>1.0</v>
      </c>
      <c r="F90" t="n" s="8">
        <v>761.0</v>
      </c>
      <c r="G90" t="s" s="8">
        <v>53</v>
      </c>
      <c r="H90" t="s" s="8">
        <v>184</v>
      </c>
      <c r="I90" t="s" s="8">
        <v>186</v>
      </c>
    </row>
    <row r="91" ht="16.0" customHeight="true">
      <c r="A91" t="n" s="7">
        <v>4.4856402E7</v>
      </c>
      <c r="B91" t="s" s="8">
        <v>58</v>
      </c>
      <c r="C91" t="n" s="8">
        <f>IF(false,"005-1515", "005-1515")</f>
      </c>
      <c r="D91" t="s" s="8">
        <v>56</v>
      </c>
      <c r="E91" t="n" s="8">
        <v>1.0</v>
      </c>
      <c r="F91" t="n" s="8">
        <v>160.0</v>
      </c>
      <c r="G91" t="s" s="8">
        <v>53</v>
      </c>
      <c r="H91" t="s" s="8">
        <v>184</v>
      </c>
      <c r="I91" t="s" s="8">
        <v>187</v>
      </c>
    </row>
    <row r="92" ht="16.0" customHeight="true">
      <c r="A92" t="n" s="7">
        <v>4.517459E7</v>
      </c>
      <c r="B92" t="s" s="8">
        <v>54</v>
      </c>
      <c r="C92" t="n" s="8">
        <f>IF(false,"120921902", "120921902")</f>
      </c>
      <c r="D92" t="s" s="8">
        <v>188</v>
      </c>
      <c r="E92" t="n" s="8">
        <v>2.0</v>
      </c>
      <c r="F92" t="n" s="8">
        <v>471.0</v>
      </c>
      <c r="G92" t="s" s="8">
        <v>53</v>
      </c>
      <c r="H92" t="s" s="8">
        <v>184</v>
      </c>
      <c r="I92" t="s" s="8">
        <v>189</v>
      </c>
    </row>
    <row r="93" ht="16.0" customHeight="true">
      <c r="A93" t="n" s="7">
        <v>4.5097429E7</v>
      </c>
      <c r="B93" t="s" s="8">
        <v>64</v>
      </c>
      <c r="C93" t="n" s="8">
        <f>IF(false,"120922624", "120922624")</f>
      </c>
      <c r="D93" t="s" s="8">
        <v>190</v>
      </c>
      <c r="E93" t="n" s="8">
        <v>1.0</v>
      </c>
      <c r="F93" t="n" s="8">
        <v>1749.0</v>
      </c>
      <c r="G93" t="s" s="8">
        <v>53</v>
      </c>
      <c r="H93" t="s" s="8">
        <v>184</v>
      </c>
      <c r="I93" t="s" s="8">
        <v>191</v>
      </c>
    </row>
    <row r="94" ht="16.0" customHeight="true">
      <c r="A94" t="n" s="7">
        <v>4.5097429E7</v>
      </c>
      <c r="B94" t="s" s="8">
        <v>64</v>
      </c>
      <c r="C94" t="n" s="8">
        <f>IF(false,"005-1256", "005-1256")</f>
      </c>
      <c r="D94" t="s" s="8">
        <v>192</v>
      </c>
      <c r="E94" t="n" s="8">
        <v>1.0</v>
      </c>
      <c r="F94" t="n" s="8">
        <v>528.0</v>
      </c>
      <c r="G94" t="s" s="8">
        <v>53</v>
      </c>
      <c r="H94" t="s" s="8">
        <v>184</v>
      </c>
      <c r="I94" t="s" s="8">
        <v>191</v>
      </c>
    </row>
    <row r="95" ht="16.0" customHeight="true">
      <c r="A95" t="n" s="7">
        <v>4.5165832E7</v>
      </c>
      <c r="B95" t="s" s="8">
        <v>54</v>
      </c>
      <c r="C95" t="n" s="8">
        <f>IF(false,"005-1380", "005-1380")</f>
      </c>
      <c r="D95" t="s" s="8">
        <v>67</v>
      </c>
      <c r="E95" t="n" s="8">
        <v>1.0</v>
      </c>
      <c r="F95" t="n" s="8">
        <v>616.0</v>
      </c>
      <c r="G95" t="s" s="8">
        <v>53</v>
      </c>
      <c r="H95" t="s" s="8">
        <v>184</v>
      </c>
      <c r="I95" t="s" s="8">
        <v>193</v>
      </c>
    </row>
    <row r="96" ht="16.0" customHeight="true">
      <c r="A96" t="n" s="7">
        <v>4.5176205E7</v>
      </c>
      <c r="B96" t="s" s="8">
        <v>54</v>
      </c>
      <c r="C96" t="n" s="8">
        <f>IF(false,"003-318", "003-318")</f>
      </c>
      <c r="D96" t="s" s="8">
        <v>103</v>
      </c>
      <c r="E96" t="n" s="8">
        <v>2.0</v>
      </c>
      <c r="F96" t="n" s="8">
        <v>2978.0</v>
      </c>
      <c r="G96" t="s" s="8">
        <v>53</v>
      </c>
      <c r="H96" t="s" s="8">
        <v>184</v>
      </c>
      <c r="I96" t="s" s="8">
        <v>194</v>
      </c>
    </row>
    <row r="97" ht="16.0" customHeight="true">
      <c r="A97" t="n" s="7">
        <v>4.5170689E7</v>
      </c>
      <c r="B97" t="s" s="8">
        <v>54</v>
      </c>
      <c r="C97" t="n" s="8">
        <f>IF(false,"005-1104", "005-1104")</f>
      </c>
      <c r="D97" t="s" s="8">
        <v>195</v>
      </c>
      <c r="E97" t="n" s="8">
        <v>1.0</v>
      </c>
      <c r="F97" t="n" s="8">
        <v>849.0</v>
      </c>
      <c r="G97" t="s" s="8">
        <v>53</v>
      </c>
      <c r="H97" t="s" s="8">
        <v>184</v>
      </c>
      <c r="I97" t="s" s="8">
        <v>196</v>
      </c>
    </row>
    <row r="98" ht="16.0" customHeight="true">
      <c r="A98" t="n" s="7">
        <v>4.5145207E7</v>
      </c>
      <c r="B98" t="s" s="8">
        <v>64</v>
      </c>
      <c r="C98" t="n" s="8">
        <f>IF(false,"005-1250", "005-1250")</f>
      </c>
      <c r="D98" t="s" s="8">
        <v>100</v>
      </c>
      <c r="E98" t="n" s="8">
        <v>2.0</v>
      </c>
      <c r="F98" t="n" s="8">
        <v>2878.0</v>
      </c>
      <c r="G98" t="s" s="8">
        <v>53</v>
      </c>
      <c r="H98" t="s" s="8">
        <v>184</v>
      </c>
      <c r="I98" t="s" s="8">
        <v>197</v>
      </c>
    </row>
    <row r="99" ht="16.0" customHeight="true">
      <c r="A99" t="n" s="7">
        <v>4.5127559E7</v>
      </c>
      <c r="B99" t="s" s="8">
        <v>64</v>
      </c>
      <c r="C99" t="n" s="8">
        <f>IF(false,"005-1250", "005-1250")</f>
      </c>
      <c r="D99" t="s" s="8">
        <v>100</v>
      </c>
      <c r="E99" t="n" s="8">
        <v>1.0</v>
      </c>
      <c r="F99" t="n" s="8">
        <v>25.0</v>
      </c>
      <c r="G99" t="s" s="8">
        <v>53</v>
      </c>
      <c r="H99" t="s" s="8">
        <v>184</v>
      </c>
      <c r="I99" t="s" s="8">
        <v>198</v>
      </c>
    </row>
    <row r="100" ht="16.0" customHeight="true">
      <c r="A100" t="n" s="7">
        <v>4.5166129E7</v>
      </c>
      <c r="B100" t="s" s="8">
        <v>54</v>
      </c>
      <c r="C100" t="n" s="8">
        <f>IF(false,"120922641", "120922641")</f>
      </c>
      <c r="D100" t="s" s="8">
        <v>199</v>
      </c>
      <c r="E100" t="n" s="8">
        <v>1.0</v>
      </c>
      <c r="F100" t="n" s="8">
        <v>336.0</v>
      </c>
      <c r="G100" t="s" s="8">
        <v>53</v>
      </c>
      <c r="H100" t="s" s="8">
        <v>184</v>
      </c>
      <c r="I100" t="s" s="8">
        <v>200</v>
      </c>
    </row>
    <row r="101" ht="16.0" customHeight="true">
      <c r="A101" t="n" s="7">
        <v>4.5215675E7</v>
      </c>
      <c r="B101" t="s" s="8">
        <v>54</v>
      </c>
      <c r="C101" t="n" s="8">
        <f>IF(false,"120906022", "120906022")</f>
      </c>
      <c r="D101" t="s" s="8">
        <v>108</v>
      </c>
      <c r="E101" t="n" s="8">
        <v>3.0</v>
      </c>
      <c r="F101" t="n" s="8">
        <v>2601.0</v>
      </c>
      <c r="G101" t="s" s="8">
        <v>53</v>
      </c>
      <c r="H101" t="s" s="8">
        <v>184</v>
      </c>
      <c r="I101" t="s" s="8">
        <v>201</v>
      </c>
    </row>
    <row r="102" ht="16.0" customHeight="true">
      <c r="A102" t="n" s="7">
        <v>4.5133739E7</v>
      </c>
      <c r="B102" t="s" s="8">
        <v>64</v>
      </c>
      <c r="C102" t="n" s="8">
        <f>IF(false,"120906022", "120906022")</f>
      </c>
      <c r="D102" t="s" s="8">
        <v>108</v>
      </c>
      <c r="E102" t="n" s="8">
        <v>4.0</v>
      </c>
      <c r="F102" t="n" s="8">
        <v>3956.0</v>
      </c>
      <c r="G102" t="s" s="8">
        <v>53</v>
      </c>
      <c r="H102" t="s" s="8">
        <v>184</v>
      </c>
      <c r="I102" t="s" s="8">
        <v>202</v>
      </c>
    </row>
    <row r="103" ht="16.0" customHeight="true">
      <c r="A103" t="n" s="7">
        <v>4.490384E7</v>
      </c>
      <c r="B103" t="s" s="8">
        <v>58</v>
      </c>
      <c r="C103" t="n" s="8">
        <f>IF(false,"005-1256", "005-1256")</f>
      </c>
      <c r="D103" t="s" s="8">
        <v>192</v>
      </c>
      <c r="E103" t="n" s="8">
        <v>1.0</v>
      </c>
      <c r="F103" t="n" s="8">
        <v>528.0</v>
      </c>
      <c r="G103" t="s" s="8">
        <v>53</v>
      </c>
      <c r="H103" t="s" s="8">
        <v>184</v>
      </c>
      <c r="I103" t="s" s="8">
        <v>203</v>
      </c>
    </row>
    <row r="104" ht="16.0" customHeight="true">
      <c r="A104" t="n" s="7">
        <v>4.5177313E7</v>
      </c>
      <c r="B104" t="s" s="8">
        <v>54</v>
      </c>
      <c r="C104" t="n" s="8">
        <f>IF(false,"005-1308", "005-1308")</f>
      </c>
      <c r="D104" t="s" s="8">
        <v>204</v>
      </c>
      <c r="E104" t="n" s="8">
        <v>2.0</v>
      </c>
      <c r="F104" t="n" s="8">
        <v>1732.0</v>
      </c>
      <c r="G104" t="s" s="8">
        <v>53</v>
      </c>
      <c r="H104" t="s" s="8">
        <v>184</v>
      </c>
      <c r="I104" t="s" s="8">
        <v>205</v>
      </c>
    </row>
    <row r="105" ht="16.0" customHeight="true">
      <c r="A105" t="n" s="7">
        <v>4.5200717E7</v>
      </c>
      <c r="B105" t="s" s="8">
        <v>54</v>
      </c>
      <c r="C105" t="n" s="8">
        <f>IF(false,"006-579", "006-579")</f>
      </c>
      <c r="D105" t="s" s="8">
        <v>206</v>
      </c>
      <c r="E105" t="n" s="8">
        <v>1.0</v>
      </c>
      <c r="F105" t="n" s="8">
        <v>607.0</v>
      </c>
      <c r="G105" t="s" s="8">
        <v>53</v>
      </c>
      <c r="H105" t="s" s="8">
        <v>184</v>
      </c>
      <c r="I105" t="s" s="8">
        <v>207</v>
      </c>
    </row>
    <row r="106" ht="16.0" customHeight="true">
      <c r="A106" t="n" s="7">
        <v>4.5189692E7</v>
      </c>
      <c r="B106" t="s" s="8">
        <v>54</v>
      </c>
      <c r="C106" t="n" s="8">
        <f>IF(false,"120922903", "120922903")</f>
      </c>
      <c r="D106" t="s" s="8">
        <v>208</v>
      </c>
      <c r="E106" t="n" s="8">
        <v>1.0</v>
      </c>
      <c r="F106" t="n" s="8">
        <v>372.0</v>
      </c>
      <c r="G106" t="s" s="8">
        <v>53</v>
      </c>
      <c r="H106" t="s" s="8">
        <v>184</v>
      </c>
      <c r="I106" t="s" s="8">
        <v>209</v>
      </c>
    </row>
    <row r="107" ht="16.0" customHeight="true">
      <c r="A107" t="n" s="7">
        <v>4.5156334E7</v>
      </c>
      <c r="B107" t="s" s="8">
        <v>54</v>
      </c>
      <c r="C107" t="n" s="8">
        <f>IF(false,"120922158", "120922158")</f>
      </c>
      <c r="D107" t="s" s="8">
        <v>149</v>
      </c>
      <c r="E107" t="n" s="8">
        <v>1.0</v>
      </c>
      <c r="F107" t="n" s="8">
        <v>599.0</v>
      </c>
      <c r="G107" t="s" s="8">
        <v>53</v>
      </c>
      <c r="H107" t="s" s="8">
        <v>184</v>
      </c>
      <c r="I107" t="s" s="8">
        <v>210</v>
      </c>
    </row>
    <row r="108" ht="16.0" customHeight="true">
      <c r="A108" t="n" s="7">
        <v>4.5167966E7</v>
      </c>
      <c r="B108" t="s" s="8">
        <v>54</v>
      </c>
      <c r="C108" t="n" s="8">
        <f>IF(false,"005-1514", "005-1514")</f>
      </c>
      <c r="D108" t="s" s="8">
        <v>112</v>
      </c>
      <c r="E108" t="n" s="8">
        <v>1.0</v>
      </c>
      <c r="F108" t="n" s="8">
        <v>1.0</v>
      </c>
      <c r="G108" t="s" s="8">
        <v>53</v>
      </c>
      <c r="H108" t="s" s="8">
        <v>184</v>
      </c>
      <c r="I108" t="s" s="8">
        <v>211</v>
      </c>
    </row>
    <row r="109" ht="16.0" customHeight="true">
      <c r="A109" t="n" s="7">
        <v>4.5153711E7</v>
      </c>
      <c r="B109" t="s" s="8">
        <v>54</v>
      </c>
      <c r="C109" t="n" s="8">
        <f>IF(false,"120906022", "120906022")</f>
      </c>
      <c r="D109" t="s" s="8">
        <v>108</v>
      </c>
      <c r="E109" t="n" s="8">
        <v>2.0</v>
      </c>
      <c r="F109" t="n" s="8">
        <v>1262.0</v>
      </c>
      <c r="G109" t="s" s="8">
        <v>53</v>
      </c>
      <c r="H109" t="s" s="8">
        <v>184</v>
      </c>
      <c r="I109" t="s" s="8">
        <v>212</v>
      </c>
    </row>
    <row r="110" ht="16.0" customHeight="true">
      <c r="A110" t="n" s="7">
        <v>4.5144286E7</v>
      </c>
      <c r="B110" t="s" s="8">
        <v>64</v>
      </c>
      <c r="C110" t="n" s="8">
        <f>IF(false,"003-318", "003-318")</f>
      </c>
      <c r="D110" t="s" s="8">
        <v>103</v>
      </c>
      <c r="E110" t="n" s="8">
        <v>1.0</v>
      </c>
      <c r="F110" t="n" s="8">
        <v>1252.0</v>
      </c>
      <c r="G110" t="s" s="8">
        <v>53</v>
      </c>
      <c r="H110" t="s" s="8">
        <v>184</v>
      </c>
      <c r="I110" t="s" s="8">
        <v>213</v>
      </c>
    </row>
    <row r="111" ht="16.0" customHeight="true">
      <c r="A111" t="n" s="7">
        <v>4.5162371E7</v>
      </c>
      <c r="B111" t="s" s="8">
        <v>54</v>
      </c>
      <c r="C111" t="n" s="8">
        <f>IF(false,"005-1522", "005-1522")</f>
      </c>
      <c r="D111" t="s" s="8">
        <v>214</v>
      </c>
      <c r="E111" t="n" s="8">
        <v>5.0</v>
      </c>
      <c r="F111" t="n" s="8">
        <v>7.0</v>
      </c>
      <c r="G111" t="s" s="8">
        <v>53</v>
      </c>
      <c r="H111" t="s" s="8">
        <v>184</v>
      </c>
      <c r="I111" t="s" s="8">
        <v>215</v>
      </c>
    </row>
    <row r="112" ht="16.0" customHeight="true">
      <c r="A112" t="n" s="7">
        <v>4.5138157E7</v>
      </c>
      <c r="B112" t="s" s="8">
        <v>64</v>
      </c>
      <c r="C112" t="n" s="8">
        <f>IF(false,"120921718", "120921718")</f>
      </c>
      <c r="D112" t="s" s="8">
        <v>216</v>
      </c>
      <c r="E112" t="n" s="8">
        <v>1.0</v>
      </c>
      <c r="F112" t="n" s="8">
        <v>1432.0</v>
      </c>
      <c r="G112" t="s" s="8">
        <v>53</v>
      </c>
      <c r="H112" t="s" s="8">
        <v>184</v>
      </c>
      <c r="I112" t="s" s="8">
        <v>217</v>
      </c>
    </row>
    <row r="113" ht="16.0" customHeight="true">
      <c r="A113" t="n" s="7">
        <v>4.5166169E7</v>
      </c>
      <c r="B113" t="s" s="8">
        <v>54</v>
      </c>
      <c r="C113" t="n" s="8">
        <f>IF(false,"005-1250", "005-1250")</f>
      </c>
      <c r="D113" t="s" s="8">
        <v>100</v>
      </c>
      <c r="E113" t="n" s="8">
        <v>1.0</v>
      </c>
      <c r="F113" t="n" s="8">
        <v>1589.0</v>
      </c>
      <c r="G113" t="s" s="8">
        <v>53</v>
      </c>
      <c r="H113" t="s" s="8">
        <v>184</v>
      </c>
      <c r="I113" t="s" s="8">
        <v>218</v>
      </c>
    </row>
    <row r="114" ht="16.0" customHeight="true">
      <c r="A114" t="n" s="7">
        <v>4.5169593E7</v>
      </c>
      <c r="B114" t="s" s="8">
        <v>54</v>
      </c>
      <c r="C114" t="n" s="8">
        <f>IF(false,"120922665", "120922665")</f>
      </c>
      <c r="D114" t="s" s="8">
        <v>219</v>
      </c>
      <c r="E114" t="n" s="8">
        <v>1.0</v>
      </c>
      <c r="F114" t="n" s="8">
        <v>80.0</v>
      </c>
      <c r="G114" t="s" s="8">
        <v>53</v>
      </c>
      <c r="H114" t="s" s="8">
        <v>184</v>
      </c>
      <c r="I114" t="s" s="8">
        <v>220</v>
      </c>
    </row>
    <row r="115" ht="16.0" customHeight="true">
      <c r="A115" t="n" s="7">
        <v>4.5119911E7</v>
      </c>
      <c r="B115" t="s" s="8">
        <v>64</v>
      </c>
      <c r="C115" t="n" s="8">
        <f>IF(false,"005-1114", "005-1114")</f>
      </c>
      <c r="D115" t="s" s="8">
        <v>163</v>
      </c>
      <c r="E115" t="n" s="8">
        <v>1.0</v>
      </c>
      <c r="F115" t="n" s="8">
        <v>1699.0</v>
      </c>
      <c r="G115" t="s" s="8">
        <v>53</v>
      </c>
      <c r="H115" t="s" s="8">
        <v>184</v>
      </c>
      <c r="I115" t="s" s="8">
        <v>221</v>
      </c>
    </row>
    <row r="116" ht="16.0" customHeight="true">
      <c r="A116" t="n" s="7">
        <v>4.4970512E7</v>
      </c>
      <c r="B116" t="s" s="8">
        <v>69</v>
      </c>
      <c r="C116" t="n" s="8">
        <f>IF(false,"003-318", "003-318")</f>
      </c>
      <c r="D116" t="s" s="8">
        <v>103</v>
      </c>
      <c r="E116" t="n" s="8">
        <v>1.0</v>
      </c>
      <c r="F116" t="n" s="8">
        <v>1301.0</v>
      </c>
      <c r="G116" t="s" s="8">
        <v>53</v>
      </c>
      <c r="H116" t="s" s="8">
        <v>184</v>
      </c>
      <c r="I116" t="s" s="8">
        <v>222</v>
      </c>
    </row>
    <row r="117" ht="16.0" customHeight="true">
      <c r="A117" t="n" s="7">
        <v>4.5124781E7</v>
      </c>
      <c r="B117" t="s" s="8">
        <v>64</v>
      </c>
      <c r="C117" t="n" s="8">
        <f>IF(false,"120921746", "120921746")</f>
      </c>
      <c r="D117" t="s" s="8">
        <v>223</v>
      </c>
      <c r="E117" t="n" s="8">
        <v>2.0</v>
      </c>
      <c r="F117" t="n" s="8">
        <v>1473.0</v>
      </c>
      <c r="G117" t="s" s="8">
        <v>53</v>
      </c>
      <c r="H117" t="s" s="8">
        <v>184</v>
      </c>
      <c r="I117" t="s" s="8">
        <v>224</v>
      </c>
    </row>
    <row r="118" ht="16.0" customHeight="true">
      <c r="A118" t="n" s="7">
        <v>4.518386E7</v>
      </c>
      <c r="B118" t="s" s="8">
        <v>54</v>
      </c>
      <c r="C118" t="n" s="8">
        <f>IF(false,"120921743", "120921743")</f>
      </c>
      <c r="D118" t="s" s="8">
        <v>142</v>
      </c>
      <c r="E118" t="n" s="8">
        <v>1.0</v>
      </c>
      <c r="F118" t="n" s="8">
        <v>899.0</v>
      </c>
      <c r="G118" t="s" s="8">
        <v>53</v>
      </c>
      <c r="H118" t="s" s="8">
        <v>184</v>
      </c>
      <c r="I118" t="s" s="8">
        <v>225</v>
      </c>
    </row>
    <row r="119" ht="16.0" customHeight="true">
      <c r="A119" t="n" s="7">
        <v>4.5163266E7</v>
      </c>
      <c r="B119" t="s" s="8">
        <v>54</v>
      </c>
      <c r="C119" t="n" s="8">
        <f>IF(false,"120921743", "120921743")</f>
      </c>
      <c r="D119" t="s" s="8">
        <v>142</v>
      </c>
      <c r="E119" t="n" s="8">
        <v>1.0</v>
      </c>
      <c r="F119" t="n" s="8">
        <v>899.0</v>
      </c>
      <c r="G119" t="s" s="8">
        <v>53</v>
      </c>
      <c r="H119" t="s" s="8">
        <v>184</v>
      </c>
      <c r="I119" t="s" s="8">
        <v>226</v>
      </c>
    </row>
    <row r="120" ht="16.0" customHeight="true">
      <c r="A120" t="n" s="7">
        <v>4.5067371E7</v>
      </c>
      <c r="B120" t="s" s="8">
        <v>64</v>
      </c>
      <c r="C120" t="n" s="8">
        <f>IF(false,"003-315", "003-315")</f>
      </c>
      <c r="D120" t="s" s="8">
        <v>131</v>
      </c>
      <c r="E120" t="n" s="8">
        <v>2.0</v>
      </c>
      <c r="F120" t="n" s="8">
        <v>2658.0</v>
      </c>
      <c r="G120" t="s" s="8">
        <v>53</v>
      </c>
      <c r="H120" t="s" s="8">
        <v>184</v>
      </c>
      <c r="I120" t="s" s="8">
        <v>227</v>
      </c>
    </row>
    <row r="121" ht="16.0" customHeight="true">
      <c r="A121" t="n" s="7">
        <v>4.5172234E7</v>
      </c>
      <c r="B121" t="s" s="8">
        <v>54</v>
      </c>
      <c r="C121" t="n" s="8">
        <f>IF(false,"005-1111", "005-1111")</f>
      </c>
      <c r="D121" t="s" s="8">
        <v>228</v>
      </c>
      <c r="E121" t="n" s="8">
        <v>4.0</v>
      </c>
      <c r="F121" t="n" s="8">
        <v>6796.0</v>
      </c>
      <c r="G121" t="s" s="8">
        <v>53</v>
      </c>
      <c r="H121" t="s" s="8">
        <v>184</v>
      </c>
      <c r="I121" t="s" s="8">
        <v>229</v>
      </c>
    </row>
    <row r="122" ht="16.0" customHeight="true">
      <c r="A122" t="n" s="7">
        <v>4.5177338E7</v>
      </c>
      <c r="B122" t="s" s="8">
        <v>54</v>
      </c>
      <c r="C122" t="n" s="8">
        <f>IF(false,"002-098", "002-098")</f>
      </c>
      <c r="D122" t="s" s="8">
        <v>158</v>
      </c>
      <c r="E122" t="n" s="8">
        <v>1.0</v>
      </c>
      <c r="F122" t="n" s="8">
        <v>1039.0</v>
      </c>
      <c r="G122" t="s" s="8">
        <v>53</v>
      </c>
      <c r="H122" t="s" s="8">
        <v>184</v>
      </c>
      <c r="I122" t="s" s="8">
        <v>230</v>
      </c>
    </row>
    <row r="123" ht="16.0" customHeight="true">
      <c r="A123" t="n" s="7">
        <v>4.515434E7</v>
      </c>
      <c r="B123" t="s" s="8">
        <v>54</v>
      </c>
      <c r="C123" t="n" s="8">
        <f>IF(false,"120921439", "120921439")</f>
      </c>
      <c r="D123" t="s" s="8">
        <v>74</v>
      </c>
      <c r="E123" t="n" s="8">
        <v>1.0</v>
      </c>
      <c r="F123" t="n" s="8">
        <v>599.0</v>
      </c>
      <c r="G123" t="s" s="8">
        <v>53</v>
      </c>
      <c r="H123" t="s" s="8">
        <v>184</v>
      </c>
      <c r="I123" t="s" s="8">
        <v>231</v>
      </c>
    </row>
    <row r="124" ht="16.0" customHeight="true">
      <c r="A124" t="n" s="7">
        <v>4.5126871E7</v>
      </c>
      <c r="B124" t="s" s="8">
        <v>64</v>
      </c>
      <c r="C124" t="n" s="8">
        <f>IF(false,"120921901", "120921901")</f>
      </c>
      <c r="D124" t="s" s="8">
        <v>232</v>
      </c>
      <c r="E124" t="n" s="8">
        <v>3.0</v>
      </c>
      <c r="F124" t="n" s="8">
        <v>3366.0</v>
      </c>
      <c r="G124" t="s" s="8">
        <v>53</v>
      </c>
      <c r="H124" t="s" s="8">
        <v>184</v>
      </c>
      <c r="I124" t="s" s="8">
        <v>233</v>
      </c>
    </row>
    <row r="125" ht="16.0" customHeight="true">
      <c r="A125" t="n" s="7">
        <v>4.5118096E7</v>
      </c>
      <c r="B125" t="s" s="8">
        <v>64</v>
      </c>
      <c r="C125" t="n" s="8">
        <f>IF(false,"120922157", "120922157")</f>
      </c>
      <c r="D125" t="s" s="8">
        <v>234</v>
      </c>
      <c r="E125" t="n" s="8">
        <v>1.0</v>
      </c>
      <c r="F125" t="n" s="8">
        <v>1.0</v>
      </c>
      <c r="G125" t="s" s="8">
        <v>53</v>
      </c>
      <c r="H125" t="s" s="8">
        <v>184</v>
      </c>
      <c r="I125" t="s" s="8">
        <v>235</v>
      </c>
    </row>
    <row r="126" ht="16.0" customHeight="true">
      <c r="A126" t="n" s="7">
        <v>4.5157802E7</v>
      </c>
      <c r="B126" t="s" s="8">
        <v>54</v>
      </c>
      <c r="C126" t="n" s="8">
        <f>IF(false,"005-1511", "005-1511")</f>
      </c>
      <c r="D126" t="s" s="8">
        <v>236</v>
      </c>
      <c r="E126" t="n" s="8">
        <v>1.0</v>
      </c>
      <c r="F126" t="n" s="8">
        <v>773.0</v>
      </c>
      <c r="G126" t="s" s="8">
        <v>53</v>
      </c>
      <c r="H126" t="s" s="8">
        <v>184</v>
      </c>
      <c r="I126" t="s" s="8">
        <v>237</v>
      </c>
    </row>
    <row r="127" ht="16.0" customHeight="true">
      <c r="A127" t="n" s="7">
        <v>4.5177801E7</v>
      </c>
      <c r="B127" t="s" s="8">
        <v>54</v>
      </c>
      <c r="C127" t="n" s="8">
        <f>IF(false,"008-576", "008-576")</f>
      </c>
      <c r="D127" t="s" s="8">
        <v>62</v>
      </c>
      <c r="E127" t="n" s="8">
        <v>1.0</v>
      </c>
      <c r="F127" t="n" s="8">
        <v>812.0</v>
      </c>
      <c r="G127" t="s" s="8">
        <v>53</v>
      </c>
      <c r="H127" t="s" s="8">
        <v>184</v>
      </c>
      <c r="I127" t="s" s="8">
        <v>238</v>
      </c>
    </row>
    <row r="128" ht="16.0" customHeight="true">
      <c r="A128" t="n" s="7">
        <v>4.5206331E7</v>
      </c>
      <c r="B128" t="s" s="8">
        <v>54</v>
      </c>
      <c r="C128" t="n" s="8">
        <f>IF(false,"003-319", "003-319")</f>
      </c>
      <c r="D128" t="s" s="8">
        <v>93</v>
      </c>
      <c r="E128" t="n" s="8">
        <v>1.0</v>
      </c>
      <c r="F128" t="n" s="8">
        <v>1299.0</v>
      </c>
      <c r="G128" t="s" s="8">
        <v>53</v>
      </c>
      <c r="H128" t="s" s="8">
        <v>184</v>
      </c>
      <c r="I128" t="s" s="8">
        <v>239</v>
      </c>
    </row>
    <row r="129" ht="16.0" customHeight="true">
      <c r="A129" t="n" s="7">
        <v>4.5220682E7</v>
      </c>
      <c r="B129" t="s" s="8">
        <v>54</v>
      </c>
      <c r="C129" t="n" s="8">
        <f>IF(false,"005-1040", "005-1040")</f>
      </c>
      <c r="D129" t="s" s="8">
        <v>240</v>
      </c>
      <c r="E129" t="n" s="8">
        <v>3.0</v>
      </c>
      <c r="F129" t="n" s="8">
        <v>1512.0</v>
      </c>
      <c r="G129" t="s" s="8">
        <v>53</v>
      </c>
      <c r="H129" t="s" s="8">
        <v>184</v>
      </c>
      <c r="I129" t="s" s="8">
        <v>241</v>
      </c>
    </row>
    <row r="130" ht="16.0" customHeight="true">
      <c r="A130" t="n" s="7">
        <v>4.5142396E7</v>
      </c>
      <c r="B130" t="s" s="8">
        <v>64</v>
      </c>
      <c r="C130" t="n" s="8">
        <f>IF(false,"003-319", "003-319")</f>
      </c>
      <c r="D130" t="s" s="8">
        <v>93</v>
      </c>
      <c r="E130" t="n" s="8">
        <v>1.0</v>
      </c>
      <c r="F130" t="n" s="8">
        <v>1299.0</v>
      </c>
      <c r="G130" t="s" s="8">
        <v>53</v>
      </c>
      <c r="H130" t="s" s="8">
        <v>184</v>
      </c>
      <c r="I130" t="s" s="8">
        <v>242</v>
      </c>
    </row>
    <row r="131" ht="16.0" customHeight="true">
      <c r="A131" t="n" s="7">
        <v>4.5072041E7</v>
      </c>
      <c r="B131" t="s" s="8">
        <v>64</v>
      </c>
      <c r="C131" t="n" s="8">
        <f>IF(false,"005-1111", "005-1111")</f>
      </c>
      <c r="D131" t="s" s="8">
        <v>228</v>
      </c>
      <c r="E131" t="n" s="8">
        <v>1.0</v>
      </c>
      <c r="F131" t="n" s="8">
        <v>1284.0</v>
      </c>
      <c r="G131" t="s" s="8">
        <v>53</v>
      </c>
      <c r="H131" t="s" s="8">
        <v>184</v>
      </c>
      <c r="I131" t="s" s="8">
        <v>243</v>
      </c>
    </row>
    <row r="132" ht="16.0" customHeight="true">
      <c r="A132" t="n" s="7">
        <v>4.5134723E7</v>
      </c>
      <c r="B132" t="s" s="8">
        <v>64</v>
      </c>
      <c r="C132" t="n" s="8">
        <f>IF(false,"003-318", "003-318")</f>
      </c>
      <c r="D132" t="s" s="8">
        <v>103</v>
      </c>
      <c r="E132" t="n" s="8">
        <v>1.0</v>
      </c>
      <c r="F132" t="n" s="8">
        <v>1060.0</v>
      </c>
      <c r="G132" t="s" s="8">
        <v>53</v>
      </c>
      <c r="H132" t="s" s="8">
        <v>184</v>
      </c>
      <c r="I132" t="s" s="8">
        <v>244</v>
      </c>
    </row>
    <row r="133" ht="16.0" customHeight="true">
      <c r="A133" t="n" s="7">
        <v>4.5134723E7</v>
      </c>
      <c r="B133" t="s" s="8">
        <v>64</v>
      </c>
      <c r="C133" t="n" s="8">
        <f>IF(false,"003-315", "003-315")</f>
      </c>
      <c r="D133" t="s" s="8">
        <v>131</v>
      </c>
      <c r="E133" t="n" s="8">
        <v>1.0</v>
      </c>
      <c r="F133" t="n" s="8">
        <v>946.0</v>
      </c>
      <c r="G133" t="s" s="8">
        <v>53</v>
      </c>
      <c r="H133" t="s" s="8">
        <v>184</v>
      </c>
      <c r="I133" t="s" s="8">
        <v>244</v>
      </c>
    </row>
    <row r="134" ht="16.0" customHeight="true">
      <c r="A134" t="n" s="7">
        <v>4.5149732E7</v>
      </c>
      <c r="B134" t="s" s="8">
        <v>64</v>
      </c>
      <c r="C134" t="n" s="8">
        <f>IF(false,"005-1250", "005-1250")</f>
      </c>
      <c r="D134" t="s" s="8">
        <v>100</v>
      </c>
      <c r="E134" t="n" s="8">
        <v>1.0</v>
      </c>
      <c r="F134" t="n" s="8">
        <v>1370.0</v>
      </c>
      <c r="G134" t="s" s="8">
        <v>53</v>
      </c>
      <c r="H134" t="s" s="8">
        <v>184</v>
      </c>
      <c r="I134" t="s" s="8">
        <v>245</v>
      </c>
    </row>
    <row r="135" ht="16.0" customHeight="true">
      <c r="A135" t="n" s="7">
        <v>4.5174074E7</v>
      </c>
      <c r="B135" t="s" s="8">
        <v>54</v>
      </c>
      <c r="C135" t="n" s="8">
        <f>IF(false,"005-1516", "005-1516")</f>
      </c>
      <c r="D135" t="s" s="8">
        <v>82</v>
      </c>
      <c r="E135" t="n" s="8">
        <v>2.0</v>
      </c>
      <c r="F135" t="n" s="8">
        <v>1584.0</v>
      </c>
      <c r="G135" t="s" s="8">
        <v>53</v>
      </c>
      <c r="H135" t="s" s="8">
        <v>184</v>
      </c>
      <c r="I135" t="s" s="8">
        <v>246</v>
      </c>
    </row>
    <row r="136" ht="16.0" customHeight="true">
      <c r="A136" t="n" s="7">
        <v>4.5086212E7</v>
      </c>
      <c r="B136" t="s" s="8">
        <v>64</v>
      </c>
      <c r="C136" t="n" s="8">
        <f>IF(false,"003-318", "003-318")</f>
      </c>
      <c r="D136" t="s" s="8">
        <v>103</v>
      </c>
      <c r="E136" t="n" s="8">
        <v>2.0</v>
      </c>
      <c r="F136" t="n" s="8">
        <v>2978.0</v>
      </c>
      <c r="G136" t="s" s="8">
        <v>53</v>
      </c>
      <c r="H136" t="s" s="8">
        <v>184</v>
      </c>
      <c r="I136" t="s" s="8">
        <v>247</v>
      </c>
    </row>
    <row r="137" ht="16.0" customHeight="true">
      <c r="A137" t="n" s="7">
        <v>4.5159641E7</v>
      </c>
      <c r="B137" t="s" s="8">
        <v>54</v>
      </c>
      <c r="C137" t="n" s="8">
        <f>IF(false,"005-1258", "005-1258")</f>
      </c>
      <c r="D137" t="s" s="8">
        <v>248</v>
      </c>
      <c r="E137" t="n" s="8">
        <v>1.0</v>
      </c>
      <c r="F137" t="n" s="8">
        <v>1.0</v>
      </c>
      <c r="G137" t="s" s="8">
        <v>53</v>
      </c>
      <c r="H137" t="s" s="8">
        <v>184</v>
      </c>
      <c r="I137" t="s" s="8">
        <v>249</v>
      </c>
    </row>
    <row r="138" ht="16.0" customHeight="true">
      <c r="A138" t="n" s="7">
        <v>4.5093179E7</v>
      </c>
      <c r="B138" t="s" s="8">
        <v>64</v>
      </c>
      <c r="C138" t="n" s="8">
        <f>IF(false,"005-1308", "005-1308")</f>
      </c>
      <c r="D138" t="s" s="8">
        <v>204</v>
      </c>
      <c r="E138" t="n" s="8">
        <v>1.0</v>
      </c>
      <c r="F138" t="n" s="8">
        <v>934.0</v>
      </c>
      <c r="G138" t="s" s="8">
        <v>53</v>
      </c>
      <c r="H138" t="s" s="8">
        <v>184</v>
      </c>
      <c r="I138" t="s" s="8">
        <v>250</v>
      </c>
    </row>
    <row r="139" ht="16.0" customHeight="true">
      <c r="A139" t="n" s="7">
        <v>4.5023437E7</v>
      </c>
      <c r="B139" t="s" s="8">
        <v>69</v>
      </c>
      <c r="C139" t="n" s="8">
        <f>IF(false,"002-100", "002-100")</f>
      </c>
      <c r="D139" t="s" s="8">
        <v>251</v>
      </c>
      <c r="E139" t="n" s="8">
        <v>2.0</v>
      </c>
      <c r="F139" t="n" s="8">
        <v>2326.0</v>
      </c>
      <c r="G139" t="s" s="8">
        <v>53</v>
      </c>
      <c r="H139" t="s" s="8">
        <v>184</v>
      </c>
      <c r="I139" t="s" s="8">
        <v>252</v>
      </c>
    </row>
    <row r="140" ht="16.0" customHeight="true">
      <c r="A140" t="n" s="7">
        <v>4.5225787E7</v>
      </c>
      <c r="B140" t="s" s="8">
        <v>54</v>
      </c>
      <c r="C140" t="n" s="8">
        <f>IF(false,"120921202", "120921202")</f>
      </c>
      <c r="D140" t="s" s="8">
        <v>253</v>
      </c>
      <c r="E140" t="n" s="8">
        <v>1.0</v>
      </c>
      <c r="F140" t="n" s="8">
        <v>1689.0</v>
      </c>
      <c r="G140" t="s" s="8">
        <v>53</v>
      </c>
      <c r="H140" t="s" s="8">
        <v>184</v>
      </c>
      <c r="I140" t="s" s="8">
        <v>254</v>
      </c>
    </row>
    <row r="141" ht="16.0" customHeight="true">
      <c r="A141" t="n" s="7">
        <v>4.5223223E7</v>
      </c>
      <c r="B141" t="s" s="8">
        <v>54</v>
      </c>
      <c r="C141" t="n" s="8">
        <f>IF(false,"120922387", "120922387")</f>
      </c>
      <c r="D141" t="s" s="8">
        <v>126</v>
      </c>
      <c r="E141" t="n" s="8">
        <v>1.0</v>
      </c>
      <c r="F141" t="n" s="8">
        <v>68.0</v>
      </c>
      <c r="G141" t="s" s="8">
        <v>53</v>
      </c>
      <c r="H141" t="s" s="8">
        <v>184</v>
      </c>
      <c r="I141" t="s" s="8">
        <v>255</v>
      </c>
    </row>
    <row r="142" ht="16.0" customHeight="true">
      <c r="A142" t="n" s="7">
        <v>4.5204309E7</v>
      </c>
      <c r="B142" t="s" s="8">
        <v>54</v>
      </c>
      <c r="C142" t="n" s="8">
        <f>IF(false,"120921439", "120921439")</f>
      </c>
      <c r="D142" t="s" s="8">
        <v>74</v>
      </c>
      <c r="E142" t="n" s="8">
        <v>1.0</v>
      </c>
      <c r="F142" t="n" s="8">
        <v>599.0</v>
      </c>
      <c r="G142" t="s" s="8">
        <v>53</v>
      </c>
      <c r="H142" t="s" s="8">
        <v>184</v>
      </c>
      <c r="I142" t="s" s="8">
        <v>256</v>
      </c>
    </row>
    <row r="143" ht="16.0" customHeight="true">
      <c r="A143" t="n" s="7">
        <v>4.5208838E7</v>
      </c>
      <c r="B143" t="s" s="8">
        <v>54</v>
      </c>
      <c r="C143" t="n" s="8">
        <f>IF(false,"120921204", "120921204")</f>
      </c>
      <c r="D143" t="s" s="8">
        <v>257</v>
      </c>
      <c r="E143" t="n" s="8">
        <v>1.0</v>
      </c>
      <c r="F143" t="n" s="8">
        <v>1135.0</v>
      </c>
      <c r="G143" t="s" s="8">
        <v>53</v>
      </c>
      <c r="H143" t="s" s="8">
        <v>184</v>
      </c>
      <c r="I143" t="s" s="8">
        <v>258</v>
      </c>
    </row>
    <row r="144" ht="16.0" customHeight="true">
      <c r="A144" t="n" s="7">
        <v>4.5188646E7</v>
      </c>
      <c r="B144" t="s" s="8">
        <v>54</v>
      </c>
      <c r="C144" t="n" s="8">
        <f>IF(false,"120922158", "120922158")</f>
      </c>
      <c r="D144" t="s" s="8">
        <v>149</v>
      </c>
      <c r="E144" t="n" s="8">
        <v>1.0</v>
      </c>
      <c r="F144" t="n" s="8">
        <v>599.0</v>
      </c>
      <c r="G144" t="s" s="8">
        <v>53</v>
      </c>
      <c r="H144" t="s" s="8">
        <v>184</v>
      </c>
      <c r="I144" t="s" s="8">
        <v>259</v>
      </c>
    </row>
    <row r="145" ht="16.0" customHeight="true">
      <c r="A145" t="n" s="7">
        <v>4.5189082E7</v>
      </c>
      <c r="B145" t="s" s="8">
        <v>54</v>
      </c>
      <c r="C145" t="n" s="8">
        <f>IF(false,"120922390", "120922390")</f>
      </c>
      <c r="D145" t="s" s="8">
        <v>182</v>
      </c>
      <c r="E145" t="n" s="8">
        <v>1.0</v>
      </c>
      <c r="F145" t="n" s="8">
        <v>232.0</v>
      </c>
      <c r="G145" t="s" s="8">
        <v>53</v>
      </c>
      <c r="H145" t="s" s="8">
        <v>184</v>
      </c>
      <c r="I145" t="s" s="8">
        <v>260</v>
      </c>
    </row>
    <row r="146" ht="16.0" customHeight="true">
      <c r="A146" t="n" s="7">
        <v>4.5239196E7</v>
      </c>
      <c r="B146" t="s" s="8">
        <v>54</v>
      </c>
      <c r="C146" t="n" s="8">
        <f>IF(false,"003-315", "003-315")</f>
      </c>
      <c r="D146" t="s" s="8">
        <v>131</v>
      </c>
      <c r="E146" t="n" s="8">
        <v>1.0</v>
      </c>
      <c r="F146" t="n" s="8">
        <v>1326.0</v>
      </c>
      <c r="G146" t="s" s="8">
        <v>53</v>
      </c>
      <c r="H146" t="s" s="8">
        <v>184</v>
      </c>
      <c r="I146" t="s" s="8">
        <v>261</v>
      </c>
    </row>
    <row r="147" ht="16.0" customHeight="true">
      <c r="A147" t="n" s="7">
        <v>4.4834175E7</v>
      </c>
      <c r="B147" t="s" s="8">
        <v>58</v>
      </c>
      <c r="C147" t="n" s="8">
        <f>IF(false,"003-318", "003-318")</f>
      </c>
      <c r="D147" t="s" s="8">
        <v>103</v>
      </c>
      <c r="E147" t="n" s="8">
        <v>2.0</v>
      </c>
      <c r="F147" t="n" s="8">
        <v>2964.0</v>
      </c>
      <c r="G147" t="s" s="8">
        <v>53</v>
      </c>
      <c r="H147" t="s" s="8">
        <v>184</v>
      </c>
      <c r="I147" t="s" s="8">
        <v>262</v>
      </c>
    </row>
    <row r="148" ht="16.0" customHeight="true">
      <c r="A148" t="n" s="7">
        <v>4.5203535E7</v>
      </c>
      <c r="B148" t="s" s="8">
        <v>54</v>
      </c>
      <c r="C148" t="n" s="8">
        <f>IF(false,"120921370", "120921370")</f>
      </c>
      <c r="D148" t="s" s="8">
        <v>65</v>
      </c>
      <c r="E148" t="n" s="8">
        <v>1.0</v>
      </c>
      <c r="F148" t="n" s="8">
        <v>1673.0</v>
      </c>
      <c r="G148" t="s" s="8">
        <v>53</v>
      </c>
      <c r="H148" t="s" s="8">
        <v>184</v>
      </c>
      <c r="I148" t="s" s="8">
        <v>263</v>
      </c>
    </row>
    <row r="149" ht="16.0" customHeight="true">
      <c r="A149" t="n" s="7">
        <v>4.4887754E7</v>
      </c>
      <c r="B149" t="s" s="8">
        <v>58</v>
      </c>
      <c r="C149" t="n" s="8">
        <f>IF(false,"120922352", "120922352")</f>
      </c>
      <c r="D149" t="s" s="8">
        <v>95</v>
      </c>
      <c r="E149" t="n" s="8">
        <v>1.0</v>
      </c>
      <c r="F149" t="n" s="8">
        <v>335.0</v>
      </c>
      <c r="G149" t="s" s="8">
        <v>53</v>
      </c>
      <c r="H149" t="s" s="8">
        <v>184</v>
      </c>
      <c r="I149" t="s" s="8">
        <v>264</v>
      </c>
    </row>
    <row r="150" ht="16.0" customHeight="true">
      <c r="A150" t="n" s="7">
        <v>4.4894543E7</v>
      </c>
      <c r="B150" t="s" s="8">
        <v>58</v>
      </c>
      <c r="C150" t="n" s="8">
        <f>IF(false,"120922158", "120922158")</f>
      </c>
      <c r="D150" t="s" s="8">
        <v>149</v>
      </c>
      <c r="E150" t="n" s="8">
        <v>1.0</v>
      </c>
      <c r="F150" t="n" s="8">
        <v>507.0</v>
      </c>
      <c r="G150" t="s" s="8">
        <v>53</v>
      </c>
      <c r="H150" t="s" s="8">
        <v>184</v>
      </c>
      <c r="I150" t="s" s="8">
        <v>265</v>
      </c>
    </row>
    <row r="151" ht="16.0" customHeight="true">
      <c r="A151" t="n" s="7">
        <v>4.5138132E7</v>
      </c>
      <c r="B151" t="s" s="8">
        <v>64</v>
      </c>
      <c r="C151" t="n" s="8">
        <f>IF(false,"005-1380", "005-1380")</f>
      </c>
      <c r="D151" t="s" s="8">
        <v>67</v>
      </c>
      <c r="E151" t="n" s="8">
        <v>2.0</v>
      </c>
      <c r="F151" t="n" s="8">
        <v>1.0</v>
      </c>
      <c r="G151" t="s" s="8">
        <v>53</v>
      </c>
      <c r="H151" t="s" s="8">
        <v>184</v>
      </c>
      <c r="I151" t="s" s="8">
        <v>266</v>
      </c>
    </row>
    <row r="152" ht="16.0" customHeight="true">
      <c r="A152" t="n" s="7">
        <v>4.5060913E7</v>
      </c>
      <c r="B152" t="s" s="8">
        <v>64</v>
      </c>
      <c r="C152" t="n" s="8">
        <f>IF(false,"120921900", "120921900")</f>
      </c>
      <c r="D152" t="s" s="8">
        <v>267</v>
      </c>
      <c r="E152" t="n" s="8">
        <v>1.0</v>
      </c>
      <c r="F152" t="n" s="8">
        <v>1044.0</v>
      </c>
      <c r="G152" t="s" s="8">
        <v>53</v>
      </c>
      <c r="H152" t="s" s="8">
        <v>184</v>
      </c>
      <c r="I152" t="s" s="8">
        <v>268</v>
      </c>
    </row>
    <row r="153" ht="16.0" customHeight="true">
      <c r="A153" t="n" s="7">
        <v>4.4970366E7</v>
      </c>
      <c r="B153" t="s" s="8">
        <v>69</v>
      </c>
      <c r="C153" t="n" s="8">
        <f>IF(false,"120921950", "120921950")</f>
      </c>
      <c r="D153" t="s" s="8">
        <v>269</v>
      </c>
      <c r="E153" t="n" s="8">
        <v>1.0</v>
      </c>
      <c r="F153" t="n" s="8">
        <v>241.0</v>
      </c>
      <c r="G153" t="s" s="8">
        <v>53</v>
      </c>
      <c r="H153" t="s" s="8">
        <v>184</v>
      </c>
      <c r="I153" t="s" s="8">
        <v>270</v>
      </c>
    </row>
    <row r="154" ht="16.0" customHeight="true">
      <c r="A154" t="n" s="7">
        <v>4.4855066E7</v>
      </c>
      <c r="B154" t="s" s="8">
        <v>58</v>
      </c>
      <c r="C154" t="n" s="8">
        <f>IF(false,"003-319", "003-319")</f>
      </c>
      <c r="D154" t="s" s="8">
        <v>93</v>
      </c>
      <c r="E154" t="n" s="8">
        <v>4.0</v>
      </c>
      <c r="F154" t="n" s="8">
        <v>4216.0</v>
      </c>
      <c r="G154" t="s" s="8">
        <v>53</v>
      </c>
      <c r="H154" t="s" s="8">
        <v>184</v>
      </c>
      <c r="I154" t="s" s="8">
        <v>271</v>
      </c>
    </row>
    <row r="155" ht="16.0" customHeight="true">
      <c r="A155" t="n" s="7">
        <v>4.509799E7</v>
      </c>
      <c r="B155" t="s" s="8">
        <v>64</v>
      </c>
      <c r="C155" t="n" s="8">
        <f>IF(false,"120921439", "120921439")</f>
      </c>
      <c r="D155" t="s" s="8">
        <v>74</v>
      </c>
      <c r="E155" t="n" s="8">
        <v>1.0</v>
      </c>
      <c r="F155" t="n" s="8">
        <v>324.0</v>
      </c>
      <c r="G155" t="s" s="8">
        <v>53</v>
      </c>
      <c r="H155" t="s" s="8">
        <v>184</v>
      </c>
      <c r="I155" t="s" s="8">
        <v>272</v>
      </c>
    </row>
    <row r="156" ht="16.0" customHeight="true">
      <c r="A156" t="n" s="7">
        <v>4.5169215E7</v>
      </c>
      <c r="B156" t="s" s="8">
        <v>54</v>
      </c>
      <c r="C156" t="n" s="8">
        <f>IF(false,"120921942", "120921942")</f>
      </c>
      <c r="D156" t="s" s="8">
        <v>273</v>
      </c>
      <c r="E156" t="n" s="8">
        <v>1.0</v>
      </c>
      <c r="F156" t="n" s="8">
        <v>1385.0</v>
      </c>
      <c r="G156" t="s" s="8">
        <v>53</v>
      </c>
      <c r="H156" t="s" s="8">
        <v>184</v>
      </c>
      <c r="I156" t="s" s="8">
        <v>274</v>
      </c>
    </row>
    <row r="157" ht="16.0" customHeight="true">
      <c r="A157" t="n" s="7">
        <v>4.4970038E7</v>
      </c>
      <c r="B157" t="s" s="8">
        <v>69</v>
      </c>
      <c r="C157" t="n" s="8">
        <f>IF(false,"005-1358", "005-1358")</f>
      </c>
      <c r="D157" t="s" s="8">
        <v>275</v>
      </c>
      <c r="E157" t="n" s="8">
        <v>4.0</v>
      </c>
      <c r="F157" t="n" s="8">
        <v>1.0</v>
      </c>
      <c r="G157" t="s" s="8">
        <v>53</v>
      </c>
      <c r="H157" t="s" s="8">
        <v>184</v>
      </c>
      <c r="I157" t="s" s="8">
        <v>276</v>
      </c>
    </row>
    <row r="158" ht="16.0" customHeight="true">
      <c r="A158" t="n" s="7">
        <v>4.4885543E7</v>
      </c>
      <c r="B158" t="s" s="8">
        <v>58</v>
      </c>
      <c r="C158" t="n" s="8">
        <f>IF(false,"120922351", "120922351")</f>
      </c>
      <c r="D158" t="s" s="8">
        <v>59</v>
      </c>
      <c r="E158" t="n" s="8">
        <v>5.0</v>
      </c>
      <c r="F158" t="n" s="8">
        <v>3675.0</v>
      </c>
      <c r="G158" t="s" s="8">
        <v>53</v>
      </c>
      <c r="H158" t="s" s="8">
        <v>184</v>
      </c>
      <c r="I158" t="s" s="8">
        <v>277</v>
      </c>
    </row>
    <row r="159" ht="16.0" customHeight="true">
      <c r="A159" t="n" s="7">
        <v>4.4884533E7</v>
      </c>
      <c r="B159" t="s" s="8">
        <v>58</v>
      </c>
      <c r="C159" t="n" s="8">
        <f>IF(false,"120922353", "120922353")</f>
      </c>
      <c r="D159" t="s" s="8">
        <v>278</v>
      </c>
      <c r="E159" t="n" s="8">
        <v>2.0</v>
      </c>
      <c r="F159" t="n" s="8">
        <v>1418.0</v>
      </c>
      <c r="G159" t="s" s="8">
        <v>53</v>
      </c>
      <c r="H159" t="s" s="8">
        <v>184</v>
      </c>
      <c r="I159" t="s" s="8">
        <v>279</v>
      </c>
    </row>
    <row r="160" ht="16.0" customHeight="true">
      <c r="A160" t="n" s="7">
        <v>4.4657641E7</v>
      </c>
      <c r="B160" t="s" s="8">
        <v>87</v>
      </c>
      <c r="C160" t="n" s="8">
        <f>IF(false,"120906022", "120906022")</f>
      </c>
      <c r="D160" t="s" s="8">
        <v>108</v>
      </c>
      <c r="E160" t="n" s="8">
        <v>1.0</v>
      </c>
      <c r="F160" t="n" s="8">
        <v>989.0</v>
      </c>
      <c r="G160" t="s" s="8">
        <v>53</v>
      </c>
      <c r="H160" t="s" s="8">
        <v>184</v>
      </c>
      <c r="I160" t="s" s="8">
        <v>280</v>
      </c>
    </row>
    <row r="161" ht="16.0" customHeight="true">
      <c r="A161" t="n" s="7">
        <v>4.4099458E7</v>
      </c>
      <c r="B161" t="s" s="8">
        <v>281</v>
      </c>
      <c r="C161" t="n" s="8">
        <f>IF(false,"005-1039", "005-1039")</f>
      </c>
      <c r="D161" t="s" s="8">
        <v>282</v>
      </c>
      <c r="E161" t="n" s="8">
        <v>1.0</v>
      </c>
      <c r="F161" t="n" s="8">
        <v>1505.0</v>
      </c>
      <c r="G161" t="s" s="8">
        <v>53</v>
      </c>
      <c r="H161" t="s" s="8">
        <v>184</v>
      </c>
      <c r="I161" t="s" s="8">
        <v>283</v>
      </c>
    </row>
    <row r="162" ht="16.0" customHeight="true">
      <c r="A162" t="n" s="7">
        <v>4.5054892E7</v>
      </c>
      <c r="B162" t="s" s="8">
        <v>64</v>
      </c>
      <c r="C162" t="n" s="8">
        <f>IF(false,"120922159", "120922159")</f>
      </c>
      <c r="D162" t="s" s="8">
        <v>136</v>
      </c>
      <c r="E162" t="n" s="8">
        <v>1.0</v>
      </c>
      <c r="F162" t="n" s="8">
        <v>693.0</v>
      </c>
      <c r="G162" t="s" s="8">
        <v>53</v>
      </c>
      <c r="H162" t="s" s="8">
        <v>184</v>
      </c>
      <c r="I162" t="s" s="8">
        <v>284</v>
      </c>
    </row>
    <row r="163" ht="16.0" customHeight="true">
      <c r="A163" t="n" s="7">
        <v>4.5054892E7</v>
      </c>
      <c r="B163" t="s" s="8">
        <v>64</v>
      </c>
      <c r="C163" t="n" s="8">
        <f>IF(false,"120921947", "120921947")</f>
      </c>
      <c r="D163" t="s" s="8">
        <v>285</v>
      </c>
      <c r="E163" t="n" s="8">
        <v>1.0</v>
      </c>
      <c r="F163" t="n" s="8">
        <v>599.0</v>
      </c>
      <c r="G163" t="s" s="8">
        <v>53</v>
      </c>
      <c r="H163" t="s" s="8">
        <v>184</v>
      </c>
      <c r="I163" t="s" s="8">
        <v>284</v>
      </c>
    </row>
    <row r="164" ht="16.0" customHeight="true">
      <c r="A164" t="n" s="7">
        <v>4.5064424E7</v>
      </c>
      <c r="B164" t="s" s="8">
        <v>64</v>
      </c>
      <c r="C164" t="n" s="8">
        <f>IF(false,"005-1519", "005-1519")</f>
      </c>
      <c r="D164" t="s" s="8">
        <v>286</v>
      </c>
      <c r="E164" t="n" s="8">
        <v>2.0</v>
      </c>
      <c r="F164" t="n" s="8">
        <v>2452.0</v>
      </c>
      <c r="G164" t="s" s="8">
        <v>53</v>
      </c>
      <c r="H164" t="s" s="8">
        <v>184</v>
      </c>
      <c r="I164" t="s" s="8">
        <v>287</v>
      </c>
    </row>
    <row r="165" ht="16.0" customHeight="true">
      <c r="A165" t="n" s="7">
        <v>4.4994561E7</v>
      </c>
      <c r="B165" t="s" s="8">
        <v>69</v>
      </c>
      <c r="C165" t="n" s="8">
        <f>IF(false,"005-1516", "005-1516")</f>
      </c>
      <c r="D165" t="s" s="8">
        <v>82</v>
      </c>
      <c r="E165" t="n" s="8">
        <v>1.0</v>
      </c>
      <c r="F165" t="n" s="8">
        <v>1.0</v>
      </c>
      <c r="G165" t="s" s="8">
        <v>53</v>
      </c>
      <c r="H165" t="s" s="8">
        <v>184</v>
      </c>
      <c r="I165" t="s" s="8">
        <v>288</v>
      </c>
    </row>
    <row r="166" ht="16.0" customHeight="true">
      <c r="A166" t="n" s="7">
        <v>4.4855373E7</v>
      </c>
      <c r="B166" t="s" s="8">
        <v>58</v>
      </c>
      <c r="C166" t="n" s="8">
        <f>IF(false,"005-1250", "005-1250")</f>
      </c>
      <c r="D166" t="s" s="8">
        <v>100</v>
      </c>
      <c r="E166" t="n" s="8">
        <v>1.0</v>
      </c>
      <c r="F166" t="n" s="8">
        <v>1340.0</v>
      </c>
      <c r="G166" t="s" s="8">
        <v>53</v>
      </c>
      <c r="H166" t="s" s="8">
        <v>184</v>
      </c>
      <c r="I166" t="s" s="8">
        <v>289</v>
      </c>
    </row>
    <row r="167" ht="16.0" customHeight="true">
      <c r="A167" t="n" s="7">
        <v>4.5053819E7</v>
      </c>
      <c r="B167" t="s" s="8">
        <v>64</v>
      </c>
      <c r="C167" t="n" s="8">
        <f>IF(false,"120921545", "120921545")</f>
      </c>
      <c r="D167" t="s" s="8">
        <v>290</v>
      </c>
      <c r="E167" t="n" s="8">
        <v>1.0</v>
      </c>
      <c r="F167" t="n" s="8">
        <v>261.61</v>
      </c>
      <c r="G167" t="s" s="8">
        <v>53</v>
      </c>
      <c r="H167" t="s" s="8">
        <v>184</v>
      </c>
      <c r="I167" t="s" s="8">
        <v>291</v>
      </c>
    </row>
    <row r="168" ht="16.0" customHeight="true">
      <c r="A168" t="n" s="7">
        <v>4.5018559E7</v>
      </c>
      <c r="B168" t="s" s="8">
        <v>69</v>
      </c>
      <c r="C168" t="n" s="8">
        <f>IF(false,"120921904", "120921904")</f>
      </c>
      <c r="D168" t="s" s="8">
        <v>292</v>
      </c>
      <c r="E168" t="n" s="8">
        <v>2.0</v>
      </c>
      <c r="F168" t="n" s="8">
        <v>1230.0</v>
      </c>
      <c r="G168" t="s" s="8">
        <v>53</v>
      </c>
      <c r="H168" t="s" s="8">
        <v>184</v>
      </c>
      <c r="I168" t="s" s="8">
        <v>293</v>
      </c>
    </row>
    <row r="169" ht="16.0" customHeight="true">
      <c r="A169" t="n" s="7">
        <v>4.497009E7</v>
      </c>
      <c r="B169" t="s" s="8">
        <v>69</v>
      </c>
      <c r="C169" t="n" s="8">
        <f>IF(false,"005-1514", "005-1514")</f>
      </c>
      <c r="D169" t="s" s="8">
        <v>112</v>
      </c>
      <c r="E169" t="n" s="8">
        <v>1.0</v>
      </c>
      <c r="F169" t="n" s="8">
        <v>863.0</v>
      </c>
      <c r="G169" t="s" s="8">
        <v>53</v>
      </c>
      <c r="H169" t="s" s="8">
        <v>184</v>
      </c>
      <c r="I169" t="s" s="8">
        <v>294</v>
      </c>
    </row>
    <row r="170" ht="16.0" customHeight="true">
      <c r="A170" t="n" s="7">
        <v>4.497009E7</v>
      </c>
      <c r="B170" t="s" s="8">
        <v>69</v>
      </c>
      <c r="C170" t="n" s="8">
        <f>IF(false,"120922035", "120922035")</f>
      </c>
      <c r="D170" t="s" s="8">
        <v>156</v>
      </c>
      <c r="E170" t="n" s="8">
        <v>1.0</v>
      </c>
      <c r="F170" t="n" s="8">
        <v>829.0</v>
      </c>
      <c r="G170" t="s" s="8">
        <v>53</v>
      </c>
      <c r="H170" t="s" s="8">
        <v>184</v>
      </c>
      <c r="I170" t="s" s="8">
        <v>294</v>
      </c>
    </row>
    <row r="171" ht="16.0" customHeight="true">
      <c r="A171" t="n" s="7">
        <v>4.4886179E7</v>
      </c>
      <c r="B171" t="s" s="8">
        <v>58</v>
      </c>
      <c r="C171" t="n" s="8">
        <f>IF(false,"003-315", "003-315")</f>
      </c>
      <c r="D171" t="s" s="8">
        <v>131</v>
      </c>
      <c r="E171" t="n" s="8">
        <v>3.0</v>
      </c>
      <c r="F171" t="n" s="8">
        <v>3987.0</v>
      </c>
      <c r="G171" t="s" s="8">
        <v>53</v>
      </c>
      <c r="H171" t="s" s="8">
        <v>184</v>
      </c>
      <c r="I171" t="s" s="8">
        <v>295</v>
      </c>
    </row>
    <row r="172" ht="16.0" customHeight="true">
      <c r="A172" t="n" s="7">
        <v>4.4890778E7</v>
      </c>
      <c r="B172" t="s" s="8">
        <v>58</v>
      </c>
      <c r="C172" t="n" s="8">
        <f>IF(false,"01-003884", "01-003884")</f>
      </c>
      <c r="D172" t="s" s="8">
        <v>72</v>
      </c>
      <c r="E172" t="n" s="8">
        <v>1.0</v>
      </c>
      <c r="F172" t="n" s="8">
        <v>953.0</v>
      </c>
      <c r="G172" t="s" s="8">
        <v>53</v>
      </c>
      <c r="H172" t="s" s="8">
        <v>184</v>
      </c>
      <c r="I172" t="s" s="8">
        <v>296</v>
      </c>
    </row>
    <row r="173" ht="16.0" customHeight="true">
      <c r="A173" t="n" s="7">
        <v>4.5170562E7</v>
      </c>
      <c r="B173" t="s" s="8">
        <v>54</v>
      </c>
      <c r="C173" t="n" s="8">
        <f>IF(false,"120922798", "120922798")</f>
      </c>
      <c r="D173" t="s" s="8">
        <v>297</v>
      </c>
      <c r="E173" t="n" s="8">
        <v>1.0</v>
      </c>
      <c r="F173" t="n" s="8">
        <v>1.0</v>
      </c>
      <c r="G173" t="s" s="8">
        <v>53</v>
      </c>
      <c r="H173" t="s" s="8">
        <v>184</v>
      </c>
      <c r="I173" t="s" s="8">
        <v>298</v>
      </c>
    </row>
    <row r="174" ht="16.0" customHeight="true">
      <c r="A174" t="n" s="7">
        <v>4.5175587E7</v>
      </c>
      <c r="B174" t="s" s="8">
        <v>54</v>
      </c>
      <c r="C174" t="n" s="8">
        <f>IF(false,"005-1250", "005-1250")</f>
      </c>
      <c r="D174" t="s" s="8">
        <v>100</v>
      </c>
      <c r="E174" t="n" s="8">
        <v>1.0</v>
      </c>
      <c r="F174" t="n" s="8">
        <v>1452.0</v>
      </c>
      <c r="G174" t="s" s="8">
        <v>53</v>
      </c>
      <c r="H174" t="s" s="8">
        <v>184</v>
      </c>
      <c r="I174" t="s" s="8">
        <v>299</v>
      </c>
    </row>
    <row r="175" ht="16.0" customHeight="true">
      <c r="A175" t="n" s="7">
        <v>4.5140603E7</v>
      </c>
      <c r="B175" t="s" s="8">
        <v>64</v>
      </c>
      <c r="C175" t="n" s="8">
        <f>IF(false,"005-1250", "005-1250")</f>
      </c>
      <c r="D175" t="s" s="8">
        <v>100</v>
      </c>
      <c r="E175" t="n" s="8">
        <v>1.0</v>
      </c>
      <c r="F175" t="n" s="8">
        <v>1589.0</v>
      </c>
      <c r="G175" t="s" s="8">
        <v>53</v>
      </c>
      <c r="H175" t="s" s="8">
        <v>184</v>
      </c>
      <c r="I175" t="s" s="8">
        <v>300</v>
      </c>
    </row>
    <row r="176" ht="16.0" customHeight="true">
      <c r="A176" t="n" s="7">
        <v>4.4237655E7</v>
      </c>
      <c r="B176" t="s" s="8">
        <v>301</v>
      </c>
      <c r="C176" t="n" s="8">
        <f>IF(false,"005-1255", "005-1255")</f>
      </c>
      <c r="D176" t="s" s="8">
        <v>302</v>
      </c>
      <c r="E176" t="n" s="8">
        <v>1.0</v>
      </c>
      <c r="F176" t="n" s="8">
        <v>689.0</v>
      </c>
      <c r="G176" t="s" s="8">
        <v>53</v>
      </c>
      <c r="H176" t="s" s="8">
        <v>184</v>
      </c>
      <c r="I176" t="s" s="8">
        <v>303</v>
      </c>
    </row>
    <row r="177" ht="16.0" customHeight="true">
      <c r="A177" t="n" s="7">
        <v>4.5142647E7</v>
      </c>
      <c r="B177" t="s" s="8">
        <v>64</v>
      </c>
      <c r="C177" t="n" s="8">
        <f>IF(false,"005-1250", "005-1250")</f>
      </c>
      <c r="D177" t="s" s="8">
        <v>100</v>
      </c>
      <c r="E177" t="n" s="8">
        <v>1.0</v>
      </c>
      <c r="F177" t="n" s="8">
        <v>1331.0</v>
      </c>
      <c r="G177" t="s" s="8">
        <v>53</v>
      </c>
      <c r="H177" t="s" s="8">
        <v>184</v>
      </c>
      <c r="I177" t="s" s="8">
        <v>304</v>
      </c>
    </row>
    <row r="178" ht="16.0" customHeight="true">
      <c r="A178" t="n" s="7">
        <v>4.504464E7</v>
      </c>
      <c r="B178" t="s" s="8">
        <v>64</v>
      </c>
      <c r="C178" t="n" s="8">
        <f>IF(false,"120922158", "120922158")</f>
      </c>
      <c r="D178" t="s" s="8">
        <v>149</v>
      </c>
      <c r="E178" t="n" s="8">
        <v>1.0</v>
      </c>
      <c r="F178" t="n" s="8">
        <v>599.0</v>
      </c>
      <c r="G178" t="s" s="8">
        <v>53</v>
      </c>
      <c r="H178" t="s" s="8">
        <v>184</v>
      </c>
      <c r="I178" t="s" s="8">
        <v>305</v>
      </c>
    </row>
    <row r="179" ht="16.0" customHeight="true">
      <c r="A179" t="n" s="7">
        <v>4.4997396E7</v>
      </c>
      <c r="B179" t="s" s="8">
        <v>69</v>
      </c>
      <c r="C179" t="n" s="8">
        <f>IF(false,"120921791", "120921791")</f>
      </c>
      <c r="D179" t="s" s="8">
        <v>70</v>
      </c>
      <c r="E179" t="n" s="8">
        <v>1.0</v>
      </c>
      <c r="F179" t="n" s="8">
        <v>1379.0</v>
      </c>
      <c r="G179" t="s" s="8">
        <v>53</v>
      </c>
      <c r="H179" t="s" s="8">
        <v>184</v>
      </c>
      <c r="I179" t="s" s="8">
        <v>306</v>
      </c>
    </row>
    <row r="180" ht="16.0" customHeight="true">
      <c r="A180" t="n" s="7">
        <v>4.5063045E7</v>
      </c>
      <c r="B180" t="s" s="8">
        <v>64</v>
      </c>
      <c r="C180" t="n" s="8">
        <f>IF(false,"120921809", "120921809")</f>
      </c>
      <c r="D180" t="s" s="8">
        <v>110</v>
      </c>
      <c r="E180" t="n" s="8">
        <v>1.0</v>
      </c>
      <c r="F180" t="n" s="8">
        <v>1679.0</v>
      </c>
      <c r="G180" t="s" s="8">
        <v>53</v>
      </c>
      <c r="H180" t="s" s="8">
        <v>184</v>
      </c>
      <c r="I180" t="s" s="8">
        <v>307</v>
      </c>
    </row>
    <row r="181" ht="16.0" customHeight="true">
      <c r="A181" t="n" s="7">
        <v>4.5085134E7</v>
      </c>
      <c r="B181" t="s" s="8">
        <v>64</v>
      </c>
      <c r="C181" t="n" s="8">
        <f>IF(false,"120922624", "120922624")</f>
      </c>
      <c r="D181" t="s" s="8">
        <v>190</v>
      </c>
      <c r="E181" t="n" s="8">
        <v>2.0</v>
      </c>
      <c r="F181" t="n" s="8">
        <v>3148.0</v>
      </c>
      <c r="G181" t="s" s="8">
        <v>53</v>
      </c>
      <c r="H181" t="s" s="8">
        <v>184</v>
      </c>
      <c r="I181" t="s" s="8">
        <v>308</v>
      </c>
    </row>
    <row r="182" ht="16.0" customHeight="true">
      <c r="A182" t="n" s="7">
        <v>4.5011652E7</v>
      </c>
      <c r="B182" t="s" s="8">
        <v>69</v>
      </c>
      <c r="C182" t="n" s="8">
        <f>IF(false,"005-1514", "005-1514")</f>
      </c>
      <c r="D182" t="s" s="8">
        <v>112</v>
      </c>
      <c r="E182" t="n" s="8">
        <v>1.0</v>
      </c>
      <c r="F182" t="n" s="8">
        <v>807.0</v>
      </c>
      <c r="G182" t="s" s="8">
        <v>53</v>
      </c>
      <c r="H182" t="s" s="8">
        <v>184</v>
      </c>
      <c r="I182" t="s" s="8">
        <v>309</v>
      </c>
    </row>
    <row r="183" ht="16.0" customHeight="true">
      <c r="A183" t="n" s="7">
        <v>4.503461E7</v>
      </c>
      <c r="B183" t="s" s="8">
        <v>69</v>
      </c>
      <c r="C183" t="n" s="8">
        <f>IF(false,"120922551", "120922551")</f>
      </c>
      <c r="D183" t="s" s="8">
        <v>310</v>
      </c>
      <c r="E183" t="n" s="8">
        <v>1.0</v>
      </c>
      <c r="F183" t="n" s="8">
        <v>635.0</v>
      </c>
      <c r="G183" t="s" s="8">
        <v>53</v>
      </c>
      <c r="H183" t="s" s="8">
        <v>184</v>
      </c>
      <c r="I183" t="s" s="8">
        <v>311</v>
      </c>
    </row>
    <row r="184" ht="16.0" customHeight="true">
      <c r="A184" t="n" s="7">
        <v>4.4982742E7</v>
      </c>
      <c r="B184" t="s" s="8">
        <v>69</v>
      </c>
      <c r="C184" t="n" s="8">
        <f>IF(false,"120921791", "120921791")</f>
      </c>
      <c r="D184" t="s" s="8">
        <v>70</v>
      </c>
      <c r="E184" t="n" s="8">
        <v>1.0</v>
      </c>
      <c r="F184" t="n" s="8">
        <v>1699.0</v>
      </c>
      <c r="G184" t="s" s="8">
        <v>53</v>
      </c>
      <c r="H184" t="s" s="8">
        <v>184</v>
      </c>
      <c r="I184" t="s" s="8">
        <v>312</v>
      </c>
    </row>
    <row r="185" ht="16.0" customHeight="true">
      <c r="A185" t="n" s="7">
        <v>4.4866265E7</v>
      </c>
      <c r="B185" t="s" s="8">
        <v>58</v>
      </c>
      <c r="C185" t="n" s="8">
        <f>IF(false,"120922351", "120922351")</f>
      </c>
      <c r="D185" t="s" s="8">
        <v>59</v>
      </c>
      <c r="E185" t="n" s="8">
        <v>1.0</v>
      </c>
      <c r="F185" t="n" s="8">
        <v>835.0</v>
      </c>
      <c r="G185" t="s" s="8">
        <v>53</v>
      </c>
      <c r="H185" t="s" s="8">
        <v>184</v>
      </c>
      <c r="I185" t="s" s="8">
        <v>313</v>
      </c>
    </row>
    <row r="186" ht="16.0" customHeight="true">
      <c r="A186" t="n" s="7">
        <v>4.4781552E7</v>
      </c>
      <c r="B186" t="s" s="8">
        <v>51</v>
      </c>
      <c r="C186" t="n" s="8">
        <f>IF(false,"120921898", "120921898")</f>
      </c>
      <c r="D186" t="s" s="8">
        <v>314</v>
      </c>
      <c r="E186" t="n" s="8">
        <v>2.0</v>
      </c>
      <c r="F186" t="n" s="8">
        <v>2476.0</v>
      </c>
      <c r="G186" t="s" s="8">
        <v>53</v>
      </c>
      <c r="H186" t="s" s="8">
        <v>184</v>
      </c>
      <c r="I186" t="s" s="8">
        <v>315</v>
      </c>
    </row>
    <row r="187" ht="16.0" customHeight="true">
      <c r="A187" t="n" s="7">
        <v>4.5144544E7</v>
      </c>
      <c r="B187" t="s" s="8">
        <v>64</v>
      </c>
      <c r="C187" t="n" s="8">
        <f>IF(false,"003-315", "003-315")</f>
      </c>
      <c r="D187" t="s" s="8">
        <v>131</v>
      </c>
      <c r="E187" t="n" s="8">
        <v>2.0</v>
      </c>
      <c r="F187" t="n" s="8">
        <v>2658.0</v>
      </c>
      <c r="G187" t="s" s="8">
        <v>53</v>
      </c>
      <c r="H187" t="s" s="8">
        <v>184</v>
      </c>
      <c r="I187" t="s" s="8">
        <v>316</v>
      </c>
    </row>
    <row r="188" ht="16.0" customHeight="true">
      <c r="A188" t="n" s="7">
        <v>4.5068346E7</v>
      </c>
      <c r="B188" t="s" s="8">
        <v>64</v>
      </c>
      <c r="C188" t="n" s="8">
        <f>IF(false,"008-575", "008-575")</f>
      </c>
      <c r="D188" t="s" s="8">
        <v>317</v>
      </c>
      <c r="E188" t="n" s="8">
        <v>1.0</v>
      </c>
      <c r="F188" t="n" s="8">
        <v>827.0</v>
      </c>
      <c r="G188" t="s" s="8">
        <v>53</v>
      </c>
      <c r="H188" t="s" s="8">
        <v>184</v>
      </c>
      <c r="I188" t="s" s="8">
        <v>318</v>
      </c>
    </row>
    <row r="189" ht="16.0" customHeight="true">
      <c r="A189" t="n" s="7">
        <v>4.4906033E7</v>
      </c>
      <c r="B189" t="s" s="8">
        <v>58</v>
      </c>
      <c r="C189" t="n" s="8">
        <f>IF(false,"120921718", "120921718")</f>
      </c>
      <c r="D189" t="s" s="8">
        <v>216</v>
      </c>
      <c r="E189" t="n" s="8">
        <v>1.0</v>
      </c>
      <c r="F189" t="n" s="8">
        <v>1199.0</v>
      </c>
      <c r="G189" t="s" s="8">
        <v>53</v>
      </c>
      <c r="H189" t="s" s="8">
        <v>184</v>
      </c>
      <c r="I189" t="s" s="8">
        <v>319</v>
      </c>
    </row>
    <row r="190" ht="16.0" customHeight="true">
      <c r="A190" t="n" s="7">
        <v>4.5151762E7</v>
      </c>
      <c r="B190" t="s" s="8">
        <v>54</v>
      </c>
      <c r="C190" t="n" s="8">
        <f>IF(false,"01-004211", "01-004211")</f>
      </c>
      <c r="D190" t="s" s="8">
        <v>320</v>
      </c>
      <c r="E190" t="n" s="8">
        <v>7.0</v>
      </c>
      <c r="F190" t="n" s="8">
        <v>8337.0</v>
      </c>
      <c r="G190" t="s" s="8">
        <v>53</v>
      </c>
      <c r="H190" t="s" s="8">
        <v>184</v>
      </c>
      <c r="I190" t="s" s="8">
        <v>321</v>
      </c>
    </row>
    <row r="191" ht="16.0" customHeight="true">
      <c r="A191" t="n" s="7">
        <v>4.4803958E7</v>
      </c>
      <c r="B191" t="s" s="8">
        <v>51</v>
      </c>
      <c r="C191" t="n" s="8">
        <f>IF(false,"005-1515", "005-1515")</f>
      </c>
      <c r="D191" t="s" s="8">
        <v>56</v>
      </c>
      <c r="E191" t="n" s="8">
        <v>2.0</v>
      </c>
      <c r="F191" t="n" s="8">
        <v>1686.0</v>
      </c>
      <c r="G191" t="s" s="8">
        <v>53</v>
      </c>
      <c r="H191" t="s" s="8">
        <v>184</v>
      </c>
      <c r="I191" t="s" s="8">
        <v>322</v>
      </c>
    </row>
    <row r="192" ht="16.0" customHeight="true">
      <c r="A192" t="n" s="7">
        <v>4.5272713E7</v>
      </c>
      <c r="B192" t="s" s="8">
        <v>184</v>
      </c>
      <c r="C192" t="n" s="8">
        <f>IF(false,"005-1514", "005-1514")</f>
      </c>
      <c r="D192" t="s" s="8">
        <v>112</v>
      </c>
      <c r="E192" t="n" s="8">
        <v>1.0</v>
      </c>
      <c r="F192" t="n" s="8">
        <v>950.0</v>
      </c>
      <c r="G192" t="s" s="8">
        <v>53</v>
      </c>
      <c r="H192" t="s" s="8">
        <v>323</v>
      </c>
      <c r="I192" t="s" s="8">
        <v>324</v>
      </c>
    </row>
    <row r="193" ht="16.0" customHeight="true">
      <c r="A193" t="n" s="7">
        <v>4.5272713E7</v>
      </c>
      <c r="B193" t="s" s="8">
        <v>184</v>
      </c>
      <c r="C193" t="n" s="8">
        <f>IF(false,"120921543", "120921543")</f>
      </c>
      <c r="D193" t="s" s="8">
        <v>325</v>
      </c>
      <c r="E193" t="n" s="8">
        <v>1.0</v>
      </c>
      <c r="F193" t="n" s="8">
        <v>804.0</v>
      </c>
      <c r="G193" t="s" s="8">
        <v>53</v>
      </c>
      <c r="H193" t="s" s="8">
        <v>323</v>
      </c>
      <c r="I193" t="s" s="8">
        <v>324</v>
      </c>
    </row>
    <row r="194" ht="16.0" customHeight="true">
      <c r="A194" t="n" s="7">
        <v>4.5251394E7</v>
      </c>
      <c r="B194" t="s" s="8">
        <v>54</v>
      </c>
      <c r="C194" t="n" s="8">
        <f>IF(false,"120922390", "120922390")</f>
      </c>
      <c r="D194" t="s" s="8">
        <v>182</v>
      </c>
      <c r="E194" t="n" s="8">
        <v>1.0</v>
      </c>
      <c r="F194" t="n" s="8">
        <v>1.0</v>
      </c>
      <c r="G194" t="s" s="8">
        <v>53</v>
      </c>
      <c r="H194" t="s" s="8">
        <v>323</v>
      </c>
      <c r="I194" t="s" s="8">
        <v>326</v>
      </c>
    </row>
    <row r="195" ht="16.0" customHeight="true">
      <c r="A195" t="n" s="7">
        <v>4.526408E7</v>
      </c>
      <c r="B195" t="s" s="8">
        <v>184</v>
      </c>
      <c r="C195" t="n" s="8">
        <f>IF(false,"120922387", "120922387")</f>
      </c>
      <c r="D195" t="s" s="8">
        <v>126</v>
      </c>
      <c r="E195" t="n" s="8">
        <v>1.0</v>
      </c>
      <c r="F195" t="n" s="8">
        <v>254.0</v>
      </c>
      <c r="G195" t="s" s="8">
        <v>53</v>
      </c>
      <c r="H195" t="s" s="8">
        <v>323</v>
      </c>
      <c r="I195" t="s" s="8">
        <v>327</v>
      </c>
    </row>
    <row r="196" ht="16.0" customHeight="true">
      <c r="A196" t="n" s="7">
        <v>4.5269672E7</v>
      </c>
      <c r="B196" t="s" s="8">
        <v>184</v>
      </c>
      <c r="C196" t="n" s="8">
        <f>IF(false,"005-1511", "005-1511")</f>
      </c>
      <c r="D196" t="s" s="8">
        <v>236</v>
      </c>
      <c r="E196" t="n" s="8">
        <v>1.0</v>
      </c>
      <c r="F196" t="n" s="8">
        <v>694.0</v>
      </c>
      <c r="G196" t="s" s="8">
        <v>53</v>
      </c>
      <c r="H196" t="s" s="8">
        <v>323</v>
      </c>
      <c r="I196" t="s" s="8">
        <v>328</v>
      </c>
    </row>
    <row r="197" ht="16.0" customHeight="true">
      <c r="A197" t="n" s="7">
        <v>4.52408E7</v>
      </c>
      <c r="B197" t="s" s="8">
        <v>54</v>
      </c>
      <c r="C197" t="n" s="8">
        <f>IF(false,"120922351", "120922351")</f>
      </c>
      <c r="D197" t="s" s="8">
        <v>59</v>
      </c>
      <c r="E197" t="n" s="8">
        <v>1.0</v>
      </c>
      <c r="F197" t="n" s="8">
        <v>835.0</v>
      </c>
      <c r="G197" t="s" s="8">
        <v>53</v>
      </c>
      <c r="H197" t="s" s="8">
        <v>323</v>
      </c>
      <c r="I197" t="s" s="8">
        <v>329</v>
      </c>
    </row>
    <row r="198" ht="16.0" customHeight="true">
      <c r="A198" t="n" s="7">
        <v>4.5254671E7</v>
      </c>
      <c r="B198" t="s" s="8">
        <v>54</v>
      </c>
      <c r="C198" t="n" s="8">
        <f>IF(false,"120922390", "120922390")</f>
      </c>
      <c r="D198" t="s" s="8">
        <v>182</v>
      </c>
      <c r="E198" t="n" s="8">
        <v>1.0</v>
      </c>
      <c r="F198" t="n" s="8">
        <v>188.0</v>
      </c>
      <c r="G198" t="s" s="8">
        <v>53</v>
      </c>
      <c r="H198" t="s" s="8">
        <v>323</v>
      </c>
      <c r="I198" t="s" s="8">
        <v>330</v>
      </c>
    </row>
    <row r="199" ht="16.0" customHeight="true">
      <c r="A199" t="n" s="7">
        <v>4.5262476E7</v>
      </c>
      <c r="B199" t="s" s="8">
        <v>184</v>
      </c>
      <c r="C199" t="n" s="8">
        <f>IF(false,"120921370", "120921370")</f>
      </c>
      <c r="D199" t="s" s="8">
        <v>65</v>
      </c>
      <c r="E199" t="n" s="8">
        <v>1.0</v>
      </c>
      <c r="F199" t="n" s="8">
        <v>1308.0</v>
      </c>
      <c r="G199" t="s" s="8">
        <v>53</v>
      </c>
      <c r="H199" t="s" s="8">
        <v>323</v>
      </c>
      <c r="I199" t="s" s="8">
        <v>331</v>
      </c>
    </row>
    <row r="200" ht="16.0" customHeight="true">
      <c r="A200" t="n" s="7">
        <v>4.5303742E7</v>
      </c>
      <c r="B200" t="s" s="8">
        <v>184</v>
      </c>
      <c r="C200" t="n" s="8">
        <f>IF(false,"120921370", "120921370")</f>
      </c>
      <c r="D200" t="s" s="8">
        <v>65</v>
      </c>
      <c r="E200" t="n" s="8">
        <v>1.0</v>
      </c>
      <c r="F200" t="n" s="8">
        <v>1473.0</v>
      </c>
      <c r="G200" t="s" s="8">
        <v>53</v>
      </c>
      <c r="H200" t="s" s="8">
        <v>323</v>
      </c>
      <c r="I200" t="s" s="8">
        <v>332</v>
      </c>
    </row>
    <row r="201" ht="16.0" customHeight="true">
      <c r="A201" t="n" s="7">
        <v>4.52787E7</v>
      </c>
      <c r="B201" t="s" s="8">
        <v>184</v>
      </c>
      <c r="C201" t="n" s="8">
        <f>IF(false,"005-1520", "005-1520")</f>
      </c>
      <c r="D201" t="s" s="8">
        <v>333</v>
      </c>
      <c r="E201" t="n" s="8">
        <v>2.0</v>
      </c>
      <c r="F201" t="n" s="8">
        <v>2378.0</v>
      </c>
      <c r="G201" t="s" s="8">
        <v>53</v>
      </c>
      <c r="H201" t="s" s="8">
        <v>323</v>
      </c>
      <c r="I201" t="s" s="8">
        <v>334</v>
      </c>
    </row>
    <row r="202" ht="16.0" customHeight="true">
      <c r="A202" t="n" s="7">
        <v>4.5246947E7</v>
      </c>
      <c r="B202" t="s" s="8">
        <v>54</v>
      </c>
      <c r="C202" t="n" s="8">
        <f>IF(false,"003-319", "003-319")</f>
      </c>
      <c r="D202" t="s" s="8">
        <v>93</v>
      </c>
      <c r="E202" t="n" s="8">
        <v>1.0</v>
      </c>
      <c r="F202" t="n" s="8">
        <v>1299.0</v>
      </c>
      <c r="G202" t="s" s="8">
        <v>53</v>
      </c>
      <c r="H202" t="s" s="8">
        <v>323</v>
      </c>
      <c r="I202" t="s" s="8">
        <v>335</v>
      </c>
    </row>
    <row r="203" ht="16.0" customHeight="true">
      <c r="A203" t="n" s="7">
        <v>4.4980761E7</v>
      </c>
      <c r="B203" t="s" s="8">
        <v>69</v>
      </c>
      <c r="C203" t="n" s="8">
        <f>IF(false,"120922164", "120922164")</f>
      </c>
      <c r="D203" t="s" s="8">
        <v>336</v>
      </c>
      <c r="E203" t="n" s="8">
        <v>1.0</v>
      </c>
      <c r="F203" t="n" s="8">
        <v>835.0</v>
      </c>
      <c r="G203" t="s" s="8">
        <v>53</v>
      </c>
      <c r="H203" t="s" s="8">
        <v>323</v>
      </c>
      <c r="I203" t="s" s="8">
        <v>337</v>
      </c>
    </row>
    <row r="204" ht="16.0" customHeight="true">
      <c r="A204" t="n" s="7">
        <v>4.4980761E7</v>
      </c>
      <c r="B204" t="s" s="8">
        <v>69</v>
      </c>
      <c r="C204" t="n" s="8">
        <f>IF(false,"120922163", "120922163")</f>
      </c>
      <c r="D204" t="s" s="8">
        <v>338</v>
      </c>
      <c r="E204" t="n" s="8">
        <v>1.0</v>
      </c>
      <c r="F204" t="n" s="8">
        <v>830.0</v>
      </c>
      <c r="G204" t="s" s="8">
        <v>53</v>
      </c>
      <c r="H204" t="s" s="8">
        <v>323</v>
      </c>
      <c r="I204" t="s" s="8">
        <v>337</v>
      </c>
    </row>
    <row r="205" ht="16.0" customHeight="true">
      <c r="A205" t="n" s="7">
        <v>4.527698E7</v>
      </c>
      <c r="B205" t="s" s="8">
        <v>184</v>
      </c>
      <c r="C205" t="n" s="8">
        <f>IF(false,"005-1514", "005-1514")</f>
      </c>
      <c r="D205" t="s" s="8">
        <v>112</v>
      </c>
      <c r="E205" t="n" s="8">
        <v>2.0</v>
      </c>
      <c r="F205" t="n" s="8">
        <v>1932.0</v>
      </c>
      <c r="G205" t="s" s="8">
        <v>53</v>
      </c>
      <c r="H205" t="s" s="8">
        <v>323</v>
      </c>
      <c r="I205" t="s" s="8">
        <v>339</v>
      </c>
    </row>
    <row r="206" ht="16.0" customHeight="true">
      <c r="A206" t="n" s="7">
        <v>4.5274312E7</v>
      </c>
      <c r="B206" t="s" s="8">
        <v>184</v>
      </c>
      <c r="C206" t="n" s="8">
        <f>IF(false,"005-1250", "005-1250")</f>
      </c>
      <c r="D206" t="s" s="8">
        <v>100</v>
      </c>
      <c r="E206" t="n" s="8">
        <v>1.0</v>
      </c>
      <c r="F206" t="n" s="8">
        <v>1589.0</v>
      </c>
      <c r="G206" t="s" s="8">
        <v>53</v>
      </c>
      <c r="H206" t="s" s="8">
        <v>323</v>
      </c>
      <c r="I206" t="s" s="8">
        <v>340</v>
      </c>
    </row>
    <row r="207" ht="16.0" customHeight="true">
      <c r="A207" t="n" s="7">
        <v>4.5280376E7</v>
      </c>
      <c r="B207" t="s" s="8">
        <v>184</v>
      </c>
      <c r="C207" t="n" s="8">
        <f>IF(false,"01-003810", "01-003810")</f>
      </c>
      <c r="D207" t="s" s="8">
        <v>341</v>
      </c>
      <c r="E207" t="n" s="8">
        <v>1.0</v>
      </c>
      <c r="F207" t="n" s="8">
        <v>450.0</v>
      </c>
      <c r="G207" t="s" s="8">
        <v>53</v>
      </c>
      <c r="H207" t="s" s="8">
        <v>323</v>
      </c>
      <c r="I207" t="s" s="8">
        <v>342</v>
      </c>
    </row>
    <row r="208" ht="16.0" customHeight="true">
      <c r="A208" t="n" s="7">
        <v>4.5149075E7</v>
      </c>
      <c r="B208" t="s" s="8">
        <v>64</v>
      </c>
      <c r="C208" t="n" s="8">
        <f>IF(false,"120921439", "120921439")</f>
      </c>
      <c r="D208" t="s" s="8">
        <v>74</v>
      </c>
      <c r="E208" t="n" s="8">
        <v>1.0</v>
      </c>
      <c r="F208" t="n" s="8">
        <v>599.0</v>
      </c>
      <c r="G208" t="s" s="8">
        <v>53</v>
      </c>
      <c r="H208" t="s" s="8">
        <v>323</v>
      </c>
      <c r="I208" t="s" s="8">
        <v>343</v>
      </c>
    </row>
    <row r="209" ht="16.0" customHeight="true">
      <c r="A209" t="n" s="7">
        <v>4.5244488E7</v>
      </c>
      <c r="B209" t="s" s="8">
        <v>54</v>
      </c>
      <c r="C209" t="n" s="8">
        <f>IF(false,"120922351", "120922351")</f>
      </c>
      <c r="D209" t="s" s="8">
        <v>59</v>
      </c>
      <c r="E209" t="n" s="8">
        <v>2.0</v>
      </c>
      <c r="F209" t="n" s="8">
        <v>1670.0</v>
      </c>
      <c r="G209" t="s" s="8">
        <v>53</v>
      </c>
      <c r="H209" t="s" s="8">
        <v>323</v>
      </c>
      <c r="I209" t="s" s="8">
        <v>344</v>
      </c>
    </row>
    <row r="210" ht="16.0" customHeight="true">
      <c r="A210" t="n" s="7">
        <v>4.5286088E7</v>
      </c>
      <c r="B210" t="s" s="8">
        <v>184</v>
      </c>
      <c r="C210" t="n" s="8">
        <f>IF(false,"005-1513", "005-1513")</f>
      </c>
      <c r="D210" t="s" s="8">
        <v>159</v>
      </c>
      <c r="E210" t="n" s="8">
        <v>1.0</v>
      </c>
      <c r="F210" t="n" s="8">
        <v>1.0</v>
      </c>
      <c r="G210" t="s" s="8">
        <v>53</v>
      </c>
      <c r="H210" t="s" s="8">
        <v>323</v>
      </c>
      <c r="I210" t="s" s="8">
        <v>345</v>
      </c>
    </row>
    <row r="211" ht="16.0" customHeight="true">
      <c r="A211" t="n" s="7">
        <v>4.528146E7</v>
      </c>
      <c r="B211" t="s" s="8">
        <v>184</v>
      </c>
      <c r="C211" t="n" s="8">
        <f>IF(false,"003-319", "003-319")</f>
      </c>
      <c r="D211" t="s" s="8">
        <v>93</v>
      </c>
      <c r="E211" t="n" s="8">
        <v>1.0</v>
      </c>
      <c r="F211" t="n" s="8">
        <v>1299.0</v>
      </c>
      <c r="G211" t="s" s="8">
        <v>53</v>
      </c>
      <c r="H211" t="s" s="8">
        <v>323</v>
      </c>
      <c r="I211" t="s" s="8">
        <v>346</v>
      </c>
    </row>
    <row r="212" ht="16.0" customHeight="true">
      <c r="A212" t="n" s="7">
        <v>4.5256423E7</v>
      </c>
      <c r="B212" t="s" s="8">
        <v>54</v>
      </c>
      <c r="C212" t="n" s="8">
        <f>IF(false,"120922390", "120922390")</f>
      </c>
      <c r="D212" t="s" s="8">
        <v>182</v>
      </c>
      <c r="E212" t="n" s="8">
        <v>1.0</v>
      </c>
      <c r="F212" t="n" s="8">
        <v>380.0</v>
      </c>
      <c r="G212" t="s" s="8">
        <v>53</v>
      </c>
      <c r="H212" t="s" s="8">
        <v>323</v>
      </c>
      <c r="I212" t="s" s="8">
        <v>347</v>
      </c>
    </row>
    <row r="213" ht="16.0" customHeight="true">
      <c r="A213" t="n" s="7">
        <v>4.5277804E7</v>
      </c>
      <c r="B213" t="s" s="8">
        <v>184</v>
      </c>
      <c r="C213" t="n" s="8">
        <f>IF(false,"005-1516", "005-1516")</f>
      </c>
      <c r="D213" t="s" s="8">
        <v>82</v>
      </c>
      <c r="E213" t="n" s="8">
        <v>4.0</v>
      </c>
      <c r="F213" t="n" s="8">
        <v>3120.0</v>
      </c>
      <c r="G213" t="s" s="8">
        <v>53</v>
      </c>
      <c r="H213" t="s" s="8">
        <v>323</v>
      </c>
      <c r="I213" t="s" s="8">
        <v>348</v>
      </c>
    </row>
    <row r="214" ht="16.0" customHeight="true">
      <c r="A214" t="n" s="7">
        <v>4.5268053E7</v>
      </c>
      <c r="B214" t="s" s="8">
        <v>184</v>
      </c>
      <c r="C214" t="n" s="8">
        <f>IF(false,"003-319", "003-319")</f>
      </c>
      <c r="D214" t="s" s="8">
        <v>93</v>
      </c>
      <c r="E214" t="n" s="8">
        <v>2.0</v>
      </c>
      <c r="F214" t="n" s="8">
        <v>2598.0</v>
      </c>
      <c r="G214" t="s" s="8">
        <v>53</v>
      </c>
      <c r="H214" t="s" s="8">
        <v>323</v>
      </c>
      <c r="I214" t="s" s="8">
        <v>349</v>
      </c>
    </row>
    <row r="215" ht="16.0" customHeight="true">
      <c r="A215" t="n" s="7">
        <v>4.5333274E7</v>
      </c>
      <c r="B215" t="s" s="8">
        <v>184</v>
      </c>
      <c r="C215" t="n" s="8">
        <f>IF(false,"003-319", "003-319")</f>
      </c>
      <c r="D215" t="s" s="8">
        <v>93</v>
      </c>
      <c r="E215" t="n" s="8">
        <v>1.0</v>
      </c>
      <c r="F215" t="n" s="8">
        <v>1299.0</v>
      </c>
      <c r="G215" t="s" s="8">
        <v>53</v>
      </c>
      <c r="H215" t="s" s="8">
        <v>323</v>
      </c>
      <c r="I215" t="s" s="8">
        <v>350</v>
      </c>
    </row>
    <row r="216" ht="16.0" customHeight="true">
      <c r="A216" t="n" s="7">
        <v>4.5273068E7</v>
      </c>
      <c r="B216" t="s" s="8">
        <v>184</v>
      </c>
      <c r="C216" t="n" s="8">
        <f>IF(false,"01-004117", "01-004117")</f>
      </c>
      <c r="D216" t="s" s="8">
        <v>351</v>
      </c>
      <c r="E216" t="n" s="8">
        <v>3.0</v>
      </c>
      <c r="F216" t="n" s="8">
        <v>2643.0</v>
      </c>
      <c r="G216" t="s" s="8">
        <v>53</v>
      </c>
      <c r="H216" t="s" s="8">
        <v>323</v>
      </c>
      <c r="I216" t="s" s="8">
        <v>352</v>
      </c>
    </row>
    <row r="217" ht="16.0" customHeight="true">
      <c r="A217" t="n" s="7">
        <v>4.5258028E7</v>
      </c>
      <c r="B217" t="s" s="8">
        <v>184</v>
      </c>
      <c r="C217" t="n" s="8">
        <f>IF(false,"005-1515", "005-1515")</f>
      </c>
      <c r="D217" t="s" s="8">
        <v>56</v>
      </c>
      <c r="E217" t="n" s="8">
        <v>1.0</v>
      </c>
      <c r="F217" t="n" s="8">
        <v>898.0</v>
      </c>
      <c r="G217" t="s" s="8">
        <v>53</v>
      </c>
      <c r="H217" t="s" s="8">
        <v>323</v>
      </c>
      <c r="I217" t="s" s="8">
        <v>353</v>
      </c>
    </row>
    <row r="218" ht="16.0" customHeight="true">
      <c r="A218" t="n" s="7">
        <v>4.522183E7</v>
      </c>
      <c r="B218" t="s" s="8">
        <v>54</v>
      </c>
      <c r="C218" t="n" s="8">
        <f>IF(false,"005-1250", "005-1250")</f>
      </c>
      <c r="D218" t="s" s="8">
        <v>100</v>
      </c>
      <c r="E218" t="n" s="8">
        <v>1.0</v>
      </c>
      <c r="F218" t="n" s="8">
        <v>833.0</v>
      </c>
      <c r="G218" t="s" s="8">
        <v>53</v>
      </c>
      <c r="H218" t="s" s="8">
        <v>323</v>
      </c>
      <c r="I218" t="s" s="8">
        <v>354</v>
      </c>
    </row>
    <row r="219" ht="16.0" customHeight="true">
      <c r="A219" t="n" s="7">
        <v>4.5202173E7</v>
      </c>
      <c r="B219" t="s" s="8">
        <v>54</v>
      </c>
      <c r="C219" t="n" s="8">
        <f>IF(false,"120922387", "120922387")</f>
      </c>
      <c r="D219" t="s" s="8">
        <v>126</v>
      </c>
      <c r="E219" t="n" s="8">
        <v>1.0</v>
      </c>
      <c r="F219" t="n" s="8">
        <v>254.0</v>
      </c>
      <c r="G219" t="s" s="8">
        <v>53</v>
      </c>
      <c r="H219" t="s" s="8">
        <v>323</v>
      </c>
      <c r="I219" t="s" s="8">
        <v>355</v>
      </c>
    </row>
    <row r="220" ht="16.0" customHeight="true">
      <c r="A220" t="n" s="7">
        <v>4.5213231E7</v>
      </c>
      <c r="B220" t="s" s="8">
        <v>54</v>
      </c>
      <c r="C220" t="n" s="8">
        <f>IF(false,"003-319", "003-319")</f>
      </c>
      <c r="D220" t="s" s="8">
        <v>93</v>
      </c>
      <c r="E220" t="n" s="8">
        <v>1.0</v>
      </c>
      <c r="F220" t="n" s="8">
        <v>1299.0</v>
      </c>
      <c r="G220" t="s" s="8">
        <v>53</v>
      </c>
      <c r="H220" t="s" s="8">
        <v>323</v>
      </c>
      <c r="I220" t="s" s="8">
        <v>356</v>
      </c>
    </row>
    <row r="221" ht="16.0" customHeight="true">
      <c r="A221" t="n" s="7">
        <v>4.5174753E7</v>
      </c>
      <c r="B221" t="s" s="8">
        <v>54</v>
      </c>
      <c r="C221" t="n" s="8">
        <f>IF(false,"120921853", "120921853")</f>
      </c>
      <c r="D221" t="s" s="8">
        <v>357</v>
      </c>
      <c r="E221" t="n" s="8">
        <v>1.0</v>
      </c>
      <c r="F221" t="n" s="8">
        <v>179.0</v>
      </c>
      <c r="G221" t="s" s="8">
        <v>53</v>
      </c>
      <c r="H221" t="s" s="8">
        <v>323</v>
      </c>
      <c r="I221" t="s" s="8">
        <v>358</v>
      </c>
    </row>
    <row r="222" ht="16.0" customHeight="true">
      <c r="A222" t="n" s="7">
        <v>4.5125321E7</v>
      </c>
      <c r="B222" t="s" s="8">
        <v>64</v>
      </c>
      <c r="C222" t="n" s="8">
        <f>IF(false,"120921439", "120921439")</f>
      </c>
      <c r="D222" t="s" s="8">
        <v>74</v>
      </c>
      <c r="E222" t="n" s="8">
        <v>1.0</v>
      </c>
      <c r="F222" t="n" s="8">
        <v>392.0</v>
      </c>
      <c r="G222" t="s" s="8">
        <v>53</v>
      </c>
      <c r="H222" t="s" s="8">
        <v>323</v>
      </c>
      <c r="I222" t="s" s="8">
        <v>359</v>
      </c>
    </row>
    <row r="223" ht="16.0" customHeight="true">
      <c r="A223" t="n" s="7">
        <v>4.5281355E7</v>
      </c>
      <c r="B223" t="s" s="8">
        <v>184</v>
      </c>
      <c r="C223" t="n" s="8">
        <f>IF(false,"120921439", "120921439")</f>
      </c>
      <c r="D223" t="s" s="8">
        <v>74</v>
      </c>
      <c r="E223" t="n" s="8">
        <v>1.0</v>
      </c>
      <c r="F223" t="n" s="8">
        <v>556.0</v>
      </c>
      <c r="G223" t="s" s="8">
        <v>53</v>
      </c>
      <c r="H223" t="s" s="8">
        <v>323</v>
      </c>
      <c r="I223" t="s" s="8">
        <v>360</v>
      </c>
    </row>
    <row r="224" ht="16.0" customHeight="true">
      <c r="A224" t="n" s="7">
        <v>4.5247987E7</v>
      </c>
      <c r="B224" t="s" s="8">
        <v>54</v>
      </c>
      <c r="C224" t="n" s="8">
        <f>IF(false,"005-1250", "005-1250")</f>
      </c>
      <c r="D224" t="s" s="8">
        <v>100</v>
      </c>
      <c r="E224" t="n" s="8">
        <v>1.0</v>
      </c>
      <c r="F224" t="n" s="8">
        <v>855.0</v>
      </c>
      <c r="G224" t="s" s="8">
        <v>53</v>
      </c>
      <c r="H224" t="s" s="8">
        <v>323</v>
      </c>
      <c r="I224" t="s" s="8">
        <v>361</v>
      </c>
    </row>
    <row r="225" ht="16.0" customHeight="true">
      <c r="A225" t="n" s="7">
        <v>4.5255336E7</v>
      </c>
      <c r="B225" t="s" s="8">
        <v>54</v>
      </c>
      <c r="C225" t="n" s="8">
        <f>IF(false,"120922875", "120922875")</f>
      </c>
      <c r="D225" t="s" s="8">
        <v>362</v>
      </c>
      <c r="E225" t="n" s="8">
        <v>1.0</v>
      </c>
      <c r="F225" t="n" s="8">
        <v>1261.0</v>
      </c>
      <c r="G225" t="s" s="8">
        <v>53</v>
      </c>
      <c r="H225" t="s" s="8">
        <v>323</v>
      </c>
      <c r="I225" t="s" s="8">
        <v>363</v>
      </c>
    </row>
    <row r="226" ht="16.0" customHeight="true">
      <c r="A226" t="n" s="7">
        <v>4.525093E7</v>
      </c>
      <c r="B226" t="s" s="8">
        <v>54</v>
      </c>
      <c r="C226" t="n" s="8">
        <f>IF(false,"120921370", "120921370")</f>
      </c>
      <c r="D226" t="s" s="8">
        <v>65</v>
      </c>
      <c r="E226" t="n" s="8">
        <v>1.0</v>
      </c>
      <c r="F226" t="n" s="8">
        <v>1673.0</v>
      </c>
      <c r="G226" t="s" s="8">
        <v>53</v>
      </c>
      <c r="H226" t="s" s="8">
        <v>323</v>
      </c>
      <c r="I226" t="s" s="8">
        <v>364</v>
      </c>
    </row>
    <row r="227" ht="16.0" customHeight="true">
      <c r="A227" t="n" s="7">
        <v>4.5238086E7</v>
      </c>
      <c r="B227" t="s" s="8">
        <v>54</v>
      </c>
      <c r="C227" t="n" s="8">
        <f>IF(false,"000-631", "000-631")</f>
      </c>
      <c r="D227" t="s" s="8">
        <v>171</v>
      </c>
      <c r="E227" t="n" s="8">
        <v>2.0</v>
      </c>
      <c r="F227" t="n" s="8">
        <v>654.0</v>
      </c>
      <c r="G227" t="s" s="8">
        <v>53</v>
      </c>
      <c r="H227" t="s" s="8">
        <v>323</v>
      </c>
      <c r="I227" t="s" s="8">
        <v>365</v>
      </c>
    </row>
    <row r="228" ht="16.0" customHeight="true">
      <c r="A228" t="n" s="7">
        <v>4.5202368E7</v>
      </c>
      <c r="B228" t="s" s="8">
        <v>54</v>
      </c>
      <c r="C228" t="n" s="8">
        <f>IF(false,"003-315", "003-315")</f>
      </c>
      <c r="D228" t="s" s="8">
        <v>131</v>
      </c>
      <c r="E228" t="n" s="8">
        <v>1.0</v>
      </c>
      <c r="F228" t="n" s="8">
        <v>1329.0</v>
      </c>
      <c r="G228" t="s" s="8">
        <v>53</v>
      </c>
      <c r="H228" t="s" s="8">
        <v>323</v>
      </c>
      <c r="I228" t="s" s="8">
        <v>366</v>
      </c>
    </row>
    <row r="229" ht="16.0" customHeight="true">
      <c r="A229" t="n" s="7">
        <v>4.5276884E7</v>
      </c>
      <c r="B229" t="s" s="8">
        <v>184</v>
      </c>
      <c r="C229" t="n" s="8">
        <f>IF(false,"01-004187", "01-004187")</f>
      </c>
      <c r="D229" t="s" s="8">
        <v>367</v>
      </c>
      <c r="E229" t="n" s="8">
        <v>1.0</v>
      </c>
      <c r="F229" t="n" s="8">
        <v>26.0</v>
      </c>
      <c r="G229" t="s" s="8">
        <v>53</v>
      </c>
      <c r="H229" t="s" s="8">
        <v>323</v>
      </c>
      <c r="I229" t="s" s="8">
        <v>368</v>
      </c>
    </row>
    <row r="230" ht="16.0" customHeight="true">
      <c r="A230" t="n" s="7">
        <v>4.5279451E7</v>
      </c>
      <c r="B230" t="s" s="8">
        <v>184</v>
      </c>
      <c r="C230" t="n" s="8">
        <f>IF(false,"120921995", "120921995")</f>
      </c>
      <c r="D230" t="s" s="8">
        <v>176</v>
      </c>
      <c r="E230" t="n" s="8">
        <v>2.0</v>
      </c>
      <c r="F230" t="n" s="8">
        <v>1624.0</v>
      </c>
      <c r="G230" t="s" s="8">
        <v>53</v>
      </c>
      <c r="H230" t="s" s="8">
        <v>323</v>
      </c>
      <c r="I230" t="s" s="8">
        <v>369</v>
      </c>
    </row>
    <row r="231" ht="16.0" customHeight="true">
      <c r="A231" t="n" s="7">
        <v>4.5281417E7</v>
      </c>
      <c r="B231" t="s" s="8">
        <v>184</v>
      </c>
      <c r="C231" t="n" s="8">
        <f>IF(false,"120922005", "120922005")</f>
      </c>
      <c r="D231" t="s" s="8">
        <v>370</v>
      </c>
      <c r="E231" t="n" s="8">
        <v>1.0</v>
      </c>
      <c r="F231" t="n" s="8">
        <v>1699.0</v>
      </c>
      <c r="G231" t="s" s="8">
        <v>53</v>
      </c>
      <c r="H231" t="s" s="8">
        <v>323</v>
      </c>
      <c r="I231" t="s" s="8">
        <v>371</v>
      </c>
    </row>
    <row r="232" ht="16.0" customHeight="true">
      <c r="A232" t="n" s="7">
        <v>4.5250931E7</v>
      </c>
      <c r="B232" t="s" s="8">
        <v>54</v>
      </c>
      <c r="C232" t="n" s="8">
        <f>IF(false,"120906022", "120906022")</f>
      </c>
      <c r="D232" t="s" s="8">
        <v>108</v>
      </c>
      <c r="E232" t="n" s="8">
        <v>1.0</v>
      </c>
      <c r="F232" t="n" s="8">
        <v>795.0</v>
      </c>
      <c r="G232" t="s" s="8">
        <v>53</v>
      </c>
      <c r="H232" t="s" s="8">
        <v>323</v>
      </c>
      <c r="I232" t="s" s="8">
        <v>372</v>
      </c>
    </row>
    <row r="233" ht="16.0" customHeight="true">
      <c r="A233" t="n" s="7">
        <v>4.5175791E7</v>
      </c>
      <c r="B233" t="s" s="8">
        <v>54</v>
      </c>
      <c r="C233" t="n" s="8">
        <f>IF(false,"005-1258", "005-1258")</f>
      </c>
      <c r="D233" t="s" s="8">
        <v>248</v>
      </c>
      <c r="E233" t="n" s="8">
        <v>1.0</v>
      </c>
      <c r="F233" t="n" s="8">
        <v>376.0</v>
      </c>
      <c r="G233" t="s" s="8">
        <v>53</v>
      </c>
      <c r="H233" t="s" s="8">
        <v>323</v>
      </c>
      <c r="I233" t="s" s="8">
        <v>373</v>
      </c>
    </row>
    <row r="234" ht="16.0" customHeight="true">
      <c r="A234" t="n" s="7">
        <v>4.5252954E7</v>
      </c>
      <c r="B234" t="s" s="8">
        <v>54</v>
      </c>
      <c r="C234" t="n" s="8">
        <f>IF(false,"005-1181", "005-1181")</f>
      </c>
      <c r="D234" t="s" s="8">
        <v>374</v>
      </c>
      <c r="E234" t="n" s="8">
        <v>1.0</v>
      </c>
      <c r="F234" t="n" s="8">
        <v>834.0</v>
      </c>
      <c r="G234" t="s" s="8">
        <v>53</v>
      </c>
      <c r="H234" t="s" s="8">
        <v>323</v>
      </c>
      <c r="I234" t="s" s="8">
        <v>375</v>
      </c>
    </row>
    <row r="235" ht="16.0" customHeight="true">
      <c r="A235" t="n" s="7">
        <v>4.5258182E7</v>
      </c>
      <c r="B235" t="s" s="8">
        <v>184</v>
      </c>
      <c r="C235" t="n" s="8">
        <f>IF(false,"005-1516", "005-1516")</f>
      </c>
      <c r="D235" t="s" s="8">
        <v>82</v>
      </c>
      <c r="E235" t="n" s="8">
        <v>2.0</v>
      </c>
      <c r="F235" t="n" s="8">
        <v>1506.0</v>
      </c>
      <c r="G235" t="s" s="8">
        <v>53</v>
      </c>
      <c r="H235" t="s" s="8">
        <v>323</v>
      </c>
      <c r="I235" t="s" s="8">
        <v>376</v>
      </c>
    </row>
    <row r="236" ht="16.0" customHeight="true">
      <c r="A236" t="n" s="7">
        <v>4.527678E7</v>
      </c>
      <c r="B236" t="s" s="8">
        <v>184</v>
      </c>
      <c r="C236" t="n" s="8">
        <f>IF(false,"005-1250", "005-1250")</f>
      </c>
      <c r="D236" t="s" s="8">
        <v>100</v>
      </c>
      <c r="E236" t="n" s="8">
        <v>3.0</v>
      </c>
      <c r="F236" t="n" s="8">
        <v>4767.0</v>
      </c>
      <c r="G236" t="s" s="8">
        <v>53</v>
      </c>
      <c r="H236" t="s" s="8">
        <v>323</v>
      </c>
      <c r="I236" t="s" s="8">
        <v>377</v>
      </c>
    </row>
    <row r="237" ht="16.0" customHeight="true">
      <c r="A237" t="n" s="7">
        <v>4.5171563E7</v>
      </c>
      <c r="B237" t="s" s="8">
        <v>54</v>
      </c>
      <c r="C237" t="n" s="8">
        <f>IF(false,"005-1516", "005-1516")</f>
      </c>
      <c r="D237" t="s" s="8">
        <v>82</v>
      </c>
      <c r="E237" t="n" s="8">
        <v>1.0</v>
      </c>
      <c r="F237" t="n" s="8">
        <v>449.0</v>
      </c>
      <c r="G237" t="s" s="8">
        <v>53</v>
      </c>
      <c r="H237" t="s" s="8">
        <v>323</v>
      </c>
      <c r="I237" t="s" s="8">
        <v>378</v>
      </c>
    </row>
    <row r="238" ht="16.0" customHeight="true">
      <c r="A238" t="n" s="7">
        <v>4.5331474E7</v>
      </c>
      <c r="B238" t="s" s="8">
        <v>184</v>
      </c>
      <c r="C238" t="n" s="8">
        <f>IF(false,"005-1520", "005-1520")</f>
      </c>
      <c r="D238" t="s" s="8">
        <v>333</v>
      </c>
      <c r="E238" t="n" s="8">
        <v>2.0</v>
      </c>
      <c r="F238" t="n" s="8">
        <v>1549.0</v>
      </c>
      <c r="G238" t="s" s="8">
        <v>53</v>
      </c>
      <c r="H238" t="s" s="8">
        <v>323</v>
      </c>
      <c r="I238" t="s" s="8">
        <v>379</v>
      </c>
    </row>
    <row r="239" ht="16.0" customHeight="true">
      <c r="A239" t="n" s="7">
        <v>4.5329262E7</v>
      </c>
      <c r="B239" t="s" s="8">
        <v>184</v>
      </c>
      <c r="C239" t="n" s="8">
        <f>IF(false,"003-319", "003-319")</f>
      </c>
      <c r="D239" t="s" s="8">
        <v>93</v>
      </c>
      <c r="E239" t="n" s="8">
        <v>1.0</v>
      </c>
      <c r="F239" t="n" s="8">
        <v>1299.0</v>
      </c>
      <c r="G239" t="s" s="8">
        <v>53</v>
      </c>
      <c r="H239" t="s" s="8">
        <v>323</v>
      </c>
      <c r="I239" t="s" s="8">
        <v>380</v>
      </c>
    </row>
    <row r="240" ht="16.0" customHeight="true">
      <c r="A240" t="n" s="7">
        <v>4.5341851E7</v>
      </c>
      <c r="B240" t="s" s="8">
        <v>184</v>
      </c>
      <c r="C240" t="n" s="8">
        <f>IF(false,"01-004111", "01-004111")</f>
      </c>
      <c r="D240" t="s" s="8">
        <v>381</v>
      </c>
      <c r="E240" t="n" s="8">
        <v>1.0</v>
      </c>
      <c r="F240" t="n" s="8">
        <v>649.0</v>
      </c>
      <c r="G240" t="s" s="8">
        <v>53</v>
      </c>
      <c r="H240" t="s" s="8">
        <v>323</v>
      </c>
      <c r="I240" t="s" s="8">
        <v>382</v>
      </c>
    </row>
    <row r="241" ht="16.0" customHeight="true">
      <c r="A241" t="n" s="7">
        <v>4.5158911E7</v>
      </c>
      <c r="B241" t="s" s="8">
        <v>54</v>
      </c>
      <c r="C241" t="n" s="8">
        <f>IF(false,"120922790", "120922790")</f>
      </c>
      <c r="D241" t="s" s="8">
        <v>383</v>
      </c>
      <c r="E241" t="n" s="8">
        <v>1.0</v>
      </c>
      <c r="F241" t="n" s="8">
        <v>296.0</v>
      </c>
      <c r="G241" t="s" s="8">
        <v>53</v>
      </c>
      <c r="H241" t="s" s="8">
        <v>323</v>
      </c>
      <c r="I241" t="s" s="8">
        <v>384</v>
      </c>
    </row>
    <row r="242" ht="16.0" customHeight="true">
      <c r="A242" t="n" s="7">
        <v>4.5211251E7</v>
      </c>
      <c r="B242" t="s" s="8">
        <v>54</v>
      </c>
      <c r="C242" t="n" s="8">
        <f>IF(false,"003-315", "003-315")</f>
      </c>
      <c r="D242" t="s" s="8">
        <v>131</v>
      </c>
      <c r="E242" t="n" s="8">
        <v>1.0</v>
      </c>
      <c r="F242" t="n" s="8">
        <v>1329.0</v>
      </c>
      <c r="G242" t="s" s="8">
        <v>53</v>
      </c>
      <c r="H242" t="s" s="8">
        <v>323</v>
      </c>
      <c r="I242" t="s" s="8">
        <v>385</v>
      </c>
    </row>
    <row r="243" ht="16.0" customHeight="true">
      <c r="A243" t="n" s="7">
        <v>4.5268426E7</v>
      </c>
      <c r="B243" t="s" s="8">
        <v>184</v>
      </c>
      <c r="C243" t="n" s="8">
        <f>IF(false,"120922393", "120922393")</f>
      </c>
      <c r="D243" t="s" s="8">
        <v>386</v>
      </c>
      <c r="E243" t="n" s="8">
        <v>2.0</v>
      </c>
      <c r="F243" t="n" s="8">
        <v>652.0</v>
      </c>
      <c r="G243" t="s" s="8">
        <v>53</v>
      </c>
      <c r="H243" t="s" s="8">
        <v>323</v>
      </c>
      <c r="I243" t="s" s="8">
        <v>387</v>
      </c>
    </row>
    <row r="244" ht="16.0" customHeight="true">
      <c r="A244" t="n" s="7">
        <v>4.5246008E7</v>
      </c>
      <c r="B244" t="s" s="8">
        <v>54</v>
      </c>
      <c r="C244" t="n" s="8">
        <f>IF(false,"005-1250", "005-1250")</f>
      </c>
      <c r="D244" t="s" s="8">
        <v>100</v>
      </c>
      <c r="E244" t="n" s="8">
        <v>1.0</v>
      </c>
      <c r="F244" t="n" s="8">
        <v>1457.0</v>
      </c>
      <c r="G244" t="s" s="8">
        <v>53</v>
      </c>
      <c r="H244" t="s" s="8">
        <v>323</v>
      </c>
      <c r="I244" t="s" s="8">
        <v>388</v>
      </c>
    </row>
    <row r="245" ht="16.0" customHeight="true">
      <c r="A245" t="n" s="7">
        <v>4.5075937E7</v>
      </c>
      <c r="B245" t="s" s="8">
        <v>64</v>
      </c>
      <c r="C245" t="n" s="8">
        <f>IF(false,"005-1308", "005-1308")</f>
      </c>
      <c r="D245" t="s" s="8">
        <v>204</v>
      </c>
      <c r="E245" t="n" s="8">
        <v>1.0</v>
      </c>
      <c r="F245" t="n" s="8">
        <v>867.0</v>
      </c>
      <c r="G245" t="s" s="8">
        <v>53</v>
      </c>
      <c r="H245" t="s" s="8">
        <v>323</v>
      </c>
      <c r="I245" t="s" s="8">
        <v>389</v>
      </c>
    </row>
    <row r="246" ht="16.0" customHeight="true">
      <c r="A246" t="n" s="7">
        <v>4.5349453E7</v>
      </c>
      <c r="B246" t="s" s="8">
        <v>184</v>
      </c>
      <c r="C246" t="n" s="8">
        <f>IF(false,"005-1516", "005-1516")</f>
      </c>
      <c r="D246" t="s" s="8">
        <v>82</v>
      </c>
      <c r="E246" t="n" s="8">
        <v>1.0</v>
      </c>
      <c r="F246" t="n" s="8">
        <v>546.0</v>
      </c>
      <c r="G246" t="s" s="8">
        <v>53</v>
      </c>
      <c r="H246" t="s" s="8">
        <v>323</v>
      </c>
      <c r="I246" t="s" s="8">
        <v>390</v>
      </c>
    </row>
    <row r="247" ht="16.0" customHeight="true">
      <c r="A247" t="n" s="7">
        <v>4.5080951E7</v>
      </c>
      <c r="B247" t="s" s="8">
        <v>64</v>
      </c>
      <c r="C247" t="n" s="8">
        <f>IF(false,"000-631", "000-631")</f>
      </c>
      <c r="D247" t="s" s="8">
        <v>171</v>
      </c>
      <c r="E247" t="n" s="8">
        <v>1.0</v>
      </c>
      <c r="F247" t="n" s="8">
        <v>505.0</v>
      </c>
      <c r="G247" t="s" s="8">
        <v>53</v>
      </c>
      <c r="H247" t="s" s="8">
        <v>323</v>
      </c>
      <c r="I247" t="s" s="8">
        <v>391</v>
      </c>
    </row>
    <row r="248" ht="16.0" customHeight="true">
      <c r="A248" t="n" s="7">
        <v>4.5097904E7</v>
      </c>
      <c r="B248" t="s" s="8">
        <v>64</v>
      </c>
      <c r="C248" t="n" s="8">
        <f>IF(false,"005-1250", "005-1250")</f>
      </c>
      <c r="D248" t="s" s="8">
        <v>100</v>
      </c>
      <c r="E248" t="n" s="8">
        <v>2.0</v>
      </c>
      <c r="F248" t="n" s="8">
        <v>2491.0</v>
      </c>
      <c r="G248" t="s" s="8">
        <v>53</v>
      </c>
      <c r="H248" t="s" s="8">
        <v>323</v>
      </c>
      <c r="I248" t="s" s="8">
        <v>392</v>
      </c>
    </row>
    <row r="249" ht="16.0" customHeight="true">
      <c r="A249" t="n" s="7">
        <v>4.5176937E7</v>
      </c>
      <c r="B249" t="s" s="8">
        <v>54</v>
      </c>
      <c r="C249" t="n" s="8">
        <f>IF(false,"002-102", "002-102")</f>
      </c>
      <c r="D249" t="s" s="8">
        <v>393</v>
      </c>
      <c r="E249" t="n" s="8">
        <v>1.0</v>
      </c>
      <c r="F249" t="n" s="8">
        <v>882.0</v>
      </c>
      <c r="G249" t="s" s="8">
        <v>53</v>
      </c>
      <c r="H249" t="s" s="8">
        <v>323</v>
      </c>
      <c r="I249" t="s" s="8">
        <v>394</v>
      </c>
    </row>
    <row r="250" ht="16.0" customHeight="true">
      <c r="A250" t="n" s="7">
        <v>4.5294368E7</v>
      </c>
      <c r="B250" t="s" s="8">
        <v>184</v>
      </c>
      <c r="C250" t="n" s="8">
        <f>IF(false,"120906022", "120906022")</f>
      </c>
      <c r="D250" t="s" s="8">
        <v>108</v>
      </c>
      <c r="E250" t="n" s="8">
        <v>1.0</v>
      </c>
      <c r="F250" t="n" s="8">
        <v>989.0</v>
      </c>
      <c r="G250" t="s" s="8">
        <v>53</v>
      </c>
      <c r="H250" t="s" s="8">
        <v>323</v>
      </c>
      <c r="I250" t="s" s="8">
        <v>395</v>
      </c>
    </row>
    <row r="251" ht="16.0" customHeight="true">
      <c r="A251" t="n" s="7">
        <v>4.5255598E7</v>
      </c>
      <c r="B251" t="s" s="8">
        <v>54</v>
      </c>
      <c r="C251" t="n" s="8">
        <f>IF(false,"003-318", "003-318")</f>
      </c>
      <c r="D251" t="s" s="8">
        <v>103</v>
      </c>
      <c r="E251" t="n" s="8">
        <v>3.0</v>
      </c>
      <c r="F251" t="n" s="8">
        <v>4152.0</v>
      </c>
      <c r="G251" t="s" s="8">
        <v>53</v>
      </c>
      <c r="H251" t="s" s="8">
        <v>323</v>
      </c>
      <c r="I251" t="s" s="8">
        <v>396</v>
      </c>
    </row>
    <row r="252" ht="16.0" customHeight="true">
      <c r="A252" t="n" s="7">
        <v>4.5251735E7</v>
      </c>
      <c r="B252" t="s" s="8">
        <v>54</v>
      </c>
      <c r="C252" t="n" s="8">
        <f>IF(false,"005-1547", "005-1547")</f>
      </c>
      <c r="D252" t="s" s="8">
        <v>397</v>
      </c>
      <c r="E252" t="n" s="8">
        <v>1.0</v>
      </c>
      <c r="F252" t="n" s="8">
        <v>1.0</v>
      </c>
      <c r="G252" t="s" s="8">
        <v>53</v>
      </c>
      <c r="H252" t="s" s="8">
        <v>323</v>
      </c>
      <c r="I252" t="s" s="8">
        <v>398</v>
      </c>
    </row>
    <row r="253" ht="16.0" customHeight="true">
      <c r="A253" t="n" s="7">
        <v>4.5240696E7</v>
      </c>
      <c r="B253" t="s" s="8">
        <v>54</v>
      </c>
      <c r="C253" t="n" s="8">
        <f>IF(false,"005-1250", "005-1250")</f>
      </c>
      <c r="D253" t="s" s="8">
        <v>100</v>
      </c>
      <c r="E253" t="n" s="8">
        <v>1.0</v>
      </c>
      <c r="F253" t="n" s="8">
        <v>1245.0</v>
      </c>
      <c r="G253" t="s" s="8">
        <v>53</v>
      </c>
      <c r="H253" t="s" s="8">
        <v>323</v>
      </c>
      <c r="I253" t="s" s="8">
        <v>399</v>
      </c>
    </row>
    <row r="254" ht="16.0" customHeight="true">
      <c r="A254" t="n" s="7">
        <v>4.5165063E7</v>
      </c>
      <c r="B254" t="s" s="8">
        <v>54</v>
      </c>
      <c r="C254" t="n" s="8">
        <f>IF(false,"003-318", "003-318")</f>
      </c>
      <c r="D254" t="s" s="8">
        <v>103</v>
      </c>
      <c r="E254" t="n" s="8">
        <v>2.0</v>
      </c>
      <c r="F254" t="n" s="8">
        <v>2878.0</v>
      </c>
      <c r="G254" t="s" s="8">
        <v>53</v>
      </c>
      <c r="H254" t="s" s="8">
        <v>323</v>
      </c>
      <c r="I254" t="s" s="8">
        <v>400</v>
      </c>
    </row>
    <row r="255" ht="16.0" customHeight="true">
      <c r="A255" t="n" s="7">
        <v>4.5116154E7</v>
      </c>
      <c r="B255" t="s" s="8">
        <v>64</v>
      </c>
      <c r="C255" t="n" s="8">
        <f>IF(false,"002-101", "002-101")</f>
      </c>
      <c r="D255" t="s" s="8">
        <v>401</v>
      </c>
      <c r="E255" t="n" s="8">
        <v>3.0</v>
      </c>
      <c r="F255" t="n" s="8">
        <v>3666.0</v>
      </c>
      <c r="G255" t="s" s="8">
        <v>53</v>
      </c>
      <c r="H255" t="s" s="8">
        <v>323</v>
      </c>
      <c r="I255" t="s" s="8">
        <v>402</v>
      </c>
    </row>
    <row r="256" ht="16.0" customHeight="true">
      <c r="A256" t="n" s="7">
        <v>4.5278295E7</v>
      </c>
      <c r="B256" t="s" s="8">
        <v>184</v>
      </c>
      <c r="C256" t="n" s="8">
        <f>IF(false,"005-1516", "005-1516")</f>
      </c>
      <c r="D256" t="s" s="8">
        <v>82</v>
      </c>
      <c r="E256" t="n" s="8">
        <v>3.0</v>
      </c>
      <c r="F256" t="n" s="8">
        <v>1858.0</v>
      </c>
      <c r="G256" t="s" s="8">
        <v>53</v>
      </c>
      <c r="H256" t="s" s="8">
        <v>323</v>
      </c>
      <c r="I256" t="s" s="8">
        <v>403</v>
      </c>
    </row>
    <row r="257" ht="16.0" customHeight="true">
      <c r="A257" t="n" s="7">
        <v>4.5254896E7</v>
      </c>
      <c r="B257" t="s" s="8">
        <v>54</v>
      </c>
      <c r="C257" t="n" s="8">
        <f>IF(false,"120921853", "120921853")</f>
      </c>
      <c r="D257" t="s" s="8">
        <v>357</v>
      </c>
      <c r="E257" t="n" s="8">
        <v>1.0</v>
      </c>
      <c r="F257" t="n" s="8">
        <v>764.0</v>
      </c>
      <c r="G257" t="s" s="8">
        <v>53</v>
      </c>
      <c r="H257" t="s" s="8">
        <v>323</v>
      </c>
      <c r="I257" t="s" s="8">
        <v>404</v>
      </c>
    </row>
    <row r="258" ht="16.0" customHeight="true">
      <c r="A258" t="n" s="7">
        <v>4.5254896E7</v>
      </c>
      <c r="B258" t="s" s="8">
        <v>54</v>
      </c>
      <c r="C258" t="n" s="8">
        <f>IF(false,"120922352", "120922352")</f>
      </c>
      <c r="D258" t="s" s="8">
        <v>95</v>
      </c>
      <c r="E258" t="n" s="8">
        <v>1.0</v>
      </c>
      <c r="F258" t="n" s="8">
        <v>695.0</v>
      </c>
      <c r="G258" t="s" s="8">
        <v>53</v>
      </c>
      <c r="H258" t="s" s="8">
        <v>323</v>
      </c>
      <c r="I258" t="s" s="8">
        <v>404</v>
      </c>
    </row>
    <row r="259" ht="16.0" customHeight="true">
      <c r="A259" t="n" s="7">
        <v>4.5277141E7</v>
      </c>
      <c r="B259" t="s" s="8">
        <v>184</v>
      </c>
      <c r="C259" t="n" s="8">
        <f>IF(false,"005-1308", "005-1308")</f>
      </c>
      <c r="D259" t="s" s="8">
        <v>204</v>
      </c>
      <c r="E259" t="n" s="8">
        <v>1.0</v>
      </c>
      <c r="F259" t="n" s="8">
        <v>728.0</v>
      </c>
      <c r="G259" t="s" s="8">
        <v>53</v>
      </c>
      <c r="H259" t="s" s="8">
        <v>323</v>
      </c>
      <c r="I259" t="s" s="8">
        <v>405</v>
      </c>
    </row>
    <row r="260" ht="16.0" customHeight="true">
      <c r="A260" t="n" s="7">
        <v>4.5254082E7</v>
      </c>
      <c r="B260" t="s" s="8">
        <v>54</v>
      </c>
      <c r="C260" t="n" s="8">
        <f>IF(false,"005-1250", "005-1250")</f>
      </c>
      <c r="D260" t="s" s="8">
        <v>100</v>
      </c>
      <c r="E260" t="n" s="8">
        <v>1.0</v>
      </c>
      <c r="F260" t="n" s="8">
        <v>1589.0</v>
      </c>
      <c r="G260" t="s" s="8">
        <v>53</v>
      </c>
      <c r="H260" t="s" s="8">
        <v>323</v>
      </c>
      <c r="I260" t="s" s="8">
        <v>406</v>
      </c>
    </row>
    <row r="261" ht="16.0" customHeight="true">
      <c r="A261" t="n" s="7">
        <v>4.5260937E7</v>
      </c>
      <c r="B261" t="s" s="8">
        <v>184</v>
      </c>
      <c r="C261" t="n" s="8">
        <f>IF(false,"120921370", "120921370")</f>
      </c>
      <c r="D261" t="s" s="8">
        <v>65</v>
      </c>
      <c r="E261" t="n" s="8">
        <v>1.0</v>
      </c>
      <c r="F261" t="n" s="8">
        <v>1333.0</v>
      </c>
      <c r="G261" t="s" s="8">
        <v>53</v>
      </c>
      <c r="H261" t="s" s="8">
        <v>323</v>
      </c>
      <c r="I261" t="s" s="8">
        <v>407</v>
      </c>
    </row>
    <row r="262" ht="16.0" customHeight="true">
      <c r="A262" t="n" s="7">
        <v>4.5157104E7</v>
      </c>
      <c r="B262" t="s" s="8">
        <v>54</v>
      </c>
      <c r="C262" t="n" s="8">
        <f>IF(false,"120922904", "120922904")</f>
      </c>
      <c r="D262" t="s" s="8">
        <v>408</v>
      </c>
      <c r="E262" t="n" s="8">
        <v>1.0</v>
      </c>
      <c r="F262" t="n" s="8">
        <v>779.0</v>
      </c>
      <c r="G262" t="s" s="8">
        <v>53</v>
      </c>
      <c r="H262" t="s" s="8">
        <v>323</v>
      </c>
      <c r="I262" t="s" s="8">
        <v>409</v>
      </c>
    </row>
    <row r="263" ht="16.0" customHeight="true">
      <c r="A263" t="n" s="7">
        <v>4.3701825E7</v>
      </c>
      <c r="B263" t="s" s="8">
        <v>410</v>
      </c>
      <c r="C263" t="n" s="8">
        <f>IF(false,"120922090", "120922090")</f>
      </c>
      <c r="D263" t="s" s="8">
        <v>411</v>
      </c>
      <c r="E263" t="n" s="8">
        <v>1.0</v>
      </c>
      <c r="F263" t="n" s="8">
        <v>727.0</v>
      </c>
      <c r="G263" t="s" s="8">
        <v>53</v>
      </c>
      <c r="H263" t="s" s="8">
        <v>323</v>
      </c>
      <c r="I263" t="s" s="8">
        <v>412</v>
      </c>
    </row>
    <row r="264" ht="16.0" customHeight="true">
      <c r="A264" t="n" s="7">
        <v>4.5249475E7</v>
      </c>
      <c r="B264" t="s" s="8">
        <v>54</v>
      </c>
      <c r="C264" t="n" s="8">
        <f>IF(false,"002-099", "002-099")</f>
      </c>
      <c r="D264" t="s" s="8">
        <v>413</v>
      </c>
      <c r="E264" t="n" s="8">
        <v>5.0</v>
      </c>
      <c r="F264" t="n" s="8">
        <v>3670.0</v>
      </c>
      <c r="G264" t="s" s="8">
        <v>53</v>
      </c>
      <c r="H264" t="s" s="8">
        <v>323</v>
      </c>
      <c r="I264" t="s" s="8">
        <v>414</v>
      </c>
    </row>
    <row r="265" ht="16.0" customHeight="true">
      <c r="A265" t="n" s="7">
        <v>4.5262498E7</v>
      </c>
      <c r="B265" t="s" s="8">
        <v>184</v>
      </c>
      <c r="C265" t="n" s="8">
        <f>IF(false,"002-098", "002-098")</f>
      </c>
      <c r="D265" t="s" s="8">
        <v>158</v>
      </c>
      <c r="E265" t="n" s="8">
        <v>1.0</v>
      </c>
      <c r="F265" t="n" s="8">
        <v>1138.0</v>
      </c>
      <c r="G265" t="s" s="8">
        <v>53</v>
      </c>
      <c r="H265" t="s" s="8">
        <v>323</v>
      </c>
      <c r="I265" t="s" s="8">
        <v>415</v>
      </c>
    </row>
    <row r="266" ht="16.0" customHeight="true">
      <c r="A266" t="n" s="7">
        <v>4.5261516E7</v>
      </c>
      <c r="B266" t="s" s="8">
        <v>184</v>
      </c>
      <c r="C266" t="n" s="8">
        <f>IF(false,"005-1181", "005-1181")</f>
      </c>
      <c r="D266" t="s" s="8">
        <v>374</v>
      </c>
      <c r="E266" t="n" s="8">
        <v>1.0</v>
      </c>
      <c r="F266" t="n" s="8">
        <v>675.0</v>
      </c>
      <c r="G266" t="s" s="8">
        <v>53</v>
      </c>
      <c r="H266" t="s" s="8">
        <v>323</v>
      </c>
      <c r="I266" t="s" s="8">
        <v>416</v>
      </c>
    </row>
    <row r="267" ht="16.0" customHeight="true">
      <c r="A267" t="n" s="7">
        <v>4.5224486E7</v>
      </c>
      <c r="B267" t="s" s="8">
        <v>54</v>
      </c>
      <c r="C267" t="n" s="8">
        <f>IF(false,"005-1258", "005-1258")</f>
      </c>
      <c r="D267" t="s" s="8">
        <v>248</v>
      </c>
      <c r="E267" t="n" s="8">
        <v>1.0</v>
      </c>
      <c r="F267" t="n" s="8">
        <v>376.0</v>
      </c>
      <c r="G267" t="s" s="8">
        <v>53</v>
      </c>
      <c r="H267" t="s" s="8">
        <v>323</v>
      </c>
      <c r="I267" t="s" s="8">
        <v>417</v>
      </c>
    </row>
    <row r="268" ht="16.0" customHeight="true">
      <c r="A268" t="n" s="7">
        <v>4.4830769E7</v>
      </c>
      <c r="B268" t="s" s="8">
        <v>58</v>
      </c>
      <c r="C268" t="n" s="8">
        <f>IF(false,"120921470", "120921470")</f>
      </c>
      <c r="D268" t="s" s="8">
        <v>418</v>
      </c>
      <c r="E268" t="n" s="8">
        <v>1.0</v>
      </c>
      <c r="F268" t="n" s="8">
        <v>425.0</v>
      </c>
      <c r="G268" t="s" s="8">
        <v>53</v>
      </c>
      <c r="H268" t="s" s="8">
        <v>323</v>
      </c>
      <c r="I268" t="s" s="8">
        <v>419</v>
      </c>
    </row>
    <row r="269" ht="16.0" customHeight="true">
      <c r="A269" t="n" s="7">
        <v>4.5107571E7</v>
      </c>
      <c r="B269" t="s" s="8">
        <v>64</v>
      </c>
      <c r="C269" t="n" s="8">
        <f>IF(false,"120921439", "120921439")</f>
      </c>
      <c r="D269" t="s" s="8">
        <v>74</v>
      </c>
      <c r="E269" t="n" s="8">
        <v>1.0</v>
      </c>
      <c r="F269" t="n" s="8">
        <v>599.0</v>
      </c>
      <c r="G269" t="s" s="8">
        <v>53</v>
      </c>
      <c r="H269" t="s" s="8">
        <v>323</v>
      </c>
      <c r="I269" t="s" s="8">
        <v>420</v>
      </c>
    </row>
    <row r="270" ht="16.0" customHeight="true">
      <c r="A270" t="n" s="7">
        <v>4.4988745E7</v>
      </c>
      <c r="B270" t="s" s="8">
        <v>69</v>
      </c>
      <c r="C270" t="n" s="8">
        <f>IF(false,"120921439", "120921439")</f>
      </c>
      <c r="D270" t="s" s="8">
        <v>74</v>
      </c>
      <c r="E270" t="n" s="8">
        <v>1.0</v>
      </c>
      <c r="F270" t="n" s="8">
        <v>397.0</v>
      </c>
      <c r="G270" t="s" s="8">
        <v>53</v>
      </c>
      <c r="H270" t="s" s="8">
        <v>323</v>
      </c>
      <c r="I270" t="s" s="8">
        <v>421</v>
      </c>
    </row>
    <row r="271" ht="16.0" customHeight="true">
      <c r="A271" t="n" s="7">
        <v>4.5150839E7</v>
      </c>
      <c r="B271" t="s" s="8">
        <v>64</v>
      </c>
      <c r="C271" t="n" s="8">
        <f>IF(false,"120922826", "120922826")</f>
      </c>
      <c r="D271" t="s" s="8">
        <v>422</v>
      </c>
      <c r="E271" t="n" s="8">
        <v>1.0</v>
      </c>
      <c r="F271" t="n" s="8">
        <v>699.0</v>
      </c>
      <c r="G271" t="s" s="8">
        <v>53</v>
      </c>
      <c r="H271" t="s" s="8">
        <v>323</v>
      </c>
      <c r="I271" t="s" s="8">
        <v>423</v>
      </c>
    </row>
    <row r="272" ht="16.0" customHeight="true">
      <c r="A272" t="n" s="7">
        <v>4.5337914E7</v>
      </c>
      <c r="B272" t="s" s="8">
        <v>184</v>
      </c>
      <c r="C272" t="n" s="8">
        <f>IF(false,"1003319", "1003319")</f>
      </c>
      <c r="D272" t="s" s="8">
        <v>144</v>
      </c>
      <c r="E272" t="n" s="8">
        <v>1.0</v>
      </c>
      <c r="F272" t="n" s="8">
        <v>1365.0</v>
      </c>
      <c r="G272" t="s" s="8">
        <v>53</v>
      </c>
      <c r="H272" t="s" s="8">
        <v>323</v>
      </c>
      <c r="I272" t="s" s="8">
        <v>424</v>
      </c>
    </row>
    <row r="273" ht="16.0" customHeight="true">
      <c r="A273" t="n" s="7">
        <v>4.4955573E7</v>
      </c>
      <c r="B273" t="s" s="8">
        <v>69</v>
      </c>
      <c r="C273" t="n" s="8">
        <f>IF(false,"120921853", "120921853")</f>
      </c>
      <c r="D273" t="s" s="8">
        <v>357</v>
      </c>
      <c r="E273" t="n" s="8">
        <v>2.0</v>
      </c>
      <c r="F273" t="n" s="8">
        <v>1838.0</v>
      </c>
      <c r="G273" t="s" s="8">
        <v>53</v>
      </c>
      <c r="H273" t="s" s="8">
        <v>323</v>
      </c>
      <c r="I273" t="s" s="8">
        <v>425</v>
      </c>
    </row>
    <row r="274" ht="16.0" customHeight="true">
      <c r="A274" t="n" s="7">
        <v>4.5254674E7</v>
      </c>
      <c r="B274" t="s" s="8">
        <v>54</v>
      </c>
      <c r="C274" t="n" s="8">
        <f>IF(false,"120922158", "120922158")</f>
      </c>
      <c r="D274" t="s" s="8">
        <v>149</v>
      </c>
      <c r="E274" t="n" s="8">
        <v>1.0</v>
      </c>
      <c r="F274" t="n" s="8">
        <v>599.0</v>
      </c>
      <c r="G274" t="s" s="8">
        <v>53</v>
      </c>
      <c r="H274" t="s" s="8">
        <v>323</v>
      </c>
      <c r="I274" t="s" s="8">
        <v>426</v>
      </c>
    </row>
    <row r="275" ht="16.0" customHeight="true">
      <c r="A275" t="n" s="7">
        <v>4.5269096E7</v>
      </c>
      <c r="B275" t="s" s="8">
        <v>184</v>
      </c>
      <c r="C275" t="n" s="8">
        <f>IF(false,"120921995", "120921995")</f>
      </c>
      <c r="D275" t="s" s="8">
        <v>176</v>
      </c>
      <c r="E275" t="n" s="8">
        <v>1.0</v>
      </c>
      <c r="F275" t="n" s="8">
        <v>1052.0</v>
      </c>
      <c r="G275" t="s" s="8">
        <v>53</v>
      </c>
      <c r="H275" t="s" s="8">
        <v>323</v>
      </c>
      <c r="I275" t="s" s="8">
        <v>427</v>
      </c>
    </row>
    <row r="276" ht="16.0" customHeight="true">
      <c r="A276" t="n" s="7">
        <v>4.5242476E7</v>
      </c>
      <c r="B276" t="s" s="8">
        <v>54</v>
      </c>
      <c r="C276" t="n" s="8">
        <f>IF(false,"002-099", "002-099")</f>
      </c>
      <c r="D276" t="s" s="8">
        <v>413</v>
      </c>
      <c r="E276" t="n" s="8">
        <v>1.0</v>
      </c>
      <c r="F276" t="n" s="8">
        <v>734.0</v>
      </c>
      <c r="G276" t="s" s="8">
        <v>53</v>
      </c>
      <c r="H276" t="s" s="8">
        <v>323</v>
      </c>
      <c r="I276" t="s" s="8">
        <v>428</v>
      </c>
    </row>
    <row r="277" ht="16.0" customHeight="true">
      <c r="A277" t="n" s="7">
        <v>4.5151874E7</v>
      </c>
      <c r="B277" t="s" s="8">
        <v>54</v>
      </c>
      <c r="C277" t="n" s="8">
        <f>IF(false,"005-1273", "005-1273")</f>
      </c>
      <c r="D277" t="s" s="8">
        <v>429</v>
      </c>
      <c r="E277" t="n" s="8">
        <v>1.0</v>
      </c>
      <c r="F277" t="n" s="8">
        <v>868.0</v>
      </c>
      <c r="G277" t="s" s="8">
        <v>53</v>
      </c>
      <c r="H277" t="s" s="8">
        <v>323</v>
      </c>
      <c r="I277" t="s" s="8">
        <v>430</v>
      </c>
    </row>
    <row r="278" ht="16.0" customHeight="true">
      <c r="A278" t="n" s="7">
        <v>4.5096297E7</v>
      </c>
      <c r="B278" t="s" s="8">
        <v>64</v>
      </c>
      <c r="C278" t="n" s="8">
        <f>IF(false,"120921942", "120921942")</f>
      </c>
      <c r="D278" t="s" s="8">
        <v>273</v>
      </c>
      <c r="E278" t="n" s="8">
        <v>1.0</v>
      </c>
      <c r="F278" t="n" s="8">
        <v>1210.0</v>
      </c>
      <c r="G278" t="s" s="8">
        <v>53</v>
      </c>
      <c r="H278" t="s" s="8">
        <v>323</v>
      </c>
      <c r="I278" t="s" s="8">
        <v>431</v>
      </c>
    </row>
    <row r="279" ht="16.0" customHeight="true">
      <c r="A279" t="n" s="7">
        <v>4.5277408E7</v>
      </c>
      <c r="B279" t="s" s="8">
        <v>184</v>
      </c>
      <c r="C279" t="n" s="8">
        <f>IF(false,"005-1516", "005-1516")</f>
      </c>
      <c r="D279" t="s" s="8">
        <v>82</v>
      </c>
      <c r="E279" t="n" s="8">
        <v>1.0</v>
      </c>
      <c r="F279" t="n" s="8">
        <v>792.0</v>
      </c>
      <c r="G279" t="s" s="8">
        <v>53</v>
      </c>
      <c r="H279" t="s" s="8">
        <v>323</v>
      </c>
      <c r="I279" t="s" s="8">
        <v>432</v>
      </c>
    </row>
    <row r="280" ht="16.0" customHeight="true">
      <c r="A280" t="n" s="7">
        <v>4.5187633E7</v>
      </c>
      <c r="B280" t="s" s="8">
        <v>54</v>
      </c>
      <c r="C280" t="n" s="8">
        <f>IF(false,"005-1512", "005-1512")</f>
      </c>
      <c r="D280" t="s" s="8">
        <v>178</v>
      </c>
      <c r="E280" t="n" s="8">
        <v>1.0</v>
      </c>
      <c r="F280" t="n" s="8">
        <v>979.0</v>
      </c>
      <c r="G280" t="s" s="8">
        <v>53</v>
      </c>
      <c r="H280" t="s" s="8">
        <v>433</v>
      </c>
      <c r="I280" t="s" s="8">
        <v>434</v>
      </c>
    </row>
    <row r="281" ht="16.0" customHeight="true">
      <c r="A281" t="n" s="7">
        <v>4.5417479E7</v>
      </c>
      <c r="B281" t="s" s="8">
        <v>323</v>
      </c>
      <c r="C281" t="n" s="8">
        <f>IF(false,"120921439", "120921439")</f>
      </c>
      <c r="D281" t="s" s="8">
        <v>74</v>
      </c>
      <c r="E281" t="n" s="8">
        <v>1.0</v>
      </c>
      <c r="F281" t="n" s="8">
        <v>520.0</v>
      </c>
      <c r="G281" t="s" s="8">
        <v>53</v>
      </c>
      <c r="H281" t="s" s="8">
        <v>433</v>
      </c>
      <c r="I281" t="s" s="8">
        <v>435</v>
      </c>
    </row>
    <row r="282" ht="16.0" customHeight="true">
      <c r="A282" t="n" s="7">
        <v>4.5369716E7</v>
      </c>
      <c r="B282" t="s" s="8">
        <v>323</v>
      </c>
      <c r="C282" t="n" s="8">
        <f>IF(false,"005-1566", "005-1566")</f>
      </c>
      <c r="D282" t="s" s="8">
        <v>436</v>
      </c>
      <c r="E282" t="n" s="8">
        <v>1.0</v>
      </c>
      <c r="F282" t="n" s="8">
        <v>349.0</v>
      </c>
      <c r="G282" t="s" s="8">
        <v>53</v>
      </c>
      <c r="H282" t="s" s="8">
        <v>433</v>
      </c>
      <c r="I282" t="s" s="8">
        <v>437</v>
      </c>
    </row>
    <row r="283" ht="16.0" customHeight="true">
      <c r="A283" t="n" s="7">
        <v>4.5411884E7</v>
      </c>
      <c r="B283" t="s" s="8">
        <v>323</v>
      </c>
      <c r="C283" t="n" s="8">
        <f>IF(false,"120921855", "120921855")</f>
      </c>
      <c r="D283" t="s" s="8">
        <v>438</v>
      </c>
      <c r="E283" t="n" s="8">
        <v>2.0</v>
      </c>
      <c r="F283" t="n" s="8">
        <v>346.0</v>
      </c>
      <c r="G283" t="s" s="8">
        <v>53</v>
      </c>
      <c r="H283" t="s" s="8">
        <v>433</v>
      </c>
      <c r="I283" t="s" s="8">
        <v>439</v>
      </c>
    </row>
    <row r="284" ht="16.0" customHeight="true">
      <c r="A284" t="n" s="7">
        <v>4.5224106E7</v>
      </c>
      <c r="B284" t="s" s="8">
        <v>54</v>
      </c>
      <c r="C284" t="n" s="8">
        <f>IF(false,"120922387", "120922387")</f>
      </c>
      <c r="D284" t="s" s="8">
        <v>126</v>
      </c>
      <c r="E284" t="n" s="8">
        <v>1.0</v>
      </c>
      <c r="F284" t="n" s="8">
        <v>255.0</v>
      </c>
      <c r="G284" t="s" s="8">
        <v>53</v>
      </c>
      <c r="H284" t="s" s="8">
        <v>433</v>
      </c>
      <c r="I284" t="s" s="8">
        <v>440</v>
      </c>
    </row>
    <row r="285" ht="16.0" customHeight="true">
      <c r="A285" t="n" s="7">
        <v>4.5396138E7</v>
      </c>
      <c r="B285" t="s" s="8">
        <v>323</v>
      </c>
      <c r="C285" t="n" s="8">
        <f>IF(false,"003-306", "003-306")</f>
      </c>
      <c r="D285" t="s" s="8">
        <v>441</v>
      </c>
      <c r="E285" t="n" s="8">
        <v>1.0</v>
      </c>
      <c r="F285" t="n" s="8">
        <v>273.0</v>
      </c>
      <c r="G285" t="s" s="8">
        <v>53</v>
      </c>
      <c r="H285" t="s" s="8">
        <v>433</v>
      </c>
      <c r="I285" t="s" s="8">
        <v>442</v>
      </c>
    </row>
    <row r="286" ht="16.0" customHeight="true">
      <c r="A286" t="n" s="7">
        <v>4.5407122E7</v>
      </c>
      <c r="B286" t="s" s="8">
        <v>323</v>
      </c>
      <c r="C286" t="n" s="8">
        <f>IF(false,"003-319", "003-319")</f>
      </c>
      <c r="D286" t="s" s="8">
        <v>93</v>
      </c>
      <c r="E286" t="n" s="8">
        <v>1.0</v>
      </c>
      <c r="F286" t="n" s="8">
        <v>1299.0</v>
      </c>
      <c r="G286" t="s" s="8">
        <v>53</v>
      </c>
      <c r="H286" t="s" s="8">
        <v>433</v>
      </c>
      <c r="I286" t="s" s="8">
        <v>443</v>
      </c>
    </row>
    <row r="287" ht="16.0" customHeight="true">
      <c r="A287" t="n" s="7">
        <v>4.5412552E7</v>
      </c>
      <c r="B287" t="s" s="8">
        <v>323</v>
      </c>
      <c r="C287" t="n" s="8">
        <f>IF(false,"120921747", "120921747")</f>
      </c>
      <c r="D287" t="s" s="8">
        <v>444</v>
      </c>
      <c r="E287" t="n" s="8">
        <v>1.0</v>
      </c>
      <c r="F287" t="n" s="8">
        <v>745.0</v>
      </c>
      <c r="G287" t="s" s="8">
        <v>53</v>
      </c>
      <c r="H287" t="s" s="8">
        <v>433</v>
      </c>
      <c r="I287" t="s" s="8">
        <v>445</v>
      </c>
    </row>
    <row r="288" ht="16.0" customHeight="true">
      <c r="A288" t="n" s="7">
        <v>4.5401139E7</v>
      </c>
      <c r="B288" t="s" s="8">
        <v>323</v>
      </c>
      <c r="C288" t="n" s="8">
        <f>IF(false,"005-1558", "005-1558")</f>
      </c>
      <c r="D288" t="s" s="8">
        <v>446</v>
      </c>
      <c r="E288" t="n" s="8">
        <v>1.0</v>
      </c>
      <c r="F288" t="n" s="8">
        <v>362.0</v>
      </c>
      <c r="G288" t="s" s="8">
        <v>53</v>
      </c>
      <c r="H288" t="s" s="8">
        <v>433</v>
      </c>
      <c r="I288" t="s" s="8">
        <v>447</v>
      </c>
    </row>
    <row r="289" ht="16.0" customHeight="true">
      <c r="A289" t="n" s="7">
        <v>4.5292728E7</v>
      </c>
      <c r="B289" t="s" s="8">
        <v>184</v>
      </c>
      <c r="C289" t="n" s="8">
        <f>IF(false,"120921947", "120921947")</f>
      </c>
      <c r="D289" t="s" s="8">
        <v>285</v>
      </c>
      <c r="E289" t="n" s="8">
        <v>1.0</v>
      </c>
      <c r="F289" t="n" s="8">
        <v>599.0</v>
      </c>
      <c r="G289" t="s" s="8">
        <v>53</v>
      </c>
      <c r="H289" t="s" s="8">
        <v>433</v>
      </c>
      <c r="I289" t="s" s="8">
        <v>448</v>
      </c>
    </row>
    <row r="290" ht="16.0" customHeight="true">
      <c r="A290" t="n" s="7">
        <v>4.5340639E7</v>
      </c>
      <c r="B290" t="s" s="8">
        <v>184</v>
      </c>
      <c r="C290" t="n" s="8">
        <f>IF(false,"005-1250", "005-1250")</f>
      </c>
      <c r="D290" t="s" s="8">
        <v>100</v>
      </c>
      <c r="E290" t="n" s="8">
        <v>1.0</v>
      </c>
      <c r="F290" t="n" s="8">
        <v>1247.0</v>
      </c>
      <c r="G290" t="s" s="8">
        <v>53</v>
      </c>
      <c r="H290" t="s" s="8">
        <v>433</v>
      </c>
      <c r="I290" t="s" s="8">
        <v>449</v>
      </c>
    </row>
    <row r="291" ht="16.0" customHeight="true">
      <c r="A291" t="n" s="7">
        <v>4.538391E7</v>
      </c>
      <c r="B291" t="s" s="8">
        <v>323</v>
      </c>
      <c r="C291" t="n" s="8">
        <f>IF(false,"120921718", "120921718")</f>
      </c>
      <c r="D291" t="s" s="8">
        <v>216</v>
      </c>
      <c r="E291" t="n" s="8">
        <v>2.0</v>
      </c>
      <c r="F291" t="n" s="8">
        <v>3398.0</v>
      </c>
      <c r="G291" t="s" s="8">
        <v>53</v>
      </c>
      <c r="H291" t="s" s="8">
        <v>433</v>
      </c>
      <c r="I291" t="s" s="8">
        <v>450</v>
      </c>
    </row>
    <row r="292" ht="16.0" customHeight="true">
      <c r="A292" t="n" s="7">
        <v>4.5410812E7</v>
      </c>
      <c r="B292" t="s" s="8">
        <v>323</v>
      </c>
      <c r="C292" t="n" s="8">
        <f>IF(false,"005-1258", "005-1258")</f>
      </c>
      <c r="D292" t="s" s="8">
        <v>248</v>
      </c>
      <c r="E292" t="n" s="8">
        <v>1.0</v>
      </c>
      <c r="F292" t="n" s="8">
        <v>376.0</v>
      </c>
      <c r="G292" t="s" s="8">
        <v>53</v>
      </c>
      <c r="H292" t="s" s="8">
        <v>433</v>
      </c>
      <c r="I292" t="s" s="8">
        <v>451</v>
      </c>
    </row>
    <row r="293" ht="16.0" customHeight="true">
      <c r="A293" t="n" s="7">
        <v>4.5191398E7</v>
      </c>
      <c r="B293" t="s" s="8">
        <v>54</v>
      </c>
      <c r="C293" t="n" s="8">
        <f>IF(false,"120921370", "120921370")</f>
      </c>
      <c r="D293" t="s" s="8">
        <v>65</v>
      </c>
      <c r="E293" t="n" s="8">
        <v>1.0</v>
      </c>
      <c r="F293" t="n" s="8">
        <v>1688.0</v>
      </c>
      <c r="G293" t="s" s="8">
        <v>53</v>
      </c>
      <c r="H293" t="s" s="8">
        <v>433</v>
      </c>
      <c r="I293" t="s" s="8">
        <v>452</v>
      </c>
    </row>
    <row r="294" ht="16.0" customHeight="true">
      <c r="A294" t="n" s="7">
        <v>4.5176844E7</v>
      </c>
      <c r="B294" t="s" s="8">
        <v>54</v>
      </c>
      <c r="C294" t="n" s="8">
        <f>IF(false,"120922840", "120922840")</f>
      </c>
      <c r="D294" t="s" s="8">
        <v>453</v>
      </c>
      <c r="E294" t="n" s="8">
        <v>1.0</v>
      </c>
      <c r="F294" t="n" s="8">
        <v>160.0</v>
      </c>
      <c r="G294" t="s" s="8">
        <v>53</v>
      </c>
      <c r="H294" t="s" s="8">
        <v>433</v>
      </c>
      <c r="I294" t="s" s="8">
        <v>454</v>
      </c>
    </row>
    <row r="295" ht="16.0" customHeight="true">
      <c r="A295" t="n" s="7">
        <v>4.5176844E7</v>
      </c>
      <c r="B295" t="s" s="8">
        <v>54</v>
      </c>
      <c r="C295" t="n" s="8">
        <f>IF(false,"120922841", "120922841")</f>
      </c>
      <c r="D295" t="s" s="8">
        <v>455</v>
      </c>
      <c r="E295" t="n" s="8">
        <v>1.0</v>
      </c>
      <c r="F295" t="n" s="8">
        <v>159.0</v>
      </c>
      <c r="G295" t="s" s="8">
        <v>53</v>
      </c>
      <c r="H295" t="s" s="8">
        <v>433</v>
      </c>
      <c r="I295" t="s" s="8">
        <v>454</v>
      </c>
    </row>
    <row r="296" ht="16.0" customHeight="true">
      <c r="A296" t="n" s="7">
        <v>4.5170177E7</v>
      </c>
      <c r="B296" t="s" s="8">
        <v>54</v>
      </c>
      <c r="C296" t="n" s="8">
        <f>IF(false,"005-1513", "005-1513")</f>
      </c>
      <c r="D296" t="s" s="8">
        <v>159</v>
      </c>
      <c r="E296" t="n" s="8">
        <v>1.0</v>
      </c>
      <c r="F296" t="n" s="8">
        <v>792.0</v>
      </c>
      <c r="G296" t="s" s="8">
        <v>53</v>
      </c>
      <c r="H296" t="s" s="8">
        <v>433</v>
      </c>
      <c r="I296" t="s" s="8">
        <v>456</v>
      </c>
    </row>
    <row r="297" ht="16.0" customHeight="true">
      <c r="A297" t="n" s="7">
        <v>4.5164205E7</v>
      </c>
      <c r="B297" t="s" s="8">
        <v>54</v>
      </c>
      <c r="C297" t="n" s="8">
        <f>IF(false,"01-004213", "01-004213")</f>
      </c>
      <c r="D297" t="s" s="8">
        <v>457</v>
      </c>
      <c r="E297" t="n" s="8">
        <v>1.0</v>
      </c>
      <c r="F297" t="n" s="8">
        <v>1489.0</v>
      </c>
      <c r="G297" t="s" s="8">
        <v>53</v>
      </c>
      <c r="H297" t="s" s="8">
        <v>433</v>
      </c>
      <c r="I297" t="s" s="8">
        <v>458</v>
      </c>
    </row>
    <row r="298" ht="16.0" customHeight="true">
      <c r="A298" t="n" s="7">
        <v>4.533633E7</v>
      </c>
      <c r="B298" t="s" s="8">
        <v>184</v>
      </c>
      <c r="C298" t="n" s="8">
        <f>IF(false,"120922598", "120922598")</f>
      </c>
      <c r="D298" t="s" s="8">
        <v>459</v>
      </c>
      <c r="E298" t="n" s="8">
        <v>1.0</v>
      </c>
      <c r="F298" t="n" s="8">
        <v>501.0</v>
      </c>
      <c r="G298" t="s" s="8">
        <v>53</v>
      </c>
      <c r="H298" t="s" s="8">
        <v>433</v>
      </c>
      <c r="I298" t="s" s="8">
        <v>460</v>
      </c>
    </row>
    <row r="299" ht="16.0" customHeight="true">
      <c r="A299" t="n" s="7">
        <v>4.5366678E7</v>
      </c>
      <c r="B299" t="s" s="8">
        <v>323</v>
      </c>
      <c r="C299" t="n" s="8">
        <f>IF(false,"002-102", "002-102")</f>
      </c>
      <c r="D299" t="s" s="8">
        <v>393</v>
      </c>
      <c r="E299" t="n" s="8">
        <v>5.0</v>
      </c>
      <c r="F299" t="n" s="8">
        <v>2334.0</v>
      </c>
      <c r="G299" t="s" s="8">
        <v>53</v>
      </c>
      <c r="H299" t="s" s="8">
        <v>433</v>
      </c>
      <c r="I299" t="s" s="8">
        <v>461</v>
      </c>
    </row>
    <row r="300" ht="16.0" customHeight="true">
      <c r="A300" t="n" s="7">
        <v>4.5304724E7</v>
      </c>
      <c r="B300" t="s" s="8">
        <v>184</v>
      </c>
      <c r="C300" t="n" s="8">
        <f>IF(false,"120921943", "120921943")</f>
      </c>
      <c r="D300" t="s" s="8">
        <v>462</v>
      </c>
      <c r="E300" t="n" s="8">
        <v>1.0</v>
      </c>
      <c r="F300" t="n" s="8">
        <v>665.0</v>
      </c>
      <c r="G300" t="s" s="8">
        <v>53</v>
      </c>
      <c r="H300" t="s" s="8">
        <v>433</v>
      </c>
      <c r="I300" t="s" s="8">
        <v>463</v>
      </c>
    </row>
    <row r="301" ht="16.0" customHeight="true">
      <c r="A301" t="n" s="7">
        <v>4.5387151E7</v>
      </c>
      <c r="B301" t="s" s="8">
        <v>323</v>
      </c>
      <c r="C301" t="n" s="8">
        <f>IF(false,"120922684", "120922684")</f>
      </c>
      <c r="D301" t="s" s="8">
        <v>464</v>
      </c>
      <c r="E301" t="n" s="8">
        <v>1.0</v>
      </c>
      <c r="F301" t="n" s="8">
        <v>331.0</v>
      </c>
      <c r="G301" t="s" s="8">
        <v>53</v>
      </c>
      <c r="H301" t="s" s="8">
        <v>433</v>
      </c>
      <c r="I301" t="s" s="8">
        <v>465</v>
      </c>
    </row>
    <row r="302" ht="16.0" customHeight="true">
      <c r="A302" t="n" s="7">
        <v>4.5381964E7</v>
      </c>
      <c r="B302" t="s" s="8">
        <v>323</v>
      </c>
      <c r="C302" t="n" s="8">
        <f>IF(false,"005-1110", "005-1110")</f>
      </c>
      <c r="D302" t="s" s="8">
        <v>122</v>
      </c>
      <c r="E302" t="n" s="8">
        <v>1.0</v>
      </c>
      <c r="F302" t="n" s="8">
        <v>1412.0</v>
      </c>
      <c r="G302" t="s" s="8">
        <v>53</v>
      </c>
      <c r="H302" t="s" s="8">
        <v>433</v>
      </c>
      <c r="I302" t="s" s="8">
        <v>466</v>
      </c>
    </row>
    <row r="303" ht="16.0" customHeight="true">
      <c r="A303" t="n" s="7">
        <v>4.526871E7</v>
      </c>
      <c r="B303" t="s" s="8">
        <v>184</v>
      </c>
      <c r="C303" t="n" s="8">
        <f>IF(false,"005-1079", "005-1079")</f>
      </c>
      <c r="D303" t="s" s="8">
        <v>467</v>
      </c>
      <c r="E303" t="n" s="8">
        <v>3.0</v>
      </c>
      <c r="F303" t="n" s="8">
        <v>2368.0</v>
      </c>
      <c r="G303" t="s" s="8">
        <v>53</v>
      </c>
      <c r="H303" t="s" s="8">
        <v>433</v>
      </c>
      <c r="I303" t="s" s="8">
        <v>468</v>
      </c>
    </row>
    <row r="304" ht="16.0" customHeight="true">
      <c r="A304" t="n" s="7">
        <v>4.527178E7</v>
      </c>
      <c r="B304" t="s" s="8">
        <v>184</v>
      </c>
      <c r="C304" t="n" s="8">
        <f>IF(false,"120921370", "120921370")</f>
      </c>
      <c r="D304" t="s" s="8">
        <v>65</v>
      </c>
      <c r="E304" t="n" s="8">
        <v>1.0</v>
      </c>
      <c r="F304" t="n" s="8">
        <v>1673.0</v>
      </c>
      <c r="G304" t="s" s="8">
        <v>53</v>
      </c>
      <c r="H304" t="s" s="8">
        <v>433</v>
      </c>
      <c r="I304" t="s" s="8">
        <v>469</v>
      </c>
    </row>
    <row r="305" ht="16.0" customHeight="true">
      <c r="A305" t="n" s="7">
        <v>4.5277691E7</v>
      </c>
      <c r="B305" t="s" s="8">
        <v>184</v>
      </c>
      <c r="C305" t="n" s="8">
        <f>IF(false,"005-1516", "005-1516")</f>
      </c>
      <c r="D305" t="s" s="8">
        <v>82</v>
      </c>
      <c r="E305" t="n" s="8">
        <v>2.0</v>
      </c>
      <c r="F305" t="n" s="8">
        <v>1584.0</v>
      </c>
      <c r="G305" t="s" s="8">
        <v>53</v>
      </c>
      <c r="H305" t="s" s="8">
        <v>433</v>
      </c>
      <c r="I305" t="s" s="8">
        <v>470</v>
      </c>
    </row>
    <row r="306" ht="16.0" customHeight="true">
      <c r="A306" t="n" s="7">
        <v>4.5151155E7</v>
      </c>
      <c r="B306" t="s" s="8">
        <v>54</v>
      </c>
      <c r="C306" t="n" s="8">
        <f>IF(false,"005-1513", "005-1513")</f>
      </c>
      <c r="D306" t="s" s="8">
        <v>159</v>
      </c>
      <c r="E306" t="n" s="8">
        <v>1.0</v>
      </c>
      <c r="F306" t="n" s="8">
        <v>719.0</v>
      </c>
      <c r="G306" t="s" s="8">
        <v>53</v>
      </c>
      <c r="H306" t="s" s="8">
        <v>433</v>
      </c>
      <c r="I306" t="s" s="8">
        <v>471</v>
      </c>
    </row>
    <row r="307" ht="16.0" customHeight="true">
      <c r="A307" t="n" s="7">
        <v>4.5404911E7</v>
      </c>
      <c r="B307" t="s" s="8">
        <v>323</v>
      </c>
      <c r="C307" t="n" s="8">
        <f>IF(false,"005-1517", "005-1517")</f>
      </c>
      <c r="D307" t="s" s="8">
        <v>472</v>
      </c>
      <c r="E307" t="n" s="8">
        <v>1.0</v>
      </c>
      <c r="F307" t="n" s="8">
        <v>949.0</v>
      </c>
      <c r="G307" t="s" s="8">
        <v>53</v>
      </c>
      <c r="H307" t="s" s="8">
        <v>433</v>
      </c>
      <c r="I307" t="s" s="8">
        <v>473</v>
      </c>
    </row>
    <row r="308" ht="16.0" customHeight="true">
      <c r="A308" t="n" s="7">
        <v>4.5437179E7</v>
      </c>
      <c r="B308" t="s" s="8">
        <v>323</v>
      </c>
      <c r="C308" t="n" s="8">
        <f>IF(false,"120921469", "120921469")</f>
      </c>
      <c r="D308" t="s" s="8">
        <v>474</v>
      </c>
      <c r="E308" t="n" s="8">
        <v>1.0</v>
      </c>
      <c r="F308" t="n" s="8">
        <v>107.0</v>
      </c>
      <c r="G308" t="s" s="8">
        <v>53</v>
      </c>
      <c r="H308" t="s" s="8">
        <v>433</v>
      </c>
      <c r="I308" t="s" s="8">
        <v>475</v>
      </c>
    </row>
    <row r="309" ht="16.0" customHeight="true">
      <c r="A309" t="n" s="7">
        <v>4.532148E7</v>
      </c>
      <c r="B309" t="s" s="8">
        <v>184</v>
      </c>
      <c r="C309" t="n" s="8">
        <f>IF(false,"120921995", "120921995")</f>
      </c>
      <c r="D309" t="s" s="8">
        <v>176</v>
      </c>
      <c r="E309" t="n" s="8">
        <v>1.0</v>
      </c>
      <c r="F309" t="n" s="8">
        <v>1052.0</v>
      </c>
      <c r="G309" t="s" s="8">
        <v>53</v>
      </c>
      <c r="H309" t="s" s="8">
        <v>433</v>
      </c>
      <c r="I309" t="s" s="8">
        <v>476</v>
      </c>
    </row>
    <row r="310" ht="16.0" customHeight="true">
      <c r="A310" t="n" s="7">
        <v>4.5403173E7</v>
      </c>
      <c r="B310" t="s" s="8">
        <v>323</v>
      </c>
      <c r="C310" t="n" s="8">
        <f>IF(false,"003-317", "003-317")</f>
      </c>
      <c r="D310" t="s" s="8">
        <v>477</v>
      </c>
      <c r="E310" t="n" s="8">
        <v>1.0</v>
      </c>
      <c r="F310" t="n" s="8">
        <v>1414.0</v>
      </c>
      <c r="G310" t="s" s="8">
        <v>53</v>
      </c>
      <c r="H310" t="s" s="8">
        <v>433</v>
      </c>
      <c r="I310" t="s" s="8">
        <v>478</v>
      </c>
    </row>
    <row r="311" ht="16.0" customHeight="true">
      <c r="A311" t="n" s="7">
        <v>4.5486619E7</v>
      </c>
      <c r="B311" t="s" s="8">
        <v>433</v>
      </c>
      <c r="C311" t="n" s="8">
        <f>IF(false,"120922603", "120922603")</f>
      </c>
      <c r="D311" t="s" s="8">
        <v>479</v>
      </c>
      <c r="E311" t="n" s="8">
        <v>1.0</v>
      </c>
      <c r="F311" t="n" s="8">
        <v>395.0</v>
      </c>
      <c r="G311" t="s" s="8">
        <v>53</v>
      </c>
      <c r="H311" t="s" s="8">
        <v>433</v>
      </c>
      <c r="I311" t="s" s="8">
        <v>480</v>
      </c>
    </row>
    <row r="312" ht="16.0" customHeight="true">
      <c r="A312" t="n" s="7">
        <v>4.4474184E7</v>
      </c>
      <c r="B312" t="s" s="8">
        <v>97</v>
      </c>
      <c r="C312" t="n" s="8">
        <f>IF(false,"01-003884", "01-003884")</f>
      </c>
      <c r="D312" t="s" s="8">
        <v>72</v>
      </c>
      <c r="E312" t="n" s="8">
        <v>2.0</v>
      </c>
      <c r="F312" t="n" s="8">
        <v>1560.0</v>
      </c>
      <c r="G312" t="s" s="8">
        <v>53</v>
      </c>
      <c r="H312" t="s" s="8">
        <v>433</v>
      </c>
      <c r="I312" t="s" s="8">
        <v>481</v>
      </c>
    </row>
    <row r="313" ht="16.0" customHeight="true">
      <c r="A313" t="n" s="7">
        <v>4.5144438E7</v>
      </c>
      <c r="B313" t="s" s="8">
        <v>64</v>
      </c>
      <c r="C313" t="n" s="8">
        <f>IF(false,"120921439", "120921439")</f>
      </c>
      <c r="D313" t="s" s="8">
        <v>74</v>
      </c>
      <c r="E313" t="n" s="8">
        <v>1.0</v>
      </c>
      <c r="F313" t="n" s="8">
        <v>599.0</v>
      </c>
      <c r="G313" t="s" s="8">
        <v>53</v>
      </c>
      <c r="H313" t="s" s="8">
        <v>433</v>
      </c>
      <c r="I313" t="s" s="8">
        <v>482</v>
      </c>
    </row>
    <row r="314" ht="16.0" customHeight="true">
      <c r="A314" t="n" s="7">
        <v>4.5384268E7</v>
      </c>
      <c r="B314" t="s" s="8">
        <v>323</v>
      </c>
      <c r="C314" t="n" s="8">
        <f>IF(false,"120921834", "120921834")</f>
      </c>
      <c r="D314" t="s" s="8">
        <v>483</v>
      </c>
      <c r="E314" t="n" s="8">
        <v>1.0</v>
      </c>
      <c r="F314" t="n" s="8">
        <v>1285.0</v>
      </c>
      <c r="G314" t="s" s="8">
        <v>53</v>
      </c>
      <c r="H314" t="s" s="8">
        <v>433</v>
      </c>
      <c r="I314" t="s" s="8">
        <v>484</v>
      </c>
    </row>
    <row r="315" ht="16.0" customHeight="true">
      <c r="A315" t="n" s="7">
        <v>4.5114095E7</v>
      </c>
      <c r="B315" t="s" s="8">
        <v>64</v>
      </c>
      <c r="C315" t="n" s="8">
        <f>IF(false,"005-1560", "005-1560")</f>
      </c>
      <c r="D315" t="s" s="8">
        <v>485</v>
      </c>
      <c r="E315" t="n" s="8">
        <v>1.0</v>
      </c>
      <c r="F315" t="n" s="8">
        <v>629.0</v>
      </c>
      <c r="G315" t="s" s="8">
        <v>53</v>
      </c>
      <c r="H315" t="s" s="8">
        <v>433</v>
      </c>
      <c r="I315" t="s" s="8">
        <v>486</v>
      </c>
    </row>
    <row r="316" ht="16.0" customHeight="true">
      <c r="A316" t="n" s="7">
        <v>4.5092666E7</v>
      </c>
      <c r="B316" t="s" s="8">
        <v>64</v>
      </c>
      <c r="C316" t="n" s="8">
        <f>IF(false,"003-315", "003-315")</f>
      </c>
      <c r="D316" t="s" s="8">
        <v>131</v>
      </c>
      <c r="E316" t="n" s="8">
        <v>4.0</v>
      </c>
      <c r="F316" t="n" s="8">
        <v>5316.0</v>
      </c>
      <c r="G316" t="s" s="8">
        <v>53</v>
      </c>
      <c r="H316" t="s" s="8">
        <v>433</v>
      </c>
      <c r="I316" t="s" s="8">
        <v>487</v>
      </c>
    </row>
    <row r="317" ht="16.0" customHeight="true">
      <c r="A317" t="n" s="7">
        <v>4.538666E7</v>
      </c>
      <c r="B317" t="s" s="8">
        <v>323</v>
      </c>
      <c r="C317" t="n" s="8">
        <f>IF(false,"01-004111", "01-004111")</f>
      </c>
      <c r="D317" t="s" s="8">
        <v>381</v>
      </c>
      <c r="E317" t="n" s="8">
        <v>1.0</v>
      </c>
      <c r="F317" t="n" s="8">
        <v>787.0</v>
      </c>
      <c r="G317" t="s" s="8">
        <v>53</v>
      </c>
      <c r="H317" t="s" s="8">
        <v>433</v>
      </c>
      <c r="I317" t="s" s="8">
        <v>488</v>
      </c>
    </row>
    <row r="318" ht="16.0" customHeight="true">
      <c r="A318" t="n" s="7">
        <v>4.4479212E7</v>
      </c>
      <c r="B318" t="s" s="8">
        <v>97</v>
      </c>
      <c r="C318" t="n" s="8">
        <f>IF(false,"120922035", "120922035")</f>
      </c>
      <c r="D318" t="s" s="8">
        <v>156</v>
      </c>
      <c r="E318" t="n" s="8">
        <v>3.0</v>
      </c>
      <c r="F318" t="n" s="8">
        <v>2346.0</v>
      </c>
      <c r="G318" t="s" s="8">
        <v>53</v>
      </c>
      <c r="H318" t="s" s="8">
        <v>433</v>
      </c>
      <c r="I318" t="s" s="8">
        <v>489</v>
      </c>
    </row>
    <row r="319" ht="16.0" customHeight="true">
      <c r="A319" t="n" s="7">
        <v>4.4883034E7</v>
      </c>
      <c r="B319" t="s" s="8">
        <v>58</v>
      </c>
      <c r="C319" t="n" s="8">
        <f>IF(false,"120922164", "120922164")</f>
      </c>
      <c r="D319" t="s" s="8">
        <v>336</v>
      </c>
      <c r="E319" t="n" s="8">
        <v>1.0</v>
      </c>
      <c r="F319" t="n" s="8">
        <v>975.0</v>
      </c>
      <c r="G319" t="s" s="8">
        <v>53</v>
      </c>
      <c r="H319" t="s" s="8">
        <v>433</v>
      </c>
      <c r="I319" t="s" s="8">
        <v>490</v>
      </c>
    </row>
    <row r="320" ht="16.0" customHeight="true">
      <c r="A320" t="n" s="7">
        <v>4.5142481E7</v>
      </c>
      <c r="B320" t="s" s="8">
        <v>64</v>
      </c>
      <c r="C320" t="n" s="8">
        <f>IF(false,"003-319", "003-319")</f>
      </c>
      <c r="D320" t="s" s="8">
        <v>93</v>
      </c>
      <c r="E320" t="n" s="8">
        <v>1.0</v>
      </c>
      <c r="F320" t="n" s="8">
        <v>1299.0</v>
      </c>
      <c r="G320" t="s" s="8">
        <v>53</v>
      </c>
      <c r="H320" t="s" s="8">
        <v>433</v>
      </c>
      <c r="I320" t="s" s="8">
        <v>491</v>
      </c>
    </row>
    <row r="321" ht="16.0" customHeight="true">
      <c r="A321" t="n" s="7">
        <v>4.5412355E7</v>
      </c>
      <c r="B321" t="s" s="8">
        <v>323</v>
      </c>
      <c r="C321" t="n" s="8">
        <f>IF(false,"01-003956", "01-003956")</f>
      </c>
      <c r="D321" t="s" s="8">
        <v>492</v>
      </c>
      <c r="E321" t="n" s="8">
        <v>1.0</v>
      </c>
      <c r="F321" t="n" s="8">
        <v>337.0</v>
      </c>
      <c r="G321" t="s" s="8">
        <v>53</v>
      </c>
      <c r="H321" t="s" s="8">
        <v>433</v>
      </c>
      <c r="I321" t="s" s="8">
        <v>493</v>
      </c>
    </row>
    <row r="322" ht="16.0" customHeight="true">
      <c r="A322" t="n" s="7">
        <v>4.399758E7</v>
      </c>
      <c r="B322" t="s" s="8">
        <v>281</v>
      </c>
      <c r="C322" t="n" s="8">
        <f>IF(false,"003-318", "003-318")</f>
      </c>
      <c r="D322" t="s" s="8">
        <v>103</v>
      </c>
      <c r="E322" t="n" s="8">
        <v>1.0</v>
      </c>
      <c r="F322" t="n" s="8">
        <v>1248.0</v>
      </c>
      <c r="G322" t="s" s="8">
        <v>53</v>
      </c>
      <c r="H322" t="s" s="8">
        <v>433</v>
      </c>
      <c r="I322" t="s" s="8">
        <v>494</v>
      </c>
    </row>
    <row r="323" ht="16.0" customHeight="true">
      <c r="A323" t="n" s="7">
        <v>4.5055863E7</v>
      </c>
      <c r="B323" t="s" s="8">
        <v>64</v>
      </c>
      <c r="C323" t="n" s="8">
        <f>IF(false,"120921439", "120921439")</f>
      </c>
      <c r="D323" t="s" s="8">
        <v>74</v>
      </c>
      <c r="E323" t="n" s="8">
        <v>1.0</v>
      </c>
      <c r="F323" t="n" s="8">
        <v>510.0</v>
      </c>
      <c r="G323" t="s" s="8">
        <v>53</v>
      </c>
      <c r="H323" t="s" s="8">
        <v>433</v>
      </c>
      <c r="I323" t="s" s="8">
        <v>495</v>
      </c>
    </row>
    <row r="324" ht="16.0" customHeight="true">
      <c r="A324" t="n" s="7">
        <v>4.5263304E7</v>
      </c>
      <c r="B324" t="s" s="8">
        <v>184</v>
      </c>
      <c r="C324" t="n" s="8">
        <f>IF(false,"120922864", "120922864")</f>
      </c>
      <c r="D324" t="s" s="8">
        <v>496</v>
      </c>
      <c r="E324" t="n" s="8">
        <v>1.0</v>
      </c>
      <c r="F324" t="n" s="8">
        <v>635.0</v>
      </c>
      <c r="G324" t="s" s="8">
        <v>53</v>
      </c>
      <c r="H324" t="s" s="8">
        <v>433</v>
      </c>
      <c r="I324" t="s" s="8">
        <v>497</v>
      </c>
    </row>
    <row r="325" ht="16.0" customHeight="true">
      <c r="A325" t="n" s="7">
        <v>4.483307E7</v>
      </c>
      <c r="B325" t="s" s="8">
        <v>58</v>
      </c>
      <c r="C325" t="n" s="8">
        <f>IF(false,"005-1514", "005-1514")</f>
      </c>
      <c r="D325" t="s" s="8">
        <v>112</v>
      </c>
      <c r="E325" t="n" s="8">
        <v>1.0</v>
      </c>
      <c r="F325" t="n" s="8">
        <v>866.0</v>
      </c>
      <c r="G325" t="s" s="8">
        <v>53</v>
      </c>
      <c r="H325" t="s" s="8">
        <v>433</v>
      </c>
      <c r="I325" t="s" s="8">
        <v>498</v>
      </c>
    </row>
    <row r="326" ht="16.0" customHeight="true">
      <c r="A326" t="n" s="7">
        <v>4.4979071E7</v>
      </c>
      <c r="B326" t="s" s="8">
        <v>69</v>
      </c>
      <c r="C326" t="n" s="8">
        <f>IF(false,"120922352", "120922352")</f>
      </c>
      <c r="D326" t="s" s="8">
        <v>95</v>
      </c>
      <c r="E326" t="n" s="8">
        <v>4.0</v>
      </c>
      <c r="F326" t="n" s="8">
        <v>3012.0</v>
      </c>
      <c r="G326" t="s" s="8">
        <v>53</v>
      </c>
      <c r="H326" t="s" s="8">
        <v>433</v>
      </c>
      <c r="I326" t="s" s="8">
        <v>499</v>
      </c>
    </row>
    <row r="327" ht="16.0" customHeight="true">
      <c r="A327" t="n" s="7">
        <v>4.542718E7</v>
      </c>
      <c r="B327" t="s" s="8">
        <v>323</v>
      </c>
      <c r="C327" t="n" s="8">
        <f>IF(false,"005-1125", "005-1125")</f>
      </c>
      <c r="D327" t="s" s="8">
        <v>500</v>
      </c>
      <c r="E327" t="n" s="8">
        <v>1.0</v>
      </c>
      <c r="F327" t="n" s="8">
        <v>899.0</v>
      </c>
      <c r="G327" t="s" s="8">
        <v>53</v>
      </c>
      <c r="H327" t="s" s="8">
        <v>433</v>
      </c>
      <c r="I327" t="s" s="8">
        <v>501</v>
      </c>
    </row>
    <row r="328" ht="16.0" customHeight="true">
      <c r="A328" t="n" s="7">
        <v>4.4330378E7</v>
      </c>
      <c r="B328" t="s" s="8">
        <v>301</v>
      </c>
      <c r="C328" t="n" s="8">
        <f>IF(false,"120906022", "120906022")</f>
      </c>
      <c r="D328" t="s" s="8">
        <v>108</v>
      </c>
      <c r="E328" t="n" s="8">
        <v>1.0</v>
      </c>
      <c r="F328" t="n" s="8">
        <v>989.0</v>
      </c>
      <c r="G328" t="s" s="8">
        <v>53</v>
      </c>
      <c r="H328" t="s" s="8">
        <v>433</v>
      </c>
      <c r="I328" t="s" s="8">
        <v>502</v>
      </c>
    </row>
    <row r="329" ht="16.0" customHeight="true">
      <c r="A329" t="n" s="7">
        <v>4.4330378E7</v>
      </c>
      <c r="B329" t="s" s="8">
        <v>301</v>
      </c>
      <c r="C329" t="n" s="8">
        <f>IF(false,"120921904", "120921904")</f>
      </c>
      <c r="D329" t="s" s="8">
        <v>292</v>
      </c>
      <c r="E329" t="n" s="8">
        <v>1.0</v>
      </c>
      <c r="F329" t="n" s="8">
        <v>753.0</v>
      </c>
      <c r="G329" t="s" s="8">
        <v>53</v>
      </c>
      <c r="H329" t="s" s="8">
        <v>433</v>
      </c>
      <c r="I329" t="s" s="8">
        <v>502</v>
      </c>
    </row>
    <row r="330" ht="16.0" customHeight="true">
      <c r="A330" t="n" s="7">
        <v>4.549264E7</v>
      </c>
      <c r="B330" t="s" s="8">
        <v>433</v>
      </c>
      <c r="C330" t="n" s="8">
        <f>IF(false,"01-004111", "01-004111")</f>
      </c>
      <c r="D330" t="s" s="8">
        <v>381</v>
      </c>
      <c r="E330" t="n" s="8">
        <v>1.0</v>
      </c>
      <c r="F330" t="n" s="8">
        <v>898.0</v>
      </c>
      <c r="G330" t="s" s="8">
        <v>53</v>
      </c>
      <c r="H330" t="s" s="8">
        <v>433</v>
      </c>
      <c r="I330" t="s" s="8">
        <v>503</v>
      </c>
    </row>
    <row r="331" ht="16.0" customHeight="true">
      <c r="A331" t="n" s="7">
        <v>4.508106E7</v>
      </c>
      <c r="B331" t="s" s="8">
        <v>64</v>
      </c>
      <c r="C331" t="n" s="8">
        <f>IF(false,"000-631", "000-631")</f>
      </c>
      <c r="D331" t="s" s="8">
        <v>171</v>
      </c>
      <c r="E331" t="n" s="8">
        <v>2.0</v>
      </c>
      <c r="F331" t="n" s="8">
        <v>1010.0</v>
      </c>
      <c r="G331" t="s" s="8">
        <v>53</v>
      </c>
      <c r="H331" t="s" s="8">
        <v>433</v>
      </c>
      <c r="I331" t="s" s="8">
        <v>504</v>
      </c>
    </row>
    <row r="332" ht="16.0" customHeight="true">
      <c r="A332" t="n" s="7">
        <v>4.5252845E7</v>
      </c>
      <c r="B332" t="s" s="8">
        <v>54</v>
      </c>
      <c r="C332" t="n" s="8">
        <f>IF(false,"120921853", "120921853")</f>
      </c>
      <c r="D332" t="s" s="8">
        <v>357</v>
      </c>
      <c r="E332" t="n" s="8">
        <v>1.0</v>
      </c>
      <c r="F332" t="n" s="8">
        <v>845.0</v>
      </c>
      <c r="G332" t="s" s="8">
        <v>53</v>
      </c>
      <c r="H332" t="s" s="8">
        <v>433</v>
      </c>
      <c r="I332" t="s" s="8">
        <v>505</v>
      </c>
    </row>
    <row r="333" ht="16.0" customHeight="true">
      <c r="A333" t="n" s="7">
        <v>4.5170535E7</v>
      </c>
      <c r="B333" t="s" s="8">
        <v>54</v>
      </c>
      <c r="C333" t="n" s="8">
        <f>IF(false,"120921899", "120921899")</f>
      </c>
      <c r="D333" t="s" s="8">
        <v>506</v>
      </c>
      <c r="E333" t="n" s="8">
        <v>1.0</v>
      </c>
      <c r="F333" t="n" s="8">
        <v>755.0</v>
      </c>
      <c r="G333" t="s" s="8">
        <v>53</v>
      </c>
      <c r="H333" t="s" s="8">
        <v>433</v>
      </c>
      <c r="I333" t="s" s="8">
        <v>507</v>
      </c>
    </row>
    <row r="334" ht="16.0" customHeight="true">
      <c r="A334" t="n" s="7">
        <v>4.5118036E7</v>
      </c>
      <c r="B334" t="s" s="8">
        <v>64</v>
      </c>
      <c r="C334" t="n" s="8">
        <f>IF(false,"120922158", "120922158")</f>
      </c>
      <c r="D334" t="s" s="8">
        <v>149</v>
      </c>
      <c r="E334" t="n" s="8">
        <v>1.0</v>
      </c>
      <c r="F334" t="n" s="8">
        <v>599.0</v>
      </c>
      <c r="G334" t="s" s="8">
        <v>53</v>
      </c>
      <c r="H334" t="s" s="8">
        <v>433</v>
      </c>
      <c r="I334" t="s" s="8">
        <v>508</v>
      </c>
    </row>
    <row r="335" ht="16.0" customHeight="true">
      <c r="A335" t="n" s="7">
        <v>4.5143912E7</v>
      </c>
      <c r="B335" t="s" s="8">
        <v>64</v>
      </c>
      <c r="C335" t="n" s="8">
        <f>IF(false,"01-004071", "01-004071")</f>
      </c>
      <c r="D335" t="s" s="8">
        <v>509</v>
      </c>
      <c r="E335" t="n" s="8">
        <v>1.0</v>
      </c>
      <c r="F335" t="n" s="8">
        <v>1.0</v>
      </c>
      <c r="G335" t="s" s="8">
        <v>53</v>
      </c>
      <c r="H335" t="s" s="8">
        <v>433</v>
      </c>
      <c r="I335" t="s" s="8">
        <v>510</v>
      </c>
    </row>
    <row r="336" ht="16.0" customHeight="true">
      <c r="A336" t="n" s="7">
        <v>4.5147902E7</v>
      </c>
      <c r="B336" t="s" s="8">
        <v>64</v>
      </c>
      <c r="C336" t="n" s="8">
        <f>IF(false,"005-1250", "005-1250")</f>
      </c>
      <c r="D336" t="s" s="8">
        <v>100</v>
      </c>
      <c r="E336" t="n" s="8">
        <v>2.0</v>
      </c>
      <c r="F336" t="n" s="8">
        <v>2678.0</v>
      </c>
      <c r="G336" t="s" s="8">
        <v>53</v>
      </c>
      <c r="H336" t="s" s="8">
        <v>433</v>
      </c>
      <c r="I336" t="s" s="8">
        <v>511</v>
      </c>
    </row>
    <row r="337" ht="16.0" customHeight="true">
      <c r="A337" t="n" s="7">
        <v>4.5477425E7</v>
      </c>
      <c r="B337" t="s" s="8">
        <v>433</v>
      </c>
      <c r="C337" t="n" s="8">
        <f>IF(false,"003-315", "003-315")</f>
      </c>
      <c r="D337" t="s" s="8">
        <v>131</v>
      </c>
      <c r="E337" t="n" s="8">
        <v>2.0</v>
      </c>
      <c r="F337" t="n" s="8">
        <v>2740.0</v>
      </c>
      <c r="G337" t="s" s="8">
        <v>53</v>
      </c>
      <c r="H337" t="s" s="8">
        <v>512</v>
      </c>
      <c r="I337" t="s" s="8">
        <v>513</v>
      </c>
    </row>
    <row r="338" ht="16.0" customHeight="true">
      <c r="A338" t="n" s="7">
        <v>4.5493412E7</v>
      </c>
      <c r="B338" t="s" s="8">
        <v>433</v>
      </c>
      <c r="C338" t="n" s="8">
        <f>IF(false,"01-003810", "01-003810")</f>
      </c>
      <c r="D338" t="s" s="8">
        <v>341</v>
      </c>
      <c r="E338" t="n" s="8">
        <v>1.0</v>
      </c>
      <c r="F338" t="n" s="8">
        <v>450.0</v>
      </c>
      <c r="G338" t="s" s="8">
        <v>53</v>
      </c>
      <c r="H338" t="s" s="8">
        <v>512</v>
      </c>
      <c r="I338" t="s" s="8">
        <v>514</v>
      </c>
    </row>
    <row r="339" ht="16.0" customHeight="true">
      <c r="A339" t="n" s="7">
        <v>4.5465489E7</v>
      </c>
      <c r="B339" t="s" s="8">
        <v>433</v>
      </c>
      <c r="C339" t="n" s="8">
        <f>IF(false,"120922641", "120922641")</f>
      </c>
      <c r="D339" t="s" s="8">
        <v>199</v>
      </c>
      <c r="E339" t="n" s="8">
        <v>1.0</v>
      </c>
      <c r="F339" t="n" s="8">
        <v>336.0</v>
      </c>
      <c r="G339" t="s" s="8">
        <v>53</v>
      </c>
      <c r="H339" t="s" s="8">
        <v>512</v>
      </c>
      <c r="I339" t="s" s="8">
        <v>515</v>
      </c>
    </row>
    <row r="340" ht="16.0" customHeight="true">
      <c r="A340" t="n" s="7">
        <v>4.5461117E7</v>
      </c>
      <c r="B340" t="s" s="8">
        <v>323</v>
      </c>
      <c r="C340" t="n" s="8">
        <f>IF(false,"120922802", "120922802")</f>
      </c>
      <c r="D340" t="s" s="8">
        <v>516</v>
      </c>
      <c r="E340" t="n" s="8">
        <v>1.0</v>
      </c>
      <c r="F340" t="n" s="8">
        <v>3285.0</v>
      </c>
      <c r="G340" t="s" s="8">
        <v>53</v>
      </c>
      <c r="H340" t="s" s="8">
        <v>512</v>
      </c>
      <c r="I340" t="s" s="8">
        <v>517</v>
      </c>
    </row>
    <row r="341" ht="16.0" customHeight="true">
      <c r="A341" t="n" s="7">
        <v>4.5457003E7</v>
      </c>
      <c r="B341" t="s" s="8">
        <v>323</v>
      </c>
      <c r="C341" t="n" s="8">
        <f>IF(false,"000-631", "000-631")</f>
      </c>
      <c r="D341" t="s" s="8">
        <v>171</v>
      </c>
      <c r="E341" t="n" s="8">
        <v>1.0</v>
      </c>
      <c r="F341" t="n" s="8">
        <v>505.0</v>
      </c>
      <c r="G341" t="s" s="8">
        <v>53</v>
      </c>
      <c r="H341" t="s" s="8">
        <v>512</v>
      </c>
      <c r="I341" t="s" s="8">
        <v>518</v>
      </c>
    </row>
    <row r="342" ht="16.0" customHeight="true">
      <c r="A342" t="n" s="7">
        <v>4.532433E7</v>
      </c>
      <c r="B342" t="s" s="8">
        <v>184</v>
      </c>
      <c r="C342" t="n" s="8">
        <f>IF(false,"120922636", "120922636")</f>
      </c>
      <c r="D342" t="s" s="8">
        <v>173</v>
      </c>
      <c r="E342" t="n" s="8">
        <v>1.0</v>
      </c>
      <c r="F342" t="n" s="8">
        <v>442.0</v>
      </c>
      <c r="G342" t="s" s="8">
        <v>53</v>
      </c>
      <c r="H342" t="s" s="8">
        <v>512</v>
      </c>
      <c r="I342" t="s" s="8">
        <v>519</v>
      </c>
    </row>
    <row r="343" ht="16.0" customHeight="true">
      <c r="A343" t="n" s="7">
        <v>4.5151855E7</v>
      </c>
      <c r="B343" t="s" s="8">
        <v>54</v>
      </c>
      <c r="C343" t="n" s="8">
        <f>IF(false,"000-631", "000-631")</f>
      </c>
      <c r="D343" t="s" s="8">
        <v>171</v>
      </c>
      <c r="E343" t="n" s="8">
        <v>3.0</v>
      </c>
      <c r="F343" t="n" s="8">
        <v>1287.0</v>
      </c>
      <c r="G343" t="s" s="8">
        <v>53</v>
      </c>
      <c r="H343" t="s" s="8">
        <v>512</v>
      </c>
      <c r="I343" t="s" s="8">
        <v>520</v>
      </c>
    </row>
    <row r="344" ht="16.0" customHeight="true">
      <c r="A344" t="n" s="7">
        <v>4.5480587E7</v>
      </c>
      <c r="B344" t="s" s="8">
        <v>433</v>
      </c>
      <c r="C344" t="n" s="8">
        <f>IF(false,"008-576", "008-576")</f>
      </c>
      <c r="D344" t="s" s="8">
        <v>62</v>
      </c>
      <c r="E344" t="n" s="8">
        <v>1.0</v>
      </c>
      <c r="F344" t="n" s="8">
        <v>812.0</v>
      </c>
      <c r="G344" t="s" s="8">
        <v>53</v>
      </c>
      <c r="H344" t="s" s="8">
        <v>512</v>
      </c>
      <c r="I344" t="s" s="8">
        <v>521</v>
      </c>
    </row>
    <row r="345" ht="16.0" customHeight="true">
      <c r="A345" t="n" s="7">
        <v>4.5217391E7</v>
      </c>
      <c r="B345" t="s" s="8">
        <v>54</v>
      </c>
      <c r="C345" t="n" s="8">
        <f>IF(false,"005-1250", "005-1250")</f>
      </c>
      <c r="D345" t="s" s="8">
        <v>100</v>
      </c>
      <c r="E345" t="n" s="8">
        <v>1.0</v>
      </c>
      <c r="F345" t="n" s="8">
        <v>1589.0</v>
      </c>
      <c r="G345" t="s" s="8">
        <v>53</v>
      </c>
      <c r="H345" t="s" s="8">
        <v>512</v>
      </c>
      <c r="I345" t="s" s="8">
        <v>522</v>
      </c>
    </row>
    <row r="346" ht="16.0" customHeight="true">
      <c r="A346" t="n" s="7">
        <v>4.5393612E7</v>
      </c>
      <c r="B346" t="s" s="8">
        <v>323</v>
      </c>
      <c r="C346" t="n" s="8">
        <f>IF(false,"003-315", "003-315")</f>
      </c>
      <c r="D346" t="s" s="8">
        <v>131</v>
      </c>
      <c r="E346" t="n" s="8">
        <v>3.0</v>
      </c>
      <c r="F346" t="n" s="8">
        <v>4110.0</v>
      </c>
      <c r="G346" t="s" s="8">
        <v>53</v>
      </c>
      <c r="H346" t="s" s="8">
        <v>512</v>
      </c>
      <c r="I346" t="s" s="8">
        <v>523</v>
      </c>
    </row>
    <row r="347" ht="16.0" customHeight="true">
      <c r="A347" t="n" s="7">
        <v>4.5206916E7</v>
      </c>
      <c r="B347" t="s" s="8">
        <v>54</v>
      </c>
      <c r="C347" t="n" s="8">
        <f>IF(false,"120921439", "120921439")</f>
      </c>
      <c r="D347" t="s" s="8">
        <v>74</v>
      </c>
      <c r="E347" t="n" s="8">
        <v>1.0</v>
      </c>
      <c r="F347" t="n" s="8">
        <v>507.0</v>
      </c>
      <c r="G347" t="s" s="8">
        <v>53</v>
      </c>
      <c r="H347" t="s" s="8">
        <v>512</v>
      </c>
      <c r="I347" t="s" s="8">
        <v>524</v>
      </c>
    </row>
    <row r="348" ht="16.0" customHeight="true">
      <c r="A348" t="n" s="7">
        <v>4.546292E7</v>
      </c>
      <c r="B348" t="s" s="8">
        <v>323</v>
      </c>
      <c r="C348" t="n" s="8">
        <f>IF(false,"01-004211", "01-004211")</f>
      </c>
      <c r="D348" t="s" s="8">
        <v>320</v>
      </c>
      <c r="E348" t="n" s="8">
        <v>1.0</v>
      </c>
      <c r="F348" t="n" s="8">
        <v>278.0</v>
      </c>
      <c r="G348" t="s" s="8">
        <v>53</v>
      </c>
      <c r="H348" t="s" s="8">
        <v>512</v>
      </c>
      <c r="I348" t="s" s="8">
        <v>525</v>
      </c>
    </row>
    <row r="349" ht="16.0" customHeight="true">
      <c r="A349" t="n" s="7">
        <v>4.5429816E7</v>
      </c>
      <c r="B349" t="s" s="8">
        <v>323</v>
      </c>
      <c r="C349" t="n" s="8">
        <f>IF(false,"120921370", "120921370")</f>
      </c>
      <c r="D349" t="s" s="8">
        <v>65</v>
      </c>
      <c r="E349" t="n" s="8">
        <v>1.0</v>
      </c>
      <c r="F349" t="n" s="8">
        <v>253.0</v>
      </c>
      <c r="G349" t="s" s="8">
        <v>53</v>
      </c>
      <c r="H349" t="s" s="8">
        <v>512</v>
      </c>
      <c r="I349" t="s" s="8">
        <v>526</v>
      </c>
    </row>
    <row r="350" ht="16.0" customHeight="true">
      <c r="A350" t="n" s="7">
        <v>4.547987E7</v>
      </c>
      <c r="B350" t="s" s="8">
        <v>433</v>
      </c>
      <c r="C350" t="n" s="8">
        <f>IF(false,"005-1357", "005-1357")</f>
      </c>
      <c r="D350" t="s" s="8">
        <v>527</v>
      </c>
      <c r="E350" t="n" s="8">
        <v>1.0</v>
      </c>
      <c r="F350" t="n" s="8">
        <v>801.0</v>
      </c>
      <c r="G350" t="s" s="8">
        <v>53</v>
      </c>
      <c r="H350" t="s" s="8">
        <v>512</v>
      </c>
      <c r="I350" t="s" s="8">
        <v>528</v>
      </c>
    </row>
    <row r="351" ht="16.0" customHeight="true">
      <c r="A351" t="n" s="7">
        <v>4.5527854E7</v>
      </c>
      <c r="B351" t="s" s="8">
        <v>433</v>
      </c>
      <c r="C351" t="n" s="8">
        <f>IF(false,"002-098", "002-098")</f>
      </c>
      <c r="D351" t="s" s="8">
        <v>158</v>
      </c>
      <c r="E351" t="n" s="8">
        <v>1.0</v>
      </c>
      <c r="F351" t="n" s="8">
        <v>1389.0</v>
      </c>
      <c r="G351" t="s" s="8">
        <v>53</v>
      </c>
      <c r="H351" t="s" s="8">
        <v>512</v>
      </c>
      <c r="I351" t="s" s="8">
        <v>529</v>
      </c>
    </row>
    <row r="352" ht="16.0" customHeight="true">
      <c r="A352" t="n" s="7">
        <v>4.5528133E7</v>
      </c>
      <c r="B352" t="s" s="8">
        <v>433</v>
      </c>
      <c r="C352" t="n" s="8">
        <f>IF(false,"003-318", "003-318")</f>
      </c>
      <c r="D352" t="s" s="8">
        <v>103</v>
      </c>
      <c r="E352" t="n" s="8">
        <v>1.0</v>
      </c>
      <c r="F352" t="n" s="8">
        <v>1489.0</v>
      </c>
      <c r="G352" t="s" s="8">
        <v>53</v>
      </c>
      <c r="H352" t="s" s="8">
        <v>512</v>
      </c>
      <c r="I352" t="s" s="8">
        <v>530</v>
      </c>
    </row>
    <row r="353" ht="16.0" customHeight="true">
      <c r="A353" t="n" s="7">
        <v>4.527059E7</v>
      </c>
      <c r="B353" t="s" s="8">
        <v>184</v>
      </c>
      <c r="C353" t="n" s="8">
        <f>IF(false,"120922790", "120922790")</f>
      </c>
      <c r="D353" t="s" s="8">
        <v>383</v>
      </c>
      <c r="E353" t="n" s="8">
        <v>1.0</v>
      </c>
      <c r="F353" t="n" s="8">
        <v>249.0</v>
      </c>
      <c r="G353" t="s" s="8">
        <v>53</v>
      </c>
      <c r="H353" t="s" s="8">
        <v>512</v>
      </c>
      <c r="I353" t="s" s="8">
        <v>531</v>
      </c>
    </row>
    <row r="354" ht="16.0" customHeight="true">
      <c r="A354" t="n" s="7">
        <v>4.554118E7</v>
      </c>
      <c r="B354" t="s" s="8">
        <v>433</v>
      </c>
      <c r="C354" t="n" s="8">
        <f>IF(false,"000-631", "000-631")</f>
      </c>
      <c r="D354" t="s" s="8">
        <v>171</v>
      </c>
      <c r="E354" t="n" s="8">
        <v>1.0</v>
      </c>
      <c r="F354" t="n" s="8">
        <v>429.0</v>
      </c>
      <c r="G354" t="s" s="8">
        <v>53</v>
      </c>
      <c r="H354" t="s" s="8">
        <v>512</v>
      </c>
      <c r="I354" t="s" s="8">
        <v>532</v>
      </c>
    </row>
    <row r="355" ht="16.0" customHeight="true">
      <c r="A355" t="n" s="7">
        <v>4.5484273E7</v>
      </c>
      <c r="B355" t="s" s="8">
        <v>433</v>
      </c>
      <c r="C355" t="n" s="8">
        <f>IF(false,"005-1520", "005-1520")</f>
      </c>
      <c r="D355" t="s" s="8">
        <v>333</v>
      </c>
      <c r="E355" t="n" s="8">
        <v>4.0</v>
      </c>
      <c r="F355" t="n" s="8">
        <v>2102.0</v>
      </c>
      <c r="G355" t="s" s="8">
        <v>53</v>
      </c>
      <c r="H355" t="s" s="8">
        <v>512</v>
      </c>
      <c r="I355" t="s" s="8">
        <v>533</v>
      </c>
    </row>
    <row r="356" ht="16.0" customHeight="true">
      <c r="A356" t="n" s="7">
        <v>4.5398179E7</v>
      </c>
      <c r="B356" t="s" s="8">
        <v>323</v>
      </c>
      <c r="C356" t="n" s="8">
        <f>IF(false,"120921506", "120921506")</f>
      </c>
      <c r="D356" t="s" s="8">
        <v>534</v>
      </c>
      <c r="E356" t="n" s="8">
        <v>4.0</v>
      </c>
      <c r="F356" t="n" s="8">
        <v>3697.0</v>
      </c>
      <c r="G356" t="s" s="8">
        <v>53</v>
      </c>
      <c r="H356" t="s" s="8">
        <v>512</v>
      </c>
      <c r="I356" t="s" s="8">
        <v>535</v>
      </c>
    </row>
    <row r="357" ht="16.0" customHeight="true">
      <c r="A357" t="n" s="7">
        <v>4.5514464E7</v>
      </c>
      <c r="B357" t="s" s="8">
        <v>433</v>
      </c>
      <c r="C357" t="n" s="8">
        <f>IF(false,"003-319", "003-319")</f>
      </c>
      <c r="D357" t="s" s="8">
        <v>93</v>
      </c>
      <c r="E357" t="n" s="8">
        <v>1.0</v>
      </c>
      <c r="F357" t="n" s="8">
        <v>1299.0</v>
      </c>
      <c r="G357" t="s" s="8">
        <v>53</v>
      </c>
      <c r="H357" t="s" s="8">
        <v>512</v>
      </c>
      <c r="I357" t="s" s="8">
        <v>536</v>
      </c>
    </row>
    <row r="358" ht="16.0" customHeight="true">
      <c r="A358" t="n" s="7">
        <v>4.5222378E7</v>
      </c>
      <c r="B358" t="s" s="8">
        <v>54</v>
      </c>
      <c r="C358" t="n" s="8">
        <f>IF(false,"120922209", "120922209")</f>
      </c>
      <c r="D358" t="s" s="8">
        <v>537</v>
      </c>
      <c r="E358" t="n" s="8">
        <v>2.0</v>
      </c>
      <c r="F358" t="n" s="8">
        <v>912.0</v>
      </c>
      <c r="G358" t="s" s="8">
        <v>53</v>
      </c>
      <c r="H358" t="s" s="8">
        <v>512</v>
      </c>
      <c r="I358" t="s" s="8">
        <v>538</v>
      </c>
    </row>
    <row r="359" ht="16.0" customHeight="true">
      <c r="A359" t="n" s="7">
        <v>4.5476898E7</v>
      </c>
      <c r="B359" t="s" s="8">
        <v>433</v>
      </c>
      <c r="C359" t="n" s="8">
        <f>IF(false,"120921904", "120921904")</f>
      </c>
      <c r="D359" t="s" s="8">
        <v>292</v>
      </c>
      <c r="E359" t="n" s="8">
        <v>2.0</v>
      </c>
      <c r="F359" t="n" s="8">
        <v>728.0</v>
      </c>
      <c r="G359" t="s" s="8">
        <v>53</v>
      </c>
      <c r="H359" t="s" s="8">
        <v>512</v>
      </c>
      <c r="I359" t="s" s="8">
        <v>539</v>
      </c>
    </row>
    <row r="360" ht="16.0" customHeight="true">
      <c r="A360" t="n" s="7">
        <v>4.5481603E7</v>
      </c>
      <c r="B360" t="s" s="8">
        <v>433</v>
      </c>
      <c r="C360" t="n" s="8">
        <f>IF(false,"120921543", "120921543")</f>
      </c>
      <c r="D360" t="s" s="8">
        <v>325</v>
      </c>
      <c r="E360" t="n" s="8">
        <v>2.0</v>
      </c>
      <c r="F360" t="n" s="8">
        <v>1634.0</v>
      </c>
      <c r="G360" t="s" s="8">
        <v>53</v>
      </c>
      <c r="H360" t="s" s="8">
        <v>512</v>
      </c>
      <c r="I360" t="s" s="8">
        <v>540</v>
      </c>
    </row>
    <row r="361" ht="16.0" customHeight="true">
      <c r="A361" t="n" s="7">
        <v>4.5416702E7</v>
      </c>
      <c r="B361" t="s" s="8">
        <v>323</v>
      </c>
      <c r="C361" t="n" s="8">
        <f>IF(false,"003-318", "003-318")</f>
      </c>
      <c r="D361" t="s" s="8">
        <v>103</v>
      </c>
      <c r="E361" t="n" s="8">
        <v>1.0</v>
      </c>
      <c r="F361" t="n" s="8">
        <v>1489.0</v>
      </c>
      <c r="G361" t="s" s="8">
        <v>53</v>
      </c>
      <c r="H361" t="s" s="8">
        <v>512</v>
      </c>
      <c r="I361" t="s" s="8">
        <v>541</v>
      </c>
    </row>
    <row r="362" ht="16.0" customHeight="true">
      <c r="A362" t="n" s="7">
        <v>4.5412079E7</v>
      </c>
      <c r="B362" t="s" s="8">
        <v>323</v>
      </c>
      <c r="C362" t="n" s="8">
        <f>IF(false,"120922741", "120922741")</f>
      </c>
      <c r="D362" t="s" s="8">
        <v>542</v>
      </c>
      <c r="E362" t="n" s="8">
        <v>2.0</v>
      </c>
      <c r="F362" t="n" s="8">
        <v>2100.0</v>
      </c>
      <c r="G362" t="s" s="8">
        <v>53</v>
      </c>
      <c r="H362" t="s" s="8">
        <v>512</v>
      </c>
      <c r="I362" t="s" s="8">
        <v>543</v>
      </c>
    </row>
    <row r="363" ht="16.0" customHeight="true">
      <c r="A363" t="n" s="7">
        <v>4.5412079E7</v>
      </c>
      <c r="B363" t="s" s="8">
        <v>323</v>
      </c>
      <c r="C363" t="n" s="8">
        <f>IF(false,"01-003924", "01-003924")</f>
      </c>
      <c r="D363" t="s" s="8">
        <v>544</v>
      </c>
      <c r="E363" t="n" s="8">
        <v>2.0</v>
      </c>
      <c r="F363" t="n" s="8">
        <v>1044.0</v>
      </c>
      <c r="G363" t="s" s="8">
        <v>53</v>
      </c>
      <c r="H363" t="s" s="8">
        <v>512</v>
      </c>
      <c r="I363" t="s" s="8">
        <v>543</v>
      </c>
    </row>
    <row r="364" ht="16.0" customHeight="true">
      <c r="A364" t="n" s="7">
        <v>4.53598E7</v>
      </c>
      <c r="B364" t="s" s="8">
        <v>184</v>
      </c>
      <c r="C364" t="n" s="8">
        <f>IF(false,"120921370", "120921370")</f>
      </c>
      <c r="D364" t="s" s="8">
        <v>65</v>
      </c>
      <c r="E364" t="n" s="8">
        <v>1.0</v>
      </c>
      <c r="F364" t="n" s="8">
        <v>1588.0</v>
      </c>
      <c r="G364" t="s" s="8">
        <v>53</v>
      </c>
      <c r="H364" t="s" s="8">
        <v>512</v>
      </c>
      <c r="I364" t="s" s="8">
        <v>545</v>
      </c>
    </row>
    <row r="365" ht="16.0" customHeight="true">
      <c r="A365" t="n" s="7">
        <v>4.5504978E7</v>
      </c>
      <c r="B365" t="s" s="8">
        <v>433</v>
      </c>
      <c r="C365" t="n" s="8">
        <f>IF(false,"120922982", "120922982")</f>
      </c>
      <c r="D365" t="s" s="8">
        <v>546</v>
      </c>
      <c r="E365" t="n" s="8">
        <v>1.0</v>
      </c>
      <c r="F365" t="n" s="8">
        <v>1835.0</v>
      </c>
      <c r="G365" t="s" s="8">
        <v>53</v>
      </c>
      <c r="H365" t="s" s="8">
        <v>512</v>
      </c>
      <c r="I365" t="s" s="8">
        <v>547</v>
      </c>
    </row>
    <row r="366" ht="16.0" customHeight="true">
      <c r="A366" t="n" s="7">
        <v>4.5352378E7</v>
      </c>
      <c r="B366" t="s" s="8">
        <v>184</v>
      </c>
      <c r="C366" t="n" s="8">
        <f>IF(false,"005-1506", "005-1506")</f>
      </c>
      <c r="D366" t="s" s="8">
        <v>548</v>
      </c>
      <c r="E366" t="n" s="8">
        <v>1.0</v>
      </c>
      <c r="F366" t="n" s="8">
        <v>587.0</v>
      </c>
      <c r="G366" t="s" s="8">
        <v>53</v>
      </c>
      <c r="H366" t="s" s="8">
        <v>512</v>
      </c>
      <c r="I366" t="s" s="8">
        <v>549</v>
      </c>
    </row>
    <row r="367" ht="16.0" customHeight="true">
      <c r="A367" t="n" s="7">
        <v>4.548147E7</v>
      </c>
      <c r="B367" t="s" s="8">
        <v>433</v>
      </c>
      <c r="C367" t="n" s="8">
        <f>IF(false,"120921439", "120921439")</f>
      </c>
      <c r="D367" t="s" s="8">
        <v>74</v>
      </c>
      <c r="E367" t="n" s="8">
        <v>2.0</v>
      </c>
      <c r="F367" t="n" s="8">
        <v>1198.0</v>
      </c>
      <c r="G367" t="s" s="8">
        <v>53</v>
      </c>
      <c r="H367" t="s" s="8">
        <v>512</v>
      </c>
      <c r="I367" t="s" s="8">
        <v>550</v>
      </c>
    </row>
    <row r="368" ht="16.0" customHeight="true">
      <c r="A368" t="n" s="7">
        <v>4.54371E7</v>
      </c>
      <c r="B368" t="s" s="8">
        <v>323</v>
      </c>
      <c r="C368" t="n" s="8">
        <f>IF(false,"005-1514", "005-1514")</f>
      </c>
      <c r="D368" t="s" s="8">
        <v>112</v>
      </c>
      <c r="E368" t="n" s="8">
        <v>1.0</v>
      </c>
      <c r="F368" t="n" s="8">
        <v>849.0</v>
      </c>
      <c r="G368" t="s" s="8">
        <v>53</v>
      </c>
      <c r="H368" t="s" s="8">
        <v>512</v>
      </c>
      <c r="I368" t="s" s="8">
        <v>551</v>
      </c>
    </row>
    <row r="369" ht="16.0" customHeight="true">
      <c r="A369" t="n" s="7">
        <v>4.5306534E7</v>
      </c>
      <c r="B369" t="s" s="8">
        <v>184</v>
      </c>
      <c r="C369" t="n" s="8">
        <f>IF(false,"120921439", "120921439")</f>
      </c>
      <c r="D369" t="s" s="8">
        <v>74</v>
      </c>
      <c r="E369" t="n" s="8">
        <v>1.0</v>
      </c>
      <c r="F369" t="n" s="8">
        <v>291.0</v>
      </c>
      <c r="G369" t="s" s="8">
        <v>53</v>
      </c>
      <c r="H369" t="s" s="8">
        <v>512</v>
      </c>
      <c r="I369" t="s" s="8">
        <v>552</v>
      </c>
    </row>
    <row r="370" ht="16.0" customHeight="true">
      <c r="A370" t="n" s="7">
        <v>4.5306534E7</v>
      </c>
      <c r="B370" t="s" s="8">
        <v>184</v>
      </c>
      <c r="C370" t="n" s="8">
        <f>IF(false,"120922158", "120922158")</f>
      </c>
      <c r="D370" t="s" s="8">
        <v>149</v>
      </c>
      <c r="E370" t="n" s="8">
        <v>1.0</v>
      </c>
      <c r="F370" t="n" s="8">
        <v>291.0</v>
      </c>
      <c r="G370" t="s" s="8">
        <v>53</v>
      </c>
      <c r="H370" t="s" s="8">
        <v>512</v>
      </c>
      <c r="I370" t="s" s="8">
        <v>552</v>
      </c>
    </row>
    <row r="371" ht="16.0" customHeight="true">
      <c r="A371" t="n" s="7">
        <v>4.5314264E7</v>
      </c>
      <c r="B371" t="s" s="8">
        <v>184</v>
      </c>
      <c r="C371" t="n" s="8">
        <f>IF(false,"120921947", "120921947")</f>
      </c>
      <c r="D371" t="s" s="8">
        <v>285</v>
      </c>
      <c r="E371" t="n" s="8">
        <v>1.0</v>
      </c>
      <c r="F371" t="n" s="8">
        <v>599.0</v>
      </c>
      <c r="G371" t="s" s="8">
        <v>53</v>
      </c>
      <c r="H371" t="s" s="8">
        <v>512</v>
      </c>
      <c r="I371" t="s" s="8">
        <v>553</v>
      </c>
    </row>
    <row r="372" ht="16.0" customHeight="true">
      <c r="A372" t="n" s="7">
        <v>4.5300114E7</v>
      </c>
      <c r="B372" t="s" s="8">
        <v>184</v>
      </c>
      <c r="C372" t="n" s="8">
        <f>IF(false,"01-003810", "01-003810")</f>
      </c>
      <c r="D372" t="s" s="8">
        <v>341</v>
      </c>
      <c r="E372" t="n" s="8">
        <v>7.0</v>
      </c>
      <c r="F372" t="n" s="8">
        <v>3150.0</v>
      </c>
      <c r="G372" t="s" s="8">
        <v>53</v>
      </c>
      <c r="H372" t="s" s="8">
        <v>512</v>
      </c>
      <c r="I372" t="s" s="8">
        <v>554</v>
      </c>
    </row>
    <row r="373" ht="16.0" customHeight="true">
      <c r="A373" t="n" s="7">
        <v>4.5432426E7</v>
      </c>
      <c r="B373" t="s" s="8">
        <v>323</v>
      </c>
      <c r="C373" t="n" s="8">
        <f>IF(false,"005-1516", "005-1516")</f>
      </c>
      <c r="D373" t="s" s="8">
        <v>82</v>
      </c>
      <c r="E373" t="n" s="8">
        <v>3.0</v>
      </c>
      <c r="F373" t="n" s="8">
        <v>2334.0</v>
      </c>
      <c r="G373" t="s" s="8">
        <v>53</v>
      </c>
      <c r="H373" t="s" s="8">
        <v>512</v>
      </c>
      <c r="I373" t="s" s="8">
        <v>555</v>
      </c>
    </row>
    <row r="374" ht="16.0" customHeight="true">
      <c r="A374" t="n" s="7">
        <v>4.5343272E7</v>
      </c>
      <c r="B374" t="s" s="8">
        <v>184</v>
      </c>
      <c r="C374" t="n" s="8">
        <f>IF(false,"005-1307", "005-1307")</f>
      </c>
      <c r="D374" t="s" s="8">
        <v>556</v>
      </c>
      <c r="E374" t="n" s="8">
        <v>1.0</v>
      </c>
      <c r="F374" t="n" s="8">
        <v>428.0</v>
      </c>
      <c r="G374" t="s" s="8">
        <v>53</v>
      </c>
      <c r="H374" t="s" s="8">
        <v>512</v>
      </c>
      <c r="I374" t="s" s="8">
        <v>557</v>
      </c>
    </row>
    <row r="375" ht="16.0" customHeight="true">
      <c r="A375" t="n" s="7">
        <v>4.5472816E7</v>
      </c>
      <c r="B375" t="s" s="8">
        <v>433</v>
      </c>
      <c r="C375" t="n" s="8">
        <f>IF(false,"005-1261", "005-1261")</f>
      </c>
      <c r="D375" t="s" s="8">
        <v>558</v>
      </c>
      <c r="E375" t="n" s="8">
        <v>1.0</v>
      </c>
      <c r="F375" t="n" s="8">
        <v>381.0</v>
      </c>
      <c r="G375" t="s" s="8">
        <v>53</v>
      </c>
      <c r="H375" t="s" s="8">
        <v>512</v>
      </c>
      <c r="I375" t="s" s="8">
        <v>559</v>
      </c>
    </row>
    <row r="376" ht="16.0" customHeight="true">
      <c r="A376" t="n" s="7">
        <v>4.5495656E7</v>
      </c>
      <c r="B376" t="s" s="8">
        <v>433</v>
      </c>
      <c r="C376" t="n" s="8">
        <f>IF(false,"005-1101", "005-1101")</f>
      </c>
      <c r="D376" t="s" s="8">
        <v>560</v>
      </c>
      <c r="E376" t="n" s="8">
        <v>1.0</v>
      </c>
      <c r="F376" t="n" s="8">
        <v>721.0</v>
      </c>
      <c r="G376" t="s" s="8">
        <v>53</v>
      </c>
      <c r="H376" t="s" s="8">
        <v>512</v>
      </c>
      <c r="I376" t="s" s="8">
        <v>561</v>
      </c>
    </row>
    <row r="377" ht="16.0" customHeight="true">
      <c r="A377" t="n" s="7">
        <v>4.5410737E7</v>
      </c>
      <c r="B377" t="s" s="8">
        <v>323</v>
      </c>
      <c r="C377" t="n" s="8">
        <f>IF(false,"003-317", "003-317")</f>
      </c>
      <c r="D377" t="s" s="8">
        <v>477</v>
      </c>
      <c r="E377" t="n" s="8">
        <v>2.0</v>
      </c>
      <c r="F377" t="n" s="8">
        <v>2828.0</v>
      </c>
      <c r="G377" t="s" s="8">
        <v>53</v>
      </c>
      <c r="H377" t="s" s="8">
        <v>512</v>
      </c>
      <c r="I377" t="s" s="8">
        <v>562</v>
      </c>
    </row>
    <row r="378" ht="16.0" customHeight="true">
      <c r="A378" t="n" s="7">
        <v>4.5424946E7</v>
      </c>
      <c r="B378" t="s" s="8">
        <v>323</v>
      </c>
      <c r="C378" t="n" s="8">
        <f>IF(false,"120921995", "120921995")</f>
      </c>
      <c r="D378" t="s" s="8">
        <v>176</v>
      </c>
      <c r="E378" t="n" s="8">
        <v>3.0</v>
      </c>
      <c r="F378" t="n" s="8">
        <v>3108.0</v>
      </c>
      <c r="G378" t="s" s="8">
        <v>53</v>
      </c>
      <c r="H378" t="s" s="8">
        <v>512</v>
      </c>
      <c r="I378" t="s" s="8">
        <v>563</v>
      </c>
    </row>
    <row r="379" ht="16.0" customHeight="true">
      <c r="A379" t="n" s="7">
        <v>4.5395454E7</v>
      </c>
      <c r="B379" t="s" s="8">
        <v>323</v>
      </c>
      <c r="C379" t="n" s="8">
        <f>IF(false,"000-631", "000-631")</f>
      </c>
      <c r="D379" t="s" s="8">
        <v>171</v>
      </c>
      <c r="E379" t="n" s="8">
        <v>1.0</v>
      </c>
      <c r="F379" t="n" s="8">
        <v>200.0</v>
      </c>
      <c r="G379" t="s" s="8">
        <v>53</v>
      </c>
      <c r="H379" t="s" s="8">
        <v>512</v>
      </c>
      <c r="I379" t="s" s="8">
        <v>564</v>
      </c>
    </row>
    <row r="380" ht="16.0" customHeight="true">
      <c r="A380" t="n" s="7">
        <v>4.5329861E7</v>
      </c>
      <c r="B380" t="s" s="8">
        <v>184</v>
      </c>
      <c r="C380" t="n" s="8">
        <f>IF(false,"120921439", "120921439")</f>
      </c>
      <c r="D380" t="s" s="8">
        <v>74</v>
      </c>
      <c r="E380" t="n" s="8">
        <v>1.0</v>
      </c>
      <c r="F380" t="n" s="8">
        <v>195.0</v>
      </c>
      <c r="G380" t="s" s="8">
        <v>53</v>
      </c>
      <c r="H380" t="s" s="8">
        <v>512</v>
      </c>
      <c r="I380" t="s" s="8">
        <v>565</v>
      </c>
    </row>
    <row r="381" ht="16.0" customHeight="true">
      <c r="A381" t="n" s="7">
        <v>4.5345253E7</v>
      </c>
      <c r="B381" t="s" s="8">
        <v>184</v>
      </c>
      <c r="C381" t="n" s="8">
        <f>IF(false,"120922803", "120922803")</f>
      </c>
      <c r="D381" t="s" s="8">
        <v>566</v>
      </c>
      <c r="E381" t="n" s="8">
        <v>1.0</v>
      </c>
      <c r="F381" t="n" s="8">
        <v>4360.0</v>
      </c>
      <c r="G381" t="s" s="8">
        <v>53</v>
      </c>
      <c r="H381" t="s" s="8">
        <v>512</v>
      </c>
      <c r="I381" t="s" s="8">
        <v>567</v>
      </c>
    </row>
    <row r="382" ht="16.0" customHeight="true">
      <c r="A382" t="n" s="7">
        <v>4.5462258E7</v>
      </c>
      <c r="B382" t="s" s="8">
        <v>323</v>
      </c>
      <c r="C382" t="n" s="8">
        <f>IF(false,"120922422", "120922422")</f>
      </c>
      <c r="D382" t="s" s="8">
        <v>568</v>
      </c>
      <c r="E382" t="n" s="8">
        <v>2.0</v>
      </c>
      <c r="F382" t="n" s="8">
        <v>1.0</v>
      </c>
      <c r="G382" t="s" s="8">
        <v>53</v>
      </c>
      <c r="H382" t="s" s="8">
        <v>512</v>
      </c>
      <c r="I382" t="s" s="8">
        <v>569</v>
      </c>
    </row>
    <row r="383" ht="16.0" customHeight="true">
      <c r="A383" t="n" s="7">
        <v>4.5462258E7</v>
      </c>
      <c r="B383" t="s" s="8">
        <v>323</v>
      </c>
      <c r="C383" t="n" s="8">
        <f>IF(false,"120922318", "120922318")</f>
      </c>
      <c r="D383" t="s" s="8">
        <v>570</v>
      </c>
      <c r="E383" t="n" s="8">
        <v>1.0</v>
      </c>
      <c r="F383" t="n" s="8">
        <v>1.0</v>
      </c>
      <c r="G383" t="s" s="8">
        <v>53</v>
      </c>
      <c r="H383" t="s" s="8">
        <v>512</v>
      </c>
      <c r="I383" t="s" s="8">
        <v>569</v>
      </c>
    </row>
    <row r="384" ht="16.0" customHeight="true">
      <c r="A384" t="n" s="7">
        <v>4.543137E7</v>
      </c>
      <c r="B384" t="s" s="8">
        <v>323</v>
      </c>
      <c r="C384" t="n" s="8">
        <f>IF(false,"002-098", "002-098")</f>
      </c>
      <c r="D384" t="s" s="8">
        <v>158</v>
      </c>
      <c r="E384" t="n" s="8">
        <v>1.0</v>
      </c>
      <c r="F384" t="n" s="8">
        <v>929.0</v>
      </c>
      <c r="G384" t="s" s="8">
        <v>53</v>
      </c>
      <c r="H384" t="s" s="8">
        <v>512</v>
      </c>
      <c r="I384" t="s" s="8">
        <v>571</v>
      </c>
    </row>
    <row r="385" ht="16.0" customHeight="true">
      <c r="A385" t="n" s="7">
        <v>4.5403971E7</v>
      </c>
      <c r="B385" t="s" s="8">
        <v>323</v>
      </c>
      <c r="C385" t="n" s="8">
        <f>IF(false,"120921370", "120921370")</f>
      </c>
      <c r="D385" t="s" s="8">
        <v>65</v>
      </c>
      <c r="E385" t="n" s="8">
        <v>1.0</v>
      </c>
      <c r="F385" t="n" s="8">
        <v>1673.0</v>
      </c>
      <c r="G385" t="s" s="8">
        <v>53</v>
      </c>
      <c r="H385" t="s" s="8">
        <v>512</v>
      </c>
      <c r="I385" t="s" s="8">
        <v>572</v>
      </c>
    </row>
    <row r="386" ht="16.0" customHeight="true">
      <c r="A386" t="n" s="7">
        <v>4.5382763E7</v>
      </c>
      <c r="B386" t="s" s="8">
        <v>323</v>
      </c>
      <c r="C386" t="n" s="8">
        <f>IF(false,"008-576", "008-576")</f>
      </c>
      <c r="D386" t="s" s="8">
        <v>62</v>
      </c>
      <c r="E386" t="n" s="8">
        <v>2.0</v>
      </c>
      <c r="F386" t="n" s="8">
        <v>1624.0</v>
      </c>
      <c r="G386" t="s" s="8">
        <v>53</v>
      </c>
      <c r="H386" t="s" s="8">
        <v>512</v>
      </c>
      <c r="I386" t="s" s="8">
        <v>573</v>
      </c>
    </row>
    <row r="387" ht="16.0" customHeight="true">
      <c r="A387" t="n" s="7">
        <v>4.5398433E7</v>
      </c>
      <c r="B387" t="s" s="8">
        <v>323</v>
      </c>
      <c r="C387" t="n" s="8">
        <f>IF(false,"005-1110", "005-1110")</f>
      </c>
      <c r="D387" t="s" s="8">
        <v>122</v>
      </c>
      <c r="E387" t="n" s="8">
        <v>1.0</v>
      </c>
      <c r="F387" t="n" s="8">
        <v>1456.0</v>
      </c>
      <c r="G387" t="s" s="8">
        <v>53</v>
      </c>
      <c r="H387" t="s" s="8">
        <v>512</v>
      </c>
      <c r="I387" t="s" s="8">
        <v>574</v>
      </c>
    </row>
    <row r="388" ht="16.0" customHeight="true">
      <c r="A388" t="n" s="7">
        <v>4.5392991E7</v>
      </c>
      <c r="B388" t="s" s="8">
        <v>323</v>
      </c>
      <c r="C388" t="n" s="8">
        <f>IF(false,"003-319", "003-319")</f>
      </c>
      <c r="D388" t="s" s="8">
        <v>93</v>
      </c>
      <c r="E388" t="n" s="8">
        <v>1.0</v>
      </c>
      <c r="F388" t="n" s="8">
        <v>1299.0</v>
      </c>
      <c r="G388" t="s" s="8">
        <v>53</v>
      </c>
      <c r="H388" t="s" s="8">
        <v>512</v>
      </c>
      <c r="I388" t="s" s="8">
        <v>575</v>
      </c>
    </row>
    <row r="389" ht="16.0" customHeight="true">
      <c r="A389" t="n" s="7">
        <v>4.5476915E7</v>
      </c>
      <c r="B389" t="s" s="8">
        <v>433</v>
      </c>
      <c r="C389" t="n" s="8">
        <f>IF(false,"120922613", "120922613")</f>
      </c>
      <c r="D389" t="s" s="8">
        <v>576</v>
      </c>
      <c r="E389" t="n" s="8">
        <v>1.0</v>
      </c>
      <c r="F389" t="n" s="8">
        <v>1.0</v>
      </c>
      <c r="G389" t="s" s="8">
        <v>53</v>
      </c>
      <c r="H389" t="s" s="8">
        <v>512</v>
      </c>
      <c r="I389" t="s" s="8">
        <v>577</v>
      </c>
    </row>
    <row r="390" ht="16.0" customHeight="true">
      <c r="A390" t="n" s="7">
        <v>4.5452547E7</v>
      </c>
      <c r="B390" t="s" s="8">
        <v>323</v>
      </c>
      <c r="C390" t="n" s="8">
        <f>IF(false,"120906023", "120906023")</f>
      </c>
      <c r="D390" t="s" s="8">
        <v>106</v>
      </c>
      <c r="E390" t="n" s="8">
        <v>1.0</v>
      </c>
      <c r="F390" t="n" s="8">
        <v>758.0</v>
      </c>
      <c r="G390" t="s" s="8">
        <v>53</v>
      </c>
      <c r="H390" t="s" s="8">
        <v>512</v>
      </c>
      <c r="I390" t="s" s="8">
        <v>578</v>
      </c>
    </row>
    <row r="391" ht="16.0" customHeight="true">
      <c r="A391" t="n" s="7">
        <v>4.5400164E7</v>
      </c>
      <c r="B391" t="s" s="8">
        <v>323</v>
      </c>
      <c r="C391" t="n" s="8">
        <f>IF(false,"003-306", "003-306")</f>
      </c>
      <c r="D391" t="s" s="8">
        <v>441</v>
      </c>
      <c r="E391" t="n" s="8">
        <v>3.0</v>
      </c>
      <c r="F391" t="n" s="8">
        <v>819.0</v>
      </c>
      <c r="G391" t="s" s="8">
        <v>53</v>
      </c>
      <c r="H391" t="s" s="8">
        <v>512</v>
      </c>
      <c r="I391" t="s" s="8">
        <v>579</v>
      </c>
    </row>
    <row r="392" ht="16.0" customHeight="true">
      <c r="A392" t="n" s="7">
        <v>4.5371268E7</v>
      </c>
      <c r="B392" t="s" s="8">
        <v>323</v>
      </c>
      <c r="C392" t="n" s="8">
        <f>IF(false,"01-004111", "01-004111")</f>
      </c>
      <c r="D392" t="s" s="8">
        <v>381</v>
      </c>
      <c r="E392" t="n" s="8">
        <v>1.0</v>
      </c>
      <c r="F392" t="n" s="8">
        <v>381.0</v>
      </c>
      <c r="G392" t="s" s="8">
        <v>53</v>
      </c>
      <c r="H392" t="s" s="8">
        <v>512</v>
      </c>
      <c r="I392" t="s" s="8">
        <v>580</v>
      </c>
    </row>
    <row r="393" ht="16.0" customHeight="true">
      <c r="A393" t="n" s="7">
        <v>4.5370305E7</v>
      </c>
      <c r="B393" t="s" s="8">
        <v>323</v>
      </c>
      <c r="C393" t="n" s="8">
        <f>IF(false,"120906023", "120906023")</f>
      </c>
      <c r="D393" t="s" s="8">
        <v>106</v>
      </c>
      <c r="E393" t="n" s="8">
        <v>1.0</v>
      </c>
      <c r="F393" t="n" s="8">
        <v>989.0</v>
      </c>
      <c r="G393" t="s" s="8">
        <v>53</v>
      </c>
      <c r="H393" t="s" s="8">
        <v>512</v>
      </c>
      <c r="I393" t="s" s="8">
        <v>581</v>
      </c>
    </row>
    <row r="394" ht="16.0" customHeight="true">
      <c r="A394" t="n" s="7">
        <v>4.5223073E7</v>
      </c>
      <c r="B394" t="s" s="8">
        <v>54</v>
      </c>
      <c r="C394" t="n" s="8">
        <f>IF(false,"120922598", "120922598")</f>
      </c>
      <c r="D394" t="s" s="8">
        <v>459</v>
      </c>
      <c r="E394" t="n" s="8">
        <v>1.0</v>
      </c>
      <c r="F394" t="n" s="8">
        <v>876.0</v>
      </c>
      <c r="G394" t="s" s="8">
        <v>53</v>
      </c>
      <c r="H394" t="s" s="8">
        <v>512</v>
      </c>
      <c r="I394" t="s" s="8">
        <v>582</v>
      </c>
    </row>
    <row r="395" ht="16.0" customHeight="true">
      <c r="A395" t="n" s="7">
        <v>4.5206611E7</v>
      </c>
      <c r="B395" t="s" s="8">
        <v>54</v>
      </c>
      <c r="C395" t="n" s="8">
        <f>IF(false,"120921570", "120921570")</f>
      </c>
      <c r="D395" t="s" s="8">
        <v>583</v>
      </c>
      <c r="E395" t="n" s="8">
        <v>1.0</v>
      </c>
      <c r="F395" t="n" s="8">
        <v>564.0</v>
      </c>
      <c r="G395" t="s" s="8">
        <v>53</v>
      </c>
      <c r="H395" t="s" s="8">
        <v>512</v>
      </c>
      <c r="I395" t="s" s="8">
        <v>584</v>
      </c>
    </row>
    <row r="396" ht="16.0" customHeight="true">
      <c r="A396" t="n" s="7">
        <v>4.520211E7</v>
      </c>
      <c r="B396" t="s" s="8">
        <v>54</v>
      </c>
      <c r="C396" t="n" s="8">
        <f>IF(false,"005-1516", "005-1516")</f>
      </c>
      <c r="D396" t="s" s="8">
        <v>82</v>
      </c>
      <c r="E396" t="n" s="8">
        <v>3.0</v>
      </c>
      <c r="F396" t="n" s="8">
        <v>2376.0</v>
      </c>
      <c r="G396" t="s" s="8">
        <v>53</v>
      </c>
      <c r="H396" t="s" s="8">
        <v>512</v>
      </c>
      <c r="I396" t="s" s="8">
        <v>585</v>
      </c>
    </row>
    <row r="397" ht="16.0" customHeight="true">
      <c r="A397" t="n" s="7">
        <v>4.5403978E7</v>
      </c>
      <c r="B397" t="s" s="8">
        <v>323</v>
      </c>
      <c r="C397" t="n" s="8">
        <f>IF(false,"005-1516", "005-1516")</f>
      </c>
      <c r="D397" t="s" s="8">
        <v>82</v>
      </c>
      <c r="E397" t="n" s="8">
        <v>1.0</v>
      </c>
      <c r="F397" t="n" s="8">
        <v>778.0</v>
      </c>
      <c r="G397" t="s" s="8">
        <v>53</v>
      </c>
      <c r="H397" t="s" s="8">
        <v>512</v>
      </c>
      <c r="I397" t="s" s="8">
        <v>586</v>
      </c>
    </row>
    <row r="398" ht="16.0" customHeight="true">
      <c r="A398" t="n" s="7">
        <v>4.5416064E7</v>
      </c>
      <c r="B398" t="s" s="8">
        <v>323</v>
      </c>
      <c r="C398" t="n" s="8">
        <f>IF(false,"005-1250", "005-1250")</f>
      </c>
      <c r="D398" t="s" s="8">
        <v>100</v>
      </c>
      <c r="E398" t="n" s="8">
        <v>1.0</v>
      </c>
      <c r="F398" t="n" s="8">
        <v>1543.0</v>
      </c>
      <c r="G398" t="s" s="8">
        <v>53</v>
      </c>
      <c r="H398" t="s" s="8">
        <v>512</v>
      </c>
      <c r="I398" t="s" s="8">
        <v>587</v>
      </c>
    </row>
    <row r="399" ht="16.0" customHeight="true">
      <c r="A399" t="n" s="7">
        <v>4.5429879E7</v>
      </c>
      <c r="B399" t="s" s="8">
        <v>323</v>
      </c>
      <c r="C399" t="n" s="8">
        <f>IF(false,"120922158", "120922158")</f>
      </c>
      <c r="D399" t="s" s="8">
        <v>149</v>
      </c>
      <c r="E399" t="n" s="8">
        <v>1.0</v>
      </c>
      <c r="F399" t="n" s="8">
        <v>574.0</v>
      </c>
      <c r="G399" t="s" s="8">
        <v>53</v>
      </c>
      <c r="H399" t="s" s="8">
        <v>512</v>
      </c>
      <c r="I399" t="s" s="8">
        <v>588</v>
      </c>
    </row>
    <row r="400" ht="16.0" customHeight="true">
      <c r="A400" t="n" s="7">
        <v>4.5422814E7</v>
      </c>
      <c r="B400" t="s" s="8">
        <v>323</v>
      </c>
      <c r="C400" t="n" s="8">
        <f>IF(false,"120922610", "120922610")</f>
      </c>
      <c r="D400" t="s" s="8">
        <v>589</v>
      </c>
      <c r="E400" t="n" s="8">
        <v>1.0</v>
      </c>
      <c r="F400" t="n" s="8">
        <v>298.0</v>
      </c>
      <c r="G400" t="s" s="8">
        <v>53</v>
      </c>
      <c r="H400" t="s" s="8">
        <v>512</v>
      </c>
      <c r="I400" t="s" s="8">
        <v>590</v>
      </c>
    </row>
    <row r="401" ht="16.0" customHeight="true">
      <c r="A401" t="n" s="7">
        <v>4.5422814E7</v>
      </c>
      <c r="B401" t="s" s="8">
        <v>323</v>
      </c>
      <c r="C401" t="n" s="8">
        <f>IF(false,"120922724", "120922724")</f>
      </c>
      <c r="D401" t="s" s="8">
        <v>591</v>
      </c>
      <c r="E401" t="n" s="8">
        <v>1.0</v>
      </c>
      <c r="F401" t="n" s="8">
        <v>289.0</v>
      </c>
      <c r="G401" t="s" s="8">
        <v>53</v>
      </c>
      <c r="H401" t="s" s="8">
        <v>512</v>
      </c>
      <c r="I401" t="s" s="8">
        <v>590</v>
      </c>
    </row>
    <row r="402" ht="16.0" customHeight="true">
      <c r="A402" t="n" s="7">
        <v>4.5400753E7</v>
      </c>
      <c r="B402" t="s" s="8">
        <v>323</v>
      </c>
      <c r="C402" t="n" s="8">
        <f>IF(false,"1003330", "1003330")</f>
      </c>
      <c r="D402" t="s" s="8">
        <v>592</v>
      </c>
      <c r="E402" t="n" s="8">
        <v>1.0</v>
      </c>
      <c r="F402" t="n" s="8">
        <v>198.0</v>
      </c>
      <c r="G402" t="s" s="8">
        <v>53</v>
      </c>
      <c r="H402" t="s" s="8">
        <v>512</v>
      </c>
      <c r="I402" t="s" s="8">
        <v>593</v>
      </c>
    </row>
    <row r="403" ht="16.0" customHeight="true">
      <c r="A403" t="n" s="7">
        <v>4.5476256E7</v>
      </c>
      <c r="B403" t="s" s="8">
        <v>433</v>
      </c>
      <c r="C403" t="n" s="8">
        <f>IF(false,"120922782", "120922782")</f>
      </c>
      <c r="D403" t="s" s="8">
        <v>594</v>
      </c>
      <c r="E403" t="n" s="8">
        <v>10.0</v>
      </c>
      <c r="F403" t="n" s="8">
        <v>4010.0</v>
      </c>
      <c r="G403" t="s" s="8">
        <v>53</v>
      </c>
      <c r="H403" t="s" s="8">
        <v>512</v>
      </c>
      <c r="I403" t="s" s="8">
        <v>595</v>
      </c>
    </row>
    <row r="404" ht="16.0" customHeight="true">
      <c r="A404" t="n" s="7">
        <v>4.5544706E7</v>
      </c>
      <c r="B404" t="s" s="8">
        <v>433</v>
      </c>
      <c r="C404" t="n" s="8">
        <f>IF(false,"120922750", "120922750")</f>
      </c>
      <c r="D404" t="s" s="8">
        <v>596</v>
      </c>
      <c r="E404" t="n" s="8">
        <v>1.0</v>
      </c>
      <c r="F404" t="n" s="8">
        <v>899.0</v>
      </c>
      <c r="G404" t="s" s="8">
        <v>53</v>
      </c>
      <c r="H404" t="s" s="8">
        <v>512</v>
      </c>
      <c r="I404" t="s" s="8">
        <v>597</v>
      </c>
    </row>
    <row r="405" ht="16.0" customHeight="true">
      <c r="A405" t="n" s="7">
        <v>4.5554921E7</v>
      </c>
      <c r="B405" t="s" s="8">
        <v>433</v>
      </c>
      <c r="C405" t="n" s="8">
        <f>IF(false,"120921370", "120921370")</f>
      </c>
      <c r="D405" t="s" s="8">
        <v>65</v>
      </c>
      <c r="E405" t="n" s="8">
        <v>1.0</v>
      </c>
      <c r="F405" t="n" s="8">
        <v>1026.0</v>
      </c>
      <c r="G405" t="s" s="8">
        <v>53</v>
      </c>
      <c r="H405" t="s" s="8">
        <v>512</v>
      </c>
      <c r="I405" t="s" s="8">
        <v>598</v>
      </c>
    </row>
    <row r="406" ht="16.0" customHeight="true">
      <c r="A406" t="n" s="7">
        <v>4.5359499E7</v>
      </c>
      <c r="B406" t="s" s="8">
        <v>184</v>
      </c>
      <c r="C406" t="n" s="8">
        <f>IF(false,"120922903", "120922903")</f>
      </c>
      <c r="D406" t="s" s="8">
        <v>208</v>
      </c>
      <c r="E406" t="n" s="8">
        <v>1.0</v>
      </c>
      <c r="F406" t="n" s="8">
        <v>365.0</v>
      </c>
      <c r="G406" t="s" s="8">
        <v>53</v>
      </c>
      <c r="H406" t="s" s="8">
        <v>512</v>
      </c>
      <c r="I406" t="s" s="8">
        <v>599</v>
      </c>
    </row>
    <row r="407" ht="16.0" customHeight="true">
      <c r="A407" t="n" s="7">
        <v>4.5157834E7</v>
      </c>
      <c r="B407" t="s" s="8">
        <v>54</v>
      </c>
      <c r="C407" t="n" s="8">
        <f>IF(false,"120921902", "120921902")</f>
      </c>
      <c r="D407" t="s" s="8">
        <v>188</v>
      </c>
      <c r="E407" t="n" s="8">
        <v>1.0</v>
      </c>
      <c r="F407" t="n" s="8">
        <v>508.0</v>
      </c>
      <c r="G407" t="s" s="8">
        <v>53</v>
      </c>
      <c r="H407" t="s" s="8">
        <v>512</v>
      </c>
      <c r="I407" t="s" s="8">
        <v>600</v>
      </c>
    </row>
    <row r="408" ht="16.0" customHeight="true">
      <c r="A408" t="n" s="7">
        <v>4.5549091E7</v>
      </c>
      <c r="B408" t="s" s="8">
        <v>433</v>
      </c>
      <c r="C408" t="n" s="8">
        <f>IF(false,"005-1258", "005-1258")</f>
      </c>
      <c r="D408" t="s" s="8">
        <v>248</v>
      </c>
      <c r="E408" t="n" s="8">
        <v>1.0</v>
      </c>
      <c r="F408" t="n" s="8">
        <v>199.0</v>
      </c>
      <c r="G408" t="s" s="8">
        <v>53</v>
      </c>
      <c r="H408" t="s" s="8">
        <v>512</v>
      </c>
      <c r="I408" t="s" s="8">
        <v>601</v>
      </c>
    </row>
    <row r="409" ht="16.0" customHeight="true">
      <c r="A409" t="n" s="7">
        <v>4.5492255E7</v>
      </c>
      <c r="B409" t="s" s="8">
        <v>433</v>
      </c>
      <c r="C409" t="n" s="8">
        <f>IF(false,"120921370", "120921370")</f>
      </c>
      <c r="D409" t="s" s="8">
        <v>65</v>
      </c>
      <c r="E409" t="n" s="8">
        <v>1.0</v>
      </c>
      <c r="F409" t="n" s="8">
        <v>1418.0</v>
      </c>
      <c r="G409" t="s" s="8">
        <v>53</v>
      </c>
      <c r="H409" t="s" s="8">
        <v>512</v>
      </c>
      <c r="I409" t="s" s="8">
        <v>602</v>
      </c>
    </row>
    <row r="410" ht="16.0" customHeight="true">
      <c r="A410" t="n" s="7">
        <v>4.5489843E7</v>
      </c>
      <c r="B410" t="s" s="8">
        <v>433</v>
      </c>
      <c r="C410" t="n" s="8">
        <f>IF(false,"120922541", "120922541")</f>
      </c>
      <c r="D410" t="s" s="8">
        <v>603</v>
      </c>
      <c r="E410" t="n" s="8">
        <v>1.0</v>
      </c>
      <c r="F410" t="n" s="8">
        <v>448.0</v>
      </c>
      <c r="G410" t="s" s="8">
        <v>53</v>
      </c>
      <c r="H410" t="s" s="8">
        <v>512</v>
      </c>
      <c r="I410" t="s" s="8">
        <v>604</v>
      </c>
    </row>
    <row r="411" ht="16.0" customHeight="true">
      <c r="A411" t="n" s="7">
        <v>4.5373209E7</v>
      </c>
      <c r="B411" t="s" s="8">
        <v>323</v>
      </c>
      <c r="C411" t="n" s="8">
        <f>IF(false,"120922665", "120922665")</f>
      </c>
      <c r="D411" t="s" s="8">
        <v>219</v>
      </c>
      <c r="E411" t="n" s="8">
        <v>1.0</v>
      </c>
      <c r="F411" t="n" s="8">
        <v>1.0</v>
      </c>
      <c r="G411" t="s" s="8">
        <v>53</v>
      </c>
      <c r="H411" t="s" s="8">
        <v>512</v>
      </c>
      <c r="I411" t="s" s="8">
        <v>605</v>
      </c>
    </row>
    <row r="412" ht="16.0" customHeight="true">
      <c r="A412" t="n" s="7">
        <v>4.5570121E7</v>
      </c>
      <c r="B412" t="s" s="8">
        <v>433</v>
      </c>
      <c r="C412" t="n" s="8">
        <f>IF(false,"120906022", "120906022")</f>
      </c>
      <c r="D412" t="s" s="8">
        <v>108</v>
      </c>
      <c r="E412" t="n" s="8">
        <v>2.0</v>
      </c>
      <c r="F412" t="n" s="8">
        <v>1765.0</v>
      </c>
      <c r="G412" t="s" s="8">
        <v>53</v>
      </c>
      <c r="H412" t="s" s="8">
        <v>512</v>
      </c>
      <c r="I412" t="s" s="8">
        <v>606</v>
      </c>
    </row>
    <row r="413" ht="16.0" customHeight="true">
      <c r="A413" t="n" s="7">
        <v>4.5526506E7</v>
      </c>
      <c r="B413" t="s" s="8">
        <v>433</v>
      </c>
      <c r="C413" t="n" s="8">
        <f>IF(false,"120922865", "120922865")</f>
      </c>
      <c r="D413" t="s" s="8">
        <v>607</v>
      </c>
      <c r="E413" t="n" s="8">
        <v>1.0</v>
      </c>
      <c r="F413" t="n" s="8">
        <v>626.0</v>
      </c>
      <c r="G413" t="s" s="8">
        <v>53</v>
      </c>
      <c r="H413" t="s" s="8">
        <v>512</v>
      </c>
      <c r="I413" t="s" s="8">
        <v>608</v>
      </c>
    </row>
    <row r="414" ht="16.0" customHeight="true">
      <c r="A414" t="n" s="7">
        <v>4.5526506E7</v>
      </c>
      <c r="B414" t="s" s="8">
        <v>433</v>
      </c>
      <c r="C414" t="n" s="8">
        <f>IF(false,"120922552", "120922552")</f>
      </c>
      <c r="D414" t="s" s="8">
        <v>609</v>
      </c>
      <c r="E414" t="n" s="8">
        <v>1.0</v>
      </c>
      <c r="F414" t="n" s="8">
        <v>585.0</v>
      </c>
      <c r="G414" t="s" s="8">
        <v>53</v>
      </c>
      <c r="H414" t="s" s="8">
        <v>512</v>
      </c>
      <c r="I414" t="s" s="8">
        <v>608</v>
      </c>
    </row>
    <row r="415" ht="16.0" customHeight="true">
      <c r="A415" t="n" s="7">
        <v>4.5526506E7</v>
      </c>
      <c r="B415" t="s" s="8">
        <v>433</v>
      </c>
      <c r="C415" t="n" s="8">
        <f>IF(false,"120921727", "120921727")</f>
      </c>
      <c r="D415" t="s" s="8">
        <v>610</v>
      </c>
      <c r="E415" t="n" s="8">
        <v>1.0</v>
      </c>
      <c r="F415" t="n" s="8">
        <v>306.0</v>
      </c>
      <c r="G415" t="s" s="8">
        <v>53</v>
      </c>
      <c r="H415" t="s" s="8">
        <v>512</v>
      </c>
      <c r="I415" t="s" s="8">
        <v>608</v>
      </c>
    </row>
    <row r="416" ht="16.0" customHeight="true">
      <c r="A416" t="n" s="7">
        <v>4.5420209E7</v>
      </c>
      <c r="B416" t="s" s="8">
        <v>323</v>
      </c>
      <c r="C416" t="n" s="8">
        <f>IF(false,"003-315", "003-315")</f>
      </c>
      <c r="D416" t="s" s="8">
        <v>131</v>
      </c>
      <c r="E416" t="n" s="8">
        <v>1.0</v>
      </c>
      <c r="F416" t="n" s="8">
        <v>1.0</v>
      </c>
      <c r="G416" t="s" s="8">
        <v>53</v>
      </c>
      <c r="H416" t="s" s="8">
        <v>512</v>
      </c>
      <c r="I416" t="s" s="8">
        <v>611</v>
      </c>
    </row>
    <row r="417" ht="16.0" customHeight="true">
      <c r="A417" t="n" s="7">
        <v>4.5204793E7</v>
      </c>
      <c r="B417" t="s" s="8">
        <v>54</v>
      </c>
      <c r="C417" t="n" s="8">
        <f>IF(false,"005-1516", "005-1516")</f>
      </c>
      <c r="D417" t="s" s="8">
        <v>82</v>
      </c>
      <c r="E417" t="n" s="8">
        <v>1.0</v>
      </c>
      <c r="F417" t="n" s="8">
        <v>1.0</v>
      </c>
      <c r="G417" t="s" s="8">
        <v>53</v>
      </c>
      <c r="H417" t="s" s="8">
        <v>512</v>
      </c>
      <c r="I417" t="s" s="8">
        <v>612</v>
      </c>
    </row>
    <row r="418" ht="16.0" customHeight="true">
      <c r="A418" t="n" s="7">
        <v>4.5481725E7</v>
      </c>
      <c r="B418" t="s" s="8">
        <v>433</v>
      </c>
      <c r="C418" t="n" s="8">
        <f>IF(false,"120921995", "120921995")</f>
      </c>
      <c r="D418" t="s" s="8">
        <v>176</v>
      </c>
      <c r="E418" t="n" s="8">
        <v>1.0</v>
      </c>
      <c r="F418" t="n" s="8">
        <v>995.0</v>
      </c>
      <c r="G418" t="s" s="8">
        <v>53</v>
      </c>
      <c r="H418" t="s" s="8">
        <v>512</v>
      </c>
      <c r="I418" t="s" s="8">
        <v>613</v>
      </c>
    </row>
    <row r="419" ht="16.0" customHeight="true">
      <c r="A419" t="n" s="7">
        <v>4.5271244E7</v>
      </c>
      <c r="B419" t="s" s="8">
        <v>184</v>
      </c>
      <c r="C419" t="n" s="8">
        <f>IF(false,"002-102", "002-102")</f>
      </c>
      <c r="D419" t="s" s="8">
        <v>393</v>
      </c>
      <c r="E419" t="n" s="8">
        <v>1.0</v>
      </c>
      <c r="F419" t="n" s="8">
        <v>998.0</v>
      </c>
      <c r="G419" t="s" s="8">
        <v>53</v>
      </c>
      <c r="H419" t="s" s="8">
        <v>512</v>
      </c>
      <c r="I419" t="s" s="8">
        <v>614</v>
      </c>
    </row>
    <row r="420" ht="16.0" customHeight="true">
      <c r="A420" t="n" s="7">
        <v>4.5543778E7</v>
      </c>
      <c r="B420" t="s" s="8">
        <v>433</v>
      </c>
      <c r="C420" t="n" s="8">
        <f>IF(false,"000-631", "000-631")</f>
      </c>
      <c r="D420" t="s" s="8">
        <v>171</v>
      </c>
      <c r="E420" t="n" s="8">
        <v>1.0</v>
      </c>
      <c r="F420" t="n" s="8">
        <v>423.0</v>
      </c>
      <c r="G420" t="s" s="8">
        <v>53</v>
      </c>
      <c r="H420" t="s" s="8">
        <v>512</v>
      </c>
      <c r="I420" t="s" s="8">
        <v>615</v>
      </c>
    </row>
    <row r="421" ht="16.0" customHeight="true">
      <c r="A421" t="n" s="7">
        <v>4.5445652E7</v>
      </c>
      <c r="B421" t="s" s="8">
        <v>323</v>
      </c>
      <c r="C421" t="n" s="8">
        <f>IF(false,"01-003956", "01-003956")</f>
      </c>
      <c r="D421" t="s" s="8">
        <v>492</v>
      </c>
      <c r="E421" t="n" s="8">
        <v>1.0</v>
      </c>
      <c r="F421" t="n" s="8">
        <v>1.0</v>
      </c>
      <c r="G421" t="s" s="8">
        <v>53</v>
      </c>
      <c r="H421" t="s" s="8">
        <v>512</v>
      </c>
      <c r="I421" t="s" s="8">
        <v>616</v>
      </c>
    </row>
    <row r="422" ht="16.0" customHeight="true">
      <c r="A422" t="n" s="7">
        <v>4.54006E7</v>
      </c>
      <c r="B422" t="s" s="8">
        <v>323</v>
      </c>
      <c r="C422" t="n" s="8">
        <f>IF(false,"005-1307", "005-1307")</f>
      </c>
      <c r="D422" t="s" s="8">
        <v>556</v>
      </c>
      <c r="E422" t="n" s="8">
        <v>1.0</v>
      </c>
      <c r="F422" t="n" s="8">
        <v>934.0</v>
      </c>
      <c r="G422" t="s" s="8">
        <v>53</v>
      </c>
      <c r="H422" t="s" s="8">
        <v>512</v>
      </c>
      <c r="I422" t="s" s="8">
        <v>617</v>
      </c>
    </row>
    <row r="423" ht="16.0" customHeight="true">
      <c r="A423" t="n" s="7">
        <v>4.5372563E7</v>
      </c>
      <c r="B423" t="s" s="8">
        <v>323</v>
      </c>
      <c r="C423" t="n" s="8">
        <f>IF(false,"120922085", "120922085")</f>
      </c>
      <c r="D423" t="s" s="8">
        <v>129</v>
      </c>
      <c r="E423" t="n" s="8">
        <v>1.0</v>
      </c>
      <c r="F423" t="n" s="8">
        <v>2688.0</v>
      </c>
      <c r="G423" t="s" s="8">
        <v>53</v>
      </c>
      <c r="H423" t="s" s="8">
        <v>512</v>
      </c>
      <c r="I423" t="s" s="8">
        <v>618</v>
      </c>
    </row>
    <row r="424" ht="16.0" customHeight="true">
      <c r="A424" t="n" s="7">
        <v>4.5365045E7</v>
      </c>
      <c r="B424" t="s" s="8">
        <v>184</v>
      </c>
      <c r="C424" t="n" s="8">
        <f>IF(false,"120922594", "120922594")</f>
      </c>
      <c r="D424" t="s" s="8">
        <v>619</v>
      </c>
      <c r="E424" t="n" s="8">
        <v>1.0</v>
      </c>
      <c r="F424" t="n" s="8">
        <v>462.0</v>
      </c>
      <c r="G424" t="s" s="8">
        <v>53</v>
      </c>
      <c r="H424" t="s" s="8">
        <v>512</v>
      </c>
      <c r="I424" t="s" s="8">
        <v>620</v>
      </c>
    </row>
    <row r="425" ht="16.0" customHeight="true">
      <c r="A425" t="n" s="7">
        <v>4.5253794E7</v>
      </c>
      <c r="B425" t="s" s="8">
        <v>54</v>
      </c>
      <c r="C425" t="n" s="8">
        <f>IF(false,"120922390", "120922390")</f>
      </c>
      <c r="D425" t="s" s="8">
        <v>182</v>
      </c>
      <c r="E425" t="n" s="8">
        <v>1.0</v>
      </c>
      <c r="F425" t="n" s="8">
        <v>223.0</v>
      </c>
      <c r="G425" t="s" s="8">
        <v>53</v>
      </c>
      <c r="H425" t="s" s="8">
        <v>512</v>
      </c>
      <c r="I425" t="s" s="8">
        <v>621</v>
      </c>
    </row>
    <row r="426" ht="16.0" customHeight="true">
      <c r="A426" t="n" s="7">
        <v>4.5348728E7</v>
      </c>
      <c r="B426" t="s" s="8">
        <v>184</v>
      </c>
      <c r="C426" t="n" s="8">
        <f>IF(false,"005-1516", "005-1516")</f>
      </c>
      <c r="D426" t="s" s="8">
        <v>82</v>
      </c>
      <c r="E426" t="n" s="8">
        <v>1.0</v>
      </c>
      <c r="F426" t="n" s="8">
        <v>792.0</v>
      </c>
      <c r="G426" t="s" s="8">
        <v>53</v>
      </c>
      <c r="H426" t="s" s="8">
        <v>512</v>
      </c>
      <c r="I426" t="s" s="8">
        <v>622</v>
      </c>
    </row>
    <row r="427" ht="16.0" customHeight="true">
      <c r="A427" t="n" s="7">
        <v>4.5205205E7</v>
      </c>
      <c r="B427" t="s" s="8">
        <v>54</v>
      </c>
      <c r="C427" t="n" s="8">
        <f>IF(false,"006-579", "006-579")</f>
      </c>
      <c r="D427" t="s" s="8">
        <v>206</v>
      </c>
      <c r="E427" t="n" s="8">
        <v>1.0</v>
      </c>
      <c r="F427" t="n" s="8">
        <v>1.0</v>
      </c>
      <c r="G427" t="s" s="8">
        <v>53</v>
      </c>
      <c r="H427" t="s" s="8">
        <v>512</v>
      </c>
      <c r="I427" t="s" s="8">
        <v>623</v>
      </c>
    </row>
    <row r="428" ht="16.0" customHeight="true">
      <c r="A428" t="n" s="7">
        <v>4.5567325E7</v>
      </c>
      <c r="B428" t="s" s="8">
        <v>433</v>
      </c>
      <c r="C428" t="n" s="8">
        <f>IF(false,"1003343", "1003343")</f>
      </c>
      <c r="D428" t="s" s="8">
        <v>624</v>
      </c>
      <c r="E428" t="n" s="8">
        <v>1.0</v>
      </c>
      <c r="F428" t="n" s="8">
        <v>304.0</v>
      </c>
      <c r="G428" t="s" s="8">
        <v>53</v>
      </c>
      <c r="H428" t="s" s="8">
        <v>512</v>
      </c>
      <c r="I428" t="s" s="8">
        <v>625</v>
      </c>
    </row>
    <row r="429" ht="16.0" customHeight="true">
      <c r="A429" t="n" s="7">
        <v>4.5439558E7</v>
      </c>
      <c r="B429" t="s" s="8">
        <v>323</v>
      </c>
      <c r="C429" t="n" s="8">
        <f>IF(false,"120921439", "120921439")</f>
      </c>
      <c r="D429" t="s" s="8">
        <v>74</v>
      </c>
      <c r="E429" t="n" s="8">
        <v>1.0</v>
      </c>
      <c r="F429" t="n" s="8">
        <v>170.0</v>
      </c>
      <c r="G429" t="s" s="8">
        <v>53</v>
      </c>
      <c r="H429" t="s" s="8">
        <v>512</v>
      </c>
      <c r="I429" t="s" s="8">
        <v>626</v>
      </c>
    </row>
    <row r="430" ht="16.0" customHeight="true">
      <c r="A430" t="n" s="7">
        <v>4.5426204E7</v>
      </c>
      <c r="B430" t="s" s="8">
        <v>323</v>
      </c>
      <c r="C430" t="n" s="8">
        <f>IF(false,"003-315", "003-315")</f>
      </c>
      <c r="D430" t="s" s="8">
        <v>131</v>
      </c>
      <c r="E430" t="n" s="8">
        <v>1.0</v>
      </c>
      <c r="F430" t="n" s="8">
        <v>1248.0</v>
      </c>
      <c r="G430" t="s" s="8">
        <v>53</v>
      </c>
      <c r="H430" t="s" s="8">
        <v>512</v>
      </c>
      <c r="I430" t="s" s="8">
        <v>627</v>
      </c>
    </row>
    <row r="431" ht="16.0" customHeight="true">
      <c r="A431" t="n" s="7">
        <v>4.5240134E7</v>
      </c>
      <c r="B431" t="s" s="8">
        <v>54</v>
      </c>
      <c r="C431" t="n" s="8">
        <f>IF(false,"002-099", "002-099")</f>
      </c>
      <c r="D431" t="s" s="8">
        <v>413</v>
      </c>
      <c r="E431" t="n" s="8">
        <v>1.0</v>
      </c>
      <c r="F431" t="n" s="8">
        <v>734.0</v>
      </c>
      <c r="G431" t="s" s="8">
        <v>53</v>
      </c>
      <c r="H431" t="s" s="8">
        <v>512</v>
      </c>
      <c r="I431" t="s" s="8">
        <v>628</v>
      </c>
    </row>
    <row r="432" ht="16.0" customHeight="true">
      <c r="A432" t="n" s="7">
        <v>4.5486523E7</v>
      </c>
      <c r="B432" t="s" s="8">
        <v>433</v>
      </c>
      <c r="C432" t="n" s="8">
        <f>IF(false,"1003295", "1003295")</f>
      </c>
      <c r="D432" t="s" s="8">
        <v>629</v>
      </c>
      <c r="E432" t="n" s="8">
        <v>1.0</v>
      </c>
      <c r="F432" t="n" s="8">
        <v>390.0</v>
      </c>
      <c r="G432" t="s" s="8">
        <v>53</v>
      </c>
      <c r="H432" t="s" s="8">
        <v>512</v>
      </c>
      <c r="I432" t="s" s="8">
        <v>630</v>
      </c>
    </row>
    <row r="433" ht="16.0" customHeight="true">
      <c r="A433" t="n" s="7">
        <v>4.5485888E7</v>
      </c>
      <c r="B433" t="s" s="8">
        <v>433</v>
      </c>
      <c r="C433" t="n" s="8">
        <f>IF(false,"005-1261", "005-1261")</f>
      </c>
      <c r="D433" t="s" s="8">
        <v>558</v>
      </c>
      <c r="E433" t="n" s="8">
        <v>1.0</v>
      </c>
      <c r="F433" t="n" s="8">
        <v>271.0</v>
      </c>
      <c r="G433" t="s" s="8">
        <v>53</v>
      </c>
      <c r="H433" t="s" s="8">
        <v>512</v>
      </c>
      <c r="I433" t="s" s="8">
        <v>631</v>
      </c>
    </row>
    <row r="434" ht="16.0" customHeight="true">
      <c r="A434" t="n" s="7">
        <v>4.5434165E7</v>
      </c>
      <c r="B434" t="s" s="8">
        <v>323</v>
      </c>
      <c r="C434" t="n" s="8">
        <f>IF(false,"120922903", "120922903")</f>
      </c>
      <c r="D434" t="s" s="8">
        <v>208</v>
      </c>
      <c r="E434" t="n" s="8">
        <v>2.0</v>
      </c>
      <c r="F434" t="n" s="8">
        <v>744.0</v>
      </c>
      <c r="G434" t="s" s="8">
        <v>53</v>
      </c>
      <c r="H434" t="s" s="8">
        <v>512</v>
      </c>
      <c r="I434" t="s" s="8">
        <v>632</v>
      </c>
    </row>
    <row r="435" ht="16.0" customHeight="true">
      <c r="A435" t="n" s="7">
        <v>4.535909E7</v>
      </c>
      <c r="B435" t="s" s="8">
        <v>184</v>
      </c>
      <c r="C435" t="n" s="8">
        <f>IF(false,"120921370", "120921370")</f>
      </c>
      <c r="D435" t="s" s="8">
        <v>65</v>
      </c>
      <c r="E435" t="n" s="8">
        <v>2.0</v>
      </c>
      <c r="F435" t="n" s="8">
        <v>1897.0</v>
      </c>
      <c r="G435" t="s" s="8">
        <v>53</v>
      </c>
      <c r="H435" t="s" s="8">
        <v>512</v>
      </c>
      <c r="I435" t="s" s="8">
        <v>633</v>
      </c>
    </row>
    <row r="436" ht="16.0" customHeight="true">
      <c r="A436" t="n" s="7">
        <v>4.5438549E7</v>
      </c>
      <c r="B436" t="s" s="8">
        <v>323</v>
      </c>
      <c r="C436" t="n" s="8">
        <f>IF(false,"002-100", "002-100")</f>
      </c>
      <c r="D436" t="s" s="8">
        <v>251</v>
      </c>
      <c r="E436" t="n" s="8">
        <v>1.0</v>
      </c>
      <c r="F436" t="n" s="8">
        <v>492.0</v>
      </c>
      <c r="G436" t="s" s="8">
        <v>53</v>
      </c>
      <c r="H436" t="s" s="8">
        <v>512</v>
      </c>
      <c r="I436" t="s" s="8">
        <v>634</v>
      </c>
    </row>
    <row r="437" ht="16.0" customHeight="true">
      <c r="A437" t="n" s="7">
        <v>4.5433888E7</v>
      </c>
      <c r="B437" t="s" s="8">
        <v>323</v>
      </c>
      <c r="C437" t="n" s="8">
        <f>IF(false,"003-319", "003-319")</f>
      </c>
      <c r="D437" t="s" s="8">
        <v>93</v>
      </c>
      <c r="E437" t="n" s="8">
        <v>1.0</v>
      </c>
      <c r="F437" t="n" s="8">
        <v>1299.0</v>
      </c>
      <c r="G437" t="s" s="8">
        <v>53</v>
      </c>
      <c r="H437" t="s" s="8">
        <v>512</v>
      </c>
      <c r="I437" t="s" s="8">
        <v>635</v>
      </c>
    </row>
    <row r="438" ht="16.0" customHeight="true">
      <c r="A438" t="n" s="7">
        <v>4.5467926E7</v>
      </c>
      <c r="B438" t="s" s="8">
        <v>433</v>
      </c>
      <c r="C438" t="n" s="8">
        <f>IF(false,"005-1516", "005-1516")</f>
      </c>
      <c r="D438" t="s" s="8">
        <v>82</v>
      </c>
      <c r="E438" t="n" s="8">
        <v>1.0</v>
      </c>
      <c r="F438" t="n" s="8">
        <v>778.0</v>
      </c>
      <c r="G438" t="s" s="8">
        <v>53</v>
      </c>
      <c r="H438" t="s" s="8">
        <v>512</v>
      </c>
      <c r="I438" t="s" s="8">
        <v>636</v>
      </c>
    </row>
    <row r="439" ht="16.0" customHeight="true">
      <c r="A439" t="n" s="7">
        <v>4.497061E7</v>
      </c>
      <c r="B439" t="s" s="8">
        <v>69</v>
      </c>
      <c r="C439" t="n" s="8">
        <f>IF(false,"01-003956", "01-003956")</f>
      </c>
      <c r="D439" t="s" s="8">
        <v>492</v>
      </c>
      <c r="E439" t="n" s="8">
        <v>1.0</v>
      </c>
      <c r="F439" t="n" s="8">
        <v>462.0</v>
      </c>
      <c r="G439" t="s" s="8">
        <v>53</v>
      </c>
      <c r="H439" t="s" s="8">
        <v>512</v>
      </c>
      <c r="I439" t="s" s="8">
        <v>637</v>
      </c>
    </row>
    <row r="440" ht="16.0" customHeight="true">
      <c r="A440" t="n" s="7">
        <v>4.5179096E7</v>
      </c>
      <c r="B440" t="s" s="8">
        <v>54</v>
      </c>
      <c r="C440" t="n" s="8">
        <f>IF(false,"120922390", "120922390")</f>
      </c>
      <c r="D440" t="s" s="8">
        <v>182</v>
      </c>
      <c r="E440" t="n" s="8">
        <v>1.0</v>
      </c>
      <c r="F440" t="n" s="8">
        <v>1.0</v>
      </c>
      <c r="G440" t="s" s="8">
        <v>53</v>
      </c>
      <c r="H440" t="s" s="8">
        <v>512</v>
      </c>
      <c r="I440" t="s" s="8">
        <v>638</v>
      </c>
    </row>
    <row r="441" ht="16.0" customHeight="true">
      <c r="A441" t="n" s="7">
        <v>4.4817841E7</v>
      </c>
      <c r="B441" t="s" s="8">
        <v>58</v>
      </c>
      <c r="C441" t="n" s="8">
        <f>IF(false,"003-318", "003-318")</f>
      </c>
      <c r="D441" t="s" s="8">
        <v>103</v>
      </c>
      <c r="E441" t="n" s="8">
        <v>1.0</v>
      </c>
      <c r="F441" t="n" s="8">
        <v>1300.0</v>
      </c>
      <c r="G441" t="s" s="8">
        <v>53</v>
      </c>
      <c r="H441" t="s" s="8">
        <v>512</v>
      </c>
      <c r="I441" t="s" s="8">
        <v>639</v>
      </c>
    </row>
    <row r="442" ht="16.0" customHeight="true">
      <c r="A442" t="n" s="7">
        <v>4.5057211E7</v>
      </c>
      <c r="B442" t="s" s="8">
        <v>64</v>
      </c>
      <c r="C442" t="n" s="8">
        <f>IF(false,"120921853", "120921853")</f>
      </c>
      <c r="D442" t="s" s="8">
        <v>357</v>
      </c>
      <c r="E442" t="n" s="8">
        <v>1.0</v>
      </c>
      <c r="F442" t="n" s="8">
        <v>919.0</v>
      </c>
      <c r="G442" t="s" s="8">
        <v>53</v>
      </c>
      <c r="H442" t="s" s="8">
        <v>512</v>
      </c>
      <c r="I442" t="s" s="8">
        <v>640</v>
      </c>
    </row>
    <row r="443" ht="16.0" customHeight="true">
      <c r="A443" t="n" s="7">
        <v>4.5605273E7</v>
      </c>
      <c r="B443" t="s" s="8">
        <v>512</v>
      </c>
      <c r="C443" t="n" s="8">
        <f>IF(false,"005-1258", "005-1258")</f>
      </c>
      <c r="D443" t="s" s="8">
        <v>248</v>
      </c>
      <c r="E443" t="n" s="8">
        <v>2.0</v>
      </c>
      <c r="F443" t="n" s="8">
        <v>1178.0</v>
      </c>
      <c r="G443" t="s" s="8">
        <v>53</v>
      </c>
      <c r="H443" t="s" s="8">
        <v>512</v>
      </c>
      <c r="I443" t="s" s="8">
        <v>641</v>
      </c>
    </row>
    <row r="444" ht="16.0" customHeight="true">
      <c r="A444" t="n" s="7">
        <v>4.3849054E7</v>
      </c>
      <c r="B444" t="s" s="8">
        <v>90</v>
      </c>
      <c r="C444" t="n" s="8">
        <f>IF(false,"120922352", "120922352")</f>
      </c>
      <c r="D444" t="s" s="8">
        <v>95</v>
      </c>
      <c r="E444" t="n" s="8">
        <v>2.0</v>
      </c>
      <c r="F444" t="n" s="8">
        <v>1298.0</v>
      </c>
      <c r="G444" t="s" s="8">
        <v>53</v>
      </c>
      <c r="H444" t="s" s="8">
        <v>512</v>
      </c>
      <c r="I444" t="s" s="8">
        <v>642</v>
      </c>
    </row>
    <row r="445" ht="16.0" customHeight="true">
      <c r="A445" t="n" s="7">
        <v>4.4998228E7</v>
      </c>
      <c r="B445" t="s" s="8">
        <v>69</v>
      </c>
      <c r="C445" t="n" s="8">
        <f>IF(false,"002-100", "002-100")</f>
      </c>
      <c r="D445" t="s" s="8">
        <v>251</v>
      </c>
      <c r="E445" t="n" s="8">
        <v>1.0</v>
      </c>
      <c r="F445" t="n" s="8">
        <v>1265.0</v>
      </c>
      <c r="G445" t="s" s="8">
        <v>53</v>
      </c>
      <c r="H445" t="s" s="8">
        <v>512</v>
      </c>
      <c r="I445" t="s" s="8">
        <v>643</v>
      </c>
    </row>
    <row r="446" ht="16.0" customHeight="true">
      <c r="A446" t="n" s="7">
        <v>4.4801438E7</v>
      </c>
      <c r="B446" t="s" s="8">
        <v>51</v>
      </c>
      <c r="C446" t="n" s="8">
        <f>IF(false,"005-1516", "005-1516")</f>
      </c>
      <c r="D446" t="s" s="8">
        <v>82</v>
      </c>
      <c r="E446" t="n" s="8">
        <v>2.0</v>
      </c>
      <c r="F446" t="n" s="8">
        <v>1682.0</v>
      </c>
      <c r="G446" t="s" s="8">
        <v>53</v>
      </c>
      <c r="H446" t="s" s="8">
        <v>512</v>
      </c>
      <c r="I446" t="s" s="8">
        <v>644</v>
      </c>
    </row>
    <row r="447" ht="16.0" customHeight="true">
      <c r="A447" t="n" s="7">
        <v>4.4801438E7</v>
      </c>
      <c r="B447" t="s" s="8">
        <v>51</v>
      </c>
      <c r="C447" t="n" s="8">
        <f>IF(false,"005-1515", "005-1515")</f>
      </c>
      <c r="D447" t="s" s="8">
        <v>56</v>
      </c>
      <c r="E447" t="n" s="8">
        <v>2.0</v>
      </c>
      <c r="F447" t="n" s="8">
        <v>1682.0</v>
      </c>
      <c r="G447" t="s" s="8">
        <v>53</v>
      </c>
      <c r="H447" t="s" s="8">
        <v>512</v>
      </c>
      <c r="I447" t="s" s="8">
        <v>644</v>
      </c>
    </row>
    <row r="448" ht="16.0" customHeight="true">
      <c r="A448" t="n" s="7">
        <v>4.4945081E7</v>
      </c>
      <c r="B448" t="s" s="8">
        <v>69</v>
      </c>
      <c r="C448" t="n" s="8">
        <f>IF(false,"003-319", "003-319")</f>
      </c>
      <c r="D448" t="s" s="8">
        <v>93</v>
      </c>
      <c r="E448" t="n" s="8">
        <v>3.0</v>
      </c>
      <c r="F448" t="n" s="8">
        <v>3414.0</v>
      </c>
      <c r="G448" t="s" s="8">
        <v>53</v>
      </c>
      <c r="H448" t="s" s="8">
        <v>512</v>
      </c>
      <c r="I448" t="s" s="8">
        <v>645</v>
      </c>
    </row>
    <row r="449" ht="16.0" customHeight="true">
      <c r="A449" t="n" s="7">
        <v>4.4855839E7</v>
      </c>
      <c r="B449" t="s" s="8">
        <v>58</v>
      </c>
      <c r="C449" t="n" s="8">
        <f>IF(false,"120922768", "120922768")</f>
      </c>
      <c r="D449" t="s" s="8">
        <v>646</v>
      </c>
      <c r="E449" t="n" s="8">
        <v>1.0</v>
      </c>
      <c r="F449" t="n" s="8">
        <v>858.0</v>
      </c>
      <c r="G449" t="s" s="8">
        <v>53</v>
      </c>
      <c r="H449" t="s" s="8">
        <v>512</v>
      </c>
      <c r="I449" t="s" s="8">
        <v>647</v>
      </c>
    </row>
    <row r="450" ht="16.0" customHeight="true">
      <c r="A450" t="n" s="7">
        <v>4.5146084E7</v>
      </c>
      <c r="B450" t="s" s="8">
        <v>64</v>
      </c>
      <c r="C450" t="n" s="8">
        <f>IF(false,"01-004071", "01-004071")</f>
      </c>
      <c r="D450" t="s" s="8">
        <v>509</v>
      </c>
      <c r="E450" t="n" s="8">
        <v>1.0</v>
      </c>
      <c r="F450" t="n" s="8">
        <v>705.0</v>
      </c>
      <c r="G450" t="s" s="8">
        <v>53</v>
      </c>
      <c r="H450" t="s" s="8">
        <v>512</v>
      </c>
      <c r="I450" t="s" s="8">
        <v>648</v>
      </c>
    </row>
    <row r="451" ht="16.0" customHeight="true">
      <c r="A451" t="n" s="7">
        <v>4.5315716E7</v>
      </c>
      <c r="B451" t="s" s="8">
        <v>184</v>
      </c>
      <c r="C451" t="n" s="8">
        <f>IF(false,"120921947", "120921947")</f>
      </c>
      <c r="D451" t="s" s="8">
        <v>285</v>
      </c>
      <c r="E451" t="n" s="8">
        <v>1.0</v>
      </c>
      <c r="F451" t="n" s="8">
        <v>509.0</v>
      </c>
      <c r="G451" t="s" s="8">
        <v>53</v>
      </c>
      <c r="H451" t="s" s="8">
        <v>512</v>
      </c>
      <c r="I451" t="s" s="8">
        <v>649</v>
      </c>
    </row>
    <row r="452" ht="16.0" customHeight="true">
      <c r="A452" t="n" s="7">
        <v>4.5540806E7</v>
      </c>
      <c r="B452" t="s" s="8">
        <v>433</v>
      </c>
      <c r="C452" t="n" s="8">
        <f>IF(false,"120921995", "120921995")</f>
      </c>
      <c r="D452" t="s" s="8">
        <v>176</v>
      </c>
      <c r="E452" t="n" s="8">
        <v>1.0</v>
      </c>
      <c r="F452" t="n" s="8">
        <v>1036.0</v>
      </c>
      <c r="G452" t="s" s="8">
        <v>53</v>
      </c>
      <c r="H452" t="s" s="8">
        <v>512</v>
      </c>
      <c r="I452" t="s" s="8">
        <v>650</v>
      </c>
    </row>
    <row r="453" ht="16.0" customHeight="true">
      <c r="A453" t="n" s="7">
        <v>4.5539708E7</v>
      </c>
      <c r="B453" t="s" s="8">
        <v>433</v>
      </c>
      <c r="C453" t="n" s="8">
        <f>IF(false,"003-317", "003-317")</f>
      </c>
      <c r="D453" t="s" s="8">
        <v>477</v>
      </c>
      <c r="E453" t="n" s="8">
        <v>2.0</v>
      </c>
      <c r="F453" t="n" s="8">
        <v>2828.0</v>
      </c>
      <c r="G453" t="s" s="8">
        <v>53</v>
      </c>
      <c r="H453" t="s" s="8">
        <v>512</v>
      </c>
      <c r="I453" t="s" s="8">
        <v>651</v>
      </c>
    </row>
    <row r="454" ht="16.0" customHeight="true">
      <c r="A454" t="n" s="7">
        <v>4.5407861E7</v>
      </c>
      <c r="B454" t="s" s="8">
        <v>323</v>
      </c>
      <c r="C454" t="n" s="8">
        <f>IF(false,"005-1520", "005-1520")</f>
      </c>
      <c r="D454" t="s" s="8">
        <v>333</v>
      </c>
      <c r="E454" t="n" s="8">
        <v>3.0</v>
      </c>
      <c r="F454" t="n" s="8">
        <v>3567.0</v>
      </c>
      <c r="G454" t="s" s="8">
        <v>53</v>
      </c>
      <c r="H454" t="s" s="8">
        <v>512</v>
      </c>
      <c r="I454" t="s" s="8">
        <v>652</v>
      </c>
    </row>
    <row r="455" ht="16.0" customHeight="true">
      <c r="A455" t="n" s="7">
        <v>4.5206417E7</v>
      </c>
      <c r="B455" t="s" s="8">
        <v>54</v>
      </c>
      <c r="C455" t="n" s="8">
        <f>IF(false,"120921370", "120921370")</f>
      </c>
      <c r="D455" t="s" s="8">
        <v>65</v>
      </c>
      <c r="E455" t="n" s="8">
        <v>2.0</v>
      </c>
      <c r="F455" t="n" s="8">
        <v>3200.0</v>
      </c>
      <c r="G455" t="s" s="8">
        <v>53</v>
      </c>
      <c r="H455" t="s" s="8">
        <v>512</v>
      </c>
      <c r="I455" t="s" s="8">
        <v>653</v>
      </c>
    </row>
    <row r="456" ht="16.0" customHeight="true">
      <c r="A456" t="n" s="7">
        <v>4.5630018E7</v>
      </c>
      <c r="B456" t="s" s="8">
        <v>512</v>
      </c>
      <c r="C456" t="n" s="8">
        <f>IF(false,"1003343", "1003343")</f>
      </c>
      <c r="D456" t="s" s="8">
        <v>624</v>
      </c>
      <c r="E456" t="n" s="8">
        <v>1.0</v>
      </c>
      <c r="F456" t="n" s="8">
        <v>304.0</v>
      </c>
      <c r="G456" t="s" s="8">
        <v>53</v>
      </c>
      <c r="H456" t="s" s="8">
        <v>512</v>
      </c>
      <c r="I456" t="s" s="8">
        <v>654</v>
      </c>
    </row>
    <row r="457" ht="16.0" customHeight="true">
      <c r="A457" t="n" s="7">
        <v>4.4901134E7</v>
      </c>
      <c r="B457" t="s" s="8">
        <v>58</v>
      </c>
      <c r="C457" t="n" s="8">
        <f>IF(false,"120921853", "120921853")</f>
      </c>
      <c r="D457" t="s" s="8">
        <v>357</v>
      </c>
      <c r="E457" t="n" s="8">
        <v>1.0</v>
      </c>
      <c r="F457" t="n" s="8">
        <v>791.0</v>
      </c>
      <c r="G457" t="s" s="8">
        <v>53</v>
      </c>
      <c r="H457" t="s" s="8">
        <v>512</v>
      </c>
      <c r="I457" t="s" s="8">
        <v>655</v>
      </c>
    </row>
    <row r="458" ht="16.0" customHeight="true">
      <c r="A458" t="n" s="7">
        <v>4.5458314E7</v>
      </c>
      <c r="B458" t="s" s="8">
        <v>323</v>
      </c>
      <c r="C458" t="n" s="8">
        <f>IF(false,"005-1516", "005-1516")</f>
      </c>
      <c r="D458" t="s" s="8">
        <v>82</v>
      </c>
      <c r="E458" t="n" s="8">
        <v>1.0</v>
      </c>
      <c r="F458" t="n" s="8">
        <v>778.0</v>
      </c>
      <c r="G458" t="s" s="8">
        <v>53</v>
      </c>
      <c r="H458" t="s" s="8">
        <v>512</v>
      </c>
      <c r="I458" t="s" s="8">
        <v>656</v>
      </c>
    </row>
    <row r="459" ht="16.0" customHeight="true">
      <c r="A459" t="n" s="7">
        <v>4.5390602E7</v>
      </c>
      <c r="B459" t="s" s="8">
        <v>323</v>
      </c>
      <c r="C459" t="n" s="8">
        <f>IF(false,"003-319", "003-319")</f>
      </c>
      <c r="D459" t="s" s="8">
        <v>93</v>
      </c>
      <c r="E459" t="n" s="8">
        <v>1.0</v>
      </c>
      <c r="F459" t="n" s="8">
        <v>99.0</v>
      </c>
      <c r="G459" t="s" s="8">
        <v>53</v>
      </c>
      <c r="H459" t="s" s="8">
        <v>512</v>
      </c>
      <c r="I459" t="s" s="8">
        <v>657</v>
      </c>
    </row>
    <row r="460" ht="16.0" customHeight="true">
      <c r="A460" t="n" s="7">
        <v>4.5340595E7</v>
      </c>
      <c r="B460" t="s" s="8">
        <v>184</v>
      </c>
      <c r="C460" t="n" s="8">
        <f>IF(false,"005-1520", "005-1520")</f>
      </c>
      <c r="D460" t="s" s="8">
        <v>333</v>
      </c>
      <c r="E460" t="n" s="8">
        <v>1.0</v>
      </c>
      <c r="F460" t="n" s="8">
        <v>468.0</v>
      </c>
      <c r="G460" t="s" s="8">
        <v>53</v>
      </c>
      <c r="H460" t="s" s="8">
        <v>512</v>
      </c>
      <c r="I460" t="s" s="8">
        <v>658</v>
      </c>
    </row>
    <row r="461" ht="16.0" customHeight="true">
      <c r="A461" t="n" s="7">
        <v>4.4872616E7</v>
      </c>
      <c r="B461" t="s" s="8">
        <v>58</v>
      </c>
      <c r="C461" t="n" s="8">
        <f>IF(false,"120922035", "120922035")</f>
      </c>
      <c r="D461" t="s" s="8">
        <v>156</v>
      </c>
      <c r="E461" t="n" s="8">
        <v>1.0</v>
      </c>
      <c r="F461" t="n" s="8">
        <v>774.0</v>
      </c>
      <c r="G461" t="s" s="8">
        <v>53</v>
      </c>
      <c r="H461" t="s" s="8">
        <v>512</v>
      </c>
      <c r="I461" t="s" s="8">
        <v>659</v>
      </c>
    </row>
    <row r="462" ht="16.0" customHeight="true">
      <c r="A462" t="n" s="7">
        <v>4.5382917E7</v>
      </c>
      <c r="B462" t="s" s="8">
        <v>323</v>
      </c>
      <c r="C462" t="n" s="8">
        <f>IF(false,"005-1359", "005-1359")</f>
      </c>
      <c r="D462" t="s" s="8">
        <v>660</v>
      </c>
      <c r="E462" t="n" s="8">
        <v>3.0</v>
      </c>
      <c r="F462" t="n" s="8">
        <v>1.0</v>
      </c>
      <c r="G462" t="s" s="8">
        <v>53</v>
      </c>
      <c r="H462" t="s" s="8">
        <v>512</v>
      </c>
      <c r="I462" t="s" s="8">
        <v>661</v>
      </c>
    </row>
    <row r="463" ht="16.0" customHeight="true">
      <c r="A463" t="n" s="7">
        <v>4.4789439E7</v>
      </c>
      <c r="B463" t="s" s="8">
        <v>51</v>
      </c>
      <c r="C463" t="n" s="8">
        <f>IF(false,"005-1515", "005-1515")</f>
      </c>
      <c r="D463" t="s" s="8">
        <v>56</v>
      </c>
      <c r="E463" t="n" s="8">
        <v>1.0</v>
      </c>
      <c r="F463" t="n" s="8">
        <v>866.0</v>
      </c>
      <c r="G463" t="s" s="8">
        <v>53</v>
      </c>
      <c r="H463" t="s" s="8">
        <v>512</v>
      </c>
      <c r="I463" t="s" s="8">
        <v>662</v>
      </c>
    </row>
    <row r="464" ht="16.0" customHeight="true">
      <c r="A464" t="n" s="7">
        <v>4.4789439E7</v>
      </c>
      <c r="B464" t="s" s="8">
        <v>51</v>
      </c>
      <c r="C464" t="n" s="8">
        <f>IF(false,"005-1516", "005-1516")</f>
      </c>
      <c r="D464" t="s" s="8">
        <v>82</v>
      </c>
      <c r="E464" t="n" s="8">
        <v>1.0</v>
      </c>
      <c r="F464" t="n" s="8">
        <v>866.0</v>
      </c>
      <c r="G464" t="s" s="8">
        <v>53</v>
      </c>
      <c r="H464" t="s" s="8">
        <v>512</v>
      </c>
      <c r="I464" t="s" s="8">
        <v>662</v>
      </c>
    </row>
    <row r="465" ht="16.0" customHeight="true">
      <c r="A465" t="n" s="7">
        <v>4.5439487E7</v>
      </c>
      <c r="B465" t="s" s="8">
        <v>323</v>
      </c>
      <c r="C465" t="n" s="8">
        <f>IF(false,"005-1380", "005-1380")</f>
      </c>
      <c r="D465" t="s" s="8">
        <v>67</v>
      </c>
      <c r="E465" t="n" s="8">
        <v>1.0</v>
      </c>
      <c r="F465" t="n" s="8">
        <v>616.0</v>
      </c>
      <c r="G465" t="s" s="8">
        <v>53</v>
      </c>
      <c r="H465" t="s" s="8">
        <v>512</v>
      </c>
      <c r="I465" t="s" s="8">
        <v>663</v>
      </c>
    </row>
    <row r="466" ht="16.0" customHeight="true">
      <c r="A466" t="n" s="7">
        <v>4.5461007E7</v>
      </c>
      <c r="B466" t="s" s="8">
        <v>323</v>
      </c>
      <c r="C466" t="n" s="8">
        <f>IF(false,"120921439", "120921439")</f>
      </c>
      <c r="D466" t="s" s="8">
        <v>74</v>
      </c>
      <c r="E466" t="n" s="8">
        <v>1.0</v>
      </c>
      <c r="F466" t="n" s="8">
        <v>599.0</v>
      </c>
      <c r="G466" t="s" s="8">
        <v>53</v>
      </c>
      <c r="H466" t="s" s="8">
        <v>512</v>
      </c>
      <c r="I466" t="s" s="8">
        <v>664</v>
      </c>
    </row>
    <row r="467" ht="16.0" customHeight="true">
      <c r="A467" t="n" s="7">
        <v>4.5297972E7</v>
      </c>
      <c r="B467" t="s" s="8">
        <v>184</v>
      </c>
      <c r="C467" t="n" s="8">
        <f>IF(false,"120922515", "120922515")</f>
      </c>
      <c r="D467" t="s" s="8">
        <v>665</v>
      </c>
      <c r="E467" t="n" s="8">
        <v>2.0</v>
      </c>
      <c r="F467" t="n" s="8">
        <v>990.0</v>
      </c>
      <c r="G467" t="s" s="8">
        <v>53</v>
      </c>
      <c r="H467" t="s" s="8">
        <v>512</v>
      </c>
      <c r="I467" t="s" s="8">
        <v>666</v>
      </c>
    </row>
    <row r="468" ht="16.0" customHeight="true">
      <c r="A468" t="n" s="7">
        <v>4.5347012E7</v>
      </c>
      <c r="B468" t="s" s="8">
        <v>184</v>
      </c>
      <c r="C468" t="n" s="8">
        <f>IF(false,"120922158", "120922158")</f>
      </c>
      <c r="D468" t="s" s="8">
        <v>149</v>
      </c>
      <c r="E468" t="n" s="8">
        <v>1.0</v>
      </c>
      <c r="F468" t="n" s="8">
        <v>1.0</v>
      </c>
      <c r="G468" t="s" s="8">
        <v>53</v>
      </c>
      <c r="H468" t="s" s="8">
        <v>512</v>
      </c>
      <c r="I468" t="s" s="8">
        <v>667</v>
      </c>
    </row>
    <row r="469" ht="16.0" customHeight="true">
      <c r="A469" t="n" s="7">
        <v>4.5473403E7</v>
      </c>
      <c r="B469" t="s" s="8">
        <v>433</v>
      </c>
      <c r="C469" t="n" s="8">
        <f>IF(false,"120922351", "120922351")</f>
      </c>
      <c r="D469" t="s" s="8">
        <v>59</v>
      </c>
      <c r="E469" t="n" s="8">
        <v>1.0</v>
      </c>
      <c r="F469" t="n" s="8">
        <v>839.0</v>
      </c>
      <c r="G469" t="s" s="8">
        <v>53</v>
      </c>
      <c r="H469" t="s" s="8">
        <v>512</v>
      </c>
      <c r="I469" t="s" s="8">
        <v>668</v>
      </c>
    </row>
    <row r="470" ht="16.0" customHeight="true">
      <c r="A470" t="n" s="7">
        <v>4.5352441E7</v>
      </c>
      <c r="B470" t="s" s="8">
        <v>184</v>
      </c>
      <c r="C470" t="n" s="8">
        <f>IF(false,"002-102", "002-102")</f>
      </c>
      <c r="D470" t="s" s="8">
        <v>393</v>
      </c>
      <c r="E470" t="n" s="8">
        <v>4.0</v>
      </c>
      <c r="F470" t="n" s="8">
        <v>3992.0</v>
      </c>
      <c r="G470" t="s" s="8">
        <v>53</v>
      </c>
      <c r="H470" t="s" s="8">
        <v>512</v>
      </c>
      <c r="I470" t="s" s="8">
        <v>669</v>
      </c>
    </row>
    <row r="471" ht="16.0" customHeight="true">
      <c r="A471" t="n" s="7">
        <v>4.5435602E7</v>
      </c>
      <c r="B471" t="s" s="8">
        <v>323</v>
      </c>
      <c r="C471" t="n" s="8">
        <f>IF(false,"120921947", "120921947")</f>
      </c>
      <c r="D471" t="s" s="8">
        <v>285</v>
      </c>
      <c r="E471" t="n" s="8">
        <v>1.0</v>
      </c>
      <c r="F471" t="n" s="8">
        <v>51.0</v>
      </c>
      <c r="G471" t="s" s="8">
        <v>53</v>
      </c>
      <c r="H471" t="s" s="8">
        <v>512</v>
      </c>
      <c r="I471" t="s" s="8">
        <v>670</v>
      </c>
    </row>
    <row r="472" ht="16.0" customHeight="true">
      <c r="A472" t="n" s="7">
        <v>4.5365845E7</v>
      </c>
      <c r="B472" t="s" s="8">
        <v>184</v>
      </c>
      <c r="C472" t="n" s="8">
        <f>IF(false,"003-319", "003-319")</f>
      </c>
      <c r="D472" t="s" s="8">
        <v>93</v>
      </c>
      <c r="E472" t="n" s="8">
        <v>1.0</v>
      </c>
      <c r="F472" t="n" s="8">
        <v>1299.0</v>
      </c>
      <c r="G472" t="s" s="8">
        <v>53</v>
      </c>
      <c r="H472" t="s" s="8">
        <v>512</v>
      </c>
      <c r="I472" t="s" s="8">
        <v>671</v>
      </c>
    </row>
    <row r="473" ht="16.0" customHeight="true">
      <c r="A473" t="n" s="7">
        <v>4.5240817E7</v>
      </c>
      <c r="B473" t="s" s="8">
        <v>54</v>
      </c>
      <c r="C473" t="n" s="8">
        <f>IF(false,"120922390", "120922390")</f>
      </c>
      <c r="D473" t="s" s="8">
        <v>182</v>
      </c>
      <c r="E473" t="n" s="8">
        <v>1.0</v>
      </c>
      <c r="F473" t="n" s="8">
        <v>1.0</v>
      </c>
      <c r="G473" t="s" s="8">
        <v>53</v>
      </c>
      <c r="H473" t="s" s="8">
        <v>512</v>
      </c>
      <c r="I473" t="s" s="8">
        <v>672</v>
      </c>
    </row>
    <row r="474" ht="16.0" customHeight="true">
      <c r="A474" t="n" s="7">
        <v>4.5359917E7</v>
      </c>
      <c r="B474" t="s" s="8">
        <v>184</v>
      </c>
      <c r="C474" t="n" s="8">
        <f>IF(false,"01-004211", "01-004211")</f>
      </c>
      <c r="D474" t="s" s="8">
        <v>320</v>
      </c>
      <c r="E474" t="n" s="8">
        <v>1.0</v>
      </c>
      <c r="F474" t="n" s="8">
        <v>1191.0</v>
      </c>
      <c r="G474" t="s" s="8">
        <v>53</v>
      </c>
      <c r="H474" t="s" s="8">
        <v>512</v>
      </c>
      <c r="I474" t="s" s="8">
        <v>673</v>
      </c>
    </row>
    <row r="475" ht="16.0" customHeight="true">
      <c r="A475" t="n" s="7">
        <v>4.5195463E7</v>
      </c>
      <c r="B475" t="s" s="8">
        <v>54</v>
      </c>
      <c r="C475" t="n" s="8">
        <f>IF(false,"000-631", "000-631")</f>
      </c>
      <c r="D475" t="s" s="8">
        <v>171</v>
      </c>
      <c r="E475" t="n" s="8">
        <v>1.0</v>
      </c>
      <c r="F475" t="n" s="8">
        <v>364.0</v>
      </c>
      <c r="G475" t="s" s="8">
        <v>53</v>
      </c>
      <c r="H475" t="s" s="8">
        <v>512</v>
      </c>
      <c r="I475" t="s" s="8">
        <v>674</v>
      </c>
    </row>
    <row r="476" ht="16.0" customHeight="true">
      <c r="A476" t="n" s="7">
        <v>4.5310845E7</v>
      </c>
      <c r="B476" t="s" s="8">
        <v>184</v>
      </c>
      <c r="C476" t="n" s="8">
        <f>IF(false,"120921439", "120921439")</f>
      </c>
      <c r="D476" t="s" s="8">
        <v>74</v>
      </c>
      <c r="E476" t="n" s="8">
        <v>1.0</v>
      </c>
      <c r="F476" t="n" s="8">
        <v>539.0</v>
      </c>
      <c r="G476" t="s" s="8">
        <v>53</v>
      </c>
      <c r="H476" t="s" s="8">
        <v>512</v>
      </c>
      <c r="I476" t="s" s="8">
        <v>675</v>
      </c>
    </row>
    <row r="477" ht="16.0" customHeight="true">
      <c r="A477" t="n" s="7">
        <v>4.5226125E7</v>
      </c>
      <c r="B477" t="s" s="8">
        <v>54</v>
      </c>
      <c r="C477" t="n" s="8">
        <f>IF(false,"120922798", "120922798")</f>
      </c>
      <c r="D477" t="s" s="8">
        <v>297</v>
      </c>
      <c r="E477" t="n" s="8">
        <v>1.0</v>
      </c>
      <c r="F477" t="n" s="8">
        <v>1785.0</v>
      </c>
      <c r="G477" t="s" s="8">
        <v>53</v>
      </c>
      <c r="H477" t="s" s="8">
        <v>512</v>
      </c>
      <c r="I477" t="s" s="8">
        <v>676</v>
      </c>
    </row>
    <row r="478" ht="16.0" customHeight="true">
      <c r="A478" t="n" s="7">
        <v>4.5226125E7</v>
      </c>
      <c r="B478" t="s" s="8">
        <v>54</v>
      </c>
      <c r="C478" t="n" s="8">
        <f>IF(false,"120921439", "120921439")</f>
      </c>
      <c r="D478" t="s" s="8">
        <v>74</v>
      </c>
      <c r="E478" t="n" s="8">
        <v>1.0</v>
      </c>
      <c r="F478" t="n" s="8">
        <v>599.0</v>
      </c>
      <c r="G478" t="s" s="8">
        <v>53</v>
      </c>
      <c r="H478" t="s" s="8">
        <v>512</v>
      </c>
      <c r="I478" t="s" s="8">
        <v>676</v>
      </c>
    </row>
    <row r="479" ht="16.0" customHeight="true">
      <c r="A479" t="n" s="7">
        <v>4.4727962E7</v>
      </c>
      <c r="B479" t="s" s="8">
        <v>51</v>
      </c>
      <c r="C479" t="n" s="8">
        <f>IF(false,"120921544", "120921544")</f>
      </c>
      <c r="D479" t="s" s="8">
        <v>677</v>
      </c>
      <c r="E479" t="n" s="8">
        <v>3.0</v>
      </c>
      <c r="F479" t="n" s="8">
        <v>2286.0</v>
      </c>
      <c r="G479" t="s" s="8">
        <v>53</v>
      </c>
      <c r="H479" t="s" s="8">
        <v>512</v>
      </c>
      <c r="I479" t="s" s="8">
        <v>678</v>
      </c>
    </row>
    <row r="480" ht="16.0" customHeight="true">
      <c r="A480" t="n" s="7">
        <v>4.5170279E7</v>
      </c>
      <c r="B480" t="s" s="8">
        <v>54</v>
      </c>
      <c r="C480" t="n" s="8">
        <f>IF(false,"120922387", "120922387")</f>
      </c>
      <c r="D480" t="s" s="8">
        <v>126</v>
      </c>
      <c r="E480" t="n" s="8">
        <v>1.0</v>
      </c>
      <c r="F480" t="n" s="8">
        <v>254.0</v>
      </c>
      <c r="G480" t="s" s="8">
        <v>53</v>
      </c>
      <c r="H480" t="s" s="8">
        <v>512</v>
      </c>
      <c r="I480" t="s" s="8">
        <v>679</v>
      </c>
    </row>
    <row r="481" ht="16.0" customHeight="true">
      <c r="A481" t="n" s="7">
        <v>4.5198728E7</v>
      </c>
      <c r="B481" t="s" s="8">
        <v>54</v>
      </c>
      <c r="C481" t="n" s="8">
        <f>IF(false,"120922000", "120922000")</f>
      </c>
      <c r="D481" t="s" s="8">
        <v>680</v>
      </c>
      <c r="E481" t="n" s="8">
        <v>1.0</v>
      </c>
      <c r="F481" t="n" s="8">
        <v>644.0</v>
      </c>
      <c r="G481" t="s" s="8">
        <v>53</v>
      </c>
      <c r="H481" t="s" s="8">
        <v>512</v>
      </c>
      <c r="I481" t="s" s="8">
        <v>681</v>
      </c>
    </row>
    <row r="482" ht="16.0" customHeight="true">
      <c r="A482" t="n" s="7">
        <v>4.51389E7</v>
      </c>
      <c r="B482" t="s" s="8">
        <v>64</v>
      </c>
      <c r="C482" t="n" s="8">
        <f>IF(false,"120921947", "120921947")</f>
      </c>
      <c r="D482" t="s" s="8">
        <v>285</v>
      </c>
      <c r="E482" t="n" s="8">
        <v>1.0</v>
      </c>
      <c r="F482" t="n" s="8">
        <v>599.0</v>
      </c>
      <c r="G482" t="s" s="8">
        <v>53</v>
      </c>
      <c r="H482" t="s" s="8">
        <v>512</v>
      </c>
      <c r="I482" t="s" s="8">
        <v>682</v>
      </c>
    </row>
    <row r="483" ht="16.0" customHeight="true">
      <c r="A483" t="n" s="7">
        <v>4.4696315E7</v>
      </c>
      <c r="B483" t="s" s="8">
        <v>51</v>
      </c>
      <c r="C483" t="n" s="8">
        <f>IF(false,"120921743", "120921743")</f>
      </c>
      <c r="D483" t="s" s="8">
        <v>142</v>
      </c>
      <c r="E483" t="n" s="8">
        <v>1.0</v>
      </c>
      <c r="F483" t="n" s="8">
        <v>780.0</v>
      </c>
      <c r="G483" t="s" s="8">
        <v>53</v>
      </c>
      <c r="H483" t="s" s="8">
        <v>512</v>
      </c>
      <c r="I483" t="s" s="8">
        <v>683</v>
      </c>
    </row>
    <row r="484" ht="16.0" customHeight="true">
      <c r="A484" t="n" s="7">
        <v>4.4844326E7</v>
      </c>
      <c r="B484" t="s" s="8">
        <v>58</v>
      </c>
      <c r="C484" t="n" s="8">
        <f>IF(false,"005-1515", "005-1515")</f>
      </c>
      <c r="D484" t="s" s="8">
        <v>56</v>
      </c>
      <c r="E484" t="n" s="8">
        <v>1.0</v>
      </c>
      <c r="F484" t="n" s="8">
        <v>736.0</v>
      </c>
      <c r="G484" t="s" s="8">
        <v>53</v>
      </c>
      <c r="H484" t="s" s="8">
        <v>512</v>
      </c>
      <c r="I484" t="s" s="8">
        <v>684</v>
      </c>
    </row>
    <row r="485" ht="16.0" customHeight="true">
      <c r="A485" t="n" s="7">
        <v>4.5176711E7</v>
      </c>
      <c r="B485" t="s" s="8">
        <v>54</v>
      </c>
      <c r="C485" t="n" s="8">
        <f>IF(false,"120921370", "120921370")</f>
      </c>
      <c r="D485" t="s" s="8">
        <v>65</v>
      </c>
      <c r="E485" t="n" s="8">
        <v>1.0</v>
      </c>
      <c r="F485" t="n" s="8">
        <v>1673.0</v>
      </c>
      <c r="G485" t="s" s="8">
        <v>53</v>
      </c>
      <c r="H485" t="s" s="8">
        <v>512</v>
      </c>
      <c r="I485" t="s" s="8">
        <v>685</v>
      </c>
    </row>
    <row r="486" ht="16.0" customHeight="true">
      <c r="A486" t="n" s="7">
        <v>4.484568E7</v>
      </c>
      <c r="B486" t="s" s="8">
        <v>58</v>
      </c>
      <c r="C486" t="n" s="8">
        <f>IF(false,"003-319", "003-319")</f>
      </c>
      <c r="D486" t="s" s="8">
        <v>93</v>
      </c>
      <c r="E486" t="n" s="8">
        <v>1.0</v>
      </c>
      <c r="F486" t="n" s="8">
        <v>1180.0</v>
      </c>
      <c r="G486" t="s" s="8">
        <v>53</v>
      </c>
      <c r="H486" t="s" s="8">
        <v>512</v>
      </c>
      <c r="I486" t="s" s="8">
        <v>686</v>
      </c>
    </row>
    <row r="487" ht="16.0" customHeight="true">
      <c r="A487" t="n" s="7">
        <v>4.5317897E7</v>
      </c>
      <c r="B487" t="s" s="8">
        <v>184</v>
      </c>
      <c r="C487" t="n" s="8">
        <f>IF(false,"120921644", "120921644")</f>
      </c>
      <c r="D487" t="s" s="8">
        <v>687</v>
      </c>
      <c r="E487" t="n" s="8">
        <v>1.0</v>
      </c>
      <c r="F487" t="n" s="8">
        <v>934.0</v>
      </c>
      <c r="G487" t="s" s="8">
        <v>53</v>
      </c>
      <c r="H487" t="s" s="8">
        <v>512</v>
      </c>
      <c r="I487" t="s" s="8">
        <v>688</v>
      </c>
    </row>
    <row r="488" ht="16.0" customHeight="true">
      <c r="A488" t="n" s="7">
        <v>4.5032375E7</v>
      </c>
      <c r="B488" t="s" s="8">
        <v>69</v>
      </c>
      <c r="C488" t="n" s="8">
        <f>IF(false,"005-1250", "005-1250")</f>
      </c>
      <c r="D488" t="s" s="8">
        <v>100</v>
      </c>
      <c r="E488" t="n" s="8">
        <v>2.0</v>
      </c>
      <c r="F488" t="n" s="8">
        <v>2678.0</v>
      </c>
      <c r="G488" t="s" s="8">
        <v>53</v>
      </c>
      <c r="H488" t="s" s="8">
        <v>512</v>
      </c>
      <c r="I488" t="s" s="8">
        <v>689</v>
      </c>
    </row>
    <row r="489" ht="16.0" customHeight="true">
      <c r="A489" t="n" s="7">
        <v>4.5237159E7</v>
      </c>
      <c r="B489" t="s" s="8">
        <v>54</v>
      </c>
      <c r="C489" t="n" s="8">
        <f>IF(false,"005-1250", "005-1250")</f>
      </c>
      <c r="D489" t="s" s="8">
        <v>100</v>
      </c>
      <c r="E489" t="n" s="8">
        <v>3.0</v>
      </c>
      <c r="F489" t="n" s="8">
        <v>4393.0</v>
      </c>
      <c r="G489" t="s" s="8">
        <v>53</v>
      </c>
      <c r="H489" t="s" s="8">
        <v>512</v>
      </c>
      <c r="I489" t="s" s="8">
        <v>690</v>
      </c>
    </row>
    <row r="490" ht="16.0" customHeight="true">
      <c r="A490" t="n" s="7">
        <v>4.554753E7</v>
      </c>
      <c r="B490" t="s" s="8">
        <v>433</v>
      </c>
      <c r="C490" t="n" s="8">
        <f>IF(false,"120922903", "120922903")</f>
      </c>
      <c r="D490" t="s" s="8">
        <v>208</v>
      </c>
      <c r="E490" t="n" s="8">
        <v>1.0</v>
      </c>
      <c r="F490" t="n" s="8">
        <v>372.0</v>
      </c>
      <c r="G490" t="s" s="8">
        <v>53</v>
      </c>
      <c r="H490" t="s" s="8">
        <v>512</v>
      </c>
      <c r="I490" t="s" s="8">
        <v>691</v>
      </c>
    </row>
    <row r="491" ht="16.0" customHeight="true">
      <c r="A491" t="n" s="7">
        <v>4.5448129E7</v>
      </c>
      <c r="B491" t="s" s="8">
        <v>323</v>
      </c>
      <c r="C491" t="n" s="8">
        <f>IF(false,"005-1374", "005-1374")</f>
      </c>
      <c r="D491" t="s" s="8">
        <v>146</v>
      </c>
      <c r="E491" t="n" s="8">
        <v>1.0</v>
      </c>
      <c r="F491" t="n" s="8">
        <v>755.0</v>
      </c>
      <c r="G491" t="s" s="8">
        <v>53</v>
      </c>
      <c r="H491" t="s" s="8">
        <v>512</v>
      </c>
      <c r="I491" t="s" s="8">
        <v>692</v>
      </c>
    </row>
    <row r="492" ht="16.0" customHeight="true">
      <c r="A492" t="n" s="7">
        <v>4.4994664E7</v>
      </c>
      <c r="B492" t="s" s="8">
        <v>69</v>
      </c>
      <c r="C492" t="n" s="8">
        <f>IF(false,"120921898", "120921898")</f>
      </c>
      <c r="D492" t="s" s="8">
        <v>314</v>
      </c>
      <c r="E492" t="n" s="8">
        <v>2.0</v>
      </c>
      <c r="F492" t="n" s="8">
        <v>2144.0</v>
      </c>
      <c r="G492" t="s" s="8">
        <v>53</v>
      </c>
      <c r="H492" t="s" s="8">
        <v>512</v>
      </c>
      <c r="I492" t="s" s="8">
        <v>693</v>
      </c>
    </row>
    <row r="493" ht="16.0" customHeight="true">
      <c r="A493" t="n" s="7">
        <v>4.5486628E7</v>
      </c>
      <c r="B493" t="s" s="8">
        <v>433</v>
      </c>
      <c r="C493" t="n" s="8">
        <f>IF(false,"005-1516", "005-1516")</f>
      </c>
      <c r="D493" t="s" s="8">
        <v>82</v>
      </c>
      <c r="E493" t="n" s="8">
        <v>2.0</v>
      </c>
      <c r="F493" t="n" s="8">
        <v>1408.0</v>
      </c>
      <c r="G493" t="s" s="8">
        <v>53</v>
      </c>
      <c r="H493" t="s" s="8">
        <v>512</v>
      </c>
      <c r="I493" t="s" s="8">
        <v>694</v>
      </c>
    </row>
    <row r="494" ht="16.0" customHeight="true">
      <c r="A494" t="n" s="7">
        <v>4.5219098E7</v>
      </c>
      <c r="B494" t="s" s="8">
        <v>54</v>
      </c>
      <c r="C494" t="n" s="8">
        <f>IF(false,"003-319", "003-319")</f>
      </c>
      <c r="D494" t="s" s="8">
        <v>93</v>
      </c>
      <c r="E494" t="n" s="8">
        <v>1.0</v>
      </c>
      <c r="F494" t="n" s="8">
        <v>1299.0</v>
      </c>
      <c r="G494" t="s" s="8">
        <v>53</v>
      </c>
      <c r="H494" t="s" s="8">
        <v>512</v>
      </c>
      <c r="I494" t="s" s="8">
        <v>695</v>
      </c>
    </row>
    <row r="495" ht="16.0" customHeight="true">
      <c r="A495" t="n" s="7">
        <v>4.5401545E7</v>
      </c>
      <c r="B495" t="s" s="8">
        <v>323</v>
      </c>
      <c r="C495" t="n" s="8">
        <f>IF(false,"01-004111", "01-004111")</f>
      </c>
      <c r="D495" t="s" s="8">
        <v>381</v>
      </c>
      <c r="E495" t="n" s="8">
        <v>1.0</v>
      </c>
      <c r="F495" t="n" s="8">
        <v>898.0</v>
      </c>
      <c r="G495" t="s" s="8">
        <v>53</v>
      </c>
      <c r="H495" t="s" s="8">
        <v>512</v>
      </c>
      <c r="I495" t="s" s="8">
        <v>696</v>
      </c>
    </row>
    <row r="496" ht="16.0" customHeight="true">
      <c r="A496" t="n" s="7">
        <v>4.537311E7</v>
      </c>
      <c r="B496" t="s" s="8">
        <v>323</v>
      </c>
      <c r="C496" t="n" s="8">
        <f>IF(false,"003-319", "003-319")</f>
      </c>
      <c r="D496" t="s" s="8">
        <v>93</v>
      </c>
      <c r="E496" t="n" s="8">
        <v>3.0</v>
      </c>
      <c r="F496" t="n" s="8">
        <v>3897.0</v>
      </c>
      <c r="G496" t="s" s="8">
        <v>53</v>
      </c>
      <c r="H496" t="s" s="8">
        <v>512</v>
      </c>
      <c r="I496" t="s" s="8">
        <v>697</v>
      </c>
    </row>
    <row r="497" ht="16.0" customHeight="true">
      <c r="A497" t="n" s="7">
        <v>4.5449189E7</v>
      </c>
      <c r="B497" t="s" s="8">
        <v>323</v>
      </c>
      <c r="C497" t="n" s="8">
        <f>IF(false,"120921995", "120921995")</f>
      </c>
      <c r="D497" t="s" s="8">
        <v>176</v>
      </c>
      <c r="E497" t="n" s="8">
        <v>1.0</v>
      </c>
      <c r="F497" t="n" s="8">
        <v>951.0</v>
      </c>
      <c r="G497" t="s" s="8">
        <v>53</v>
      </c>
      <c r="H497" t="s" s="8">
        <v>512</v>
      </c>
      <c r="I497" t="s" s="8">
        <v>698</v>
      </c>
    </row>
    <row r="498" ht="16.0" customHeight="true">
      <c r="A498" t="n" s="7">
        <v>4.5253323E7</v>
      </c>
      <c r="B498" t="s" s="8">
        <v>54</v>
      </c>
      <c r="C498" t="n" s="8">
        <f>IF(false,"120922158", "120922158")</f>
      </c>
      <c r="D498" t="s" s="8">
        <v>149</v>
      </c>
      <c r="E498" t="n" s="8">
        <v>1.0</v>
      </c>
      <c r="F498" t="n" s="8">
        <v>329.0</v>
      </c>
      <c r="G498" t="s" s="8">
        <v>53</v>
      </c>
      <c r="H498" t="s" s="8">
        <v>512</v>
      </c>
      <c r="I498" t="s" s="8">
        <v>699</v>
      </c>
    </row>
    <row r="499" ht="16.0" customHeight="true">
      <c r="A499" t="n" s="7">
        <v>4.5635347E7</v>
      </c>
      <c r="B499" t="s" s="8">
        <v>512</v>
      </c>
      <c r="C499" t="n" s="8">
        <f>IF(false,"008-576", "008-576")</f>
      </c>
      <c r="D499" t="s" s="8">
        <v>62</v>
      </c>
      <c r="E499" t="n" s="8">
        <v>2.0</v>
      </c>
      <c r="F499" t="n" s="8">
        <v>1571.0</v>
      </c>
      <c r="G499" t="s" s="8">
        <v>53</v>
      </c>
      <c r="H499" t="s" s="8">
        <v>512</v>
      </c>
      <c r="I499" t="s" s="8">
        <v>700</v>
      </c>
    </row>
    <row r="500" ht="16.0" customHeight="true">
      <c r="A500" t="n" s="7">
        <v>4.5566253E7</v>
      </c>
      <c r="B500" t="s" s="8">
        <v>433</v>
      </c>
      <c r="C500" t="n" s="8">
        <f>IF(false,"003-319", "003-319")</f>
      </c>
      <c r="D500" t="s" s="8">
        <v>93</v>
      </c>
      <c r="E500" t="n" s="8">
        <v>1.0</v>
      </c>
      <c r="F500" t="n" s="8">
        <v>1258.0</v>
      </c>
      <c r="G500" t="s" s="8">
        <v>53</v>
      </c>
      <c r="H500" t="s" s="8">
        <v>50</v>
      </c>
      <c r="I500" t="s" s="8">
        <v>701</v>
      </c>
    </row>
    <row r="501" ht="16.0" customHeight="true">
      <c r="A501" t="n" s="7">
        <v>4.5595626E7</v>
      </c>
      <c r="B501" t="s" s="8">
        <v>512</v>
      </c>
      <c r="C501" t="n" s="8">
        <f>IF(false,"120921370", "120921370")</f>
      </c>
      <c r="D501" t="s" s="8">
        <v>65</v>
      </c>
      <c r="E501" t="n" s="8">
        <v>2.0</v>
      </c>
      <c r="F501" t="n" s="8">
        <v>3346.0</v>
      </c>
      <c r="G501" t="s" s="8">
        <v>53</v>
      </c>
      <c r="H501" t="s" s="8">
        <v>50</v>
      </c>
      <c r="I501" t="s" s="8">
        <v>702</v>
      </c>
    </row>
    <row r="502" ht="16.0" customHeight="true">
      <c r="A502" t="n" s="7">
        <v>4.5579743E7</v>
      </c>
      <c r="B502" t="s" s="8">
        <v>512</v>
      </c>
      <c r="C502" t="n" s="8">
        <f>IF(false,"120922515", "120922515")</f>
      </c>
      <c r="D502" t="s" s="8">
        <v>665</v>
      </c>
      <c r="E502" t="n" s="8">
        <v>1.0</v>
      </c>
      <c r="F502" t="n" s="8">
        <v>421.0</v>
      </c>
      <c r="G502" t="s" s="8">
        <v>53</v>
      </c>
      <c r="H502" t="s" s="8">
        <v>50</v>
      </c>
      <c r="I502" t="s" s="8">
        <v>703</v>
      </c>
    </row>
    <row r="503" ht="16.0" customHeight="true">
      <c r="A503" t="n" s="7">
        <v>4.5511928E7</v>
      </c>
      <c r="B503" t="s" s="8">
        <v>433</v>
      </c>
      <c r="C503" t="n" s="8">
        <f>IF(false,"01-003924", "01-003924")</f>
      </c>
      <c r="D503" t="s" s="8">
        <v>544</v>
      </c>
      <c r="E503" t="n" s="8">
        <v>1.0</v>
      </c>
      <c r="F503" t="n" s="8">
        <v>418.0</v>
      </c>
      <c r="G503" t="s" s="8">
        <v>53</v>
      </c>
      <c r="H503" t="s" s="8">
        <v>50</v>
      </c>
      <c r="I503" t="s" s="8">
        <v>704</v>
      </c>
    </row>
    <row r="504" ht="16.0" customHeight="true">
      <c r="A504" t="n" s="7">
        <v>4.5565402E7</v>
      </c>
      <c r="B504" t="s" s="8">
        <v>433</v>
      </c>
      <c r="C504" t="n" s="8">
        <f>IF(false,"120922351", "120922351")</f>
      </c>
      <c r="D504" t="s" s="8">
        <v>59</v>
      </c>
      <c r="E504" t="n" s="8">
        <v>1.0</v>
      </c>
      <c r="F504" t="n" s="8">
        <v>839.0</v>
      </c>
      <c r="G504" t="s" s="8">
        <v>53</v>
      </c>
      <c r="H504" t="s" s="8">
        <v>50</v>
      </c>
      <c r="I504" t="s" s="8">
        <v>705</v>
      </c>
    </row>
    <row r="505" ht="16.0" customHeight="true">
      <c r="A505" t="n" s="7">
        <v>4.5563276E7</v>
      </c>
      <c r="B505" t="s" s="8">
        <v>433</v>
      </c>
      <c r="C505" t="n" s="8">
        <f>IF(false,"120921545", "120921545")</f>
      </c>
      <c r="D505" t="s" s="8">
        <v>290</v>
      </c>
      <c r="E505" t="n" s="8">
        <v>1.0</v>
      </c>
      <c r="F505" t="n" s="8">
        <v>879.0</v>
      </c>
      <c r="G505" t="s" s="8">
        <v>53</v>
      </c>
      <c r="H505" t="s" s="8">
        <v>50</v>
      </c>
      <c r="I505" t="s" s="8">
        <v>706</v>
      </c>
    </row>
    <row r="506" ht="16.0" customHeight="true">
      <c r="A506" t="n" s="7">
        <v>4.5577914E7</v>
      </c>
      <c r="B506" t="s" s="8">
        <v>512</v>
      </c>
      <c r="C506" t="n" s="8">
        <f>IF(false,"005-1101", "005-1101")</f>
      </c>
      <c r="D506" t="s" s="8">
        <v>560</v>
      </c>
      <c r="E506" t="n" s="8">
        <v>2.0</v>
      </c>
      <c r="F506" t="n" s="8">
        <v>1365.0</v>
      </c>
      <c r="G506" t="s" s="8">
        <v>53</v>
      </c>
      <c r="H506" t="s" s="8">
        <v>50</v>
      </c>
      <c r="I506" t="s" s="8">
        <v>707</v>
      </c>
    </row>
    <row r="507" ht="16.0" customHeight="true">
      <c r="A507" t="n" s="7">
        <v>4.5564531E7</v>
      </c>
      <c r="B507" t="s" s="8">
        <v>433</v>
      </c>
      <c r="C507" t="n" s="8">
        <f>IF(false,"120922594", "120922594")</f>
      </c>
      <c r="D507" t="s" s="8">
        <v>619</v>
      </c>
      <c r="E507" t="n" s="8">
        <v>1.0</v>
      </c>
      <c r="F507" t="n" s="8">
        <v>277.0</v>
      </c>
      <c r="G507" t="s" s="8">
        <v>53</v>
      </c>
      <c r="H507" t="s" s="8">
        <v>50</v>
      </c>
      <c r="I507" t="s" s="8">
        <v>708</v>
      </c>
    </row>
    <row r="508" ht="16.0" customHeight="true">
      <c r="A508" t="n" s="7">
        <v>4.5512643E7</v>
      </c>
      <c r="B508" t="s" s="8">
        <v>433</v>
      </c>
      <c r="C508" t="n" s="8">
        <f>IF(false,"01-003924", "01-003924")</f>
      </c>
      <c r="D508" t="s" s="8">
        <v>544</v>
      </c>
      <c r="E508" t="n" s="8">
        <v>1.0</v>
      </c>
      <c r="F508" t="n" s="8">
        <v>417.0</v>
      </c>
      <c r="G508" t="s" s="8">
        <v>53</v>
      </c>
      <c r="H508" t="s" s="8">
        <v>50</v>
      </c>
      <c r="I508" t="s" s="8">
        <v>709</v>
      </c>
    </row>
    <row r="509" ht="16.0" customHeight="true">
      <c r="A509" t="n" s="7">
        <v>4.5279958E7</v>
      </c>
      <c r="B509" t="s" s="8">
        <v>184</v>
      </c>
      <c r="C509" t="n" s="8">
        <f>IF(false,"000-631", "000-631")</f>
      </c>
      <c r="D509" t="s" s="8">
        <v>171</v>
      </c>
      <c r="E509" t="n" s="8">
        <v>2.0</v>
      </c>
      <c r="F509" t="n" s="8">
        <v>858.0</v>
      </c>
      <c r="G509" t="s" s="8">
        <v>53</v>
      </c>
      <c r="H509" t="s" s="8">
        <v>50</v>
      </c>
      <c r="I509" t="s" s="8">
        <v>710</v>
      </c>
    </row>
    <row r="510" ht="16.0" customHeight="true">
      <c r="A510" t="n" s="7">
        <v>4.5504284E7</v>
      </c>
      <c r="B510" t="s" s="8">
        <v>433</v>
      </c>
      <c r="C510" t="n" s="8">
        <f>IF(false,"120922388", "120922388")</f>
      </c>
      <c r="D510" t="s" s="8">
        <v>711</v>
      </c>
      <c r="E510" t="n" s="8">
        <v>1.0</v>
      </c>
      <c r="F510" t="n" s="8">
        <v>272.0</v>
      </c>
      <c r="G510" t="s" s="8">
        <v>53</v>
      </c>
      <c r="H510" t="s" s="8">
        <v>50</v>
      </c>
      <c r="I510" t="s" s="8">
        <v>712</v>
      </c>
    </row>
    <row r="511" ht="16.0" customHeight="true">
      <c r="A511" t="n" s="7">
        <v>4.5260358E7</v>
      </c>
      <c r="B511" t="s" s="8">
        <v>184</v>
      </c>
      <c r="C511" t="n" s="8">
        <f>IF(false,"120922884", "120922884")</f>
      </c>
      <c r="D511" t="s" s="8">
        <v>713</v>
      </c>
      <c r="E511" t="n" s="8">
        <v>1.0</v>
      </c>
      <c r="F511" t="n" s="8">
        <v>798.0</v>
      </c>
      <c r="G511" t="s" s="8">
        <v>53</v>
      </c>
      <c r="H511" t="s" s="8">
        <v>50</v>
      </c>
      <c r="I511" t="s" s="8">
        <v>714</v>
      </c>
    </row>
    <row r="512" ht="16.0" customHeight="true">
      <c r="A512" t="n" s="7">
        <v>4.5510242E7</v>
      </c>
      <c r="B512" t="s" s="8">
        <v>433</v>
      </c>
      <c r="C512" t="n" s="8">
        <f>IF(false,"120922621", "120922621")</f>
      </c>
      <c r="D512" t="s" s="8">
        <v>715</v>
      </c>
      <c r="E512" t="n" s="8">
        <v>6.0</v>
      </c>
      <c r="F512" t="n" s="8">
        <v>1709.0</v>
      </c>
      <c r="G512" t="s" s="8">
        <v>53</v>
      </c>
      <c r="H512" t="s" s="8">
        <v>50</v>
      </c>
      <c r="I512" t="s" s="8">
        <v>716</v>
      </c>
    </row>
    <row r="513" ht="16.0" customHeight="true">
      <c r="A513" t="n" s="7">
        <v>4.5492956E7</v>
      </c>
      <c r="B513" t="s" s="8">
        <v>433</v>
      </c>
      <c r="C513" t="n" s="8">
        <f>IF(false,"000-631", "000-631")</f>
      </c>
      <c r="D513" t="s" s="8">
        <v>171</v>
      </c>
      <c r="E513" t="n" s="8">
        <v>3.0</v>
      </c>
      <c r="F513" t="n" s="8">
        <v>1287.0</v>
      </c>
      <c r="G513" t="s" s="8">
        <v>53</v>
      </c>
      <c r="H513" t="s" s="8">
        <v>50</v>
      </c>
      <c r="I513" t="s" s="8">
        <v>717</v>
      </c>
    </row>
    <row r="514" ht="16.0" customHeight="true">
      <c r="A514" t="n" s="7">
        <v>4.557631E7</v>
      </c>
      <c r="B514" t="s" s="8">
        <v>512</v>
      </c>
      <c r="C514" t="n" s="8">
        <f>IF(false,"005-1516", "005-1516")</f>
      </c>
      <c r="D514" t="s" s="8">
        <v>82</v>
      </c>
      <c r="E514" t="n" s="8">
        <v>1.0</v>
      </c>
      <c r="F514" t="n" s="8">
        <v>778.0</v>
      </c>
      <c r="G514" t="s" s="8">
        <v>53</v>
      </c>
      <c r="H514" t="s" s="8">
        <v>50</v>
      </c>
      <c r="I514" t="s" s="8">
        <v>718</v>
      </c>
    </row>
    <row r="515" ht="16.0" customHeight="true">
      <c r="A515" t="n" s="7">
        <v>4.5583858E7</v>
      </c>
      <c r="B515" t="s" s="8">
        <v>512</v>
      </c>
      <c r="C515" t="n" s="8">
        <f>IF(false,"005-1250", "005-1250")</f>
      </c>
      <c r="D515" t="s" s="8">
        <v>100</v>
      </c>
      <c r="E515" t="n" s="8">
        <v>1.0</v>
      </c>
      <c r="F515" t="n" s="8">
        <v>2.0</v>
      </c>
      <c r="G515" t="s" s="8">
        <v>53</v>
      </c>
      <c r="H515" t="s" s="8">
        <v>50</v>
      </c>
      <c r="I515" t="s" s="8">
        <v>719</v>
      </c>
    </row>
    <row r="516" ht="16.0" customHeight="true">
      <c r="A516" t="n" s="7">
        <v>4.565884E7</v>
      </c>
      <c r="B516" t="s" s="8">
        <v>512</v>
      </c>
      <c r="C516" t="n" s="8">
        <f>IF(false,"120922903", "120922903")</f>
      </c>
      <c r="D516" t="s" s="8">
        <v>208</v>
      </c>
      <c r="E516" t="n" s="8">
        <v>1.0</v>
      </c>
      <c r="F516" t="n" s="8">
        <v>372.0</v>
      </c>
      <c r="G516" t="s" s="8">
        <v>53</v>
      </c>
      <c r="H516" t="s" s="8">
        <v>50</v>
      </c>
      <c r="I516" t="s" s="8">
        <v>720</v>
      </c>
    </row>
    <row r="517" ht="16.0" customHeight="true">
      <c r="A517" t="n" s="7">
        <v>4.5566075E7</v>
      </c>
      <c r="B517" t="s" s="8">
        <v>433</v>
      </c>
      <c r="C517" t="n" s="8">
        <f>IF(false,"005-1516", "005-1516")</f>
      </c>
      <c r="D517" t="s" s="8">
        <v>82</v>
      </c>
      <c r="E517" t="n" s="8">
        <v>1.0</v>
      </c>
      <c r="F517" t="n" s="8">
        <v>479.0</v>
      </c>
      <c r="G517" t="s" s="8">
        <v>53</v>
      </c>
      <c r="H517" t="s" s="8">
        <v>50</v>
      </c>
      <c r="I517" t="s" s="8">
        <v>721</v>
      </c>
    </row>
    <row r="518" ht="16.0" customHeight="true">
      <c r="A518" t="n" s="7">
        <v>4.555188E7</v>
      </c>
      <c r="B518" t="s" s="8">
        <v>433</v>
      </c>
      <c r="C518" t="n" s="8">
        <f>IF(false,"005-1516", "005-1516")</f>
      </c>
      <c r="D518" t="s" s="8">
        <v>82</v>
      </c>
      <c r="E518" t="n" s="8">
        <v>2.0</v>
      </c>
      <c r="F518" t="n" s="8">
        <v>1556.0</v>
      </c>
      <c r="G518" t="s" s="8">
        <v>53</v>
      </c>
      <c r="H518" t="s" s="8">
        <v>50</v>
      </c>
      <c r="I518" t="s" s="8">
        <v>722</v>
      </c>
    </row>
    <row r="519" ht="16.0" customHeight="true">
      <c r="A519" t="n" s="7">
        <v>4.5491911E7</v>
      </c>
      <c r="B519" t="s" s="8">
        <v>433</v>
      </c>
      <c r="C519" t="n" s="8">
        <f>IF(false,"120922351", "120922351")</f>
      </c>
      <c r="D519" t="s" s="8">
        <v>59</v>
      </c>
      <c r="E519" t="n" s="8">
        <v>2.0</v>
      </c>
      <c r="F519" t="n" s="8">
        <v>728.0</v>
      </c>
      <c r="G519" t="s" s="8">
        <v>53</v>
      </c>
      <c r="H519" t="s" s="8">
        <v>50</v>
      </c>
      <c r="I519" t="s" s="8">
        <v>723</v>
      </c>
    </row>
    <row r="520" ht="16.0" customHeight="true">
      <c r="A520" t="n" s="7">
        <v>4.5611938E7</v>
      </c>
      <c r="B520" t="s" s="8">
        <v>512</v>
      </c>
      <c r="C520" t="n" s="8">
        <f>IF(false,"002-101", "002-101")</f>
      </c>
      <c r="D520" t="s" s="8">
        <v>401</v>
      </c>
      <c r="E520" t="n" s="8">
        <v>1.0</v>
      </c>
      <c r="F520" t="n" s="8">
        <v>1205.0</v>
      </c>
      <c r="G520" t="s" s="8">
        <v>53</v>
      </c>
      <c r="H520" t="s" s="8">
        <v>50</v>
      </c>
      <c r="I520" t="s" s="8">
        <v>724</v>
      </c>
    </row>
    <row r="521" ht="16.0" customHeight="true">
      <c r="A521" t="n" s="7">
        <v>4.5582248E7</v>
      </c>
      <c r="B521" t="s" s="8">
        <v>512</v>
      </c>
      <c r="C521" t="n" s="8">
        <f>IF(false,"005-1357", "005-1357")</f>
      </c>
      <c r="D521" t="s" s="8">
        <v>527</v>
      </c>
      <c r="E521" t="n" s="8">
        <v>1.0</v>
      </c>
      <c r="F521" t="n" s="8">
        <v>801.0</v>
      </c>
      <c r="G521" t="s" s="8">
        <v>53</v>
      </c>
      <c r="H521" t="s" s="8">
        <v>50</v>
      </c>
      <c r="I521" t="s" s="8">
        <v>725</v>
      </c>
    </row>
    <row r="522" ht="16.0" customHeight="true">
      <c r="A522" t="n" s="7">
        <v>4.5615373E7</v>
      </c>
      <c r="B522" t="s" s="8">
        <v>512</v>
      </c>
      <c r="C522" t="n" s="8">
        <f>IF(false,"120906023", "120906023")</f>
      </c>
      <c r="D522" t="s" s="8">
        <v>106</v>
      </c>
      <c r="E522" t="n" s="8">
        <v>1.0</v>
      </c>
      <c r="F522" t="n" s="8">
        <v>988.0</v>
      </c>
      <c r="G522" t="s" s="8">
        <v>53</v>
      </c>
      <c r="H522" t="s" s="8">
        <v>50</v>
      </c>
      <c r="I522" t="s" s="8">
        <v>726</v>
      </c>
    </row>
    <row r="523" ht="16.0" customHeight="true">
      <c r="A523" t="n" s="7">
        <v>4.5538674E7</v>
      </c>
      <c r="B523" t="s" s="8">
        <v>433</v>
      </c>
      <c r="C523" t="n" s="8">
        <f>IF(false,"120921370", "120921370")</f>
      </c>
      <c r="D523" t="s" s="8">
        <v>65</v>
      </c>
      <c r="E523" t="n" s="8">
        <v>1.0</v>
      </c>
      <c r="F523" t="n" s="8">
        <v>1490.0</v>
      </c>
      <c r="G523" t="s" s="8">
        <v>53</v>
      </c>
      <c r="H523" t="s" s="8">
        <v>50</v>
      </c>
      <c r="I523" t="s" s="8">
        <v>727</v>
      </c>
    </row>
    <row r="524" ht="16.0" customHeight="true">
      <c r="A524" t="n" s="7">
        <v>4.5571564E7</v>
      </c>
      <c r="B524" t="s" s="8">
        <v>433</v>
      </c>
      <c r="C524" t="n" s="8">
        <f>IF(false,"005-1374", "005-1374")</f>
      </c>
      <c r="D524" t="s" s="8">
        <v>146</v>
      </c>
      <c r="E524" t="n" s="8">
        <v>1.0</v>
      </c>
      <c r="F524" t="n" s="8">
        <v>523.0</v>
      </c>
      <c r="G524" t="s" s="8">
        <v>53</v>
      </c>
      <c r="H524" t="s" s="8">
        <v>50</v>
      </c>
      <c r="I524" t="s" s="8">
        <v>728</v>
      </c>
    </row>
    <row r="525" ht="16.0" customHeight="true">
      <c r="A525" t="n" s="7">
        <v>4.5588672E7</v>
      </c>
      <c r="B525" t="s" s="8">
        <v>512</v>
      </c>
      <c r="C525" t="n" s="8">
        <f>IF(false,"005-1258", "005-1258")</f>
      </c>
      <c r="D525" t="s" s="8">
        <v>248</v>
      </c>
      <c r="E525" t="n" s="8">
        <v>1.0</v>
      </c>
      <c r="F525" t="n" s="8">
        <v>347.0</v>
      </c>
      <c r="G525" t="s" s="8">
        <v>53</v>
      </c>
      <c r="H525" t="s" s="8">
        <v>50</v>
      </c>
      <c r="I525" t="s" s="8">
        <v>729</v>
      </c>
    </row>
    <row r="526" ht="16.0" customHeight="true">
      <c r="A526" t="n" s="7">
        <v>4.5558895E7</v>
      </c>
      <c r="B526" t="s" s="8">
        <v>433</v>
      </c>
      <c r="C526" t="n" s="8">
        <f>IF(false,"005-1250", "005-1250")</f>
      </c>
      <c r="D526" t="s" s="8">
        <v>100</v>
      </c>
      <c r="E526" t="n" s="8">
        <v>1.0</v>
      </c>
      <c r="F526" t="n" s="8">
        <v>1589.0</v>
      </c>
      <c r="G526" t="s" s="8">
        <v>53</v>
      </c>
      <c r="H526" t="s" s="8">
        <v>50</v>
      </c>
      <c r="I526" t="s" s="8">
        <v>730</v>
      </c>
    </row>
    <row r="527" ht="16.0" customHeight="true">
      <c r="A527" t="n" s="7">
        <v>4.5568369E7</v>
      </c>
      <c r="B527" t="s" s="8">
        <v>433</v>
      </c>
      <c r="C527" t="n" s="8">
        <f>IF(false,"005-1516", "005-1516")</f>
      </c>
      <c r="D527" t="s" s="8">
        <v>82</v>
      </c>
      <c r="E527" t="n" s="8">
        <v>1.0</v>
      </c>
      <c r="F527" t="n" s="8">
        <v>63.0</v>
      </c>
      <c r="G527" t="s" s="8">
        <v>53</v>
      </c>
      <c r="H527" t="s" s="8">
        <v>50</v>
      </c>
      <c r="I527" t="s" s="8">
        <v>731</v>
      </c>
    </row>
    <row r="528" ht="16.0" customHeight="true">
      <c r="A528" t="n" s="7">
        <v>4.558512E7</v>
      </c>
      <c r="B528" t="s" s="8">
        <v>512</v>
      </c>
      <c r="C528" t="n" s="8">
        <f>IF(false,"120921370", "120921370")</f>
      </c>
      <c r="D528" t="s" s="8">
        <v>65</v>
      </c>
      <c r="E528" t="n" s="8">
        <v>1.0</v>
      </c>
      <c r="F528" t="n" s="8">
        <v>447.0</v>
      </c>
      <c r="G528" t="s" s="8">
        <v>53</v>
      </c>
      <c r="H528" t="s" s="8">
        <v>50</v>
      </c>
      <c r="I528" t="s" s="8">
        <v>732</v>
      </c>
    </row>
    <row r="529" ht="16.0" customHeight="true">
      <c r="A529" t="n" s="7">
        <v>4.5552753E7</v>
      </c>
      <c r="B529" t="s" s="8">
        <v>433</v>
      </c>
      <c r="C529" t="n" s="8">
        <f>IF(false,"005-1516", "005-1516")</f>
      </c>
      <c r="D529" t="s" s="8">
        <v>82</v>
      </c>
      <c r="E529" t="n" s="8">
        <v>1.0</v>
      </c>
      <c r="F529" t="n" s="8">
        <v>948.0</v>
      </c>
      <c r="G529" t="s" s="8">
        <v>53</v>
      </c>
      <c r="H529" t="s" s="8">
        <v>50</v>
      </c>
      <c r="I529" t="s" s="8">
        <v>733</v>
      </c>
    </row>
    <row r="530" ht="16.0" customHeight="true">
      <c r="A530" t="n" s="7">
        <v>4.5524585E7</v>
      </c>
      <c r="B530" t="s" s="8">
        <v>433</v>
      </c>
      <c r="C530" t="n" s="8">
        <f>IF(false,"003-317", "003-317")</f>
      </c>
      <c r="D530" t="s" s="8">
        <v>477</v>
      </c>
      <c r="E530" t="n" s="8">
        <v>1.0</v>
      </c>
      <c r="F530" t="n" s="8">
        <v>1414.0</v>
      </c>
      <c r="G530" t="s" s="8">
        <v>53</v>
      </c>
      <c r="H530" t="s" s="8">
        <v>50</v>
      </c>
      <c r="I530" t="s" s="8">
        <v>734</v>
      </c>
    </row>
    <row r="531" ht="16.0" customHeight="true">
      <c r="A531" t="n" s="7">
        <v>4.5526576E7</v>
      </c>
      <c r="B531" t="s" s="8">
        <v>433</v>
      </c>
      <c r="C531" t="n" s="8">
        <f>IF(false,"005-1504", "005-1504")</f>
      </c>
      <c r="D531" t="s" s="8">
        <v>735</v>
      </c>
      <c r="E531" t="n" s="8">
        <v>1.0</v>
      </c>
      <c r="F531" t="n" s="8">
        <v>76.0</v>
      </c>
      <c r="G531" t="s" s="8">
        <v>53</v>
      </c>
      <c r="H531" t="s" s="8">
        <v>50</v>
      </c>
      <c r="I531" t="s" s="8">
        <v>736</v>
      </c>
    </row>
    <row r="532" ht="16.0" customHeight="true">
      <c r="A532" t="n" s="7">
        <v>4.5490161E7</v>
      </c>
      <c r="B532" t="s" s="8">
        <v>433</v>
      </c>
      <c r="C532" t="n" s="8">
        <f>IF(false,"002-106", "002-106")</f>
      </c>
      <c r="D532" t="s" s="8">
        <v>737</v>
      </c>
      <c r="E532" t="n" s="8">
        <v>1.0</v>
      </c>
      <c r="F532" t="n" s="8">
        <v>925.0</v>
      </c>
      <c r="G532" t="s" s="8">
        <v>53</v>
      </c>
      <c r="H532" t="s" s="8">
        <v>50</v>
      </c>
      <c r="I532" t="s" s="8">
        <v>738</v>
      </c>
    </row>
    <row r="533" ht="16.0" customHeight="true">
      <c r="A533" t="n" s="7">
        <v>4.5490161E7</v>
      </c>
      <c r="B533" t="s" s="8">
        <v>433</v>
      </c>
      <c r="C533" t="n" s="8">
        <f>IF(false,"01-004211", "01-004211")</f>
      </c>
      <c r="D533" t="s" s="8">
        <v>320</v>
      </c>
      <c r="E533" t="n" s="8">
        <v>1.0</v>
      </c>
      <c r="F533" t="n" s="8">
        <v>751.0</v>
      </c>
      <c r="G533" t="s" s="8">
        <v>53</v>
      </c>
      <c r="H533" t="s" s="8">
        <v>50</v>
      </c>
      <c r="I533" t="s" s="8">
        <v>738</v>
      </c>
    </row>
    <row r="534" ht="16.0" customHeight="true">
      <c r="A534" t="n" s="7">
        <v>4.5525697E7</v>
      </c>
      <c r="B534" t="s" s="8">
        <v>433</v>
      </c>
      <c r="C534" t="n" s="8">
        <f>IF(false,"120922131", "120922131")</f>
      </c>
      <c r="D534" t="s" s="8">
        <v>739</v>
      </c>
      <c r="E534" t="n" s="8">
        <v>1.0</v>
      </c>
      <c r="F534" t="n" s="8">
        <v>6.0</v>
      </c>
      <c r="G534" t="s" s="8">
        <v>53</v>
      </c>
      <c r="H534" t="s" s="8">
        <v>50</v>
      </c>
      <c r="I534" t="s" s="8">
        <v>740</v>
      </c>
    </row>
    <row r="535" ht="16.0" customHeight="true">
      <c r="A535" t="n" s="7">
        <v>4.5530821E7</v>
      </c>
      <c r="B535" t="s" s="8">
        <v>433</v>
      </c>
      <c r="C535" t="n" s="8">
        <f>IF(false,"005-1258", "005-1258")</f>
      </c>
      <c r="D535" t="s" s="8">
        <v>248</v>
      </c>
      <c r="E535" t="n" s="8">
        <v>3.0</v>
      </c>
      <c r="F535" t="n" s="8">
        <v>1128.0</v>
      </c>
      <c r="G535" t="s" s="8">
        <v>53</v>
      </c>
      <c r="H535" t="s" s="8">
        <v>50</v>
      </c>
      <c r="I535" t="s" s="8">
        <v>741</v>
      </c>
    </row>
    <row r="536" ht="16.0" customHeight="true">
      <c r="A536" t="n" s="7">
        <v>4.5549606E7</v>
      </c>
      <c r="B536" t="s" s="8">
        <v>433</v>
      </c>
      <c r="C536" t="n" s="8">
        <f>IF(false,"005-1250", "005-1250")</f>
      </c>
      <c r="D536" t="s" s="8">
        <v>100</v>
      </c>
      <c r="E536" t="n" s="8">
        <v>2.0</v>
      </c>
      <c r="F536" t="n" s="8">
        <v>2944.0</v>
      </c>
      <c r="G536" t="s" s="8">
        <v>53</v>
      </c>
      <c r="H536" t="s" s="8">
        <v>50</v>
      </c>
      <c r="I536" t="s" s="8">
        <v>742</v>
      </c>
    </row>
    <row r="537" ht="16.0" customHeight="true">
      <c r="A537" t="n" s="7">
        <v>4.559049E7</v>
      </c>
      <c r="B537" t="s" s="8">
        <v>512</v>
      </c>
      <c r="C537" t="n" s="8">
        <f>IF(false,"120922090", "120922090")</f>
      </c>
      <c r="D537" t="s" s="8">
        <v>411</v>
      </c>
      <c r="E537" t="n" s="8">
        <v>1.0</v>
      </c>
      <c r="F537" t="n" s="8">
        <v>741.0</v>
      </c>
      <c r="G537" t="s" s="8">
        <v>53</v>
      </c>
      <c r="H537" t="s" s="8">
        <v>50</v>
      </c>
      <c r="I537" t="s" s="8">
        <v>743</v>
      </c>
    </row>
    <row r="538" ht="16.0" customHeight="true">
      <c r="A538" t="n" s="7">
        <v>4.5381787E7</v>
      </c>
      <c r="B538" t="s" s="8">
        <v>323</v>
      </c>
      <c r="C538" t="n" s="8">
        <f>IF(false,"120921370", "120921370")</f>
      </c>
      <c r="D538" t="s" s="8">
        <v>65</v>
      </c>
      <c r="E538" t="n" s="8">
        <v>5.0</v>
      </c>
      <c r="F538" t="n" s="8">
        <v>8365.0</v>
      </c>
      <c r="G538" t="s" s="8">
        <v>53</v>
      </c>
      <c r="H538" t="s" s="8">
        <v>50</v>
      </c>
      <c r="I538" t="s" s="8">
        <v>744</v>
      </c>
    </row>
    <row r="539" ht="16.0" customHeight="true">
      <c r="A539" t="n" s="7">
        <v>4.5610743E7</v>
      </c>
      <c r="B539" t="s" s="8">
        <v>512</v>
      </c>
      <c r="C539" t="n" s="8">
        <f>IF(false,"120921439", "120921439")</f>
      </c>
      <c r="D539" t="s" s="8">
        <v>74</v>
      </c>
      <c r="E539" t="n" s="8">
        <v>1.0</v>
      </c>
      <c r="F539" t="n" s="8">
        <v>562.0</v>
      </c>
      <c r="G539" t="s" s="8">
        <v>53</v>
      </c>
      <c r="H539" t="s" s="8">
        <v>50</v>
      </c>
      <c r="I539" t="s" s="8">
        <v>745</v>
      </c>
    </row>
    <row r="540" ht="16.0" customHeight="true">
      <c r="A540" t="n" s="7">
        <v>4.5351747E7</v>
      </c>
      <c r="B540" t="s" s="8">
        <v>184</v>
      </c>
      <c r="C540" t="n" s="8">
        <f>IF(false,"003-315", "003-315")</f>
      </c>
      <c r="D540" t="s" s="8">
        <v>131</v>
      </c>
      <c r="E540" t="n" s="8">
        <v>3.0</v>
      </c>
      <c r="F540" t="n" s="8">
        <v>4044.0</v>
      </c>
      <c r="G540" t="s" s="8">
        <v>53</v>
      </c>
      <c r="H540" t="s" s="8">
        <v>50</v>
      </c>
      <c r="I540" t="s" s="8">
        <v>746</v>
      </c>
    </row>
    <row r="541" ht="16.0" customHeight="true">
      <c r="A541" t="n" s="7">
        <v>4.5561301E7</v>
      </c>
      <c r="B541" t="s" s="8">
        <v>433</v>
      </c>
      <c r="C541" t="n" s="8">
        <f>IF(false,"005-1511", "005-1511")</f>
      </c>
      <c r="D541" t="s" s="8">
        <v>236</v>
      </c>
      <c r="E541" t="n" s="8">
        <v>1.0</v>
      </c>
      <c r="F541" t="n" s="8">
        <v>1.0</v>
      </c>
      <c r="G541" t="s" s="8">
        <v>53</v>
      </c>
      <c r="H541" t="s" s="8">
        <v>50</v>
      </c>
      <c r="I541" t="s" s="8">
        <v>747</v>
      </c>
    </row>
    <row r="542" ht="16.0" customHeight="true">
      <c r="A542" t="n" s="7">
        <v>4.5487792E7</v>
      </c>
      <c r="B542" t="s" s="8">
        <v>433</v>
      </c>
      <c r="C542" t="n" s="8">
        <f>IF(false,"003-318", "003-318")</f>
      </c>
      <c r="D542" t="s" s="8">
        <v>103</v>
      </c>
      <c r="E542" t="n" s="8">
        <v>3.0</v>
      </c>
      <c r="F542" t="n" s="8">
        <v>4360.0</v>
      </c>
      <c r="G542" t="s" s="8">
        <v>53</v>
      </c>
      <c r="H542" t="s" s="8">
        <v>50</v>
      </c>
      <c r="I542" t="s" s="8">
        <v>748</v>
      </c>
    </row>
    <row r="543" ht="16.0" customHeight="true">
      <c r="A543" t="n" s="7">
        <v>4.5564941E7</v>
      </c>
      <c r="B543" t="s" s="8">
        <v>433</v>
      </c>
      <c r="C543" t="n" s="8">
        <f>IF(false,"005-1519", "005-1519")</f>
      </c>
      <c r="D543" t="s" s="8">
        <v>286</v>
      </c>
      <c r="E543" t="n" s="8">
        <v>2.0</v>
      </c>
      <c r="F543" t="n" s="8">
        <v>2378.0</v>
      </c>
      <c r="G543" t="s" s="8">
        <v>53</v>
      </c>
      <c r="H543" t="s" s="8">
        <v>50</v>
      </c>
      <c r="I543" t="s" s="8">
        <v>749</v>
      </c>
    </row>
    <row r="544" ht="16.0" customHeight="true">
      <c r="A544" t="n" s="7">
        <v>4.5621399E7</v>
      </c>
      <c r="B544" t="s" s="8">
        <v>512</v>
      </c>
      <c r="C544" t="n" s="8">
        <f>IF(false,"000-631", "000-631")</f>
      </c>
      <c r="D544" t="s" s="8">
        <v>171</v>
      </c>
      <c r="E544" t="n" s="8">
        <v>1.0</v>
      </c>
      <c r="F544" t="n" s="8">
        <v>505.0</v>
      </c>
      <c r="G544" t="s" s="8">
        <v>53</v>
      </c>
      <c r="H544" t="s" s="8">
        <v>50</v>
      </c>
      <c r="I544" t="s" s="8">
        <v>750</v>
      </c>
    </row>
    <row r="545" ht="16.0" customHeight="true">
      <c r="A545" t="n" s="7">
        <v>4.5657059E7</v>
      </c>
      <c r="B545" t="s" s="8">
        <v>512</v>
      </c>
      <c r="C545" t="n" s="8">
        <f>IF(false,"120921370", "120921370")</f>
      </c>
      <c r="D545" t="s" s="8">
        <v>65</v>
      </c>
      <c r="E545" t="n" s="8">
        <v>1.0</v>
      </c>
      <c r="F545" t="n" s="8">
        <v>1437.0</v>
      </c>
      <c r="G545" t="s" s="8">
        <v>53</v>
      </c>
      <c r="H545" t="s" s="8">
        <v>50</v>
      </c>
      <c r="I545" t="s" s="8">
        <v>751</v>
      </c>
    </row>
    <row r="546" ht="16.0" customHeight="true">
      <c r="A546" t="n" s="7">
        <v>4.5400584E7</v>
      </c>
      <c r="B546" t="s" s="8">
        <v>323</v>
      </c>
      <c r="C546" t="n" s="8">
        <f>IF(false,"003-319", "003-319")</f>
      </c>
      <c r="D546" t="s" s="8">
        <v>93</v>
      </c>
      <c r="E546" t="n" s="8">
        <v>2.0</v>
      </c>
      <c r="F546" t="n" s="8">
        <v>2359.0</v>
      </c>
      <c r="G546" t="s" s="8">
        <v>53</v>
      </c>
      <c r="H546" t="s" s="8">
        <v>50</v>
      </c>
      <c r="I546" t="s" s="8">
        <v>752</v>
      </c>
    </row>
    <row r="547" ht="16.0" customHeight="true">
      <c r="A547" t="n" s="7">
        <v>4.5370967E7</v>
      </c>
      <c r="B547" t="s" s="8">
        <v>323</v>
      </c>
      <c r="C547" t="n" s="8">
        <f>IF(false,"01-003884", "01-003884")</f>
      </c>
      <c r="D547" t="s" s="8">
        <v>72</v>
      </c>
      <c r="E547" t="n" s="8">
        <v>2.0</v>
      </c>
      <c r="F547" t="n" s="8">
        <v>1024.0</v>
      </c>
      <c r="G547" t="s" s="8">
        <v>53</v>
      </c>
      <c r="H547" t="s" s="8">
        <v>50</v>
      </c>
      <c r="I547" t="s" s="8">
        <v>753</v>
      </c>
    </row>
    <row r="548" ht="16.0" customHeight="true">
      <c r="A548" t="n" s="7">
        <v>4.5621791E7</v>
      </c>
      <c r="B548" t="s" s="8">
        <v>512</v>
      </c>
      <c r="C548" t="n" s="8">
        <f>IF(false,"120921872", "120921872")</f>
      </c>
      <c r="D548" t="s" s="8">
        <v>754</v>
      </c>
      <c r="E548" t="n" s="8">
        <v>1.0</v>
      </c>
      <c r="F548" t="n" s="8">
        <v>324.0</v>
      </c>
      <c r="G548" t="s" s="8">
        <v>53</v>
      </c>
      <c r="H548" t="s" s="8">
        <v>50</v>
      </c>
      <c r="I548" t="s" s="8">
        <v>755</v>
      </c>
    </row>
    <row r="549" ht="16.0" customHeight="true">
      <c r="A549" t="n" s="7">
        <v>4.5575831E7</v>
      </c>
      <c r="B549" t="s" s="8">
        <v>512</v>
      </c>
      <c r="C549" t="n" s="8">
        <f>IF(false,"120922209", "120922209")</f>
      </c>
      <c r="D549" t="s" s="8">
        <v>537</v>
      </c>
      <c r="E549" t="n" s="8">
        <v>1.0</v>
      </c>
      <c r="F549" t="n" s="8">
        <v>456.0</v>
      </c>
      <c r="G549" t="s" s="8">
        <v>53</v>
      </c>
      <c r="H549" t="s" s="8">
        <v>50</v>
      </c>
      <c r="I549" t="s" s="8">
        <v>756</v>
      </c>
    </row>
    <row r="550" ht="16.0" customHeight="true">
      <c r="A550" t="n" s="7">
        <v>4.5580096E7</v>
      </c>
      <c r="B550" t="s" s="8">
        <v>512</v>
      </c>
      <c r="C550" t="n" s="8">
        <f>IF(false,"120921439", "120921439")</f>
      </c>
      <c r="D550" t="s" s="8">
        <v>74</v>
      </c>
      <c r="E550" t="n" s="8">
        <v>1.0</v>
      </c>
      <c r="F550" t="n" s="8">
        <v>554.0</v>
      </c>
      <c r="G550" t="s" s="8">
        <v>53</v>
      </c>
      <c r="H550" t="s" s="8">
        <v>50</v>
      </c>
      <c r="I550" t="s" s="8">
        <v>757</v>
      </c>
    </row>
    <row r="551" ht="16.0" customHeight="true">
      <c r="A551" t="n" s="7">
        <v>4.5572194E7</v>
      </c>
      <c r="B551" t="s" s="8">
        <v>433</v>
      </c>
      <c r="C551" t="n" s="8">
        <f>IF(false,"003-318", "003-318")</f>
      </c>
      <c r="D551" t="s" s="8">
        <v>103</v>
      </c>
      <c r="E551" t="n" s="8">
        <v>1.0</v>
      </c>
      <c r="F551" t="n" s="8">
        <v>1489.0</v>
      </c>
      <c r="G551" t="s" s="8">
        <v>53</v>
      </c>
      <c r="H551" t="s" s="8">
        <v>50</v>
      </c>
      <c r="I551" t="s" s="8">
        <v>758</v>
      </c>
    </row>
    <row r="552" ht="16.0" customHeight="true">
      <c r="A552" t="n" s="7">
        <v>4.526627E7</v>
      </c>
      <c r="B552" t="s" s="8">
        <v>184</v>
      </c>
      <c r="C552" t="n" s="8">
        <f>IF(false,"000-631", "000-631")</f>
      </c>
      <c r="D552" t="s" s="8">
        <v>171</v>
      </c>
      <c r="E552" t="n" s="8">
        <v>1.0</v>
      </c>
      <c r="F552" t="n" s="8">
        <v>407.0</v>
      </c>
      <c r="G552" t="s" s="8">
        <v>53</v>
      </c>
      <c r="H552" t="s" s="8">
        <v>50</v>
      </c>
      <c r="I552" t="s" s="8">
        <v>759</v>
      </c>
    </row>
    <row r="553" ht="16.0" customHeight="true">
      <c r="A553" t="n" s="7">
        <v>4.5563865E7</v>
      </c>
      <c r="B553" t="s" s="8">
        <v>433</v>
      </c>
      <c r="C553" t="n" s="8">
        <f>IF(false,"005-1516", "005-1516")</f>
      </c>
      <c r="D553" t="s" s="8">
        <v>82</v>
      </c>
      <c r="E553" t="n" s="8">
        <v>2.0</v>
      </c>
      <c r="F553" t="n" s="8">
        <v>1898.0</v>
      </c>
      <c r="G553" t="s" s="8">
        <v>53</v>
      </c>
      <c r="H553" t="s" s="8">
        <v>50</v>
      </c>
      <c r="I553" t="s" s="8">
        <v>760</v>
      </c>
    </row>
    <row r="554" ht="16.0" customHeight="true"/>
    <row r="555" ht="16.0" customHeight="true">
      <c r="A555" t="s" s="1">
        <v>37</v>
      </c>
      <c r="B555" s="1"/>
      <c r="C555" s="1"/>
      <c r="D555" s="1"/>
      <c r="E555" s="1"/>
      <c r="F555" t="n" s="8">
        <v>648087.61</v>
      </c>
      <c r="G555" s="2"/>
    </row>
    <row r="556" ht="16.0" customHeight="true"/>
    <row r="557" ht="16.0" customHeight="true">
      <c r="A557" t="s" s="1">
        <v>36</v>
      </c>
    </row>
    <row r="558" ht="34.0" customHeight="true">
      <c r="A558" t="s" s="9">
        <v>38</v>
      </c>
      <c r="B558" t="s" s="9">
        <v>0</v>
      </c>
      <c r="C558" t="s" s="9">
        <v>43</v>
      </c>
      <c r="D558" t="s" s="9">
        <v>1</v>
      </c>
      <c r="E558" t="s" s="9">
        <v>2</v>
      </c>
      <c r="F558" t="s" s="9">
        <v>39</v>
      </c>
      <c r="G558" t="s" s="9">
        <v>5</v>
      </c>
      <c r="H558" t="s" s="9">
        <v>3</v>
      </c>
      <c r="I558" t="s" s="9">
        <v>4</v>
      </c>
    </row>
    <row r="559" ht="16.0" customHeight="true">
      <c r="A559" t="n" s="8">
        <v>4.4937583E7</v>
      </c>
      <c r="B559" t="s" s="8">
        <v>69</v>
      </c>
      <c r="C559" t="n" s="8">
        <f>IF(false,"005-1255", "005-1255")</f>
      </c>
      <c r="D559" t="s" s="8">
        <v>302</v>
      </c>
      <c r="E559" t="n" s="8">
        <v>1.0</v>
      </c>
      <c r="F559" t="n" s="8">
        <v>-689.0</v>
      </c>
      <c r="G559" t="s" s="8">
        <v>761</v>
      </c>
      <c r="H559" t="s" s="8">
        <v>54</v>
      </c>
      <c r="I559" t="s" s="8">
        <v>762</v>
      </c>
    </row>
    <row r="560" ht="16.0" customHeight="true">
      <c r="A560" t="n" s="8">
        <v>4.485692E7</v>
      </c>
      <c r="B560" t="s" s="8">
        <v>58</v>
      </c>
      <c r="C560" t="n" s="8">
        <f>IF(false,"005-1102", "005-1102")</f>
      </c>
      <c r="D560" t="s" s="8">
        <v>763</v>
      </c>
      <c r="E560" t="n" s="8">
        <v>1.0</v>
      </c>
      <c r="F560" t="n" s="8">
        <v>-849.0</v>
      </c>
      <c r="G560" t="s" s="8">
        <v>761</v>
      </c>
      <c r="H560" t="s" s="8">
        <v>54</v>
      </c>
      <c r="I560" t="s" s="8">
        <v>764</v>
      </c>
    </row>
    <row r="561" ht="16.0" customHeight="true">
      <c r="A561" t="n" s="8">
        <v>4.4904055E7</v>
      </c>
      <c r="B561" t="s" s="8">
        <v>58</v>
      </c>
      <c r="C561" t="n" s="8">
        <f>IF(false,"120922351", "120922351")</f>
      </c>
      <c r="D561" t="s" s="8">
        <v>59</v>
      </c>
      <c r="E561" t="n" s="8">
        <v>3.0</v>
      </c>
      <c r="F561" t="n" s="8">
        <v>-1825.0</v>
      </c>
      <c r="G561" t="s" s="8">
        <v>761</v>
      </c>
      <c r="H561" t="s" s="8">
        <v>323</v>
      </c>
      <c r="I561" t="s" s="8">
        <v>765</v>
      </c>
    </row>
    <row r="562" ht="16.0" customHeight="true">
      <c r="A562" t="n" s="8">
        <v>4.495068E7</v>
      </c>
      <c r="B562" t="s" s="8">
        <v>69</v>
      </c>
      <c r="C562" t="n" s="8">
        <f>IF(false,"120921479", "120921479")</f>
      </c>
      <c r="D562" t="s" s="8">
        <v>766</v>
      </c>
      <c r="E562" t="n" s="8">
        <v>1.0</v>
      </c>
      <c r="F562" t="n" s="8">
        <v>-995.0</v>
      </c>
      <c r="G562" t="s" s="8">
        <v>761</v>
      </c>
      <c r="H562" t="s" s="8">
        <v>323</v>
      </c>
      <c r="I562" t="s" s="8">
        <v>767</v>
      </c>
    </row>
    <row r="563" ht="16.0" customHeight="true">
      <c r="A563" t="n" s="8">
        <v>4.3921322E7</v>
      </c>
      <c r="B563" t="s" s="8">
        <v>768</v>
      </c>
      <c r="C563" t="n" s="8">
        <f>IF(false,"120922209", "120922209")</f>
      </c>
      <c r="D563" t="s" s="8">
        <v>537</v>
      </c>
      <c r="E563" t="n" s="8">
        <v>1.0</v>
      </c>
      <c r="F563" t="n" s="8">
        <v>-546.0</v>
      </c>
      <c r="G563" t="s" s="8">
        <v>761</v>
      </c>
      <c r="H563" t="s" s="8">
        <v>433</v>
      </c>
      <c r="I563" t="s" s="8">
        <v>769</v>
      </c>
    </row>
    <row r="564" ht="16.0" customHeight="true">
      <c r="A564" t="n" s="8">
        <v>4.4965324E7</v>
      </c>
      <c r="B564" t="s" s="8">
        <v>69</v>
      </c>
      <c r="C564" t="n" s="8">
        <f>IF(false,"120921943", "120921943")</f>
      </c>
      <c r="D564" t="s" s="8">
        <v>462</v>
      </c>
      <c r="E564" t="n" s="8">
        <v>1.0</v>
      </c>
      <c r="F564" t="n" s="8">
        <v>-1062.0</v>
      </c>
      <c r="G564" t="s" s="8">
        <v>761</v>
      </c>
      <c r="H564" t="s" s="8">
        <v>433</v>
      </c>
      <c r="I564" t="s" s="8">
        <v>770</v>
      </c>
    </row>
    <row r="565" ht="16.0" customHeight="true">
      <c r="A565" t="n" s="8">
        <v>4.4992644E7</v>
      </c>
      <c r="B565" t="s" s="8">
        <v>69</v>
      </c>
      <c r="C565" t="n" s="8">
        <f>IF(false,"005-1515", "005-1515")</f>
      </c>
      <c r="D565" t="s" s="8">
        <v>56</v>
      </c>
      <c r="E565" t="n" s="8">
        <v>3.0</v>
      </c>
      <c r="F565" t="n" s="8">
        <v>-2481.0</v>
      </c>
      <c r="G565" t="s" s="8">
        <v>761</v>
      </c>
      <c r="H565" t="s" s="8">
        <v>433</v>
      </c>
      <c r="I565" t="s" s="8">
        <v>771</v>
      </c>
    </row>
    <row r="566" ht="16.0" customHeight="true">
      <c r="A566" t="n" s="8">
        <v>4.4939327E7</v>
      </c>
      <c r="B566" t="s" s="8">
        <v>69</v>
      </c>
      <c r="C566" t="n" s="8">
        <f>IF(false,"000-631", "000-631")</f>
      </c>
      <c r="D566" t="s" s="8">
        <v>171</v>
      </c>
      <c r="E566" t="n" s="8">
        <v>1.0</v>
      </c>
      <c r="F566" t="n" s="8">
        <v>-325.0</v>
      </c>
      <c r="G566" t="s" s="8">
        <v>761</v>
      </c>
      <c r="H566" t="s" s="8">
        <v>512</v>
      </c>
      <c r="I566" t="s" s="8">
        <v>772</v>
      </c>
    </row>
    <row r="567" ht="16.0" customHeight="true">
      <c r="A567" t="n" s="8">
        <v>4.5176269E7</v>
      </c>
      <c r="B567" t="s" s="8">
        <v>54</v>
      </c>
      <c r="C567" t="n" s="8">
        <f>IF(false,"120922390", "120922390")</f>
      </c>
      <c r="D567" t="s" s="8">
        <v>182</v>
      </c>
      <c r="E567" t="n" s="8">
        <v>1.0</v>
      </c>
      <c r="F567" t="n" s="8">
        <v>-235.0</v>
      </c>
      <c r="G567" t="s" s="8">
        <v>761</v>
      </c>
      <c r="H567" t="s" s="8">
        <v>512</v>
      </c>
      <c r="I567" t="s" s="8">
        <v>773</v>
      </c>
    </row>
    <row r="568" ht="16.0" customHeight="true">
      <c r="A568" t="n" s="8">
        <v>4.5410737E7</v>
      </c>
      <c r="B568" t="s" s="8">
        <v>323</v>
      </c>
      <c r="C568" t="n" s="8">
        <f>IF(false,"003-317", "003-317")</f>
      </c>
      <c r="D568" t="s" s="8">
        <v>477</v>
      </c>
      <c r="E568" t="n" s="8">
        <v>2.0</v>
      </c>
      <c r="F568" t="n" s="8">
        <v>-2828.0</v>
      </c>
      <c r="G568" t="s" s="8">
        <v>761</v>
      </c>
      <c r="H568" t="s" s="8">
        <v>512</v>
      </c>
      <c r="I568" t="s" s="8">
        <v>774</v>
      </c>
    </row>
    <row r="569" ht="16.0" customHeight="true">
      <c r="A569" t="n" s="8">
        <v>4.5410812E7</v>
      </c>
      <c r="B569" t="s" s="8">
        <v>323</v>
      </c>
      <c r="C569" t="n" s="8">
        <f>IF(false,"005-1258", "005-1258")</f>
      </c>
      <c r="D569" t="s" s="8">
        <v>248</v>
      </c>
      <c r="E569" t="n" s="8">
        <v>1.0</v>
      </c>
      <c r="F569" t="n" s="8">
        <v>-376.0</v>
      </c>
      <c r="G569" t="s" s="8">
        <v>761</v>
      </c>
      <c r="H569" t="s" s="8">
        <v>512</v>
      </c>
      <c r="I569" t="s" s="8">
        <v>775</v>
      </c>
    </row>
    <row r="570" ht="16.0" customHeight="true"/>
    <row r="571" ht="16.0" customHeight="true">
      <c r="A571" t="s" s="1">
        <v>37</v>
      </c>
      <c r="F571" t="n" s="8">
        <v>-12211.0</v>
      </c>
      <c r="G571" s="2"/>
      <c r="H571" s="0"/>
      <c r="I571" s="0"/>
    </row>
    <row r="572" ht="16.0" customHeight="true">
      <c r="A572" s="1"/>
      <c r="B572" s="1"/>
      <c r="C572" s="1"/>
      <c r="D572" s="1"/>
      <c r="E572" s="1"/>
      <c r="F572" s="1"/>
      <c r="G572" s="1"/>
      <c r="H572" s="1"/>
      <c r="I572" s="1"/>
    </row>
    <row r="573" ht="16.0" customHeight="true">
      <c r="A573" t="s" s="1">
        <v>40</v>
      </c>
    </row>
    <row r="574" ht="34.0" customHeight="true">
      <c r="A574" t="s" s="9">
        <v>47</v>
      </c>
      <c r="B574" t="s" s="9">
        <v>48</v>
      </c>
      <c r="C574" s="9"/>
      <c r="D574" s="9"/>
      <c r="E574" s="9"/>
      <c r="F574" t="s" s="9">
        <v>39</v>
      </c>
      <c r="G574" t="s" s="9">
        <v>5</v>
      </c>
      <c r="H574" t="s" s="9">
        <v>3</v>
      </c>
      <c r="I574" t="s" s="9">
        <v>4</v>
      </c>
    </row>
    <row r="575" ht="16.0" customHeight="true">
      <c r="A575" s="0"/>
      <c r="B575" s="0"/>
      <c r="C575" s="8"/>
      <c r="D575" s="8"/>
      <c r="E575" s="8"/>
      <c r="F575" t="n" s="0">
        <v>-558898.24</v>
      </c>
      <c r="G575" t="s" s="8">
        <v>776</v>
      </c>
      <c r="H575" t="s" s="0">
        <v>323</v>
      </c>
      <c r="I575" t="s" s="0">
        <v>777</v>
      </c>
    </row>
    <row r="576" ht="16.0" customHeight="true"/>
    <row r="577" ht="16.0" customHeight="true">
      <c r="A577" t="s" s="1">
        <v>37</v>
      </c>
      <c r="F577" t="n" s="8">
        <v>-558898.24</v>
      </c>
      <c r="G577" s="2"/>
      <c r="H577" s="0"/>
      <c r="I577" s="0"/>
    </row>
    <row r="578" ht="16.0" customHeight="true">
      <c r="A578" s="1"/>
      <c r="B578" s="1"/>
      <c r="C578" s="1"/>
      <c r="D578" s="1"/>
      <c r="E578" s="1"/>
      <c r="F578" s="1"/>
      <c r="G578" s="1"/>
      <c r="H578" s="1"/>
      <c r="I57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