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<sst xmlns="http://schemas.openxmlformats.org/spreadsheetml/2006/main" count="2592" uniqueCount="417">
  <si>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</si>
  <si>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</si>
  <si>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</si>
  <si>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</si>
  <si>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</si>
  <si>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</si>
  <si>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</si>
  <si>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</si>
  <si>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</si>
  <si>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</si>
  <si>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</si>
  <si>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</si>
  <si>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</si>
  <si>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</si>
  <si>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</si>
  <si>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</si>
  <si>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</si>
  <si>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</si>
  <si>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</si>
  <si>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</si>
  <si>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</si>
  <si>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</si>
  <si>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</si>
  <si>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</si>
  <si>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</si>
  <si>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</si>
  <si>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</si>
  <si>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</si>
  <si>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</si>
  <si>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</si>
  <si>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</si>
  <si>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</si>
  <si>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</si>
  <si>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</si>
  <si>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</si>
  <si>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</si>
  <si>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</si>
  <si>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</si>
  <si>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</si>
  <si>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</si>
  <si>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</si>
  <si>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</si>
  <si>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</si>
  <si>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</si>
  <si>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</si>
  <si>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</si>
  <si>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</si>
  <si>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</si>
  <si>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</si>
  <si>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</si>
  <si>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12.07.2021</t>
  </si>
  <si>
    <t>05.07.2021</t>
  </si>
  <si>
    <t>Vivienne Sabo Тушь для ресниц Cabaret Waterproof, black</t>
  </si>
  <si>
    <t>Платёж покупателя</t>
  </si>
  <si>
    <t>09.07.2021</t>
  </si>
  <si>
    <t>60e2df337153b34787d28730</t>
  </si>
  <si>
    <t>Pigeon Бутылочка Перистальтик Плюс с широким горлом PP, 240 мл, с 3 месяцев, бесцветный</t>
  </si>
  <si>
    <t>60e355cbdff13b1eb7c427a2</t>
  </si>
  <si>
    <t>Esthetic House шампунь для волос протеиновый CP-1 Bright Complex Intense Nourishing, 500 мл</t>
  </si>
  <si>
    <t>60e2f0a2c5311b09cd038051</t>
  </si>
  <si>
    <t>07.07.2021</t>
  </si>
  <si>
    <t>60e59144dbdc31b9ad1cd0de</t>
  </si>
  <si>
    <t>Набор Esthetic House CP-1 Intense nourishing v2.0 mini</t>
  </si>
  <si>
    <t>60e586a49066f45427928ca4</t>
  </si>
  <si>
    <t>Vivienne Sabo карандаш Brow Arcade, оттенок 02 коричневый</t>
  </si>
  <si>
    <t>60e2c049c3080f5abb361419</t>
  </si>
  <si>
    <t>06.07.2021</t>
  </si>
  <si>
    <t>Satisfyer Вибратор из силикона Sexy Secret Panty 8.2 см, красный</t>
  </si>
  <si>
    <t>60e474da954f6b4d6e322da2</t>
  </si>
  <si>
    <t>Esthetic House Профессиональное SPA средство для глубокого очищения кожи головы, 250 мл</t>
  </si>
  <si>
    <t>60e7e32b863e4e5b2491d9ee</t>
  </si>
  <si>
    <t>08.07.2021</t>
  </si>
  <si>
    <t>Joonies трусики Premium Soft XL (12-17 кг), 38 шт.</t>
  </si>
  <si>
    <t>60e6f7c39066f44fa1eb8e30</t>
  </si>
  <si>
    <t>Goo.N подгузники S (4-8 кг), 84 шт.</t>
  </si>
  <si>
    <t>60e6e94d8927ca1ca5e9b469</t>
  </si>
  <si>
    <t>Pigeon Бутылочка Перистальтик Плюс с широким горлом PP, 160 мл, с рождения, бесцветный</t>
  </si>
  <si>
    <t>60e7f13699d6ef21c1869c26</t>
  </si>
  <si>
    <t>Biore увлажняющая сыворотка для умывания и снятия макияжа, 210 мл</t>
  </si>
  <si>
    <t>60e691babed21e308b0f66e9</t>
  </si>
  <si>
    <t>Гель для стирки Kao Attack Bio EX, 0.77 кг, дой-пак</t>
  </si>
  <si>
    <t>60e49dd6954f6bb744322f23</t>
  </si>
  <si>
    <t>Lion спрей для ванны Ofuro no Look Апельсин, 0.4 л</t>
  </si>
  <si>
    <t>60e7527404e943ee9b8a39f9</t>
  </si>
  <si>
    <t>60e801c88927ca6556e9b4f9</t>
  </si>
  <si>
    <t>Гель для душа Biore Экстра увлажняющий, 480 мл</t>
  </si>
  <si>
    <t>60e6ccbafbacea55cd0a7966</t>
  </si>
  <si>
    <t>28.06.2021</t>
  </si>
  <si>
    <t>Joonies трусики Premium Soft M (6-11 кг), 56 шт.</t>
  </si>
  <si>
    <t>60e81bc58927ca9a11e9b505</t>
  </si>
  <si>
    <t>Joonies трусики Comfort L (9-14 кг), 44 шт., 2 уп.</t>
  </si>
  <si>
    <t>Joonies трусики Premium Soft L (9-14 кг), 44 шт.</t>
  </si>
  <si>
    <t>60e81c655a39512b242d85e3</t>
  </si>
  <si>
    <t>60e2daadbed21e0ab875dd99</t>
  </si>
  <si>
    <t>Vivienne Sabo Тушь для ресниц Cabaret Premiere, 04 фиолетовый</t>
  </si>
  <si>
    <t>60e49d5bb9f8ed60a21a01f6</t>
  </si>
  <si>
    <t>Joonies трусики Comfort XL (12-17 кг), 38 шт.</t>
  </si>
  <si>
    <t>60e2f146f9880139eb4be8fe</t>
  </si>
  <si>
    <t>Merries подгузники XL (12-20 кг), 44 шт.</t>
  </si>
  <si>
    <t>60e83abd6a86432b0ec7a99d</t>
  </si>
  <si>
    <t>Ёkitto трусики XXL (15+ кг) 34 шт.</t>
  </si>
  <si>
    <t>60e5e75cdff13b49a4e46427</t>
  </si>
  <si>
    <t>Goo.N трусики XL (12-20 кг) 38 шт.</t>
  </si>
  <si>
    <t>60e4a484954f6b8449322e99</t>
  </si>
  <si>
    <t>60e847505a3951200c2d8569</t>
  </si>
  <si>
    <t>03.07.2021</t>
  </si>
  <si>
    <t>Vivienne Sabo карандаш Brow Arcade, оттенок 03 Темно-коричневый</t>
  </si>
  <si>
    <t>60e84f945a39513c252d847d</t>
  </si>
  <si>
    <t>60e85e4db9f8edb99b850909</t>
  </si>
  <si>
    <t>Смесь Kabrita 3 GOLD для комфортного пищеварения, старше 12 месяцев, 800 г</t>
  </si>
  <si>
    <t>60e722f8739901338f0fe3e6</t>
  </si>
  <si>
    <t>Satisfyer Вибромассажер из силикона с вакуумно-волновой клиторальной стимуляцией Pro G-Spot Rabbit 22 см, белый</t>
  </si>
  <si>
    <t>60e324bef988012eb74be89b</t>
  </si>
  <si>
    <t>Vivienne Sabo Тушь для ресниц Cabaret Premiere, 02 синий</t>
  </si>
  <si>
    <t>60e86c6eb9f8ed3a6b850997</t>
  </si>
  <si>
    <t>Vivienne Sabo Тушь для ресниц Cabaret, в коробке, 01 черный</t>
  </si>
  <si>
    <t>60e32e9a3620c231dc52181b</t>
  </si>
  <si>
    <t>02.07.2021</t>
  </si>
  <si>
    <t>Vivienne Sabo Тушь для ресниц Adultere, 01 черная</t>
  </si>
  <si>
    <t>60e879f894d527315db05a29</t>
  </si>
  <si>
    <t>Гель для душа Biore Мягкая свежесть, 480 мл</t>
  </si>
  <si>
    <t>60e87cadc5311b012e467490</t>
  </si>
  <si>
    <t>Biore Мусс очищающий для умывания против акне запасной блок, 130 мл</t>
  </si>
  <si>
    <t>60e6d9478927ca54f3e9b541</t>
  </si>
  <si>
    <t>01.07.2021</t>
  </si>
  <si>
    <t>60e87de47399010daa0fe397</t>
  </si>
  <si>
    <t>04.07.2021</t>
  </si>
  <si>
    <t>Lion Средство для выведения пятен Fight, 425 мл</t>
  </si>
  <si>
    <t>60e87eabf4c0cb073c10f7a4</t>
  </si>
  <si>
    <t>60e8810ebed21e1a260f65e1</t>
  </si>
  <si>
    <t>60e88605fbacea77cd0a7a5b</t>
  </si>
  <si>
    <t>60e8884d94d52702d7b05ab5</t>
  </si>
  <si>
    <t>60e34e792fe0983c3f575aa0</t>
  </si>
  <si>
    <t>Набор Esthetic House CP-1 Intense nourishing v2.0, шампунь, 500 мл и кондиционер, 500 мл</t>
  </si>
  <si>
    <t>60e8977ec5311b02624673e1</t>
  </si>
  <si>
    <t>Vivienne Sabo Тушь для ресниц Regard Coquette, 01 черная</t>
  </si>
  <si>
    <t>60e898184f5c6e177faf45d7</t>
  </si>
  <si>
    <t>60e898c53b3176393679e795</t>
  </si>
  <si>
    <t>Joonies трусики Premium Soft XL (12-17 кг), 152 шт.</t>
  </si>
  <si>
    <t>60e898dbc5311b27114673c7</t>
  </si>
  <si>
    <t>Joonies трусики Comfort L (9-14 кг), 44 шт.</t>
  </si>
  <si>
    <t>Joonies трусики Comfort XL (12-17 кг), 38 шт., 3 уп.</t>
  </si>
  <si>
    <t>60e899b0c3080f3a8a6ab90a</t>
  </si>
  <si>
    <t>60e899b5b9f8ed6eec8508f8</t>
  </si>
  <si>
    <t>60e897652fe0985dbc8b2e4f</t>
  </si>
  <si>
    <t>Esthetic House шампунь для волос протеиновый CP-1 Bright Complex Intense Nourishing, 100 мл</t>
  </si>
  <si>
    <t>60e89fd9f78dba18da74ef89</t>
  </si>
  <si>
    <t>Esthetic House кондиционер для волос CP-1 Bright Complex Intense Nourishing Professional с протеинами, 100 мл</t>
  </si>
  <si>
    <t>Satisfyer Стимулятор Pro 2 Vibration, rose gold</t>
  </si>
  <si>
    <t>60e35ac37153b3ec48d28717</t>
  </si>
  <si>
    <t>60e8a1e5c3080fcd4c6ab97e</t>
  </si>
  <si>
    <t>Vivienne Sabo карандаш Brow Arcade, оттенок 06 Графитовый</t>
  </si>
  <si>
    <t>60e4a70d7153b35587d28781</t>
  </si>
  <si>
    <t>60e49d1e4f5c6e7af6d73778</t>
  </si>
  <si>
    <t>Esthetic House маска-филлер CP-1 3 Seconds Hair Ringer (Hair Fill-up Ampoule), 13 мл, 5 шт.</t>
  </si>
  <si>
    <t>60e8abb4863e4e55d091da3e</t>
  </si>
  <si>
    <t>Трубка газоотводная Windi для новорожденных, 10 шт.</t>
  </si>
  <si>
    <t>10.07.2021</t>
  </si>
  <si>
    <t>60e837dc94d5277019b059d3</t>
  </si>
  <si>
    <t>60e7f72683b1f210c8c79edc</t>
  </si>
  <si>
    <t>60e8171b5a3951e2e92d8466</t>
  </si>
  <si>
    <t>Goo.N подгузники Ultra L (9-14 кг), 68 шт.</t>
  </si>
  <si>
    <t>60e49938c3080fcd083613fb</t>
  </si>
  <si>
    <t>60e4327c99d6ef45ec85d180</t>
  </si>
  <si>
    <t>Enough Collagen Hydro Moisture Cleansing and Massage Крем для лица массажный с коллагеном, 300 мл</t>
  </si>
  <si>
    <t>60e76c9e83b1f264b3c79d99</t>
  </si>
  <si>
    <t>Ёkitto трусики XL (12+ кг) 34 шт.</t>
  </si>
  <si>
    <t>60e76f98fbacea7ead0a794d</t>
  </si>
  <si>
    <t>Manuoki подгузники UltraThin M (6-11 кг) 56 шт.</t>
  </si>
  <si>
    <t>60e7e5cb32da83ddf18349d1</t>
  </si>
  <si>
    <t>60e75819954f6bf49e0878d9</t>
  </si>
  <si>
    <t>60e4bd10863e4e212f98ff4e</t>
  </si>
  <si>
    <t>60e4ae88fbacea37d75a4816</t>
  </si>
  <si>
    <t>Biore мусс для умывания с увлажняющим эффектом, 130 мл</t>
  </si>
  <si>
    <t>60e3de696a86436a6cdece15</t>
  </si>
  <si>
    <t>60e4aedbf78dba36a1005447</t>
  </si>
  <si>
    <t>60e874aa8927ca418de9b409</t>
  </si>
  <si>
    <t>Joonies трусики Comfort XL (12-17 кг), 38 шт., 2 уп.</t>
  </si>
  <si>
    <t>60e6d84cc5311b1d884674cd</t>
  </si>
  <si>
    <t>60e41d3ec5311b6059038030</t>
  </si>
  <si>
    <t>60e816f18927ca242ee9b445</t>
  </si>
  <si>
    <t>Esthetic House кондиционер-ополаскиватель для волос CP-1 Raspberry Treatment Vinegar с малиновым уксусом, 500 мл</t>
  </si>
  <si>
    <t>60e76940863e4e2b6591d994</t>
  </si>
  <si>
    <t>60e82568863e4e109491da1d</t>
  </si>
  <si>
    <t>60e5ef44dff13b2070e4635d</t>
  </si>
  <si>
    <t>60e4bac0f78dba57f6005393</t>
  </si>
  <si>
    <t>Joonies трусики Premium Soft L (9-14 кг), 176 шт.</t>
  </si>
  <si>
    <t>60e4b0abc5311b45c3037fcf</t>
  </si>
  <si>
    <t>Manuoki подгузники UltraThin S (3-6 кг) 64 шт.</t>
  </si>
  <si>
    <t>60e745d3b9f8ed65b78508cf</t>
  </si>
  <si>
    <t>60e5d0a904e94315868a39ac</t>
  </si>
  <si>
    <t>60e84b39c3080f89976ab9a0</t>
  </si>
  <si>
    <t>60e83924c3080f396a6ab950</t>
  </si>
  <si>
    <t>60e6eb914f5c6e4054af46c1</t>
  </si>
  <si>
    <t>60e8992f8927ca1092e9b3fb</t>
  </si>
  <si>
    <t>YokoSun трусики Eco XXL (15-23 кг) 32 шт.</t>
  </si>
  <si>
    <t>60e842628927ca0b42e9b4e2</t>
  </si>
  <si>
    <t>60e5ecf9954f6ba5a008784d</t>
  </si>
  <si>
    <t>Satisfyer Стимулятор Pro2 Air Pulse (Next Gen), белый/розовый</t>
  </si>
  <si>
    <t>60e3eb99fbacea1c5d5a4862</t>
  </si>
  <si>
    <t>Holika Holika Тени-подводка для век Neon Spanglitter 02 electric love</t>
  </si>
  <si>
    <t>60e94041954f6b4f63087811</t>
  </si>
  <si>
    <t>60e874a04f5c6e2c6aaf46f0</t>
  </si>
  <si>
    <t>Esthetic House Набор Шампунь + кондиционер для волос CP-1, 500 мл + 100 мл</t>
  </si>
  <si>
    <t>60e895498927caea7ae9b4f3</t>
  </si>
  <si>
    <t>60e94139b9f8edaabc85083c</t>
  </si>
  <si>
    <t>60e473b07153b371cfd286ce</t>
  </si>
  <si>
    <t>60e439abc3080f5980361418</t>
  </si>
  <si>
    <t>60e415bb8927ca0ab32ef941</t>
  </si>
  <si>
    <t>60e6b91704e94337e08a3a9c</t>
  </si>
  <si>
    <t>Vivienne Sabo Тушь для ресниц Cabaret Premiere, 05 коричневый</t>
  </si>
  <si>
    <t>60e69f23c3080fd3196ab986</t>
  </si>
  <si>
    <t>60e41efedff13b3ffdc42885</t>
  </si>
  <si>
    <t>60e43b16c3080f30c936148e</t>
  </si>
  <si>
    <t>60e982b304e943faf48a3ab1</t>
  </si>
  <si>
    <t>Ёkitto подгузники M (6-11 кг) 54 шт.</t>
  </si>
  <si>
    <t>60e982d0792ab10315192f1f</t>
  </si>
  <si>
    <t>Гейнер Optimum Nutrition Serious Mass (5.44 кг) банан</t>
  </si>
  <si>
    <t>60e446294f5c6e4239d737d5</t>
  </si>
  <si>
    <t>60e992fd5a3951a9bf2d8543</t>
  </si>
  <si>
    <t>60e99364b9f8edc0df850977</t>
  </si>
  <si>
    <t>60e44f845a395139048a4a78</t>
  </si>
  <si>
    <t>Стиральный порошок Lion Shoushu Blue Dia, 0.9 кг</t>
  </si>
  <si>
    <t>60e9a85bbed21e7b1e0f65e6</t>
  </si>
  <si>
    <t>29.06.2021</t>
  </si>
  <si>
    <t>Pigeon Ножницы 15122 белый</t>
  </si>
  <si>
    <t>60e9af3b863e4e60eb91dabc</t>
  </si>
  <si>
    <t>Гель для стирки Kao Attack Bio EX, 0.88 кг, бутылка</t>
  </si>
  <si>
    <t>60e831498927ca5449e9b56e</t>
  </si>
  <si>
    <t>Vivienne Sabo карандаш Brow Arcade, оттенок 05 Тепло-коричневый</t>
  </si>
  <si>
    <t>60e9b41a8927cad03be9b495</t>
  </si>
  <si>
    <t>Vivienne Sabo карандаш Brow Arcade, оттенок 04 Серо-коричневый</t>
  </si>
  <si>
    <t>60e9bfc9f98801032d5b735e</t>
  </si>
  <si>
    <t>Vivienne Sabo Тушь для ресниц Eventailliste, 01 black</t>
  </si>
  <si>
    <t>YokoSun трусики M (6-10 кг), 58 шт.</t>
  </si>
  <si>
    <t>60e9bfd932da83b8f4834a2b</t>
  </si>
  <si>
    <t>60e5f15fc5311b7dd246741b</t>
  </si>
  <si>
    <t>60e9c492792ab17e4d192e21</t>
  </si>
  <si>
    <t>Pigeon Щетка для бутылочек с губкой, зеленый</t>
  </si>
  <si>
    <t>60e9c6c994d52714d6b059dd</t>
  </si>
  <si>
    <t>26.06.2021</t>
  </si>
  <si>
    <t>Протеин Optimum Nutrition 100% Whey Gold Standard (4545-4704 г) клубника</t>
  </si>
  <si>
    <t>60e9cb29dbdc310288579156</t>
  </si>
  <si>
    <t>60e48d400fe9955a2f7d76d4</t>
  </si>
  <si>
    <t>60e9d737bed21e67070f66ba</t>
  </si>
  <si>
    <t>Satisfyer Вакуумно-волновой стимулятор Love Breeze, розовый</t>
  </si>
  <si>
    <t>60e8a2637399011aff0fe3b4</t>
  </si>
  <si>
    <t>FUNS спрей для туалета с ароматом мяты, 0.38 л</t>
  </si>
  <si>
    <t>60e9e7e999d6ef0826869cbd</t>
  </si>
  <si>
    <t>LEC Мягкая губка для чистки ванны без моющих средств (с двухсторонним полиэстерово-резиновым покрытием), 1 шт</t>
  </si>
  <si>
    <t>60e9e84e20d51d1355ada2fa</t>
  </si>
  <si>
    <t>Гейнер Optimum Nutrition Serious Mass (5.44 кг) ваниль</t>
  </si>
  <si>
    <t>60e9e865fbacea267e0a7934</t>
  </si>
  <si>
    <t>60e4a4804f5c6e74c6d73816</t>
  </si>
  <si>
    <t>60e9eea58927ca22d9e9b3f8</t>
  </si>
  <si>
    <t>60e5865a6a86433071dece61</t>
  </si>
  <si>
    <t>60e9f5b794d5274e92b05a88</t>
  </si>
  <si>
    <t>Vivienne Sabo Набор: Тушь для ресниц Cabaret Premiere, карандаш для бровей Coup De Genie</t>
  </si>
  <si>
    <t>60e8491f863e4e5d0291d9f7</t>
  </si>
  <si>
    <t>60e4b99994d5273edfe94818</t>
  </si>
  <si>
    <t>11.07.2021</t>
  </si>
  <si>
    <t>60e8bb527153b396d18944e5</t>
  </si>
  <si>
    <t>60e5ec62f4c0cb5b2810f837</t>
  </si>
  <si>
    <t>60e914398927ca2263e9b42f</t>
  </si>
  <si>
    <t>Joonies трусики Premium Soft XXL (15-20 кг), 112 шт.</t>
  </si>
  <si>
    <t>60e55bab7399013d7881a1fe</t>
  </si>
  <si>
    <t>60e96a2abed21e0cce0f66bf</t>
  </si>
  <si>
    <t>60e80004f4c0cb6a6610f817</t>
  </si>
  <si>
    <t>Goo.N трусики Ultra M (7-12 кг) 74 шт.</t>
  </si>
  <si>
    <t>60e846aec5311b61534673fe</t>
  </si>
  <si>
    <t>60e5ef4a94d527d73fb05921</t>
  </si>
  <si>
    <t>Стиральный порошок Lion Top Platinum Clear, 0.9 кг</t>
  </si>
  <si>
    <t>60e9858b20d51d0b77ada288</t>
  </si>
  <si>
    <t>Joonies трусики Comfort XXL (15-20 кг), 28 шт., 3 уп.</t>
  </si>
  <si>
    <t>60e95030c3080fcfbd6ab914</t>
  </si>
  <si>
    <t>60e5f38ef988018b145b7397</t>
  </si>
  <si>
    <t>YokoSun трусики Premium L (9-14 кг) 44 шт.</t>
  </si>
  <si>
    <t>60e817914f5c6e1276af4618</t>
  </si>
  <si>
    <t>60e601285a3951c0e92d859d</t>
  </si>
  <si>
    <t>60e9da415a3951c6162d850f</t>
  </si>
  <si>
    <t>60e9b83283b1f25f3fc79e39</t>
  </si>
  <si>
    <t>Гель для душа Biore Гладкость шелка, 480 мл</t>
  </si>
  <si>
    <t>60e9428c73990126300fe37d</t>
  </si>
  <si>
    <t>60e9d2ea792ab14c42192e69</t>
  </si>
  <si>
    <t>Jigott Collagen Healing Cream Ночной омолаживающий лечебный крем для лица с коллагеном, 100 г</t>
  </si>
  <si>
    <t>60e94c1a04e94334c28a3a0c</t>
  </si>
  <si>
    <t>Гель для душа Holika Holika с алоэ вера Aloe 92% Shower Gel, 250 мл</t>
  </si>
  <si>
    <t>60e5c101f9880143124bea45</t>
  </si>
  <si>
    <t>60e59fb87153b39a1fd28761</t>
  </si>
  <si>
    <t>60e575204f5c6e24e9d7381f</t>
  </si>
  <si>
    <t>TAKA Подгузники для взрослых "ТАКА Health" M (80-110 см) 10 шт.</t>
  </si>
  <si>
    <t>60e56f294f5c6e642ed737f3</t>
  </si>
  <si>
    <t>60e56f4c954f6bb686322dd9</t>
  </si>
  <si>
    <t>60e9d8256a864330b4c7a94d</t>
  </si>
  <si>
    <t>60e9d00df9880140b55b7260</t>
  </si>
  <si>
    <t>60e9c95bf98801c8355b7319</t>
  </si>
  <si>
    <t>YokoSun подгузники Premium M (5-10 кг) 62 шт.</t>
  </si>
  <si>
    <t>60e99ac9954f6b31d7087806</t>
  </si>
  <si>
    <t>YokoSun трусики Premium M (6-10 кг) 56 шт.</t>
  </si>
  <si>
    <t>60e9a713dbdc31591a579135</t>
  </si>
  <si>
    <t>60e87b1f94d5272b49b05999</t>
  </si>
  <si>
    <t>60e54590fbacea24c05a4845</t>
  </si>
  <si>
    <t>60e5182ff9880132f64be8d8</t>
  </si>
  <si>
    <t>60e561dac3080f25e23614ce</t>
  </si>
  <si>
    <t>60e962acfbacea7f510a7941</t>
  </si>
  <si>
    <t>60e9b12694d5279794b0592e</t>
  </si>
  <si>
    <t>Biore Крем-гель для лица Увлажнение, 180 мл</t>
  </si>
  <si>
    <t>60e6aa51f78dba1b6e74eff4</t>
  </si>
  <si>
    <t>Satisfyer Стимулятор Curvy 2+, розовый</t>
  </si>
  <si>
    <t>60e9e7bf792ab17690192f05</t>
  </si>
  <si>
    <t>Satisfyer Вибратор силиконовый Yummy Sunshine 22.5 см, желтый</t>
  </si>
  <si>
    <t>60e5b559dbdc3108661cd09e</t>
  </si>
  <si>
    <t>Лосьон для тела FLOR de MAN Увлажняющий с кактусом Jeju Prickly Pear Body Lotion, 500 мл</t>
  </si>
  <si>
    <t>60e97d1b99d6ef4994869c24</t>
  </si>
  <si>
    <t>60e5633e99d6ef08ff85d203</t>
  </si>
  <si>
    <t>J:ON Увлажняющий патчи для глаз Molecula Ultimate Hydrating Eye Patch, 2 шт.</t>
  </si>
  <si>
    <t>60e5653394d5272fd9e94752</t>
  </si>
  <si>
    <t>60e56aa0f4c0cb46f24091c6</t>
  </si>
  <si>
    <t>Satisfyer Вибратор для пар Double Joy (J2008-16), purple</t>
  </si>
  <si>
    <t>60eab2baf4c0cb3cff10f76f</t>
  </si>
  <si>
    <t>Satisfyer Стимулятор Curvy 2+, белый</t>
  </si>
  <si>
    <t>60eab37d83b1f27982c79d79</t>
  </si>
  <si>
    <t>60eacd68f78dba381374eefb</t>
  </si>
  <si>
    <t>60e58701bed21e13d11b71db</t>
  </si>
  <si>
    <t>60e588ff03c378897ab52960</t>
  </si>
  <si>
    <t>60eae0a93b31762fc679e686</t>
  </si>
  <si>
    <t>60eae4c59066f432e4eb8e00</t>
  </si>
  <si>
    <t>60eaeea420d51d6879ada1f8</t>
  </si>
  <si>
    <t>Freedom тампоны normal, 3 капли, 10 шт.</t>
  </si>
  <si>
    <t>60eaf57520d51d1462ada261</t>
  </si>
  <si>
    <t>60e981cb94d52763b2b05aca</t>
  </si>
  <si>
    <t>Ароматизатор Aurami гелевый 09 Босс 100гр</t>
  </si>
  <si>
    <t>60eb01450fe99575219a7d16</t>
  </si>
  <si>
    <t>60eb03838927ca06e9e9b475</t>
  </si>
  <si>
    <t>60eb165e739901507b0fe465</t>
  </si>
  <si>
    <t>60eb1a7f863e4e587791d9aa</t>
  </si>
  <si>
    <t>60eb1ce599d6ef3c5b869c5a</t>
  </si>
  <si>
    <t>Deoproce Тонер Hydro Soothing Aloe Vera, 380 мл</t>
  </si>
  <si>
    <t>60eb2f8399d6ef5a5c869c6b</t>
  </si>
  <si>
    <t>YokoSun подгузники Premium NB (0-5 кг) 36 шт.</t>
  </si>
  <si>
    <t>60e5ecf93620c21d9bbb3cd0</t>
  </si>
  <si>
    <t>Протеин Optimum Nutrition 100% Whey Gold Standard (819-943 г) клубника-сливки</t>
  </si>
  <si>
    <t>60eb36a8bed21e4be00f6639</t>
  </si>
  <si>
    <t>Palmbaby трусики Ультратонкие XL (12+ кг), 40 шт.</t>
  </si>
  <si>
    <t>60eb36de32da83395a8349d7</t>
  </si>
  <si>
    <t>Jigott Vita Solution 12 Энергетический ампульный крем для лица, 100 мл</t>
  </si>
  <si>
    <t>60eb39187399012eb10fe36a</t>
  </si>
  <si>
    <t>Vivienne Sabo Тушь для ресниц Provocation, 01 черная</t>
  </si>
  <si>
    <t>60eb39299066f45dd8eb8ddd</t>
  </si>
  <si>
    <t>Deoproce гель Hyaluronic Cooling, SPF 50, 50 г, 1 шт</t>
  </si>
  <si>
    <t>60e609a704e9437cbd8a399f</t>
  </si>
  <si>
    <t>Пустышка силиконовая анатомическая Pigeon Машинка 6+, синий</t>
  </si>
  <si>
    <t>60e60b2c99d6ef6549869bba</t>
  </si>
  <si>
    <t>60e81e957153b3c7cd89453b</t>
  </si>
  <si>
    <t>60e6a48c8927ca0264e9b44c</t>
  </si>
  <si>
    <t>60e81591954f6bf9ae0878c3</t>
  </si>
  <si>
    <t>60e729dbc5311b62384673c7</t>
  </si>
  <si>
    <t>Satisfyer Стимулятор 2 Next Gen, rose gold/white</t>
  </si>
  <si>
    <t>60e6e8a6f78dba10cb74eefc</t>
  </si>
  <si>
    <t>60e71e2494d527af11b059f1</t>
  </si>
  <si>
    <t>Satisfyer Вибромассажер Wand-er Woman 34 см (J2018-47), белый</t>
  </si>
  <si>
    <t>60e61cb9f988019dc95b725d</t>
  </si>
  <si>
    <t>60eacb34b9f8edc61c850933</t>
  </si>
  <si>
    <t>60e81c81792ab15af2192f45</t>
  </si>
  <si>
    <t>YokoSun трусики Eco XL (12-20 кг), 38 шт.</t>
  </si>
  <si>
    <t>60e81ee8c3080f363a6ab92d</t>
  </si>
  <si>
    <t>60e9e57e954f6bc0590878f8</t>
  </si>
  <si>
    <t>60e755753b31762a8c79e68e</t>
  </si>
  <si>
    <t>60e6b47bc3080f13e56ab907</t>
  </si>
  <si>
    <t>60e6b2eff4c0cb3acf10f830</t>
  </si>
  <si>
    <t>Biore мицеллярная вода, запасной блок, 290 мл</t>
  </si>
  <si>
    <t>60e69be794d527b743b05a29</t>
  </si>
  <si>
    <t>60ea8e9494d527177ab05946</t>
  </si>
  <si>
    <t>Merries подгузники L (9-14 кг), 64 шт.</t>
  </si>
  <si>
    <t>60ea9874c3080f98436ab9b4</t>
  </si>
  <si>
    <t>60ea0e17f4c0cb1a3f10f7fb</t>
  </si>
  <si>
    <t>60ea3abdf98801c8005b7262</t>
  </si>
  <si>
    <t>60ea050d73990106dc0fe3f0</t>
  </si>
  <si>
    <t>YokoSun подгузники Premium S (3-6 кг) 72 шт.</t>
  </si>
  <si>
    <t>60eae5aa8927ca4319e9b468</t>
  </si>
  <si>
    <t>60e832363b317669ca79e712</t>
  </si>
  <si>
    <t>60e8145edbdc318d8f579122</t>
  </si>
  <si>
    <t>60e850d283b1f27445c79e48</t>
  </si>
  <si>
    <t>60eaae725a3951db872d844e</t>
  </si>
  <si>
    <t>YokoSun трусики Premium XL (12-20 кг) 38 шт.</t>
  </si>
  <si>
    <t>60eabe2fdbdc313c755790aa</t>
  </si>
  <si>
    <t>60eb3b8d2fe09850638b2dd3</t>
  </si>
  <si>
    <t>60e7e4847153b3adab89455f</t>
  </si>
  <si>
    <t>Valmona шампунь Recharge Solution Blue Clinic Увлажняющий, 100 мл</t>
  </si>
  <si>
    <t>60e9e91a9066f45c38eb8d87</t>
  </si>
  <si>
    <t>Valmona кондиционер Recharge Solution Blue Clinic Nutrient Восстановление для сухих и обезвоженных волос, 100 мл</t>
  </si>
  <si>
    <t>YokoSun трусики XXL (15-23 кг) 28 шт.</t>
  </si>
  <si>
    <t>60e75ef283b1f21295c79dbf</t>
  </si>
  <si>
    <t>60eb132fc3080f36db6ab9ed</t>
  </si>
  <si>
    <t>60eaf8b0c3080f31cc6ab997</t>
  </si>
  <si>
    <t>60eab6e194d5274271b05a65</t>
  </si>
  <si>
    <t>60ea8e1e5a395127672d84b4</t>
  </si>
  <si>
    <t>Palmbaby трусики Традиционные L (9-14 кг), 44 шт.</t>
  </si>
  <si>
    <t>60eab5430fe99563d49a7cf9</t>
  </si>
  <si>
    <t>60e952a132da83321d834a1c</t>
  </si>
  <si>
    <t>60eb32a9954f6b2b66087914</t>
  </si>
  <si>
    <t>60eb2e1c954f6b0e5108786d</t>
  </si>
  <si>
    <t>60eae4ae4f5c6e0453af4686</t>
  </si>
  <si>
    <t>60e6e12a73990105be0fe3ac</t>
  </si>
  <si>
    <t>18.06.2021</t>
  </si>
  <si>
    <t>Возврат платежа покупателя</t>
  </si>
  <si>
    <t>60e81b5c73990137c80fe42e</t>
  </si>
  <si>
    <t>60e82a4e0fe9956a7f9a7d69</t>
  </si>
  <si>
    <t>12.06.2021</t>
  </si>
  <si>
    <t>Протеин Optimum Nutrition 100% Whey Gold Standard (4545-4704 г) двойной шоколад</t>
  </si>
  <si>
    <t>60e84957b9f8ed7c0b85087f</t>
  </si>
  <si>
    <t>60e84d5fbed21e78700f6608</t>
  </si>
  <si>
    <t>19.06.2021</t>
  </si>
  <si>
    <t>Минерально-витаминный комплекс Optimum Nutrition Opti-Men (240 таблеток)</t>
  </si>
  <si>
    <t>60e961cec3080f0fa76ab9f4</t>
  </si>
  <si>
    <t>30.06.2021</t>
  </si>
  <si>
    <t>60eb5d9394d5279f74b0591b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</si>
</sst>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20080.0</v>
      </c>
    </row>
    <row r="4" spans="1:9" s="3" customFormat="1" x14ac:dyDescent="0.2" ht="16.0" customHeight="true">
      <c r="A4" s="3" t="s">
        <v>34</v>
      </c>
      <c r="B4" s="10" t="n">
        <v>264947.0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5.3519422E7</v>
      </c>
      <c r="B8" s="8" t="s">
        <v>51</v>
      </c>
      <c r="C8" s="8" t="n">
        <f>IF(false,"120922393", "120922393")</f>
      </c>
      <c r="D8" s="8" t="s">
        <v>52</v>
      </c>
      <c r="E8" s="8" t="n">
        <v>1.0</v>
      </c>
      <c r="F8" s="8" t="n">
        <v>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5.3585648E7</v>
      </c>
      <c r="B9" t="s" s="8">
        <v>51</v>
      </c>
      <c r="C9" t="n" s="8">
        <f>IF(false,"005-1254", "005-1254")</f>
      </c>
      <c r="D9" t="s" s="8">
        <v>56</v>
      </c>
      <c r="E9" t="n" s="8">
        <v>1.0</v>
      </c>
      <c r="F9" t="n" s="8">
        <v>554.0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5.3530245E7</v>
      </c>
      <c r="B10" s="8" t="s">
        <v>51</v>
      </c>
      <c r="C10" s="8" t="n">
        <f>IF(false,"01-004111", "01-004111")</f>
      </c>
      <c r="D10" s="8" t="s">
        <v>58</v>
      </c>
      <c r="E10" s="8" t="n">
        <v>1.0</v>
      </c>
      <c r="F10" s="8" t="n">
        <v>763.0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5.3798551E7</v>
      </c>
      <c r="B11" t="s" s="8">
        <v>60</v>
      </c>
      <c r="C11" t="n" s="8">
        <f>IF(false,"005-1254", "005-1254")</f>
      </c>
      <c r="D11" t="s" s="8">
        <v>56</v>
      </c>
      <c r="E11" t="n" s="8">
        <v>1.0</v>
      </c>
      <c r="F11" t="n" s="8">
        <v>406.0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5.3792398E7</v>
      </c>
      <c r="B12" t="s" s="8">
        <v>60</v>
      </c>
      <c r="C12" t="n" s="8">
        <f>IF(false,"120921945", "120921945")</f>
      </c>
      <c r="D12" t="s" s="8">
        <v>62</v>
      </c>
      <c r="E12" t="n" s="8">
        <v>1.0</v>
      </c>
      <c r="F12" t="n" s="8">
        <v>621.0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5.3499851E7</v>
      </c>
      <c r="B13" s="8" t="s">
        <v>51</v>
      </c>
      <c r="C13" s="8" t="n">
        <f>IF(false,"2152400407", "2152400407")</f>
      </c>
      <c r="D13" s="8" t="s">
        <v>64</v>
      </c>
      <c r="E13" s="8" t="n">
        <v>1.0</v>
      </c>
      <c r="F13" s="8" t="n">
        <v>315.0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5.3699548E7</v>
      </c>
      <c r="B14" s="8" t="s">
        <v>66</v>
      </c>
      <c r="C14" s="8" t="n">
        <f>IF(false,"120922944", "120922944")</f>
      </c>
      <c r="D14" s="8" t="s">
        <v>67</v>
      </c>
      <c r="E14" s="8" t="n">
        <v>1.0</v>
      </c>
      <c r="F14" s="8" t="n">
        <v>1709.0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5.4003894E7</v>
      </c>
      <c r="B15" t="s" s="8">
        <v>54</v>
      </c>
      <c r="C15" t="n" s="8">
        <f>IF(false,"120921374", "120921374")</f>
      </c>
      <c r="D15" t="s" s="8">
        <v>69</v>
      </c>
      <c r="E15" t="n" s="8">
        <v>1.0</v>
      </c>
      <c r="F15" t="n" s="8">
        <v>876.0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5.3936192E7</v>
      </c>
      <c r="B16" t="s" s="8">
        <v>71</v>
      </c>
      <c r="C16" t="n" s="8">
        <f>IF(false,"120921853", "120921853")</f>
      </c>
      <c r="D16" t="s" s="8">
        <v>72</v>
      </c>
      <c r="E16" t="n" s="8">
        <v>1.0</v>
      </c>
      <c r="F16" s="8" t="n">
        <v>892.0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5.3928732E7</v>
      </c>
      <c r="B17" s="8" t="s">
        <v>71</v>
      </c>
      <c r="C17" s="8" t="n">
        <f>IF(false,"002-101", "002-101")</f>
      </c>
      <c r="D17" s="8" t="s">
        <v>74</v>
      </c>
      <c r="E17" s="8" t="n">
        <v>1.0</v>
      </c>
      <c r="F17" s="8" t="n">
        <v>1177.0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5.400993E7</v>
      </c>
      <c r="B18" t="s" s="8">
        <v>54</v>
      </c>
      <c r="C18" t="n" s="8">
        <f>IF(false,"005-1255", "005-1255")</f>
      </c>
      <c r="D18" t="s" s="8">
        <v>76</v>
      </c>
      <c r="E18" t="n" s="8">
        <v>2.0</v>
      </c>
      <c r="F18" t="n" s="8">
        <v>1136.0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5.3882634E7</v>
      </c>
      <c r="B19" s="8" t="s">
        <v>71</v>
      </c>
      <c r="C19" s="8" t="n">
        <f>IF(false,"120921818", "120921818")</f>
      </c>
      <c r="D19" s="8" t="s">
        <v>78</v>
      </c>
      <c r="E19" s="8" t="n">
        <v>1.0</v>
      </c>
      <c r="F19" s="8" t="n">
        <v>735.0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5.371959E7</v>
      </c>
      <c r="B20" s="8" t="s">
        <v>66</v>
      </c>
      <c r="C20" s="8" t="n">
        <f>IF(false,"000-631", "000-631")</f>
      </c>
      <c r="D20" s="8" t="s">
        <v>80</v>
      </c>
      <c r="E20" s="8" t="n">
        <v>1.0</v>
      </c>
      <c r="F20" s="8" t="n">
        <v>365.0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5.3977788E7</v>
      </c>
      <c r="B21" t="s" s="8">
        <v>71</v>
      </c>
      <c r="C21" t="n" s="8">
        <f>IF(false,"002-937", "002-937")</f>
      </c>
      <c r="D21" t="s" s="8">
        <v>82</v>
      </c>
      <c r="E21" t="n" s="8">
        <v>2.0</v>
      </c>
      <c r="F21" t="n" s="8">
        <v>758.0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5.4018915E7</v>
      </c>
      <c r="B22" t="s" s="8">
        <v>54</v>
      </c>
      <c r="C22" t="n" s="8">
        <f>IF(false,"120922944", "120922944")</f>
      </c>
      <c r="D22" t="s" s="8">
        <v>67</v>
      </c>
      <c r="E22" t="n" s="8">
        <v>1.0</v>
      </c>
      <c r="F22" s="8" t="n">
        <v>1439.0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5.3912792E7</v>
      </c>
      <c r="B23" s="8" t="s">
        <v>71</v>
      </c>
      <c r="C23" s="8" t="n">
        <f>IF(false,"120922570", "120922570")</f>
      </c>
      <c r="D23" s="8" t="s">
        <v>85</v>
      </c>
      <c r="E23" s="8" t="n">
        <v>1.0</v>
      </c>
      <c r="F23" s="8" t="n">
        <v>729.0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5.2567632E7</v>
      </c>
      <c r="B24" t="s" s="8">
        <v>87</v>
      </c>
      <c r="C24" t="n" s="8">
        <f>IF(false,"120922035", "120922035")</f>
      </c>
      <c r="D24" t="s" s="8">
        <v>88</v>
      </c>
      <c r="E24" t="n" s="8">
        <v>4.0</v>
      </c>
      <c r="F24" t="n" s="8">
        <v>3160.0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5.2567632E7</v>
      </c>
      <c r="B25" t="s" s="8">
        <v>87</v>
      </c>
      <c r="C25" t="n" s="8">
        <f>IF(false,"120922760", "120922760")</f>
      </c>
      <c r="D25" t="s" s="8">
        <v>90</v>
      </c>
      <c r="E25" t="n" s="8">
        <v>1.0</v>
      </c>
      <c r="F25" t="n" s="8">
        <v>1325.0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5.3597721E7</v>
      </c>
      <c r="B26" t="s" s="8">
        <v>51</v>
      </c>
      <c r="C26" t="n" s="8">
        <f>IF(false,"01-003884", "01-003884")</f>
      </c>
      <c r="D26" t="s" s="8">
        <v>91</v>
      </c>
      <c r="E26" t="n" s="8">
        <v>1.0</v>
      </c>
      <c r="F26" t="n" s="8">
        <v>692.0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5.35166E7</v>
      </c>
      <c r="B27" t="s" s="8">
        <v>51</v>
      </c>
      <c r="C27" t="n" s="8">
        <f>IF(false,"005-1255", "005-1255")</f>
      </c>
      <c r="D27" t="s" s="8">
        <v>76</v>
      </c>
      <c r="E27" t="n" s="8">
        <v>1.0</v>
      </c>
      <c r="F27" t="n" s="8">
        <v>529.0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5.3719297E7</v>
      </c>
      <c r="B28" t="s" s="8">
        <v>66</v>
      </c>
      <c r="C28" t="n" s="8">
        <f>IF(false,"120922391", "120922391")</f>
      </c>
      <c r="D28" t="s" s="8">
        <v>94</v>
      </c>
      <c r="E28" t="n" s="8">
        <v>1.0</v>
      </c>
      <c r="F28" t="n" s="8">
        <v>1.0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5.3530646E7</v>
      </c>
      <c r="B29" t="s" s="8">
        <v>51</v>
      </c>
      <c r="C29" t="n" s="8">
        <f>IF(false,"120922351", "120922351")</f>
      </c>
      <c r="D29" t="s" s="8">
        <v>96</v>
      </c>
      <c r="E29" t="n" s="8">
        <v>1.0</v>
      </c>
      <c r="F29" t="n" s="8">
        <v>789.0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5.3562059E7</v>
      </c>
      <c r="B30" t="s" s="8">
        <v>51</v>
      </c>
      <c r="C30" t="n" s="8">
        <f>IF(false,"003-318", "003-318")</f>
      </c>
      <c r="D30" t="s" s="8">
        <v>98</v>
      </c>
      <c r="E30" t="n" s="8">
        <v>1.0</v>
      </c>
      <c r="F30" t="n" s="8">
        <v>1299.0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5.3842464E7</v>
      </c>
      <c r="B31" t="s" s="8">
        <v>60</v>
      </c>
      <c r="C31" t="n" s="8">
        <f>IF(false,"120922090", "120922090")</f>
      </c>
      <c r="D31" t="s" s="8">
        <v>100</v>
      </c>
      <c r="E31" t="n" s="8">
        <v>1.0</v>
      </c>
      <c r="F31" t="n" s="8">
        <v>674.0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5.3722926E7</v>
      </c>
      <c r="B32" t="s" s="8">
        <v>66</v>
      </c>
      <c r="C32" t="n" s="8">
        <f>IF(false,"005-1519", "005-1519")</f>
      </c>
      <c r="D32" t="s" s="8">
        <v>102</v>
      </c>
      <c r="E32" t="n" s="8">
        <v>2.0</v>
      </c>
      <c r="F32" t="n" s="8">
        <v>2678.0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5.2549344E7</v>
      </c>
      <c r="B33" t="s" s="8">
        <v>87</v>
      </c>
      <c r="C33" t="n" s="8">
        <f>IF(false,"120922090", "120922090")</f>
      </c>
      <c r="D33" t="s" s="8">
        <v>100</v>
      </c>
      <c r="E33" t="n" s="8">
        <v>1.0</v>
      </c>
      <c r="F33" t="n" s="8">
        <v>899.0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5.3326462E7</v>
      </c>
      <c r="B34" t="s" s="8">
        <v>105</v>
      </c>
      <c r="C34" t="n" s="8">
        <f>IF(false,"2152400408", "2152400408")</f>
      </c>
      <c r="D34" t="s" s="8">
        <v>106</v>
      </c>
      <c r="E34" t="n" s="8">
        <v>1.0</v>
      </c>
      <c r="F34" t="n" s="8">
        <v>268.0</v>
      </c>
      <c r="G34" t="s" s="8">
        <v>53</v>
      </c>
      <c r="H34" t="s" s="8">
        <v>54</v>
      </c>
      <c r="I34" t="s" s="8">
        <v>107</v>
      </c>
    </row>
    <row r="35" ht="16.0" customHeight="true">
      <c r="A35" t="n" s="7">
        <v>5.3599675E7</v>
      </c>
      <c r="B35" t="s" s="8">
        <v>51</v>
      </c>
      <c r="C35" t="n" s="8">
        <f>IF(false,"000-631", "000-631")</f>
      </c>
      <c r="D35" t="s" s="8">
        <v>80</v>
      </c>
      <c r="E35" t="n" s="8">
        <v>9.0</v>
      </c>
      <c r="F35" t="n" s="8">
        <v>3663.0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5.3956366E7</v>
      </c>
      <c r="B36" t="s" s="8">
        <v>71</v>
      </c>
      <c r="C36" t="n" s="8">
        <f>IF(false,"120921202", "120921202")</f>
      </c>
      <c r="D36" t="s" s="8">
        <v>109</v>
      </c>
      <c r="E36" t="n" s="8">
        <v>2.0</v>
      </c>
      <c r="F36" t="n" s="8">
        <v>2700.0</v>
      </c>
      <c r="G36" t="s" s="8">
        <v>53</v>
      </c>
      <c r="H36" t="s" s="8">
        <v>54</v>
      </c>
      <c r="I36" t="s" s="8">
        <v>110</v>
      </c>
    </row>
    <row r="37" ht="16.0" customHeight="true">
      <c r="A37" t="n" s="7">
        <v>5.3558987E7</v>
      </c>
      <c r="B37" t="s" s="8">
        <v>51</v>
      </c>
      <c r="C37" t="n" s="8">
        <f>IF(false,"120922460", "120922460")</f>
      </c>
      <c r="D37" t="s" s="8">
        <v>111</v>
      </c>
      <c r="E37" t="n" s="8">
        <v>1.0</v>
      </c>
      <c r="F37" t="n" s="8">
        <v>2399.0</v>
      </c>
      <c r="G37" t="s" s="8">
        <v>53</v>
      </c>
      <c r="H37" t="s" s="8">
        <v>54</v>
      </c>
      <c r="I37" t="s" s="8">
        <v>112</v>
      </c>
    </row>
    <row r="38" ht="16.0" customHeight="true">
      <c r="A38" t="n" s="7">
        <v>5.3541151E7</v>
      </c>
      <c r="B38" t="s" s="8">
        <v>51</v>
      </c>
      <c r="C38" t="n" s="8">
        <f>IF(false,"120922389", "120922389")</f>
      </c>
      <c r="D38" t="s" s="8">
        <v>113</v>
      </c>
      <c r="E38" t="n" s="8">
        <v>1.0</v>
      </c>
      <c r="F38" t="n" s="8">
        <v>295.0</v>
      </c>
      <c r="G38" t="s" s="8">
        <v>53</v>
      </c>
      <c r="H38" t="s" s="8">
        <v>54</v>
      </c>
      <c r="I38" t="s" s="8">
        <v>114</v>
      </c>
    </row>
    <row r="39" ht="16.0" customHeight="true">
      <c r="A39" t="n" s="7">
        <v>5.3561805E7</v>
      </c>
      <c r="B39" t="s" s="8">
        <v>51</v>
      </c>
      <c r="C39" t="n" s="8">
        <f>IF(false,"120922387", "120922387")</f>
      </c>
      <c r="D39" t="s" s="8">
        <v>115</v>
      </c>
      <c r="E39" t="n" s="8">
        <v>2.0</v>
      </c>
      <c r="F39" t="n" s="8">
        <v>560.0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5.323458E7</v>
      </c>
      <c r="B40" t="s" s="8">
        <v>117</v>
      </c>
      <c r="C40" t="n" s="8">
        <f>IF(false,"120922395", "120922395")</f>
      </c>
      <c r="D40" t="s" s="8">
        <v>118</v>
      </c>
      <c r="E40" t="n" s="8">
        <v>1.0</v>
      </c>
      <c r="F40" t="n" s="8">
        <v>375.0</v>
      </c>
      <c r="G40" t="s" s="8">
        <v>53</v>
      </c>
      <c r="H40" t="s" s="8">
        <v>54</v>
      </c>
      <c r="I40" t="s" s="8">
        <v>119</v>
      </c>
    </row>
    <row r="41" ht="16.0" customHeight="true">
      <c r="A41" t="n" s="7">
        <v>5.3336567E7</v>
      </c>
      <c r="B41" t="s" s="8">
        <v>105</v>
      </c>
      <c r="C41" t="n" s="8">
        <f>IF(false,"005-1373", "005-1373")</f>
      </c>
      <c r="D41" t="s" s="8">
        <v>120</v>
      </c>
      <c r="E41" t="n" s="8">
        <v>1.0</v>
      </c>
      <c r="F41" t="n" s="8">
        <v>729.0</v>
      </c>
      <c r="G41" t="s" s="8">
        <v>53</v>
      </c>
      <c r="H41" t="s" s="8">
        <v>54</v>
      </c>
      <c r="I41" t="s" s="8">
        <v>121</v>
      </c>
    </row>
    <row r="42" ht="16.0" customHeight="true">
      <c r="A42" t="n" s="7">
        <v>5.3919817E7</v>
      </c>
      <c r="B42" t="s" s="8">
        <v>71</v>
      </c>
      <c r="C42" t="n" s="8">
        <f>IF(false,"120921816", "120921816")</f>
      </c>
      <c r="D42" t="s" s="8">
        <v>122</v>
      </c>
      <c r="E42" t="n" s="8">
        <v>1.0</v>
      </c>
      <c r="F42" t="n" s="8">
        <v>417.0</v>
      </c>
      <c r="G42" t="s" s="8">
        <v>53</v>
      </c>
      <c r="H42" t="s" s="8">
        <v>54</v>
      </c>
      <c r="I42" t="s" s="8">
        <v>123</v>
      </c>
    </row>
    <row r="43" ht="16.0" customHeight="true">
      <c r="A43" t="n" s="7">
        <v>5.3030039E7</v>
      </c>
      <c r="B43" t="s" s="8">
        <v>124</v>
      </c>
      <c r="C43" t="n" s="8">
        <f>IF(false,"120921202", "120921202")</f>
      </c>
      <c r="D43" t="s" s="8">
        <v>109</v>
      </c>
      <c r="E43" t="n" s="8">
        <v>2.0</v>
      </c>
      <c r="F43" t="n" s="8">
        <v>3598.0</v>
      </c>
      <c r="G43" t="s" s="8">
        <v>53</v>
      </c>
      <c r="H43" t="s" s="8">
        <v>54</v>
      </c>
      <c r="I43" t="s" s="8">
        <v>125</v>
      </c>
    </row>
    <row r="44" ht="16.0" customHeight="true">
      <c r="A44" t="n" s="7">
        <v>5.3434112E7</v>
      </c>
      <c r="B44" t="s" s="8">
        <v>126</v>
      </c>
      <c r="C44" t="n" s="8">
        <f>IF(false,"120922894", "120922894")</f>
      </c>
      <c r="D44" t="s" s="8">
        <v>127</v>
      </c>
      <c r="E44" t="n" s="8">
        <v>1.0</v>
      </c>
      <c r="F44" t="n" s="8">
        <v>255.0</v>
      </c>
      <c r="G44" t="s" s="8">
        <v>53</v>
      </c>
      <c r="H44" t="s" s="8">
        <v>54</v>
      </c>
      <c r="I44" t="s" s="8">
        <v>128</v>
      </c>
    </row>
    <row r="45" ht="16.0" customHeight="true">
      <c r="A45" t="n" s="7">
        <v>5.322988E7</v>
      </c>
      <c r="B45" t="s" s="8">
        <v>117</v>
      </c>
      <c r="C45" t="n" s="8">
        <f>IF(false,"01-003884", "01-003884")</f>
      </c>
      <c r="D45" t="s" s="8">
        <v>91</v>
      </c>
      <c r="E45" t="n" s="8">
        <v>3.0</v>
      </c>
      <c r="F45" t="n" s="8">
        <v>2457.0</v>
      </c>
      <c r="G45" t="s" s="8">
        <v>53</v>
      </c>
      <c r="H45" t="s" s="8">
        <v>54</v>
      </c>
      <c r="I45" t="s" s="8">
        <v>129</v>
      </c>
    </row>
    <row r="46" ht="16.0" customHeight="true">
      <c r="A46" t="n" s="7">
        <v>5.3885913E7</v>
      </c>
      <c r="B46" t="s" s="8">
        <v>71</v>
      </c>
      <c r="C46" t="n" s="8">
        <f>IF(false,"120921202", "120921202")</f>
      </c>
      <c r="D46" t="s" s="8">
        <v>109</v>
      </c>
      <c r="E46" t="n" s="8">
        <v>1.0</v>
      </c>
      <c r="F46" t="n" s="8">
        <v>1799.0</v>
      </c>
      <c r="G46" t="s" s="8">
        <v>53</v>
      </c>
      <c r="H46" t="s" s="8">
        <v>54</v>
      </c>
      <c r="I46" t="s" s="8">
        <v>130</v>
      </c>
    </row>
    <row r="47" ht="16.0" customHeight="true">
      <c r="A47" t="n" s="7">
        <v>5.3566494E7</v>
      </c>
      <c r="B47" t="s" s="8">
        <v>51</v>
      </c>
      <c r="C47" t="n" s="8">
        <f>IF(false,"01-003884", "01-003884")</f>
      </c>
      <c r="D47" t="s" s="8">
        <v>91</v>
      </c>
      <c r="E47" t="n" s="8">
        <v>1.0</v>
      </c>
      <c r="F47" t="n" s="8">
        <v>819.0</v>
      </c>
      <c r="G47" t="s" s="8">
        <v>53</v>
      </c>
      <c r="H47" t="s" s="8">
        <v>54</v>
      </c>
      <c r="I47" t="s" s="8">
        <v>131</v>
      </c>
    </row>
    <row r="48" ht="16.0" customHeight="true">
      <c r="A48" t="n" s="7">
        <v>5.358147E7</v>
      </c>
      <c r="B48" t="s" s="8">
        <v>51</v>
      </c>
      <c r="C48" t="n" s="8">
        <f>IF(false,"000-631", "000-631")</f>
      </c>
      <c r="D48" t="s" s="8">
        <v>80</v>
      </c>
      <c r="E48" t="n" s="8">
        <v>1.0</v>
      </c>
      <c r="F48" t="n" s="8">
        <v>369.0</v>
      </c>
      <c r="G48" t="s" s="8">
        <v>53</v>
      </c>
      <c r="H48" t="s" s="8">
        <v>54</v>
      </c>
      <c r="I48" t="s" s="8">
        <v>132</v>
      </c>
    </row>
    <row r="49" ht="16.0" customHeight="true">
      <c r="A49" t="n" s="7">
        <v>5.3557452E7</v>
      </c>
      <c r="B49" t="s" s="8">
        <v>51</v>
      </c>
      <c r="C49" t="n" s="8">
        <f>IF(false,"120921942", "120921942")</f>
      </c>
      <c r="D49" t="s" s="8">
        <v>133</v>
      </c>
      <c r="E49" t="n" s="8">
        <v>1.0</v>
      </c>
      <c r="F49" t="n" s="8">
        <v>1686.0</v>
      </c>
      <c r="G49" t="s" s="8">
        <v>53</v>
      </c>
      <c r="H49" t="s" s="8">
        <v>54</v>
      </c>
      <c r="I49" t="s" s="8">
        <v>134</v>
      </c>
    </row>
    <row r="50" ht="16.0" customHeight="true">
      <c r="A50" t="n" s="7">
        <v>5.3398762E7</v>
      </c>
      <c r="B50" t="s" s="8">
        <v>126</v>
      </c>
      <c r="C50" t="n" s="8">
        <f>IF(false,"120922388", "120922388")</f>
      </c>
      <c r="D50" t="s" s="8">
        <v>135</v>
      </c>
      <c r="E50" t="n" s="8">
        <v>1.0</v>
      </c>
      <c r="F50" t="n" s="8">
        <v>310.0</v>
      </c>
      <c r="G50" t="s" s="8">
        <v>53</v>
      </c>
      <c r="H50" t="s" s="8">
        <v>54</v>
      </c>
      <c r="I50" t="s" s="8">
        <v>136</v>
      </c>
    </row>
    <row r="51" ht="16.0" customHeight="true">
      <c r="A51" t="n" s="7">
        <v>5.3653033E7</v>
      </c>
      <c r="B51" t="s" s="8">
        <v>66</v>
      </c>
      <c r="C51" t="n" s="8">
        <f>IF(false,"120922387", "120922387")</f>
      </c>
      <c r="D51" t="s" s="8">
        <v>115</v>
      </c>
      <c r="E51" t="n" s="8">
        <v>1.0</v>
      </c>
      <c r="F51" t="n" s="8">
        <v>335.0</v>
      </c>
      <c r="G51" t="s" s="8">
        <v>53</v>
      </c>
      <c r="H51" t="s" s="8">
        <v>54</v>
      </c>
      <c r="I51" t="s" s="8">
        <v>137</v>
      </c>
    </row>
    <row r="52" ht="16.0" customHeight="true">
      <c r="A52" t="n" s="7">
        <v>5.364335E7</v>
      </c>
      <c r="B52" t="s" s="8">
        <v>66</v>
      </c>
      <c r="C52" t="n" s="8">
        <f>IF(false,"120922756", "120922756")</f>
      </c>
      <c r="D52" t="s" s="8">
        <v>138</v>
      </c>
      <c r="E52" t="n" s="8">
        <v>1.0</v>
      </c>
      <c r="F52" t="n" s="8">
        <v>2548.0</v>
      </c>
      <c r="G52" t="s" s="8">
        <v>53</v>
      </c>
      <c r="H52" t="s" s="8">
        <v>54</v>
      </c>
      <c r="I52" t="s" s="8">
        <v>139</v>
      </c>
    </row>
    <row r="53" ht="16.0" customHeight="true">
      <c r="A53" t="n" s="7">
        <v>5.364335E7</v>
      </c>
      <c r="B53" t="s" s="8">
        <v>66</v>
      </c>
      <c r="C53" t="n" s="8">
        <f>IF(false,"120922353", "120922353")</f>
      </c>
      <c r="D53" t="s" s="8">
        <v>140</v>
      </c>
      <c r="E53" t="n" s="8">
        <v>1.0</v>
      </c>
      <c r="F53" t="n" s="8">
        <v>671.0</v>
      </c>
      <c r="G53" t="s" s="8">
        <v>53</v>
      </c>
      <c r="H53" t="s" s="8">
        <v>54</v>
      </c>
      <c r="I53" t="s" s="8">
        <v>139</v>
      </c>
    </row>
    <row r="54" ht="16.0" customHeight="true">
      <c r="A54" t="n" s="7">
        <v>5.3576273E7</v>
      </c>
      <c r="B54" t="s" s="8">
        <v>51</v>
      </c>
      <c r="C54" t="n" s="8">
        <f>IF(false,"120922761", "120922761")</f>
      </c>
      <c r="D54" t="s" s="8">
        <v>141</v>
      </c>
      <c r="E54" t="n" s="8">
        <v>1.0</v>
      </c>
      <c r="F54" t="n" s="8">
        <v>1970.0</v>
      </c>
      <c r="G54" t="s" s="8">
        <v>53</v>
      </c>
      <c r="H54" t="s" s="8">
        <v>54</v>
      </c>
      <c r="I54" t="s" s="8">
        <v>142</v>
      </c>
    </row>
    <row r="55" ht="16.0" customHeight="true">
      <c r="A55" t="n" s="7">
        <v>5.339E7</v>
      </c>
      <c r="B55" t="s" s="8">
        <v>126</v>
      </c>
      <c r="C55" t="n" s="8">
        <f>IF(false,"120921942", "120921942")</f>
      </c>
      <c r="D55" t="s" s="8">
        <v>133</v>
      </c>
      <c r="E55" t="n" s="8">
        <v>1.0</v>
      </c>
      <c r="F55" t="n" s="8">
        <v>1317.0</v>
      </c>
      <c r="G55" t="s" s="8">
        <v>53</v>
      </c>
      <c r="H55" t="s" s="8">
        <v>54</v>
      </c>
      <c r="I55" t="s" s="8">
        <v>143</v>
      </c>
    </row>
    <row r="56" ht="16.0" customHeight="true">
      <c r="A56" t="n" s="7">
        <v>5.3477713E7</v>
      </c>
      <c r="B56" t="s" s="8">
        <v>51</v>
      </c>
      <c r="C56" t="n" s="8">
        <f>IF(false,"005-1254", "005-1254")</f>
      </c>
      <c r="D56" t="s" s="8">
        <v>56</v>
      </c>
      <c r="E56" t="n" s="8">
        <v>1.0</v>
      </c>
      <c r="F56" t="n" s="8">
        <v>554.0</v>
      </c>
      <c r="G56" t="s" s="8">
        <v>53</v>
      </c>
      <c r="H56" t="s" s="8">
        <v>54</v>
      </c>
      <c r="I56" t="s" s="8">
        <v>144</v>
      </c>
    </row>
    <row r="57" ht="16.0" customHeight="true">
      <c r="A57" t="n" s="7">
        <v>5.3654998E7</v>
      </c>
      <c r="B57" t="s" s="8">
        <v>66</v>
      </c>
      <c r="C57" t="n" s="8">
        <f>IF(false,"120921373", "120921373")</f>
      </c>
      <c r="D57" t="s" s="8">
        <v>145</v>
      </c>
      <c r="E57" t="n" s="8">
        <v>1.0</v>
      </c>
      <c r="F57" t="n" s="8">
        <v>371.0</v>
      </c>
      <c r="G57" t="s" s="8">
        <v>53</v>
      </c>
      <c r="H57" t="s" s="8">
        <v>54</v>
      </c>
      <c r="I57" t="s" s="8">
        <v>146</v>
      </c>
    </row>
    <row r="58" ht="16.0" customHeight="true">
      <c r="A58" t="n" s="7">
        <v>5.3654998E7</v>
      </c>
      <c r="B58" t="s" s="8">
        <v>66</v>
      </c>
      <c r="C58" t="n" s="8">
        <f>IF(false,"1003295", "1003295")</f>
      </c>
      <c r="D58" t="s" s="8">
        <v>147</v>
      </c>
      <c r="E58" t="n" s="8">
        <v>1.0</v>
      </c>
      <c r="F58" t="n" s="8">
        <v>371.0</v>
      </c>
      <c r="G58" t="s" s="8">
        <v>53</v>
      </c>
      <c r="H58" t="s" s="8">
        <v>54</v>
      </c>
      <c r="I58" t="s" s="8">
        <v>146</v>
      </c>
    </row>
    <row r="59" ht="16.0" customHeight="true">
      <c r="A59" t="n" s="7">
        <v>5.3587386E7</v>
      </c>
      <c r="B59" t="s" s="8">
        <v>51</v>
      </c>
      <c r="C59" t="n" s="8">
        <f>IF(false,"120922942", "120922942")</f>
      </c>
      <c r="D59" t="s" s="8">
        <v>148</v>
      </c>
      <c r="E59" t="n" s="8">
        <v>1.0</v>
      </c>
      <c r="F59" t="n" s="8">
        <v>1794.0</v>
      </c>
      <c r="G59" t="s" s="8">
        <v>53</v>
      </c>
      <c r="H59" t="s" s="8">
        <v>54</v>
      </c>
      <c r="I59" t="s" s="8">
        <v>149</v>
      </c>
    </row>
    <row r="60" ht="16.0" customHeight="true">
      <c r="A60" t="n" s="7">
        <v>5.355179E7</v>
      </c>
      <c r="B60" t="s" s="8">
        <v>51</v>
      </c>
      <c r="C60" t="n" s="8">
        <f>IF(false,"1003295", "1003295")</f>
      </c>
      <c r="D60" t="s" s="8">
        <v>147</v>
      </c>
      <c r="E60" t="n" s="8">
        <v>1.0</v>
      </c>
      <c r="F60" t="n" s="8">
        <v>390.0</v>
      </c>
      <c r="G60" t="s" s="8">
        <v>53</v>
      </c>
      <c r="H60" t="s" s="8">
        <v>54</v>
      </c>
      <c r="I60" t="s" s="8">
        <v>150</v>
      </c>
    </row>
    <row r="61" ht="16.0" customHeight="true">
      <c r="A61" t="n" s="7">
        <v>5.3724508E7</v>
      </c>
      <c r="B61" t="s" s="8">
        <v>66</v>
      </c>
      <c r="C61" t="n" s="8">
        <f>IF(false,"2152400405", "2152400405")</f>
      </c>
      <c r="D61" t="s" s="8">
        <v>151</v>
      </c>
      <c r="E61" t="n" s="8">
        <v>1.0</v>
      </c>
      <c r="F61" t="n" s="8">
        <v>315.0</v>
      </c>
      <c r="G61" t="s" s="8">
        <v>53</v>
      </c>
      <c r="H61" t="s" s="8">
        <v>54</v>
      </c>
      <c r="I61" t="s" s="8">
        <v>152</v>
      </c>
    </row>
    <row r="62" ht="16.0" customHeight="true">
      <c r="A62" t="n" s="7">
        <v>5.3719187E7</v>
      </c>
      <c r="B62" t="s" s="8">
        <v>66</v>
      </c>
      <c r="C62" t="n" s="8">
        <f>IF(false,"003-318", "003-318")</f>
      </c>
      <c r="D62" t="s" s="8">
        <v>98</v>
      </c>
      <c r="E62" t="n" s="8">
        <v>1.0</v>
      </c>
      <c r="F62" t="n" s="8">
        <v>1.0</v>
      </c>
      <c r="G62" t="s" s="8">
        <v>53</v>
      </c>
      <c r="H62" t="s" s="8">
        <v>54</v>
      </c>
      <c r="I62" t="s" s="8">
        <v>153</v>
      </c>
    </row>
    <row r="63" ht="16.0" customHeight="true">
      <c r="A63" t="n" s="7">
        <v>5.3545572E7</v>
      </c>
      <c r="B63" t="s" s="8">
        <v>51</v>
      </c>
      <c r="C63" t="n" s="8">
        <f>IF(false,"120921534", "120921534")</f>
      </c>
      <c r="D63" t="s" s="8">
        <v>154</v>
      </c>
      <c r="E63" t="n" s="8">
        <v>1.0</v>
      </c>
      <c r="F63" t="n" s="8">
        <v>538.0</v>
      </c>
      <c r="G63" t="s" s="8">
        <v>53</v>
      </c>
      <c r="H63" t="s" s="8">
        <v>54</v>
      </c>
      <c r="I63" t="s" s="8">
        <v>155</v>
      </c>
    </row>
    <row r="64" ht="16.0" customHeight="true">
      <c r="A64" t="n" s="7">
        <v>5.405169E7</v>
      </c>
      <c r="B64" t="s" s="8">
        <v>54</v>
      </c>
      <c r="C64" t="n" s="8">
        <f>IF(false,"005-1181", "005-1181")</f>
      </c>
      <c r="D64" t="s" s="8">
        <v>156</v>
      </c>
      <c r="E64" t="n" s="8">
        <v>1.0</v>
      </c>
      <c r="F64" t="n" s="8">
        <v>799.0</v>
      </c>
      <c r="G64" t="s" s="8">
        <v>53</v>
      </c>
      <c r="H64" t="s" s="8">
        <v>157</v>
      </c>
      <c r="I64" t="s" s="8">
        <v>158</v>
      </c>
    </row>
    <row r="65" ht="16.0" customHeight="true">
      <c r="A65" t="n" s="7">
        <v>5.4013025E7</v>
      </c>
      <c r="B65" t="s" s="8">
        <v>54</v>
      </c>
      <c r="C65" t="n" s="8">
        <f>IF(false,"002-101", "002-101")</f>
      </c>
      <c r="D65" t="s" s="8">
        <v>74</v>
      </c>
      <c r="E65" t="n" s="8">
        <v>1.0</v>
      </c>
      <c r="F65" t="n" s="8">
        <v>1168.0</v>
      </c>
      <c r="G65" t="s" s="8">
        <v>53</v>
      </c>
      <c r="H65" t="s" s="8">
        <v>157</v>
      </c>
      <c r="I65" t="s" s="8">
        <v>159</v>
      </c>
    </row>
    <row r="66" ht="16.0" customHeight="true">
      <c r="A66" t="n" s="7">
        <v>5.4031864E7</v>
      </c>
      <c r="B66" t="s" s="8">
        <v>54</v>
      </c>
      <c r="C66" t="n" s="8">
        <f>IF(false,"120922760", "120922760")</f>
      </c>
      <c r="D66" t="s" s="8">
        <v>90</v>
      </c>
      <c r="E66" t="n" s="8">
        <v>1.0</v>
      </c>
      <c r="F66" t="n" s="8">
        <v>1559.0</v>
      </c>
      <c r="G66" t="s" s="8">
        <v>53</v>
      </c>
      <c r="H66" t="s" s="8">
        <v>157</v>
      </c>
      <c r="I66" t="s" s="8">
        <v>160</v>
      </c>
    </row>
    <row r="67" ht="16.0" customHeight="true">
      <c r="A67" t="n" s="7">
        <v>5.3714396E7</v>
      </c>
      <c r="B67" t="s" s="8">
        <v>66</v>
      </c>
      <c r="C67" t="n" s="8">
        <f>IF(false,"005-1110", "005-1110")</f>
      </c>
      <c r="D67" t="s" s="8">
        <v>161</v>
      </c>
      <c r="E67" t="n" s="8">
        <v>2.0</v>
      </c>
      <c r="F67" t="n" s="8">
        <v>2020.0</v>
      </c>
      <c r="G67" t="s" s="8">
        <v>53</v>
      </c>
      <c r="H67" t="s" s="8">
        <v>157</v>
      </c>
      <c r="I67" t="s" s="8">
        <v>162</v>
      </c>
    </row>
    <row r="68" ht="16.0" customHeight="true">
      <c r="A68" t="n" s="7">
        <v>5.3661122E7</v>
      </c>
      <c r="B68" t="s" s="8">
        <v>66</v>
      </c>
      <c r="C68" t="n" s="8">
        <f>IF(false,"003-318", "003-318")</f>
      </c>
      <c r="D68" t="s" s="8">
        <v>98</v>
      </c>
      <c r="E68" t="n" s="8">
        <v>1.0</v>
      </c>
      <c r="F68" t="n" s="8">
        <v>1019.0</v>
      </c>
      <c r="G68" t="s" s="8">
        <v>53</v>
      </c>
      <c r="H68" t="s" s="8">
        <v>157</v>
      </c>
      <c r="I68" t="s" s="8">
        <v>163</v>
      </c>
    </row>
    <row r="69" ht="16.0" customHeight="true">
      <c r="A69" t="n" s="7">
        <v>5.3988395E7</v>
      </c>
      <c r="B69" t="s" s="8">
        <v>54</v>
      </c>
      <c r="C69" t="n" s="8">
        <f>IF(false,"120922684", "120922684")</f>
      </c>
      <c r="D69" t="s" s="8">
        <v>164</v>
      </c>
      <c r="E69" t="n" s="8">
        <v>1.0</v>
      </c>
      <c r="F69" t="n" s="8">
        <v>495.0</v>
      </c>
      <c r="G69" t="s" s="8">
        <v>53</v>
      </c>
      <c r="H69" t="s" s="8">
        <v>157</v>
      </c>
      <c r="I69" t="s" s="8">
        <v>165</v>
      </c>
    </row>
    <row r="70" ht="16.0" customHeight="true">
      <c r="A70" t="n" s="7">
        <v>5.3989046E7</v>
      </c>
      <c r="B70" t="s" s="8">
        <v>54</v>
      </c>
      <c r="C70" t="n" s="8">
        <f>IF(false,"120921545", "120921545")</f>
      </c>
      <c r="D70" t="s" s="8">
        <v>166</v>
      </c>
      <c r="E70" t="n" s="8">
        <v>1.0</v>
      </c>
      <c r="F70" t="n" s="8">
        <v>899.0</v>
      </c>
      <c r="G70" t="s" s="8">
        <v>53</v>
      </c>
      <c r="H70" t="s" s="8">
        <v>157</v>
      </c>
      <c r="I70" t="s" s="8">
        <v>167</v>
      </c>
    </row>
    <row r="71" ht="16.0" customHeight="true">
      <c r="A71" t="n" s="7">
        <v>5.4004832E7</v>
      </c>
      <c r="B71" t="s" s="8">
        <v>54</v>
      </c>
      <c r="C71" t="n" s="8">
        <f>IF(false,"005-1080", "005-1080")</f>
      </c>
      <c r="D71" t="s" s="8">
        <v>168</v>
      </c>
      <c r="E71" t="n" s="8">
        <v>1.0</v>
      </c>
      <c r="F71" t="n" s="8">
        <v>413.0</v>
      </c>
      <c r="G71" t="s" s="8">
        <v>53</v>
      </c>
      <c r="H71" t="s" s="8">
        <v>157</v>
      </c>
      <c r="I71" t="s" s="8">
        <v>169</v>
      </c>
    </row>
    <row r="72" ht="16.0" customHeight="true">
      <c r="A72" t="n" s="7">
        <v>5.398043E7</v>
      </c>
      <c r="B72" t="s" s="8">
        <v>71</v>
      </c>
      <c r="C72" t="n" s="8">
        <f>IF(false,"000-631", "000-631")</f>
      </c>
      <c r="D72" t="s" s="8">
        <v>80</v>
      </c>
      <c r="E72" t="n" s="8">
        <v>1.0</v>
      </c>
      <c r="F72" t="n" s="8">
        <v>505.0</v>
      </c>
      <c r="G72" t="s" s="8">
        <v>53</v>
      </c>
      <c r="H72" t="s" s="8">
        <v>157</v>
      </c>
      <c r="I72" t="s" s="8">
        <v>170</v>
      </c>
    </row>
    <row r="73" ht="16.0" customHeight="true">
      <c r="A73" t="n" s="7">
        <v>5.3735498E7</v>
      </c>
      <c r="B73" t="s" s="8">
        <v>66</v>
      </c>
      <c r="C73" t="n" s="8">
        <f>IF(false,"005-1254", "005-1254")</f>
      </c>
      <c r="D73" t="s" s="8">
        <v>56</v>
      </c>
      <c r="E73" t="n" s="8">
        <v>4.0</v>
      </c>
      <c r="F73" t="n" s="8">
        <v>2216.0</v>
      </c>
      <c r="G73" t="s" s="8">
        <v>53</v>
      </c>
      <c r="H73" t="s" s="8">
        <v>157</v>
      </c>
      <c r="I73" t="s" s="8">
        <v>171</v>
      </c>
    </row>
    <row r="74" ht="16.0" customHeight="true">
      <c r="A74" t="n" s="7">
        <v>5.3728343E7</v>
      </c>
      <c r="B74" t="s" s="8">
        <v>66</v>
      </c>
      <c r="C74" t="n" s="8">
        <f>IF(false,"000-631", "000-631")</f>
      </c>
      <c r="D74" t="s" s="8">
        <v>80</v>
      </c>
      <c r="E74" t="n" s="8">
        <v>4.0</v>
      </c>
      <c r="F74" t="n" s="8">
        <v>1916.0</v>
      </c>
      <c r="G74" t="s" s="8">
        <v>53</v>
      </c>
      <c r="H74" t="s" s="8">
        <v>157</v>
      </c>
      <c r="I74" t="s" s="8">
        <v>172</v>
      </c>
    </row>
    <row r="75" ht="16.0" customHeight="true">
      <c r="A75" t="n" s="7">
        <v>5.3612733E7</v>
      </c>
      <c r="B75" t="s" s="8">
        <v>66</v>
      </c>
      <c r="C75" t="n" s="8">
        <f>IF(false,"120921815", "120921815")</f>
      </c>
      <c r="D75" t="s" s="8">
        <v>173</v>
      </c>
      <c r="E75" t="n" s="8">
        <v>2.0</v>
      </c>
      <c r="F75" t="n" s="8">
        <v>1092.0</v>
      </c>
      <c r="G75" t="s" s="8">
        <v>53</v>
      </c>
      <c r="H75" t="s" s="8">
        <v>157</v>
      </c>
      <c r="I75" t="s" s="8">
        <v>174</v>
      </c>
    </row>
    <row r="76" ht="16.0" customHeight="true">
      <c r="A76" t="n" s="7">
        <v>5.3728499E7</v>
      </c>
      <c r="B76" t="s" s="8">
        <v>66</v>
      </c>
      <c r="C76" t="n" s="8">
        <f>IF(false,"000-631", "000-631")</f>
      </c>
      <c r="D76" t="s" s="8">
        <v>80</v>
      </c>
      <c r="E76" t="n" s="8">
        <v>2.0</v>
      </c>
      <c r="F76" t="n" s="8">
        <v>958.0</v>
      </c>
      <c r="G76" t="s" s="8">
        <v>53</v>
      </c>
      <c r="H76" t="s" s="8">
        <v>157</v>
      </c>
      <c r="I76" t="s" s="8">
        <v>175</v>
      </c>
    </row>
    <row r="77" ht="16.0" customHeight="true">
      <c r="A77" t="n" s="7">
        <v>5.4082123E7</v>
      </c>
      <c r="B77" t="s" s="8">
        <v>54</v>
      </c>
      <c r="C77" t="n" s="8">
        <f>IF(false,"120921202", "120921202")</f>
      </c>
      <c r="D77" t="s" s="8">
        <v>109</v>
      </c>
      <c r="E77" t="n" s="8">
        <v>1.0</v>
      </c>
      <c r="F77" t="n" s="8">
        <v>1799.0</v>
      </c>
      <c r="G77" t="s" s="8">
        <v>53</v>
      </c>
      <c r="H77" t="s" s="8">
        <v>157</v>
      </c>
      <c r="I77" t="s" s="8">
        <v>176</v>
      </c>
    </row>
    <row r="78" ht="16.0" customHeight="true">
      <c r="A78" t="n" s="7">
        <v>5.3919323E7</v>
      </c>
      <c r="B78" t="s" s="8">
        <v>71</v>
      </c>
      <c r="C78" t="n" s="8">
        <f>IF(false,"120922767", "120922767")</f>
      </c>
      <c r="D78" t="s" s="8">
        <v>177</v>
      </c>
      <c r="E78" t="n" s="8">
        <v>1.0</v>
      </c>
      <c r="F78" t="n" s="8">
        <v>1264.0</v>
      </c>
      <c r="G78" t="s" s="8">
        <v>53</v>
      </c>
      <c r="H78" t="s" s="8">
        <v>157</v>
      </c>
      <c r="I78" t="s" s="8">
        <v>178</v>
      </c>
    </row>
    <row r="79" ht="16.0" customHeight="true">
      <c r="A79" t="n" s="7">
        <v>5.3645805E7</v>
      </c>
      <c r="B79" t="s" s="8">
        <v>66</v>
      </c>
      <c r="C79" t="n" s="8">
        <f>IF(false,"003-318", "003-318")</f>
      </c>
      <c r="D79" t="s" s="8">
        <v>98</v>
      </c>
      <c r="E79" t="n" s="8">
        <v>2.0</v>
      </c>
      <c r="F79" t="n" s="8">
        <v>2319.0</v>
      </c>
      <c r="G79" t="s" s="8">
        <v>53</v>
      </c>
      <c r="H79" t="s" s="8">
        <v>157</v>
      </c>
      <c r="I79" t="s" s="8">
        <v>179</v>
      </c>
    </row>
    <row r="80" ht="16.0" customHeight="true">
      <c r="A80" t="n" s="7">
        <v>5.4031747E7</v>
      </c>
      <c r="B80" t="s" s="8">
        <v>54</v>
      </c>
      <c r="C80" t="n" s="8">
        <f>IF(false,"005-1080", "005-1080")</f>
      </c>
      <c r="D80" t="s" s="8">
        <v>168</v>
      </c>
      <c r="E80" t="n" s="8">
        <v>3.0</v>
      </c>
      <c r="F80" t="n" s="8">
        <v>1935.0</v>
      </c>
      <c r="G80" t="s" s="8">
        <v>53</v>
      </c>
      <c r="H80" t="s" s="8">
        <v>157</v>
      </c>
      <c r="I80" t="s" s="8">
        <v>180</v>
      </c>
    </row>
    <row r="81" ht="16.0" customHeight="true">
      <c r="A81" t="n" s="7">
        <v>5.3987527E7</v>
      </c>
      <c r="B81" t="s" s="8">
        <v>54</v>
      </c>
      <c r="C81" t="n" s="8">
        <f>IF(false,"120921626", "120921626")</f>
      </c>
      <c r="D81" t="s" s="8">
        <v>181</v>
      </c>
      <c r="E81" t="n" s="8">
        <v>1.0</v>
      </c>
      <c r="F81" t="n" s="8">
        <v>879.0</v>
      </c>
      <c r="G81" t="s" s="8">
        <v>53</v>
      </c>
      <c r="H81" t="s" s="8">
        <v>157</v>
      </c>
      <c r="I81" t="s" s="8">
        <v>182</v>
      </c>
    </row>
    <row r="82" ht="16.0" customHeight="true">
      <c r="A82" t="n" s="7">
        <v>5.404061E7</v>
      </c>
      <c r="B82" t="s" s="8">
        <v>54</v>
      </c>
      <c r="C82" t="n" s="8">
        <f>IF(false,"120922353", "120922353")</f>
      </c>
      <c r="D82" t="s" s="8">
        <v>140</v>
      </c>
      <c r="E82" t="n" s="8">
        <v>1.0</v>
      </c>
      <c r="F82" t="n" s="8">
        <v>849.0</v>
      </c>
      <c r="G82" t="s" s="8">
        <v>53</v>
      </c>
      <c r="H82" t="s" s="8">
        <v>157</v>
      </c>
      <c r="I82" t="s" s="8">
        <v>183</v>
      </c>
    </row>
    <row r="83" ht="16.0" customHeight="true">
      <c r="A83" t="n" s="7">
        <v>5.3846694E7</v>
      </c>
      <c r="B83" t="s" s="8">
        <v>60</v>
      </c>
      <c r="C83" t="n" s="8">
        <f>IF(false,"005-1110", "005-1110")</f>
      </c>
      <c r="D83" t="s" s="8">
        <v>161</v>
      </c>
      <c r="E83" t="n" s="8">
        <v>1.0</v>
      </c>
      <c r="F83" t="n" s="8">
        <v>1158.0</v>
      </c>
      <c r="G83" t="s" s="8">
        <v>53</v>
      </c>
      <c r="H83" t="s" s="8">
        <v>157</v>
      </c>
      <c r="I83" t="s" s="8">
        <v>184</v>
      </c>
    </row>
    <row r="84" ht="16.0" customHeight="true">
      <c r="A84" t="n" s="7">
        <v>5.3734413E7</v>
      </c>
      <c r="B84" t="s" s="8">
        <v>66</v>
      </c>
      <c r="C84" t="n" s="8">
        <f>IF(false,"005-1181", "005-1181")</f>
      </c>
      <c r="D84" t="s" s="8">
        <v>156</v>
      </c>
      <c r="E84" t="n" s="8">
        <v>1.0</v>
      </c>
      <c r="F84" t="n" s="8">
        <v>575.0</v>
      </c>
      <c r="G84" t="s" s="8">
        <v>53</v>
      </c>
      <c r="H84" t="s" s="8">
        <v>157</v>
      </c>
      <c r="I84" t="s" s="8">
        <v>185</v>
      </c>
    </row>
    <row r="85" ht="16.0" customHeight="true">
      <c r="A85" t="n" s="7">
        <v>5.3729396E7</v>
      </c>
      <c r="B85" t="s" s="8">
        <v>66</v>
      </c>
      <c r="C85" t="n" s="8">
        <f>IF(false,"120922763", "120922763")</f>
      </c>
      <c r="D85" t="s" s="8">
        <v>186</v>
      </c>
      <c r="E85" t="n" s="8">
        <v>1.0</v>
      </c>
      <c r="F85" t="n" s="8">
        <v>3049.0</v>
      </c>
      <c r="G85" t="s" s="8">
        <v>53</v>
      </c>
      <c r="H85" t="s" s="8">
        <v>157</v>
      </c>
      <c r="I85" t="s" s="8">
        <v>187</v>
      </c>
    </row>
    <row r="86" ht="16.0" customHeight="true">
      <c r="A86" t="n" s="7">
        <v>5.3971717E7</v>
      </c>
      <c r="B86" t="s" s="8">
        <v>71</v>
      </c>
      <c r="C86" t="n" s="8">
        <f>IF(false,"005-1081", "005-1081")</f>
      </c>
      <c r="D86" t="s" s="8">
        <v>188</v>
      </c>
      <c r="E86" t="n" s="8">
        <v>2.0</v>
      </c>
      <c r="F86" t="n" s="8">
        <v>1408.0</v>
      </c>
      <c r="G86" t="s" s="8">
        <v>53</v>
      </c>
      <c r="H86" t="s" s="8">
        <v>157</v>
      </c>
      <c r="I86" t="s" s="8">
        <v>189</v>
      </c>
    </row>
    <row r="87" ht="16.0" customHeight="true">
      <c r="A87" t="n" s="7">
        <v>5.3830859E7</v>
      </c>
      <c r="B87" t="s" s="8">
        <v>60</v>
      </c>
      <c r="C87" t="n" s="8">
        <f>IF(false,"01-003884", "01-003884")</f>
      </c>
      <c r="D87" t="s" s="8">
        <v>91</v>
      </c>
      <c r="E87" t="n" s="8">
        <v>1.0</v>
      </c>
      <c r="F87" t="n" s="8">
        <v>703.0</v>
      </c>
      <c r="G87" t="s" s="8">
        <v>53</v>
      </c>
      <c r="H87" t="s" s="8">
        <v>157</v>
      </c>
      <c r="I87" t="s" s="8">
        <v>190</v>
      </c>
    </row>
    <row r="88" ht="16.0" customHeight="true">
      <c r="A88" t="n" s="7">
        <v>5.4062237E7</v>
      </c>
      <c r="B88" t="s" s="8">
        <v>54</v>
      </c>
      <c r="C88" t="n" s="8">
        <f>IF(false,"120921853", "120921853")</f>
      </c>
      <c r="D88" t="s" s="8">
        <v>72</v>
      </c>
      <c r="E88" t="n" s="8">
        <v>4.0</v>
      </c>
      <c r="F88" t="n" s="8">
        <v>2796.0</v>
      </c>
      <c r="G88" t="s" s="8">
        <v>53</v>
      </c>
      <c r="H88" t="s" s="8">
        <v>157</v>
      </c>
      <c r="I88" t="s" s="8">
        <v>191</v>
      </c>
    </row>
    <row r="89" ht="16.0" customHeight="true">
      <c r="A89" t="n" s="7">
        <v>5.4052517E7</v>
      </c>
      <c r="B89" t="s" s="8">
        <v>54</v>
      </c>
      <c r="C89" t="n" s="8">
        <f>IF(false,"120922393", "120922393")</f>
      </c>
      <c r="D89" t="s" s="8">
        <v>52</v>
      </c>
      <c r="E89" t="n" s="8">
        <v>1.0</v>
      </c>
      <c r="F89" t="n" s="8">
        <v>375.0</v>
      </c>
      <c r="G89" t="s" s="8">
        <v>53</v>
      </c>
      <c r="H89" t="s" s="8">
        <v>157</v>
      </c>
      <c r="I89" t="s" s="8">
        <v>192</v>
      </c>
    </row>
    <row r="90" ht="16.0" customHeight="true">
      <c r="A90" t="n" s="7">
        <v>5.3929973E7</v>
      </c>
      <c r="B90" t="s" s="8">
        <v>71</v>
      </c>
      <c r="C90" t="n" s="8">
        <f>IF(false,"005-1519", "005-1519")</f>
      </c>
      <c r="D90" t="s" s="8">
        <v>102</v>
      </c>
      <c r="E90" t="n" s="8">
        <v>1.0</v>
      </c>
      <c r="F90" t="n" s="8">
        <v>995.0</v>
      </c>
      <c r="G90" t="s" s="8">
        <v>53</v>
      </c>
      <c r="H90" t="s" s="8">
        <v>157</v>
      </c>
      <c r="I90" t="s" s="8">
        <v>193</v>
      </c>
    </row>
    <row r="91" ht="16.0" customHeight="true">
      <c r="A91" t="n" s="7">
        <v>5.409787E7</v>
      </c>
      <c r="B91" t="s" s="8">
        <v>54</v>
      </c>
      <c r="C91" t="n" s="8">
        <f>IF(false,"120922389", "120922389")</f>
      </c>
      <c r="D91" t="s" s="8">
        <v>113</v>
      </c>
      <c r="E91" t="n" s="8">
        <v>1.0</v>
      </c>
      <c r="F91" t="n" s="8">
        <v>218.0</v>
      </c>
      <c r="G91" t="s" s="8">
        <v>53</v>
      </c>
      <c r="H91" t="s" s="8">
        <v>157</v>
      </c>
      <c r="I91" t="s" s="8">
        <v>194</v>
      </c>
    </row>
    <row r="92" ht="16.0" customHeight="true">
      <c r="A92" t="n" s="7">
        <v>5.4057574E7</v>
      </c>
      <c r="B92" t="s" s="8">
        <v>54</v>
      </c>
      <c r="C92" t="n" s="8">
        <f>IF(false,"120922768", "120922768")</f>
      </c>
      <c r="D92" t="s" s="8">
        <v>195</v>
      </c>
      <c r="E92" t="n" s="8">
        <v>4.0</v>
      </c>
      <c r="F92" t="n" s="8">
        <v>2920.0</v>
      </c>
      <c r="G92" t="s" s="8">
        <v>53</v>
      </c>
      <c r="H92" t="s" s="8">
        <v>157</v>
      </c>
      <c r="I92" t="s" s="8">
        <v>196</v>
      </c>
    </row>
    <row r="93" ht="16.0" customHeight="true">
      <c r="A93" t="n" s="7">
        <v>5.3845489E7</v>
      </c>
      <c r="B93" t="s" s="8">
        <v>60</v>
      </c>
      <c r="C93" t="n" s="8">
        <f>IF(false,"120922389", "120922389")</f>
      </c>
      <c r="D93" t="s" s="8">
        <v>113</v>
      </c>
      <c r="E93" t="n" s="8">
        <v>1.0</v>
      </c>
      <c r="F93" t="n" s="8">
        <v>295.0</v>
      </c>
      <c r="G93" t="s" s="8">
        <v>53</v>
      </c>
      <c r="H93" t="s" s="8">
        <v>157</v>
      </c>
      <c r="I93" t="s" s="8">
        <v>197</v>
      </c>
    </row>
    <row r="94" ht="16.0" customHeight="true">
      <c r="A94" t="n" s="7">
        <v>5.3616986E7</v>
      </c>
      <c r="B94" t="s" s="8">
        <v>66</v>
      </c>
      <c r="C94" t="n" s="8">
        <f>IF(false,"120922948", "120922948")</f>
      </c>
      <c r="D94" t="s" s="8">
        <v>198</v>
      </c>
      <c r="E94" t="n" s="8">
        <v>1.0</v>
      </c>
      <c r="F94" t="n" s="8">
        <v>1956.0</v>
      </c>
      <c r="G94" t="s" s="8">
        <v>53</v>
      </c>
      <c r="H94" t="s" s="8">
        <v>157</v>
      </c>
      <c r="I94" t="s" s="8">
        <v>199</v>
      </c>
    </row>
    <row r="95" ht="16.0" customHeight="true">
      <c r="A95" t="n" s="7">
        <v>5.4127268E7</v>
      </c>
      <c r="B95" t="s" s="8">
        <v>157</v>
      </c>
      <c r="C95" t="n" s="8">
        <f>IF(false,"120922719", "120922719")</f>
      </c>
      <c r="D95" t="s" s="8">
        <v>200</v>
      </c>
      <c r="E95" t="n" s="8">
        <v>1.0</v>
      </c>
      <c r="F95" t="n" s="8">
        <v>888.0</v>
      </c>
      <c r="G95" t="s" s="8">
        <v>53</v>
      </c>
      <c r="H95" t="s" s="8">
        <v>157</v>
      </c>
      <c r="I95" t="s" s="8">
        <v>201</v>
      </c>
    </row>
    <row r="96" ht="16.0" customHeight="true">
      <c r="A96" t="n" s="7">
        <v>5.4082093E7</v>
      </c>
      <c r="B96" t="s" s="8">
        <v>54</v>
      </c>
      <c r="C96" t="n" s="8">
        <f>IF(false,"120922460", "120922460")</f>
      </c>
      <c r="D96" t="s" s="8">
        <v>111</v>
      </c>
      <c r="E96" t="n" s="8">
        <v>1.0</v>
      </c>
      <c r="F96" t="n" s="8">
        <v>2279.0</v>
      </c>
      <c r="G96" t="s" s="8">
        <v>53</v>
      </c>
      <c r="H96" t="s" s="8">
        <v>157</v>
      </c>
      <c r="I96" t="s" s="8">
        <v>202</v>
      </c>
    </row>
    <row r="97" ht="16.0" customHeight="true">
      <c r="A97" t="n" s="7">
        <v>5.40962E7</v>
      </c>
      <c r="B97" t="s" s="8">
        <v>54</v>
      </c>
      <c r="C97" t="n" s="8">
        <f>IF(false,"120921943", "120921943")</f>
      </c>
      <c r="D97" t="s" s="8">
        <v>203</v>
      </c>
      <c r="E97" t="n" s="8">
        <v>1.0</v>
      </c>
      <c r="F97" t="n" s="8">
        <v>1190.0</v>
      </c>
      <c r="G97" t="s" s="8">
        <v>53</v>
      </c>
      <c r="H97" t="s" s="8">
        <v>157</v>
      </c>
      <c r="I97" t="s" s="8">
        <v>204</v>
      </c>
    </row>
    <row r="98" ht="16.0" customHeight="true">
      <c r="A98" t="n" s="7">
        <v>5.40962E7</v>
      </c>
      <c r="B98" t="s" s="8">
        <v>54</v>
      </c>
      <c r="C98" t="n" s="8">
        <f>IF(false,"120921374", "120921374")</f>
      </c>
      <c r="D98" t="s" s="8">
        <v>69</v>
      </c>
      <c r="E98" t="n" s="8">
        <v>1.0</v>
      </c>
      <c r="F98" t="n" s="8">
        <v>832.0</v>
      </c>
      <c r="G98" t="s" s="8">
        <v>53</v>
      </c>
      <c r="H98" t="s" s="8">
        <v>157</v>
      </c>
      <c r="I98" t="s" s="8">
        <v>204</v>
      </c>
    </row>
    <row r="99" ht="16.0" customHeight="true">
      <c r="A99" t="n" s="7">
        <v>5.40962E7</v>
      </c>
      <c r="B99" t="s" s="8">
        <v>54</v>
      </c>
      <c r="C99" t="n" s="8">
        <f>IF(false,"120921534", "120921534")</f>
      </c>
      <c r="D99" t="s" s="8">
        <v>154</v>
      </c>
      <c r="E99" t="n" s="8">
        <v>1.0</v>
      </c>
      <c r="F99" t="n" s="8">
        <v>511.0</v>
      </c>
      <c r="G99" t="s" s="8">
        <v>53</v>
      </c>
      <c r="H99" t="s" s="8">
        <v>157</v>
      </c>
      <c r="I99" t="s" s="8">
        <v>204</v>
      </c>
    </row>
    <row r="100" ht="16.0" customHeight="true">
      <c r="A100" t="n" s="7">
        <v>5.4127561E7</v>
      </c>
      <c r="B100" t="s" s="8">
        <v>157</v>
      </c>
      <c r="C100" t="n" s="8">
        <f>IF(false,"005-1110", "005-1110")</f>
      </c>
      <c r="D100" t="s" s="8">
        <v>161</v>
      </c>
      <c r="E100" t="n" s="8">
        <v>1.0</v>
      </c>
      <c r="F100" t="n" s="8">
        <v>1189.0</v>
      </c>
      <c r="G100" t="s" s="8">
        <v>53</v>
      </c>
      <c r="H100" t="s" s="8">
        <v>157</v>
      </c>
      <c r="I100" t="s" s="8">
        <v>205</v>
      </c>
    </row>
    <row r="101" ht="16.0" customHeight="true">
      <c r="A101" t="n" s="7">
        <v>5.369891E7</v>
      </c>
      <c r="B101" t="s" s="8">
        <v>66</v>
      </c>
      <c r="C101" t="n" s="8">
        <f>IF(false,"003-318", "003-318")</f>
      </c>
      <c r="D101" t="s" s="8">
        <v>98</v>
      </c>
      <c r="E101" t="n" s="8">
        <v>2.0</v>
      </c>
      <c r="F101" t="n" s="8">
        <v>1139.0</v>
      </c>
      <c r="G101" t="s" s="8">
        <v>53</v>
      </c>
      <c r="H101" t="s" s="8">
        <v>157</v>
      </c>
      <c r="I101" t="s" s="8">
        <v>206</v>
      </c>
    </row>
    <row r="102" ht="16.0" customHeight="true">
      <c r="A102" t="n" s="7">
        <v>5.3665879E7</v>
      </c>
      <c r="B102" t="s" s="8">
        <v>66</v>
      </c>
      <c r="C102" t="n" s="8">
        <f>IF(false,"003-318", "003-318")</f>
      </c>
      <c r="D102" t="s" s="8">
        <v>98</v>
      </c>
      <c r="E102" t="n" s="8">
        <v>4.0</v>
      </c>
      <c r="F102" t="n" s="8">
        <v>737.0</v>
      </c>
      <c r="G102" t="s" s="8">
        <v>53</v>
      </c>
      <c r="H102" t="s" s="8">
        <v>157</v>
      </c>
      <c r="I102" t="s" s="8">
        <v>207</v>
      </c>
    </row>
    <row r="103" ht="16.0" customHeight="true">
      <c r="A103" t="n" s="7">
        <v>5.3639977E7</v>
      </c>
      <c r="B103" t="s" s="8">
        <v>66</v>
      </c>
      <c r="C103" t="n" s="8">
        <f>IF(false,"120921202", "120921202")</f>
      </c>
      <c r="D103" t="s" s="8">
        <v>109</v>
      </c>
      <c r="E103" t="n" s="8">
        <v>2.0</v>
      </c>
      <c r="F103" t="n" s="8">
        <v>3598.0</v>
      </c>
      <c r="G103" t="s" s="8">
        <v>53</v>
      </c>
      <c r="H103" t="s" s="8">
        <v>157</v>
      </c>
      <c r="I103" t="s" s="8">
        <v>208</v>
      </c>
    </row>
    <row r="104" ht="16.0" customHeight="true">
      <c r="A104" t="n" s="7">
        <v>5.3901732E7</v>
      </c>
      <c r="B104" t="s" s="8">
        <v>71</v>
      </c>
      <c r="C104" t="n" s="8">
        <f>IF(false,"000-631", "000-631")</f>
      </c>
      <c r="D104" t="s" s="8">
        <v>80</v>
      </c>
      <c r="E104" t="n" s="8">
        <v>2.0</v>
      </c>
      <c r="F104" t="n" s="8">
        <v>758.0</v>
      </c>
      <c r="G104" t="s" s="8">
        <v>53</v>
      </c>
      <c r="H104" t="s" s="8">
        <v>157</v>
      </c>
      <c r="I104" t="s" s="8">
        <v>209</v>
      </c>
    </row>
    <row r="105" ht="16.0" customHeight="true">
      <c r="A105" t="n" s="7">
        <v>5.3887938E7</v>
      </c>
      <c r="B105" t="s" s="8">
        <v>71</v>
      </c>
      <c r="C105" t="n" s="8">
        <f>IF(false,"120922396", "120922396")</f>
      </c>
      <c r="D105" t="s" s="8">
        <v>210</v>
      </c>
      <c r="E105" t="n" s="8">
        <v>1.0</v>
      </c>
      <c r="F105" t="n" s="8">
        <v>282.0</v>
      </c>
      <c r="G105" t="s" s="8">
        <v>53</v>
      </c>
      <c r="H105" t="s" s="8">
        <v>157</v>
      </c>
      <c r="I105" t="s" s="8">
        <v>211</v>
      </c>
    </row>
    <row r="106" ht="16.0" customHeight="true">
      <c r="A106" t="n" s="7">
        <v>5.3647429E7</v>
      </c>
      <c r="B106" t="s" s="8">
        <v>66</v>
      </c>
      <c r="C106" t="n" s="8">
        <f>IF(false,"005-1254", "005-1254")</f>
      </c>
      <c r="D106" t="s" s="8">
        <v>56</v>
      </c>
      <c r="E106" t="n" s="8">
        <v>2.0</v>
      </c>
      <c r="F106" t="n" s="8">
        <v>1108.0</v>
      </c>
      <c r="G106" t="s" s="8">
        <v>53</v>
      </c>
      <c r="H106" t="s" s="8">
        <v>157</v>
      </c>
      <c r="I106" t="s" s="8">
        <v>212</v>
      </c>
    </row>
    <row r="107" ht="16.0" customHeight="true">
      <c r="A107" t="n" s="7">
        <v>5.3666794E7</v>
      </c>
      <c r="B107" t="s" s="8">
        <v>66</v>
      </c>
      <c r="C107" t="n" s="8">
        <f>IF(false,"120921202", "120921202")</f>
      </c>
      <c r="D107" t="s" s="8">
        <v>109</v>
      </c>
      <c r="E107" t="n" s="8">
        <v>1.0</v>
      </c>
      <c r="F107" t="n" s="8">
        <v>1598.0</v>
      </c>
      <c r="G107" t="s" s="8">
        <v>53</v>
      </c>
      <c r="H107" t="s" s="8">
        <v>157</v>
      </c>
      <c r="I107" t="s" s="8">
        <v>213</v>
      </c>
    </row>
    <row r="108" ht="16.0" customHeight="true">
      <c r="A108" t="n" s="7">
        <v>5.3210247E7</v>
      </c>
      <c r="B108" t="s" s="8">
        <v>117</v>
      </c>
      <c r="C108" t="n" s="8">
        <f>IF(false,"01-003884", "01-003884")</f>
      </c>
      <c r="D108" t="s" s="8">
        <v>91</v>
      </c>
      <c r="E108" t="n" s="8">
        <v>1.0</v>
      </c>
      <c r="F108" t="n" s="8">
        <v>819.0</v>
      </c>
      <c r="G108" t="s" s="8">
        <v>53</v>
      </c>
      <c r="H108" t="s" s="8">
        <v>157</v>
      </c>
      <c r="I108" t="s" s="8">
        <v>214</v>
      </c>
    </row>
    <row r="109" ht="16.0" customHeight="true">
      <c r="A109" t="n" s="7">
        <v>5.3384818E7</v>
      </c>
      <c r="B109" t="s" s="8">
        <v>126</v>
      </c>
      <c r="C109" t="n" s="8">
        <f>IF(false,"120921547", "120921547")</f>
      </c>
      <c r="D109" t="s" s="8">
        <v>215</v>
      </c>
      <c r="E109" t="n" s="8">
        <v>1.0</v>
      </c>
      <c r="F109" t="n" s="8">
        <v>829.0</v>
      </c>
      <c r="G109" t="s" s="8">
        <v>53</v>
      </c>
      <c r="H109" t="s" s="8">
        <v>157</v>
      </c>
      <c r="I109" t="s" s="8">
        <v>216</v>
      </c>
    </row>
    <row r="110" ht="16.0" customHeight="true">
      <c r="A110" t="n" s="7">
        <v>5.3674252E7</v>
      </c>
      <c r="B110" t="s" s="8">
        <v>66</v>
      </c>
      <c r="C110" t="n" s="8">
        <f>IF(false,"120923124", "120923124")</f>
      </c>
      <c r="D110" t="s" s="8">
        <v>217</v>
      </c>
      <c r="E110" t="n" s="8">
        <v>1.0</v>
      </c>
      <c r="F110" t="n" s="8">
        <v>5099.0</v>
      </c>
      <c r="G110" t="s" s="8">
        <v>53</v>
      </c>
      <c r="H110" t="s" s="8">
        <v>157</v>
      </c>
      <c r="I110" t="s" s="8">
        <v>218</v>
      </c>
    </row>
    <row r="111" ht="16.0" customHeight="true">
      <c r="A111" t="n" s="7">
        <v>5.340051E7</v>
      </c>
      <c r="B111" t="s" s="8">
        <v>126</v>
      </c>
      <c r="C111" t="n" s="8">
        <f>IF(false,"120921815", "120921815")</f>
      </c>
      <c r="D111" t="s" s="8">
        <v>173</v>
      </c>
      <c r="E111" t="n" s="8">
        <v>1.0</v>
      </c>
      <c r="F111" t="n" s="8">
        <v>546.0</v>
      </c>
      <c r="G111" t="s" s="8">
        <v>53</v>
      </c>
      <c r="H111" t="s" s="8">
        <v>157</v>
      </c>
      <c r="I111" t="s" s="8">
        <v>219</v>
      </c>
    </row>
    <row r="112" ht="16.0" customHeight="true">
      <c r="A112" t="n" s="7">
        <v>5.35772E7</v>
      </c>
      <c r="B112" t="s" s="8">
        <v>51</v>
      </c>
      <c r="C112" t="n" s="8">
        <f>IF(false,"003-318", "003-318")</f>
      </c>
      <c r="D112" t="s" s="8">
        <v>98</v>
      </c>
      <c r="E112" t="n" s="8">
        <v>2.0</v>
      </c>
      <c r="F112" t="n" s="8">
        <v>2598.0</v>
      </c>
      <c r="G112" t="s" s="8">
        <v>53</v>
      </c>
      <c r="H112" t="s" s="8">
        <v>157</v>
      </c>
      <c r="I112" t="s" s="8">
        <v>220</v>
      </c>
    </row>
    <row r="113" ht="16.0" customHeight="true">
      <c r="A113" t="n" s="7">
        <v>5.3679856E7</v>
      </c>
      <c r="B113" t="s" s="8">
        <v>66</v>
      </c>
      <c r="C113" t="n" s="8">
        <f>IF(false,"005-1254", "005-1254")</f>
      </c>
      <c r="D113" t="s" s="8">
        <v>56</v>
      </c>
      <c r="E113" t="n" s="8">
        <v>1.0</v>
      </c>
      <c r="F113" t="n" s="8">
        <v>381.0</v>
      </c>
      <c r="G113" t="s" s="8">
        <v>53</v>
      </c>
      <c r="H113" t="s" s="8">
        <v>157</v>
      </c>
      <c r="I113" t="s" s="8">
        <v>221</v>
      </c>
    </row>
    <row r="114" ht="16.0" customHeight="true">
      <c r="A114" t="n" s="7">
        <v>5.3703864E7</v>
      </c>
      <c r="B114" t="s" s="8">
        <v>66</v>
      </c>
      <c r="C114" t="n" s="8">
        <f>IF(false,"002-931", "002-931")</f>
      </c>
      <c r="D114" t="s" s="8">
        <v>222</v>
      </c>
      <c r="E114" t="n" s="8">
        <v>1.0</v>
      </c>
      <c r="F114" t="n" s="8">
        <v>416.0</v>
      </c>
      <c r="G114" t="s" s="8">
        <v>53</v>
      </c>
      <c r="H114" t="s" s="8">
        <v>157</v>
      </c>
      <c r="I114" t="s" s="8">
        <v>223</v>
      </c>
    </row>
    <row r="115" ht="16.0" customHeight="true">
      <c r="A115" t="n" s="7">
        <v>5.2756978E7</v>
      </c>
      <c r="B115" t="s" s="8">
        <v>224</v>
      </c>
      <c r="C115" t="n" s="8">
        <f>IF(false,"005-1273", "005-1273")</f>
      </c>
      <c r="D115" t="s" s="8">
        <v>225</v>
      </c>
      <c r="E115" t="n" s="8">
        <v>1.0</v>
      </c>
      <c r="F115" t="n" s="8">
        <v>662.0</v>
      </c>
      <c r="G115" t="s" s="8">
        <v>53</v>
      </c>
      <c r="H115" t="s" s="8">
        <v>157</v>
      </c>
      <c r="I115" t="s" s="8">
        <v>226</v>
      </c>
    </row>
    <row r="116" ht="16.0" customHeight="true">
      <c r="A116" t="n" s="7">
        <v>5.4047495E7</v>
      </c>
      <c r="B116" t="s" s="8">
        <v>54</v>
      </c>
      <c r="C116" t="n" s="8">
        <f>IF(false,"120922877", "120922877")</f>
      </c>
      <c r="D116" t="s" s="8">
        <v>227</v>
      </c>
      <c r="E116" t="n" s="8">
        <v>1.0</v>
      </c>
      <c r="F116" t="n" s="8">
        <v>486.0</v>
      </c>
      <c r="G116" t="s" s="8">
        <v>53</v>
      </c>
      <c r="H116" t="s" s="8">
        <v>157</v>
      </c>
      <c r="I116" t="s" s="8">
        <v>228</v>
      </c>
    </row>
    <row r="117" ht="16.0" customHeight="true">
      <c r="A117" t="n" s="7">
        <v>5.3610962E7</v>
      </c>
      <c r="B117" t="s" s="8">
        <v>66</v>
      </c>
      <c r="C117" t="n" s="8">
        <f>IF(false,"2152400406", "2152400406")</f>
      </c>
      <c r="D117" t="s" s="8">
        <v>229</v>
      </c>
      <c r="E117" t="n" s="8">
        <v>1.0</v>
      </c>
      <c r="F117" t="n" s="8">
        <v>315.0</v>
      </c>
      <c r="G117" t="s" s="8">
        <v>53</v>
      </c>
      <c r="H117" t="s" s="8">
        <v>157</v>
      </c>
      <c r="I117" t="s" s="8">
        <v>230</v>
      </c>
    </row>
    <row r="118" ht="16.0" customHeight="true">
      <c r="A118" t="n" s="7">
        <v>5.3303826E7</v>
      </c>
      <c r="B118" t="s" s="8">
        <v>105</v>
      </c>
      <c r="C118" t="n" s="8">
        <f>IF(false,"2152400409", "2152400409")</f>
      </c>
      <c r="D118" t="s" s="8">
        <v>231</v>
      </c>
      <c r="E118" t="n" s="8">
        <v>1.0</v>
      </c>
      <c r="F118" t="n" s="8">
        <v>315.0</v>
      </c>
      <c r="G118" t="s" s="8">
        <v>53</v>
      </c>
      <c r="H118" t="s" s="8">
        <v>157</v>
      </c>
      <c r="I118" t="s" s="8">
        <v>232</v>
      </c>
    </row>
    <row r="119" ht="16.0" customHeight="true">
      <c r="A119" t="n" s="7">
        <v>5.3303826E7</v>
      </c>
      <c r="B119" t="s" s="8">
        <v>105</v>
      </c>
      <c r="C119" t="n" s="8">
        <f>IF(false,"2152400405", "2152400405")</f>
      </c>
      <c r="D119" t="s" s="8">
        <v>151</v>
      </c>
      <c r="E119" t="n" s="8">
        <v>1.0</v>
      </c>
      <c r="F119" t="n" s="8">
        <v>315.0</v>
      </c>
      <c r="G119" t="s" s="8">
        <v>53</v>
      </c>
      <c r="H119" t="s" s="8">
        <v>157</v>
      </c>
      <c r="I119" t="s" s="8">
        <v>232</v>
      </c>
    </row>
    <row r="120" ht="16.0" customHeight="true">
      <c r="A120" t="n" s="7">
        <v>5.3303826E7</v>
      </c>
      <c r="B120" t="s" s="8">
        <v>105</v>
      </c>
      <c r="C120" t="n" s="8">
        <f>IF(false,"2152400402", "2152400402")</f>
      </c>
      <c r="D120" t="s" s="8">
        <v>233</v>
      </c>
      <c r="E120" t="n" s="8">
        <v>1.0</v>
      </c>
      <c r="F120" t="n" s="8">
        <v>310.0</v>
      </c>
      <c r="G120" t="s" s="8">
        <v>53</v>
      </c>
      <c r="H120" t="s" s="8">
        <v>157</v>
      </c>
      <c r="I120" t="s" s="8">
        <v>232</v>
      </c>
    </row>
    <row r="121" ht="16.0" customHeight="true">
      <c r="A121" t="n" s="7">
        <v>5.3392769E7</v>
      </c>
      <c r="B121" t="s" s="8">
        <v>126</v>
      </c>
      <c r="C121" t="n" s="8">
        <f>IF(false,"005-1514", "005-1514")</f>
      </c>
      <c r="D121" t="s" s="8">
        <v>234</v>
      </c>
      <c r="E121" t="n" s="8">
        <v>1.0</v>
      </c>
      <c r="F121" t="n" s="8">
        <v>899.0</v>
      </c>
      <c r="G121" t="s" s="8">
        <v>53</v>
      </c>
      <c r="H121" t="s" s="8">
        <v>157</v>
      </c>
      <c r="I121" t="s" s="8">
        <v>235</v>
      </c>
    </row>
    <row r="122" ht="16.0" customHeight="true">
      <c r="A122" t="n" s="7">
        <v>5.3847859E7</v>
      </c>
      <c r="B122" t="s" s="8">
        <v>60</v>
      </c>
      <c r="C122" t="n" s="8">
        <f>IF(false,"120921945", "120921945")</f>
      </c>
      <c r="D122" t="s" s="8">
        <v>62</v>
      </c>
      <c r="E122" t="n" s="8">
        <v>1.0</v>
      </c>
      <c r="F122" t="n" s="8">
        <v>465.0</v>
      </c>
      <c r="G122" t="s" s="8">
        <v>53</v>
      </c>
      <c r="H122" t="s" s="8">
        <v>157</v>
      </c>
      <c r="I122" t="s" s="8">
        <v>236</v>
      </c>
    </row>
    <row r="123" ht="16.0" customHeight="true">
      <c r="A123" t="n" s="7">
        <v>5.3593533E7</v>
      </c>
      <c r="B123" t="s" s="8">
        <v>51</v>
      </c>
      <c r="C123" t="n" s="8">
        <f>IF(false,"120921942", "120921942")</f>
      </c>
      <c r="D123" t="s" s="8">
        <v>133</v>
      </c>
      <c r="E123" t="n" s="8">
        <v>1.0</v>
      </c>
      <c r="F123" t="n" s="8">
        <v>1686.0</v>
      </c>
      <c r="G123" t="s" s="8">
        <v>53</v>
      </c>
      <c r="H123" t="s" s="8">
        <v>157</v>
      </c>
      <c r="I123" t="s" s="8">
        <v>237</v>
      </c>
    </row>
    <row r="124" ht="16.0" customHeight="true">
      <c r="A124" t="n" s="7">
        <v>5.3671132E7</v>
      </c>
      <c r="B124" t="s" s="8">
        <v>66</v>
      </c>
      <c r="C124" t="n" s="8">
        <f>IF(false,"005-1264", "005-1264")</f>
      </c>
      <c r="D124" t="s" s="8">
        <v>238</v>
      </c>
      <c r="E124" t="n" s="8">
        <v>1.0</v>
      </c>
      <c r="F124" t="n" s="8">
        <v>408.0</v>
      </c>
      <c r="G124" t="s" s="8">
        <v>53</v>
      </c>
      <c r="H124" t="s" s="8">
        <v>157</v>
      </c>
      <c r="I124" t="s" s="8">
        <v>239</v>
      </c>
    </row>
    <row r="125" ht="16.0" customHeight="true">
      <c r="A125" t="n" s="7">
        <v>5.2397372E7</v>
      </c>
      <c r="B125" t="s" s="8">
        <v>240</v>
      </c>
      <c r="C125" t="n" s="8">
        <f>IF(false,"120923130", "120923130")</f>
      </c>
      <c r="D125" t="s" s="8">
        <v>241</v>
      </c>
      <c r="E125" t="n" s="8">
        <v>1.0</v>
      </c>
      <c r="F125" t="n" s="8">
        <v>8029.0</v>
      </c>
      <c r="G125" t="s" s="8">
        <v>53</v>
      </c>
      <c r="H125" t="s" s="8">
        <v>157</v>
      </c>
      <c r="I125" t="s" s="8">
        <v>242</v>
      </c>
    </row>
    <row r="126" ht="16.0" customHeight="true">
      <c r="A126" t="n" s="7">
        <v>5.3711126E7</v>
      </c>
      <c r="B126" t="s" s="8">
        <v>66</v>
      </c>
      <c r="C126" t="n" s="8">
        <f>IF(false,"120922389", "120922389")</f>
      </c>
      <c r="D126" t="s" s="8">
        <v>113</v>
      </c>
      <c r="E126" t="n" s="8">
        <v>1.0</v>
      </c>
      <c r="F126" t="n" s="8">
        <v>295.0</v>
      </c>
      <c r="G126" t="s" s="8">
        <v>53</v>
      </c>
      <c r="H126" t="s" s="8">
        <v>157</v>
      </c>
      <c r="I126" t="s" s="8">
        <v>243</v>
      </c>
    </row>
    <row r="127" ht="16.0" customHeight="true">
      <c r="A127" t="n" s="7">
        <v>5.3572304E7</v>
      </c>
      <c r="B127" t="s" s="8">
        <v>51</v>
      </c>
      <c r="C127" t="n" s="8">
        <f>IF(false,"120922387", "120922387")</f>
      </c>
      <c r="D127" t="s" s="8">
        <v>115</v>
      </c>
      <c r="E127" t="n" s="8">
        <v>1.0</v>
      </c>
      <c r="F127" t="n" s="8">
        <v>335.0</v>
      </c>
      <c r="G127" t="s" s="8">
        <v>53</v>
      </c>
      <c r="H127" t="s" s="8">
        <v>157</v>
      </c>
      <c r="I127" t="s" s="8">
        <v>244</v>
      </c>
    </row>
    <row r="128" ht="16.0" customHeight="true">
      <c r="A128" t="n" s="7">
        <v>5.4101798E7</v>
      </c>
      <c r="B128" t="s" s="8">
        <v>54</v>
      </c>
      <c r="C128" t="n" s="8">
        <f>IF(false,"120922952", "120922952")</f>
      </c>
      <c r="D128" t="s" s="8">
        <v>245</v>
      </c>
      <c r="E128" t="n" s="8">
        <v>1.0</v>
      </c>
      <c r="F128" t="n" s="8">
        <v>1329.0</v>
      </c>
      <c r="G128" t="s" s="8">
        <v>53</v>
      </c>
      <c r="H128" t="s" s="8">
        <v>157</v>
      </c>
      <c r="I128" t="s" s="8">
        <v>246</v>
      </c>
    </row>
    <row r="129" ht="16.0" customHeight="true">
      <c r="A129" t="n" s="7">
        <v>5.3556517E7</v>
      </c>
      <c r="B129" t="s" s="8">
        <v>51</v>
      </c>
      <c r="C129" t="n" s="8">
        <f>IF(false,"120922734", "120922734")</f>
      </c>
      <c r="D129" t="s" s="8">
        <v>247</v>
      </c>
      <c r="E129" t="n" s="8">
        <v>1.0</v>
      </c>
      <c r="F129" t="n" s="8">
        <v>492.0</v>
      </c>
      <c r="G129" t="s" s="8">
        <v>53</v>
      </c>
      <c r="H129" t="s" s="8">
        <v>157</v>
      </c>
      <c r="I129" t="s" s="8">
        <v>248</v>
      </c>
    </row>
    <row r="130" ht="16.0" customHeight="true">
      <c r="A130" t="n" s="7">
        <v>5.3556517E7</v>
      </c>
      <c r="B130" t="s" s="8">
        <v>51</v>
      </c>
      <c r="C130" t="n" s="8">
        <f>IF(false,"120923052", "120923052")</f>
      </c>
      <c r="D130" t="s" s="8">
        <v>249</v>
      </c>
      <c r="E130" t="n" s="8">
        <v>1.0</v>
      </c>
      <c r="F130" t="n" s="8">
        <v>362.0</v>
      </c>
      <c r="G130" t="s" s="8">
        <v>53</v>
      </c>
      <c r="H130" t="s" s="8">
        <v>157</v>
      </c>
      <c r="I130" t="s" s="8">
        <v>248</v>
      </c>
    </row>
    <row r="131" ht="16.0" customHeight="true">
      <c r="A131" t="n" s="7">
        <v>5.3391352E7</v>
      </c>
      <c r="B131" t="s" s="8">
        <v>126</v>
      </c>
      <c r="C131" t="n" s="8">
        <f>IF(false,"000-631", "000-631")</f>
      </c>
      <c r="D131" t="s" s="8">
        <v>80</v>
      </c>
      <c r="E131" t="n" s="8">
        <v>2.0</v>
      </c>
      <c r="F131" t="n" s="8">
        <v>958.0</v>
      </c>
      <c r="G131" t="s" s="8">
        <v>53</v>
      </c>
      <c r="H131" t="s" s="8">
        <v>157</v>
      </c>
      <c r="I131" t="s" s="8">
        <v>250</v>
      </c>
    </row>
    <row r="132" ht="16.0" customHeight="true">
      <c r="A132" t="n" s="7">
        <v>5.3739008E7</v>
      </c>
      <c r="B132" t="s" s="8">
        <v>60</v>
      </c>
      <c r="C132" t="n" s="8">
        <f>IF(false,"120923172", "120923172")</f>
      </c>
      <c r="D132" t="s" s="8">
        <v>251</v>
      </c>
      <c r="E132" t="n" s="8">
        <v>1.0</v>
      </c>
      <c r="F132" t="n" s="8">
        <v>5423.0</v>
      </c>
      <c r="G132" t="s" s="8">
        <v>53</v>
      </c>
      <c r="H132" t="s" s="8">
        <v>157</v>
      </c>
      <c r="I132" t="s" s="8">
        <v>252</v>
      </c>
    </row>
    <row r="133" ht="16.0" customHeight="true">
      <c r="A133" t="n" s="7">
        <v>5.3723073E7</v>
      </c>
      <c r="B133" t="s" s="8">
        <v>66</v>
      </c>
      <c r="C133" t="n" s="8">
        <f>IF(false,"005-1254", "005-1254")</f>
      </c>
      <c r="D133" t="s" s="8">
        <v>56</v>
      </c>
      <c r="E133" t="n" s="8">
        <v>1.0</v>
      </c>
      <c r="F133" t="n" s="8">
        <v>499.0</v>
      </c>
      <c r="G133" t="s" s="8">
        <v>53</v>
      </c>
      <c r="H133" t="s" s="8">
        <v>157</v>
      </c>
      <c r="I133" t="s" s="8">
        <v>253</v>
      </c>
    </row>
    <row r="134" ht="16.0" customHeight="true">
      <c r="A134" t="n" s="7">
        <v>5.3363355E7</v>
      </c>
      <c r="B134" t="s" s="8">
        <v>126</v>
      </c>
      <c r="C134" t="n" s="8">
        <f>IF(false,"2152400408", "2152400408")</f>
      </c>
      <c r="D134" t="s" s="8">
        <v>106</v>
      </c>
      <c r="E134" t="n" s="8">
        <v>1.0</v>
      </c>
      <c r="F134" t="n" s="8">
        <v>268.0</v>
      </c>
      <c r="G134" t="s" s="8">
        <v>53</v>
      </c>
      <c r="H134" t="s" s="8">
        <v>157</v>
      </c>
      <c r="I134" t="s" s="8">
        <v>254</v>
      </c>
    </row>
    <row r="135" ht="16.0" customHeight="true">
      <c r="A135" t="n" s="7">
        <v>5.3792229E7</v>
      </c>
      <c r="B135" t="s" s="8">
        <v>60</v>
      </c>
      <c r="C135" t="n" s="8">
        <f>IF(false,"005-1110", "005-1110")</f>
      </c>
      <c r="D135" t="s" s="8">
        <v>161</v>
      </c>
      <c r="E135" t="n" s="8">
        <v>2.0</v>
      </c>
      <c r="F135" t="n" s="8">
        <v>2163.0</v>
      </c>
      <c r="G135" t="s" s="8">
        <v>53</v>
      </c>
      <c r="H135" t="s" s="8">
        <v>157</v>
      </c>
      <c r="I135" t="s" s="8">
        <v>255</v>
      </c>
    </row>
    <row r="136" ht="16.0" customHeight="true">
      <c r="A136" t="n" s="7">
        <v>5.3649529E7</v>
      </c>
      <c r="B136" t="s" s="8">
        <v>66</v>
      </c>
      <c r="C136" t="n" s="8">
        <f>IF(false,"005-1519", "005-1519")</f>
      </c>
      <c r="D136" t="s" s="8">
        <v>102</v>
      </c>
      <c r="E136" t="n" s="8">
        <v>1.0</v>
      </c>
      <c r="F136" t="n" s="8">
        <v>1195.0</v>
      </c>
      <c r="G136" t="s" s="8">
        <v>53</v>
      </c>
      <c r="H136" t="s" s="8">
        <v>157</v>
      </c>
      <c r="I136" t="s" s="8">
        <v>256</v>
      </c>
    </row>
    <row r="137" ht="16.0" customHeight="true">
      <c r="A137" t="n" s="7">
        <v>5.406095E7</v>
      </c>
      <c r="B137" t="s" s="8">
        <v>54</v>
      </c>
      <c r="C137" t="n" s="8">
        <f>IF(false,"2152400383", "2152400383")</f>
      </c>
      <c r="D137" t="s" s="8">
        <v>257</v>
      </c>
      <c r="E137" t="n" s="8">
        <v>1.0</v>
      </c>
      <c r="F137" t="n" s="8">
        <v>345.0</v>
      </c>
      <c r="G137" t="s" s="8">
        <v>53</v>
      </c>
      <c r="H137" t="s" s="8">
        <v>157</v>
      </c>
      <c r="I137" t="s" s="8">
        <v>258</v>
      </c>
    </row>
    <row r="138" ht="16.0" customHeight="true">
      <c r="A138" t="n" s="7">
        <v>5.3733846E7</v>
      </c>
      <c r="B138" t="s" s="8">
        <v>66</v>
      </c>
      <c r="C138" t="n" s="8">
        <f>IF(false,"120922391", "120922391")</f>
      </c>
      <c r="D138" t="s" s="8">
        <v>94</v>
      </c>
      <c r="E138" t="n" s="8">
        <v>1.0</v>
      </c>
      <c r="F138" t="n" s="8">
        <v>348.0</v>
      </c>
      <c r="G138" t="s" s="8">
        <v>53</v>
      </c>
      <c r="H138" t="s" s="8">
        <v>157</v>
      </c>
      <c r="I138" t="s" s="8">
        <v>259</v>
      </c>
    </row>
    <row r="139" ht="16.0" customHeight="true">
      <c r="A139" t="n" s="7">
        <v>5.4110977E7</v>
      </c>
      <c r="B139" t="s" s="8">
        <v>157</v>
      </c>
      <c r="C139" t="n" s="8">
        <f>IF(false,"003-318", "003-318")</f>
      </c>
      <c r="D139" t="s" s="8">
        <v>98</v>
      </c>
      <c r="E139" t="n" s="8">
        <v>2.0</v>
      </c>
      <c r="F139" t="n" s="8">
        <v>2498.0</v>
      </c>
      <c r="G139" t="s" s="8">
        <v>53</v>
      </c>
      <c r="H139" t="s" s="8">
        <v>260</v>
      </c>
      <c r="I139" t="s" s="8">
        <v>261</v>
      </c>
    </row>
    <row r="140" ht="16.0" customHeight="true">
      <c r="A140" t="n" s="7">
        <v>5.3845181E7</v>
      </c>
      <c r="B140" t="s" s="8">
        <v>60</v>
      </c>
      <c r="C140" t="n" s="8">
        <f>IF(false,"120921202", "120921202")</f>
      </c>
      <c r="D140" t="s" s="8">
        <v>109</v>
      </c>
      <c r="E140" t="n" s="8">
        <v>1.0</v>
      </c>
      <c r="F140" t="n" s="8">
        <v>1799.0</v>
      </c>
      <c r="G140" t="s" s="8">
        <v>53</v>
      </c>
      <c r="H140" t="s" s="8">
        <v>260</v>
      </c>
      <c r="I140" t="s" s="8">
        <v>262</v>
      </c>
    </row>
    <row r="141" ht="16.0" customHeight="true">
      <c r="A141" t="n" s="7">
        <v>5.411826E7</v>
      </c>
      <c r="B141" t="s" s="8">
        <v>157</v>
      </c>
      <c r="C141" t="n" s="8">
        <f>IF(false,"120922389", "120922389")</f>
      </c>
      <c r="D141" t="s" s="8">
        <v>113</v>
      </c>
      <c r="E141" t="n" s="8">
        <v>1.0</v>
      </c>
      <c r="F141" t="n" s="8">
        <v>248.0</v>
      </c>
      <c r="G141" t="s" s="8">
        <v>53</v>
      </c>
      <c r="H141" t="s" s="8">
        <v>260</v>
      </c>
      <c r="I141" t="s" s="8">
        <v>263</v>
      </c>
    </row>
    <row r="142" ht="16.0" customHeight="true">
      <c r="A142" t="n" s="7">
        <v>5.3767158E7</v>
      </c>
      <c r="B142" t="s" s="8">
        <v>60</v>
      </c>
      <c r="C142" t="n" s="8">
        <f>IF(false,"120922764", "120922764")</f>
      </c>
      <c r="D142" t="s" s="8">
        <v>264</v>
      </c>
      <c r="E142" t="n" s="8">
        <v>1.0</v>
      </c>
      <c r="F142" t="n" s="8">
        <v>3579.0</v>
      </c>
      <c r="G142" t="s" s="8">
        <v>53</v>
      </c>
      <c r="H142" t="s" s="8">
        <v>260</v>
      </c>
      <c r="I142" t="s" s="8">
        <v>265</v>
      </c>
    </row>
    <row r="143" ht="16.0" customHeight="true">
      <c r="A143" t="n" s="7">
        <v>5.4146087E7</v>
      </c>
      <c r="B143" t="s" s="8">
        <v>157</v>
      </c>
      <c r="C143" t="n" s="8">
        <f>IF(false,"005-1254", "005-1254")</f>
      </c>
      <c r="D143" t="s" s="8">
        <v>56</v>
      </c>
      <c r="E143" t="n" s="8">
        <v>1.0</v>
      </c>
      <c r="F143" t="n" s="8">
        <v>554.0</v>
      </c>
      <c r="G143" t="s" s="8">
        <v>53</v>
      </c>
      <c r="H143" t="s" s="8">
        <v>260</v>
      </c>
      <c r="I143" t="s" s="8">
        <v>266</v>
      </c>
    </row>
    <row r="144" ht="16.0" customHeight="true">
      <c r="A144" t="n" s="7">
        <v>5.4017917E7</v>
      </c>
      <c r="B144" t="s" s="8">
        <v>54</v>
      </c>
      <c r="C144" t="n" s="8">
        <f>IF(false,"120922391", "120922391")</f>
      </c>
      <c r="D144" t="s" s="8">
        <v>94</v>
      </c>
      <c r="E144" t="n" s="8">
        <v>2.0</v>
      </c>
      <c r="F144" t="n" s="8">
        <v>696.0</v>
      </c>
      <c r="G144" t="s" s="8">
        <v>53</v>
      </c>
      <c r="H144" t="s" s="8">
        <v>260</v>
      </c>
      <c r="I144" t="s" s="8">
        <v>267</v>
      </c>
    </row>
    <row r="145" ht="16.0" customHeight="true">
      <c r="A145" t="n" s="7">
        <v>5.4059778E7</v>
      </c>
      <c r="B145" t="s" s="8">
        <v>54</v>
      </c>
      <c r="C145" t="n" s="8">
        <f>IF(false,"005-1119", "005-1119")</f>
      </c>
      <c r="D145" t="s" s="8">
        <v>268</v>
      </c>
      <c r="E145" t="n" s="8">
        <v>1.0</v>
      </c>
      <c r="F145" t="n" s="8">
        <v>1489.0</v>
      </c>
      <c r="G145" t="s" s="8">
        <v>53</v>
      </c>
      <c r="H145" t="s" s="8">
        <v>260</v>
      </c>
      <c r="I145" t="s" s="8">
        <v>269</v>
      </c>
    </row>
    <row r="146" ht="16.0" customHeight="true">
      <c r="A146" t="n" s="7">
        <v>5.3846722E7</v>
      </c>
      <c r="B146" t="s" s="8">
        <v>60</v>
      </c>
      <c r="C146" t="n" s="8">
        <f>IF(false,"003-318", "003-318")</f>
      </c>
      <c r="D146" t="s" s="8">
        <v>98</v>
      </c>
      <c r="E146" t="n" s="8">
        <v>1.0</v>
      </c>
      <c r="F146" t="n" s="8">
        <v>1299.0</v>
      </c>
      <c r="G146" t="s" s="8">
        <v>53</v>
      </c>
      <c r="H146" t="s" s="8">
        <v>260</v>
      </c>
      <c r="I146" t="s" s="8">
        <v>270</v>
      </c>
    </row>
    <row r="147" ht="16.0" customHeight="true">
      <c r="A147" t="n" s="7">
        <v>5.415985E7</v>
      </c>
      <c r="B147" t="s" s="8">
        <v>157</v>
      </c>
      <c r="C147" t="n" s="8">
        <f>IF(false,"002-899", "002-899")</f>
      </c>
      <c r="D147" t="s" s="8">
        <v>271</v>
      </c>
      <c r="E147" t="n" s="8">
        <v>1.0</v>
      </c>
      <c r="F147" t="n" s="8">
        <v>470.0</v>
      </c>
      <c r="G147" t="s" s="8">
        <v>53</v>
      </c>
      <c r="H147" t="s" s="8">
        <v>260</v>
      </c>
      <c r="I147" t="s" s="8">
        <v>272</v>
      </c>
    </row>
    <row r="148" ht="16.0" customHeight="true">
      <c r="A148" t="n" s="7">
        <v>5.4133688E7</v>
      </c>
      <c r="B148" t="s" s="8">
        <v>157</v>
      </c>
      <c r="C148" t="n" s="8">
        <f>IF(false,"120922758", "120922758")</f>
      </c>
      <c r="D148" t="s" s="8">
        <v>273</v>
      </c>
      <c r="E148" t="n" s="8">
        <v>1.0</v>
      </c>
      <c r="F148" t="n" s="8">
        <v>1862.0</v>
      </c>
      <c r="G148" t="s" s="8">
        <v>53</v>
      </c>
      <c r="H148" t="s" s="8">
        <v>260</v>
      </c>
      <c r="I148" t="s" s="8">
        <v>274</v>
      </c>
    </row>
    <row r="149" ht="16.0" customHeight="true">
      <c r="A149" t="n" s="7">
        <v>5.4133688E7</v>
      </c>
      <c r="B149" t="s" s="8">
        <v>157</v>
      </c>
      <c r="C149" t="n" s="8">
        <f>IF(false,"000-631", "000-631")</f>
      </c>
      <c r="D149" t="s" s="8">
        <v>80</v>
      </c>
      <c r="E149" t="n" s="8">
        <v>2.0</v>
      </c>
      <c r="F149" t="n" s="8">
        <v>793.0</v>
      </c>
      <c r="G149" t="s" s="8">
        <v>53</v>
      </c>
      <c r="H149" t="s" s="8">
        <v>260</v>
      </c>
      <c r="I149" t="s" s="8">
        <v>274</v>
      </c>
    </row>
    <row r="150" ht="16.0" customHeight="true">
      <c r="A150" t="n" s="7">
        <v>5.3848973E7</v>
      </c>
      <c r="B150" t="s" s="8">
        <v>60</v>
      </c>
      <c r="C150" t="n" s="8">
        <f>IF(false,"120922389", "120922389")</f>
      </c>
      <c r="D150" t="s" s="8">
        <v>113</v>
      </c>
      <c r="E150" t="n" s="8">
        <v>1.0</v>
      </c>
      <c r="F150" t="n" s="8">
        <v>295.0</v>
      </c>
      <c r="G150" t="s" s="8">
        <v>53</v>
      </c>
      <c r="H150" t="s" s="8">
        <v>260</v>
      </c>
      <c r="I150" t="s" s="8">
        <v>275</v>
      </c>
    </row>
    <row r="151" ht="16.0" customHeight="true">
      <c r="A151" t="n" s="7">
        <v>5.4031952E7</v>
      </c>
      <c r="B151" t="s" s="8">
        <v>54</v>
      </c>
      <c r="C151" t="n" s="8">
        <f>IF(false,"120921995", "120921995")</f>
      </c>
      <c r="D151" t="s" s="8">
        <v>276</v>
      </c>
      <c r="E151" t="n" s="8">
        <v>2.0</v>
      </c>
      <c r="F151" t="n" s="8">
        <v>1952.0</v>
      </c>
      <c r="G151" t="s" s="8">
        <v>53</v>
      </c>
      <c r="H151" t="s" s="8">
        <v>260</v>
      </c>
      <c r="I151" t="s" s="8">
        <v>277</v>
      </c>
    </row>
    <row r="152" ht="16.0" customHeight="true">
      <c r="A152" t="n" s="7">
        <v>5.3856384E7</v>
      </c>
      <c r="B152" t="s" s="8">
        <v>60</v>
      </c>
      <c r="C152" t="n" s="8">
        <f>IF(false,"120922387", "120922387")</f>
      </c>
      <c r="D152" t="s" s="8">
        <v>115</v>
      </c>
      <c r="E152" t="n" s="8">
        <v>1.0</v>
      </c>
      <c r="F152" t="n" s="8">
        <v>215.0</v>
      </c>
      <c r="G152" t="s" s="8">
        <v>53</v>
      </c>
      <c r="H152" t="s" s="8">
        <v>260</v>
      </c>
      <c r="I152" t="s" s="8">
        <v>278</v>
      </c>
    </row>
    <row r="153" ht="16.0" customHeight="true">
      <c r="A153" t="n" s="7">
        <v>5.4194118E7</v>
      </c>
      <c r="B153" t="s" s="8">
        <v>157</v>
      </c>
      <c r="C153" t="n" s="8">
        <f>IF(false,"120922391", "120922391")</f>
      </c>
      <c r="D153" t="s" s="8">
        <v>94</v>
      </c>
      <c r="E153" t="n" s="8">
        <v>1.0</v>
      </c>
      <c r="F153" t="n" s="8">
        <v>261.0</v>
      </c>
      <c r="G153" t="s" s="8">
        <v>53</v>
      </c>
      <c r="H153" t="s" s="8">
        <v>260</v>
      </c>
      <c r="I153" t="s" s="8">
        <v>279</v>
      </c>
    </row>
    <row r="154" ht="16.0" customHeight="true">
      <c r="A154" t="n" s="7">
        <v>5.4182831E7</v>
      </c>
      <c r="B154" t="s" s="8">
        <v>157</v>
      </c>
      <c r="C154" t="n" s="8">
        <f>IF(false,"005-1373", "005-1373")</f>
      </c>
      <c r="D154" t="s" s="8">
        <v>120</v>
      </c>
      <c r="E154" t="n" s="8">
        <v>1.0</v>
      </c>
      <c r="F154" t="n" s="8">
        <v>729.0</v>
      </c>
      <c r="G154" t="s" s="8">
        <v>53</v>
      </c>
      <c r="H154" t="s" s="8">
        <v>260</v>
      </c>
      <c r="I154" t="s" s="8">
        <v>280</v>
      </c>
    </row>
    <row r="155" ht="16.0" customHeight="true">
      <c r="A155" t="n" s="7">
        <v>5.4182831E7</v>
      </c>
      <c r="B155" t="s" s="8">
        <v>157</v>
      </c>
      <c r="C155" t="n" s="8">
        <f>IF(false,"01-004071", "01-004071")</f>
      </c>
      <c r="D155" t="s" s="8">
        <v>281</v>
      </c>
      <c r="E155" t="n" s="8">
        <v>1.0</v>
      </c>
      <c r="F155" t="n" s="8">
        <v>729.0</v>
      </c>
      <c r="G155" t="s" s="8">
        <v>53</v>
      </c>
      <c r="H155" t="s" s="8">
        <v>260</v>
      </c>
      <c r="I155" t="s" s="8">
        <v>280</v>
      </c>
    </row>
    <row r="156" ht="16.0" customHeight="true">
      <c r="A156" t="n" s="7">
        <v>5.4128049E7</v>
      </c>
      <c r="B156" t="s" s="8">
        <v>157</v>
      </c>
      <c r="C156" t="n" s="8">
        <f>IF(false,"120922460", "120922460")</f>
      </c>
      <c r="D156" t="s" s="8">
        <v>111</v>
      </c>
      <c r="E156" t="n" s="8">
        <v>1.0</v>
      </c>
      <c r="F156" t="n" s="8">
        <v>2241.0</v>
      </c>
      <c r="G156" t="s" s="8">
        <v>53</v>
      </c>
      <c r="H156" t="s" s="8">
        <v>260</v>
      </c>
      <c r="I156" t="s" s="8">
        <v>282</v>
      </c>
    </row>
    <row r="157" ht="16.0" customHeight="true">
      <c r="A157" t="n" s="7">
        <v>5.4191312E7</v>
      </c>
      <c r="B157" t="s" s="8">
        <v>157</v>
      </c>
      <c r="C157" t="n" s="8">
        <f>IF(false,"005-1181", "005-1181")</f>
      </c>
      <c r="D157" t="s" s="8">
        <v>156</v>
      </c>
      <c r="E157" t="n" s="8">
        <v>1.0</v>
      </c>
      <c r="F157" t="n" s="8">
        <v>799.0</v>
      </c>
      <c r="G157" t="s" s="8">
        <v>53</v>
      </c>
      <c r="H157" t="s" s="8">
        <v>260</v>
      </c>
      <c r="I157" t="s" s="8">
        <v>283</v>
      </c>
    </row>
    <row r="158" ht="16.0" customHeight="true">
      <c r="A158" t="n" s="7">
        <v>5.4131906E7</v>
      </c>
      <c r="B158" t="s" s="8">
        <v>157</v>
      </c>
      <c r="C158" t="n" s="8">
        <f>IF(false,"120921872", "120921872")</f>
      </c>
      <c r="D158" t="s" s="8">
        <v>284</v>
      </c>
      <c r="E158" t="n" s="8">
        <v>1.0</v>
      </c>
      <c r="F158" t="n" s="8">
        <v>279.0</v>
      </c>
      <c r="G158" t="s" s="8">
        <v>53</v>
      </c>
      <c r="H158" t="s" s="8">
        <v>260</v>
      </c>
      <c r="I158" t="s" s="8">
        <v>285</v>
      </c>
    </row>
    <row r="159" ht="16.0" customHeight="true">
      <c r="A159" t="n" s="7">
        <v>5.382339E7</v>
      </c>
      <c r="B159" t="s" s="8">
        <v>60</v>
      </c>
      <c r="C159" t="n" s="8">
        <f>IF(false,"01-003924", "01-003924")</f>
      </c>
      <c r="D159" t="s" s="8">
        <v>286</v>
      </c>
      <c r="E159" t="n" s="8">
        <v>1.0</v>
      </c>
      <c r="F159" t="n" s="8">
        <v>450.0</v>
      </c>
      <c r="G159" t="s" s="8">
        <v>53</v>
      </c>
      <c r="H159" t="s" s="8">
        <v>260</v>
      </c>
      <c r="I159" t="s" s="8">
        <v>287</v>
      </c>
    </row>
    <row r="160" ht="16.0" customHeight="true">
      <c r="A160" t="n" s="7">
        <v>5.380653E7</v>
      </c>
      <c r="B160" t="s" s="8">
        <v>60</v>
      </c>
      <c r="C160" t="n" s="8">
        <f>IF(false,"000-631", "000-631")</f>
      </c>
      <c r="D160" t="s" s="8">
        <v>80</v>
      </c>
      <c r="E160" t="n" s="8">
        <v>2.0</v>
      </c>
      <c r="F160" t="n" s="8">
        <v>958.0</v>
      </c>
      <c r="G160" t="s" s="8">
        <v>53</v>
      </c>
      <c r="H160" t="s" s="8">
        <v>260</v>
      </c>
      <c r="I160" t="s" s="8">
        <v>288</v>
      </c>
    </row>
    <row r="161" ht="16.0" customHeight="true">
      <c r="A161" t="n" s="7">
        <v>5.37816E7</v>
      </c>
      <c r="B161" t="s" s="8">
        <v>60</v>
      </c>
      <c r="C161" t="n" s="8">
        <f>IF(false,"120922952", "120922952")</f>
      </c>
      <c r="D161" t="s" s="8">
        <v>245</v>
      </c>
      <c r="E161" t="n" s="8">
        <v>1.0</v>
      </c>
      <c r="F161" t="n" s="8">
        <v>1329.0</v>
      </c>
      <c r="G161" t="s" s="8">
        <v>53</v>
      </c>
      <c r="H161" t="s" s="8">
        <v>260</v>
      </c>
      <c r="I161" t="s" s="8">
        <v>289</v>
      </c>
    </row>
    <row r="162" ht="16.0" customHeight="true">
      <c r="A162" t="n" s="7">
        <v>5.3778351E7</v>
      </c>
      <c r="B162" t="s" s="8">
        <v>60</v>
      </c>
      <c r="C162" t="n" s="8">
        <f>IF(false,"120923180", "120923180")</f>
      </c>
      <c r="D162" t="s" s="8">
        <v>290</v>
      </c>
      <c r="E162" t="n" s="8">
        <v>1.0</v>
      </c>
      <c r="F162" t="n" s="8">
        <v>549.0</v>
      </c>
      <c r="G162" t="s" s="8">
        <v>53</v>
      </c>
      <c r="H162" t="s" s="8">
        <v>260</v>
      </c>
      <c r="I162" t="s" s="8">
        <v>291</v>
      </c>
    </row>
    <row r="163" ht="16.0" customHeight="true">
      <c r="A163" t="n" s="7">
        <v>5.377861E7</v>
      </c>
      <c r="B163" t="s" s="8">
        <v>60</v>
      </c>
      <c r="C163" t="n" s="8">
        <f>IF(false,"120921202", "120921202")</f>
      </c>
      <c r="D163" t="s" s="8">
        <v>109</v>
      </c>
      <c r="E163" t="n" s="8">
        <v>1.0</v>
      </c>
      <c r="F163" t="n" s="8">
        <v>1799.0</v>
      </c>
      <c r="G163" t="s" s="8">
        <v>53</v>
      </c>
      <c r="H163" t="s" s="8">
        <v>260</v>
      </c>
      <c r="I163" t="s" s="8">
        <v>292</v>
      </c>
    </row>
    <row r="164" ht="16.0" customHeight="true">
      <c r="A164" t="n" s="7">
        <v>5.4193324E7</v>
      </c>
      <c r="B164" t="s" s="8">
        <v>157</v>
      </c>
      <c r="C164" t="n" s="8">
        <f>IF(false,"005-1181", "005-1181")</f>
      </c>
      <c r="D164" t="s" s="8">
        <v>156</v>
      </c>
      <c r="E164" t="n" s="8">
        <v>1.0</v>
      </c>
      <c r="F164" t="n" s="8">
        <v>799.0</v>
      </c>
      <c r="G164" t="s" s="8">
        <v>53</v>
      </c>
      <c r="H164" t="s" s="8">
        <v>260</v>
      </c>
      <c r="I164" t="s" s="8">
        <v>293</v>
      </c>
    </row>
    <row r="165" ht="16.0" customHeight="true">
      <c r="A165" t="n" s="7">
        <v>5.4190258E7</v>
      </c>
      <c r="B165" t="s" s="8">
        <v>157</v>
      </c>
      <c r="C165" t="n" s="8">
        <f>IF(false,"005-1254", "005-1254")</f>
      </c>
      <c r="D165" t="s" s="8">
        <v>56</v>
      </c>
      <c r="E165" t="n" s="8">
        <v>2.0</v>
      </c>
      <c r="F165" t="n" s="8">
        <v>942.0</v>
      </c>
      <c r="G165" t="s" s="8">
        <v>53</v>
      </c>
      <c r="H165" t="s" s="8">
        <v>260</v>
      </c>
      <c r="I165" t="s" s="8">
        <v>294</v>
      </c>
    </row>
    <row r="166" ht="16.0" customHeight="true">
      <c r="A166" t="n" s="7">
        <v>5.4190258E7</v>
      </c>
      <c r="B166" t="s" s="8">
        <v>157</v>
      </c>
      <c r="C166" t="n" s="8">
        <f>IF(false,"005-1264", "005-1264")</f>
      </c>
      <c r="D166" t="s" s="8">
        <v>238</v>
      </c>
      <c r="E166" t="n" s="8">
        <v>1.0</v>
      </c>
      <c r="F166" t="n" s="8">
        <v>433.0</v>
      </c>
      <c r="G166" t="s" s="8">
        <v>53</v>
      </c>
      <c r="H166" t="s" s="8">
        <v>260</v>
      </c>
      <c r="I166" t="s" s="8">
        <v>294</v>
      </c>
    </row>
    <row r="167" ht="16.0" customHeight="true">
      <c r="A167" t="n" s="7">
        <v>5.4188142E7</v>
      </c>
      <c r="B167" t="s" s="8">
        <v>157</v>
      </c>
      <c r="C167" t="n" s="8">
        <f>IF(false,"005-1373", "005-1373")</f>
      </c>
      <c r="D167" t="s" s="8">
        <v>120</v>
      </c>
      <c r="E167" t="n" s="8">
        <v>1.0</v>
      </c>
      <c r="F167" t="n" s="8">
        <v>729.0</v>
      </c>
      <c r="G167" t="s" s="8">
        <v>53</v>
      </c>
      <c r="H167" t="s" s="8">
        <v>260</v>
      </c>
      <c r="I167" t="s" s="8">
        <v>295</v>
      </c>
    </row>
    <row r="168" ht="16.0" customHeight="true">
      <c r="A168" t="n" s="7">
        <v>5.4169781E7</v>
      </c>
      <c r="B168" t="s" s="8">
        <v>157</v>
      </c>
      <c r="C168" t="n" s="8">
        <f>IF(false,"120921898", "120921898")</f>
      </c>
      <c r="D168" t="s" s="8">
        <v>296</v>
      </c>
      <c r="E168" t="n" s="8">
        <v>1.0</v>
      </c>
      <c r="F168" t="n" s="8">
        <v>829.0</v>
      </c>
      <c r="G168" t="s" s="8">
        <v>53</v>
      </c>
      <c r="H168" t="s" s="8">
        <v>260</v>
      </c>
      <c r="I168" t="s" s="8">
        <v>297</v>
      </c>
    </row>
    <row r="169" ht="16.0" customHeight="true">
      <c r="A169" t="n" s="7">
        <v>5.4175397E7</v>
      </c>
      <c r="B169" t="s" s="8">
        <v>157</v>
      </c>
      <c r="C169" t="n" s="8">
        <f>IF(false,"120921900", "120921900")</f>
      </c>
      <c r="D169" t="s" s="8">
        <v>298</v>
      </c>
      <c r="E169" t="n" s="8">
        <v>1.0</v>
      </c>
      <c r="F169" t="n" s="8">
        <v>1140.0</v>
      </c>
      <c r="G169" t="s" s="8">
        <v>53</v>
      </c>
      <c r="H169" t="s" s="8">
        <v>260</v>
      </c>
      <c r="I169" t="s" s="8">
        <v>299</v>
      </c>
    </row>
    <row r="170" ht="16.0" customHeight="true">
      <c r="A170" t="n" s="7">
        <v>5.4084915E7</v>
      </c>
      <c r="B170" t="s" s="8">
        <v>54</v>
      </c>
      <c r="C170" t="n" s="8">
        <f>IF(false,"120921943", "120921943")</f>
      </c>
      <c r="D170" t="s" s="8">
        <v>203</v>
      </c>
      <c r="E170" t="n" s="8">
        <v>1.0</v>
      </c>
      <c r="F170" t="n" s="8">
        <v>1253.0</v>
      </c>
      <c r="G170" t="s" s="8">
        <v>53</v>
      </c>
      <c r="H170" t="s" s="8">
        <v>260</v>
      </c>
      <c r="I170" t="s" s="8">
        <v>300</v>
      </c>
    </row>
    <row r="171" ht="16.0" customHeight="true">
      <c r="A171" t="n" s="7">
        <v>5.3756413E7</v>
      </c>
      <c r="B171" t="s" s="8">
        <v>60</v>
      </c>
      <c r="C171" t="n" s="8">
        <f>IF(false,"005-1110", "005-1110")</f>
      </c>
      <c r="D171" t="s" s="8">
        <v>161</v>
      </c>
      <c r="E171" t="n" s="8">
        <v>1.0</v>
      </c>
      <c r="F171" t="n" s="8">
        <v>1189.0</v>
      </c>
      <c r="G171" t="s" s="8">
        <v>53</v>
      </c>
      <c r="H171" t="s" s="8">
        <v>260</v>
      </c>
      <c r="I171" t="s" s="8">
        <v>301</v>
      </c>
    </row>
    <row r="172" ht="16.0" customHeight="true">
      <c r="A172" t="n" s="7">
        <v>5.3746617E7</v>
      </c>
      <c r="B172" t="s" s="8">
        <v>60</v>
      </c>
      <c r="C172" t="n" s="8">
        <f>IF(false,"120922763", "120922763")</f>
      </c>
      <c r="D172" t="s" s="8">
        <v>186</v>
      </c>
      <c r="E172" t="n" s="8">
        <v>2.0</v>
      </c>
      <c r="F172" t="n" s="8">
        <v>5400.0</v>
      </c>
      <c r="G172" t="s" s="8">
        <v>53</v>
      </c>
      <c r="H172" t="s" s="8">
        <v>260</v>
      </c>
      <c r="I172" t="s" s="8">
        <v>302</v>
      </c>
    </row>
    <row r="173" ht="16.0" customHeight="true">
      <c r="A173" t="n" s="7">
        <v>5.3770695E7</v>
      </c>
      <c r="B173" t="s" s="8">
        <v>60</v>
      </c>
      <c r="C173" t="n" s="8">
        <f>IF(false,"120921202", "120921202")</f>
      </c>
      <c r="D173" t="s" s="8">
        <v>109</v>
      </c>
      <c r="E173" t="n" s="8">
        <v>1.0</v>
      </c>
      <c r="F173" t="n" s="8">
        <v>1799.0</v>
      </c>
      <c r="G173" t="s" s="8">
        <v>53</v>
      </c>
      <c r="H173" t="s" s="8">
        <v>260</v>
      </c>
      <c r="I173" t="s" s="8">
        <v>303</v>
      </c>
    </row>
    <row r="174" ht="16.0" customHeight="true">
      <c r="A174" t="n" s="7">
        <v>5.4142339E7</v>
      </c>
      <c r="B174" t="s" s="8">
        <v>157</v>
      </c>
      <c r="C174" t="n" s="8">
        <f>IF(false,"005-1181", "005-1181")</f>
      </c>
      <c r="D174" t="s" s="8">
        <v>156</v>
      </c>
      <c r="E174" t="n" s="8">
        <v>1.0</v>
      </c>
      <c r="F174" t="n" s="8">
        <v>799.0</v>
      </c>
      <c r="G174" t="s" s="8">
        <v>53</v>
      </c>
      <c r="H174" t="s" s="8">
        <v>260</v>
      </c>
      <c r="I174" t="s" s="8">
        <v>304</v>
      </c>
    </row>
    <row r="175" ht="16.0" customHeight="true">
      <c r="A175" t="n" s="7">
        <v>5.4179999E7</v>
      </c>
      <c r="B175" t="s" s="8">
        <v>157</v>
      </c>
      <c r="C175" t="n" s="8">
        <f>IF(false,"120921900", "120921900")</f>
      </c>
      <c r="D175" t="s" s="8">
        <v>298</v>
      </c>
      <c r="E175" t="n" s="8">
        <v>1.0</v>
      </c>
      <c r="F175" t="n" s="8">
        <v>286.0</v>
      </c>
      <c r="G175" t="s" s="8">
        <v>53</v>
      </c>
      <c r="H175" t="s" s="8">
        <v>260</v>
      </c>
      <c r="I175" t="s" s="8">
        <v>305</v>
      </c>
    </row>
    <row r="176" ht="16.0" customHeight="true">
      <c r="A176" t="n" s="7">
        <v>5.3893447E7</v>
      </c>
      <c r="B176" t="s" s="8">
        <v>71</v>
      </c>
      <c r="C176" t="n" s="8">
        <f>IF(false,"120922573", "120922573")</f>
      </c>
      <c r="D176" t="s" s="8">
        <v>306</v>
      </c>
      <c r="E176" t="n" s="8">
        <v>1.0</v>
      </c>
      <c r="F176" t="n" s="8">
        <v>875.0</v>
      </c>
      <c r="G176" t="s" s="8">
        <v>53</v>
      </c>
      <c r="H176" t="s" s="8">
        <v>260</v>
      </c>
      <c r="I176" t="s" s="8">
        <v>307</v>
      </c>
    </row>
    <row r="177" ht="16.0" customHeight="true">
      <c r="A177" t="n" s="7">
        <v>5.3893447E7</v>
      </c>
      <c r="B177" t="s" s="8">
        <v>71</v>
      </c>
      <c r="C177" t="n" s="8">
        <f>IF(false,"120921816", "120921816")</f>
      </c>
      <c r="D177" t="s" s="8">
        <v>122</v>
      </c>
      <c r="E177" t="n" s="8">
        <v>1.0</v>
      </c>
      <c r="F177" t="n" s="8">
        <v>463.0</v>
      </c>
      <c r="G177" t="s" s="8">
        <v>53</v>
      </c>
      <c r="H177" t="s" s="8">
        <v>260</v>
      </c>
      <c r="I177" t="s" s="8">
        <v>307</v>
      </c>
    </row>
    <row r="178" ht="16.0" customHeight="true">
      <c r="A178" t="n" s="7">
        <v>5.4199099E7</v>
      </c>
      <c r="B178" t="s" s="8">
        <v>157</v>
      </c>
      <c r="C178" t="n" s="8">
        <f>IF(false,"120922957", "120922957")</f>
      </c>
      <c r="D178" t="s" s="8">
        <v>308</v>
      </c>
      <c r="E178" t="n" s="8">
        <v>1.0</v>
      </c>
      <c r="F178" t="n" s="8">
        <v>1659.0</v>
      </c>
      <c r="G178" t="s" s="8">
        <v>53</v>
      </c>
      <c r="H178" t="s" s="8">
        <v>260</v>
      </c>
      <c r="I178" t="s" s="8">
        <v>309</v>
      </c>
    </row>
    <row r="179" ht="16.0" customHeight="true">
      <c r="A179" t="n" s="7">
        <v>5.3817722E7</v>
      </c>
      <c r="B179" t="s" s="8">
        <v>60</v>
      </c>
      <c r="C179" t="n" s="8">
        <f>IF(false,"120922941", "120922941")</f>
      </c>
      <c r="D179" t="s" s="8">
        <v>310</v>
      </c>
      <c r="E179" t="n" s="8">
        <v>1.0</v>
      </c>
      <c r="F179" t="n" s="8">
        <v>1851.0</v>
      </c>
      <c r="G179" t="s" s="8">
        <v>53</v>
      </c>
      <c r="H179" t="s" s="8">
        <v>260</v>
      </c>
      <c r="I179" t="s" s="8">
        <v>311</v>
      </c>
    </row>
    <row r="180" ht="16.0" customHeight="true">
      <c r="A180" t="n" s="7">
        <v>5.4155697E7</v>
      </c>
      <c r="B180" t="s" s="8">
        <v>157</v>
      </c>
      <c r="C180" t="n" s="8">
        <f>IF(false,"120922642", "120922642")</f>
      </c>
      <c r="D180" t="s" s="8">
        <v>312</v>
      </c>
      <c r="E180" t="n" s="8">
        <v>1.0</v>
      </c>
      <c r="F180" t="n" s="8">
        <v>549.0</v>
      </c>
      <c r="G180" t="s" s="8">
        <v>53</v>
      </c>
      <c r="H180" t="s" s="8">
        <v>260</v>
      </c>
      <c r="I180" t="s" s="8">
        <v>313</v>
      </c>
    </row>
    <row r="181" ht="16.0" customHeight="true">
      <c r="A181" t="n" s="7">
        <v>5.3771499E7</v>
      </c>
      <c r="B181" t="s" s="8">
        <v>60</v>
      </c>
      <c r="C181" t="n" s="8">
        <f>IF(false,"005-1119", "005-1119")</f>
      </c>
      <c r="D181" t="s" s="8">
        <v>268</v>
      </c>
      <c r="E181" t="n" s="8">
        <v>1.0</v>
      </c>
      <c r="F181" t="n" s="8">
        <v>1489.0</v>
      </c>
      <c r="G181" t="s" s="8">
        <v>53</v>
      </c>
      <c r="H181" t="s" s="8">
        <v>260</v>
      </c>
      <c r="I181" t="s" s="8">
        <v>314</v>
      </c>
    </row>
    <row r="182" ht="16.0" customHeight="true">
      <c r="A182" t="n" s="7">
        <v>5.3772527E7</v>
      </c>
      <c r="B182" t="s" s="8">
        <v>60</v>
      </c>
      <c r="C182" t="n" s="8">
        <f>IF(false,"TH-003586", "TH-003586")</f>
      </c>
      <c r="D182" t="s" s="8">
        <v>315</v>
      </c>
      <c r="E182" t="n" s="8">
        <v>5.0</v>
      </c>
      <c r="F182" t="n" s="8">
        <v>5.0</v>
      </c>
      <c r="G182" t="s" s="8">
        <v>53</v>
      </c>
      <c r="H182" t="s" s="8">
        <v>260</v>
      </c>
      <c r="I182" t="s" s="8">
        <v>316</v>
      </c>
    </row>
    <row r="183" ht="16.0" customHeight="true">
      <c r="A183" t="n" s="7">
        <v>5.3774825E7</v>
      </c>
      <c r="B183" t="s" s="8">
        <v>60</v>
      </c>
      <c r="C183" t="n" s="8">
        <f>IF(false,"003-318", "003-318")</f>
      </c>
      <c r="D183" t="s" s="8">
        <v>98</v>
      </c>
      <c r="E183" t="n" s="8">
        <v>3.0</v>
      </c>
      <c r="F183" t="n" s="8">
        <v>3187.0</v>
      </c>
      <c r="G183" t="s" s="8">
        <v>53</v>
      </c>
      <c r="H183" t="s" s="8">
        <v>260</v>
      </c>
      <c r="I183" t="s" s="8">
        <v>317</v>
      </c>
    </row>
    <row r="184" ht="16.0" customHeight="true">
      <c r="A184" t="n" s="7">
        <v>5.3078658E7</v>
      </c>
      <c r="B184" t="s" s="8">
        <v>124</v>
      </c>
      <c r="C184" t="n" s="8">
        <f>IF(false,"120922946", "120922946")</f>
      </c>
      <c r="D184" t="s" s="8">
        <v>318</v>
      </c>
      <c r="E184" t="n" s="8">
        <v>1.0</v>
      </c>
      <c r="F184" t="n" s="8">
        <v>1281.0</v>
      </c>
      <c r="G184" t="s" s="8">
        <v>53</v>
      </c>
      <c r="H184" t="s" s="8">
        <v>260</v>
      </c>
      <c r="I184" t="s" s="8">
        <v>319</v>
      </c>
    </row>
    <row r="185" ht="16.0" customHeight="true">
      <c r="A185" t="n" s="7">
        <v>5.3280538E7</v>
      </c>
      <c r="B185" t="s" s="8">
        <v>105</v>
      </c>
      <c r="C185" t="n" s="8">
        <f>IF(false,"120922953", "120922953")</f>
      </c>
      <c r="D185" t="s" s="8">
        <v>320</v>
      </c>
      <c r="E185" t="n" s="8">
        <v>1.0</v>
      </c>
      <c r="F185" t="n" s="8">
        <v>1614.0</v>
      </c>
      <c r="G185" t="s" s="8">
        <v>53</v>
      </c>
      <c r="H185" t="s" s="8">
        <v>260</v>
      </c>
      <c r="I185" t="s" s="8">
        <v>321</v>
      </c>
    </row>
    <row r="186" ht="16.0" customHeight="true">
      <c r="A186" t="n" s="7">
        <v>5.3003442E7</v>
      </c>
      <c r="B186" t="s" s="8">
        <v>124</v>
      </c>
      <c r="C186" t="n" s="8">
        <f>IF(false,"120921202", "120921202")</f>
      </c>
      <c r="D186" t="s" s="8">
        <v>109</v>
      </c>
      <c r="E186" t="n" s="8">
        <v>3.0</v>
      </c>
      <c r="F186" t="n" s="8">
        <v>4395.0</v>
      </c>
      <c r="G186" t="s" s="8">
        <v>53</v>
      </c>
      <c r="H186" t="s" s="8">
        <v>260</v>
      </c>
      <c r="I186" t="s" s="8">
        <v>322</v>
      </c>
    </row>
    <row r="187" ht="16.0" customHeight="true">
      <c r="A187" t="n" s="7">
        <v>5.3792588E7</v>
      </c>
      <c r="B187" t="s" s="8">
        <v>60</v>
      </c>
      <c r="C187" t="n" s="8">
        <f>IF(false,"003-318", "003-318")</f>
      </c>
      <c r="D187" t="s" s="8">
        <v>98</v>
      </c>
      <c r="E187" t="n" s="8">
        <v>4.0</v>
      </c>
      <c r="F187" t="n" s="8">
        <v>4876.0</v>
      </c>
      <c r="G187" t="s" s="8">
        <v>53</v>
      </c>
      <c r="H187" t="s" s="8">
        <v>260</v>
      </c>
      <c r="I187" t="s" s="8">
        <v>323</v>
      </c>
    </row>
    <row r="188" ht="16.0" customHeight="true">
      <c r="A188" t="n" s="7">
        <v>5.3793695E7</v>
      </c>
      <c r="B188" t="s" s="8">
        <v>60</v>
      </c>
      <c r="C188" t="n" s="8">
        <f>IF(false,"002-899", "002-899")</f>
      </c>
      <c r="D188" t="s" s="8">
        <v>271</v>
      </c>
      <c r="E188" t="n" s="8">
        <v>1.0</v>
      </c>
      <c r="F188" t="n" s="8">
        <v>470.0</v>
      </c>
      <c r="G188" t="s" s="8">
        <v>53</v>
      </c>
      <c r="H188" t="s" s="8">
        <v>260</v>
      </c>
      <c r="I188" t="s" s="8">
        <v>324</v>
      </c>
    </row>
    <row r="189" ht="16.0" customHeight="true">
      <c r="A189" t="n" s="7">
        <v>5.4265564E7</v>
      </c>
      <c r="B189" t="s" s="8">
        <v>260</v>
      </c>
      <c r="C189" t="n" s="8">
        <f>IF(false,"120922460", "120922460")</f>
      </c>
      <c r="D189" t="s" s="8">
        <v>111</v>
      </c>
      <c r="E189" t="n" s="8">
        <v>1.0</v>
      </c>
      <c r="F189" t="n" s="8">
        <v>2359.0</v>
      </c>
      <c r="G189" t="s" s="8">
        <v>53</v>
      </c>
      <c r="H189" t="s" s="8">
        <v>260</v>
      </c>
      <c r="I189" t="s" s="8">
        <v>325</v>
      </c>
    </row>
    <row r="190" ht="16.0" customHeight="true">
      <c r="A190" t="n" s="7">
        <v>5.3843625E7</v>
      </c>
      <c r="B190" t="s" s="8">
        <v>60</v>
      </c>
      <c r="C190" t="n" s="8">
        <f>IF(false,"120922090", "120922090")</f>
      </c>
      <c r="D190" t="s" s="8">
        <v>100</v>
      </c>
      <c r="E190" t="n" s="8">
        <v>4.0</v>
      </c>
      <c r="F190" t="n" s="8">
        <v>2700.0</v>
      </c>
      <c r="G190" t="s" s="8">
        <v>53</v>
      </c>
      <c r="H190" t="s" s="8">
        <v>260</v>
      </c>
      <c r="I190" t="s" s="8">
        <v>326</v>
      </c>
    </row>
    <row r="191" ht="16.0" customHeight="true">
      <c r="A191" t="n" s="7">
        <v>5.3763132E7</v>
      </c>
      <c r="B191" t="s" s="8">
        <v>60</v>
      </c>
      <c r="C191" t="n" s="8">
        <f>IF(false,"2152400402", "2152400402")</f>
      </c>
      <c r="D191" t="s" s="8">
        <v>233</v>
      </c>
      <c r="E191" t="n" s="8">
        <v>1.0</v>
      </c>
      <c r="F191" t="n" s="8">
        <v>310.0</v>
      </c>
      <c r="G191" t="s" s="8">
        <v>53</v>
      </c>
      <c r="H191" t="s" s="8">
        <v>260</v>
      </c>
      <c r="I191" t="s" s="8">
        <v>327</v>
      </c>
    </row>
    <row r="192" ht="16.0" customHeight="true">
      <c r="A192" t="n" s="7">
        <v>5.379685E7</v>
      </c>
      <c r="B192" t="s" s="8">
        <v>60</v>
      </c>
      <c r="C192" t="n" s="8">
        <f>IF(false,"120921937", "120921937")</f>
      </c>
      <c r="D192" t="s" s="8">
        <v>328</v>
      </c>
      <c r="E192" t="n" s="8">
        <v>1.0</v>
      </c>
      <c r="F192" t="n" s="8">
        <v>981.0</v>
      </c>
      <c r="G192" t="s" s="8">
        <v>53</v>
      </c>
      <c r="H192" t="s" s="8">
        <v>260</v>
      </c>
      <c r="I192" t="s" s="8">
        <v>329</v>
      </c>
    </row>
    <row r="193" ht="16.0" customHeight="true">
      <c r="A193" t="n" s="7">
        <v>5.4157942E7</v>
      </c>
      <c r="B193" t="s" s="8">
        <v>157</v>
      </c>
      <c r="C193" t="n" s="8">
        <f>IF(false,"120921872", "120921872")</f>
      </c>
      <c r="D193" t="s" s="8">
        <v>284</v>
      </c>
      <c r="E193" t="n" s="8">
        <v>1.0</v>
      </c>
      <c r="F193" t="n" s="8">
        <v>254.0</v>
      </c>
      <c r="G193" t="s" s="8">
        <v>53</v>
      </c>
      <c r="H193" t="s" s="8">
        <v>260</v>
      </c>
      <c r="I193" t="s" s="8">
        <v>330</v>
      </c>
    </row>
    <row r="194" ht="16.0" customHeight="true">
      <c r="A194" t="n" s="7">
        <v>5.3828897E7</v>
      </c>
      <c r="B194" t="s" s="8">
        <v>60</v>
      </c>
      <c r="C194" t="n" s="8">
        <f>IF(false,"120922995", "120922995")</f>
      </c>
      <c r="D194" t="s" s="8">
        <v>331</v>
      </c>
      <c r="E194" t="n" s="8">
        <v>1.0</v>
      </c>
      <c r="F194" t="n" s="8">
        <v>284.0</v>
      </c>
      <c r="G194" t="s" s="8">
        <v>53</v>
      </c>
      <c r="H194" t="s" s="8">
        <v>260</v>
      </c>
      <c r="I194" t="s" s="8">
        <v>332</v>
      </c>
    </row>
    <row r="195" ht="16.0" customHeight="true">
      <c r="A195" t="n" s="7">
        <v>5.3816887E7</v>
      </c>
      <c r="B195" t="s" s="8">
        <v>60</v>
      </c>
      <c r="C195" t="n" s="8">
        <f>IF(false,"003-318", "003-318")</f>
      </c>
      <c r="D195" t="s" s="8">
        <v>98</v>
      </c>
      <c r="E195" t="n" s="8">
        <v>2.0</v>
      </c>
      <c r="F195" t="n" s="8">
        <v>2438.0</v>
      </c>
      <c r="G195" t="s" s="8">
        <v>53</v>
      </c>
      <c r="H195" t="s" s="8">
        <v>260</v>
      </c>
      <c r="I195" t="s" s="8">
        <v>333</v>
      </c>
    </row>
    <row r="196" ht="16.0" customHeight="true">
      <c r="A196" t="n" s="7">
        <v>5.3821162E7</v>
      </c>
      <c r="B196" t="s" s="8">
        <v>60</v>
      </c>
      <c r="C196" t="n" s="8">
        <f>IF(false,"005-1254", "005-1254")</f>
      </c>
      <c r="D196" t="s" s="8">
        <v>56</v>
      </c>
      <c r="E196" t="n" s="8">
        <v>2.0</v>
      </c>
      <c r="F196" t="n" s="8">
        <v>1108.0</v>
      </c>
      <c r="G196" t="s" s="8">
        <v>53</v>
      </c>
      <c r="H196" t="s" s="8">
        <v>260</v>
      </c>
      <c r="I196" t="s" s="8">
        <v>334</v>
      </c>
    </row>
    <row r="197" ht="16.0" customHeight="true">
      <c r="A197" t="n" s="7">
        <v>5.4018112E7</v>
      </c>
      <c r="B197" t="s" s="8">
        <v>54</v>
      </c>
      <c r="C197" t="n" s="8">
        <f>IF(false,"005-1080", "005-1080")</f>
      </c>
      <c r="D197" t="s" s="8">
        <v>168</v>
      </c>
      <c r="E197" t="n" s="8">
        <v>2.0</v>
      </c>
      <c r="F197" t="n" s="8">
        <v>1318.0</v>
      </c>
      <c r="G197" t="s" s="8">
        <v>53</v>
      </c>
      <c r="H197" t="s" s="8">
        <v>260</v>
      </c>
      <c r="I197" t="s" s="8">
        <v>335</v>
      </c>
    </row>
    <row r="198" ht="16.0" customHeight="true">
      <c r="A198" t="n" s="7">
        <v>5.3544984E7</v>
      </c>
      <c r="B198" t="s" s="8">
        <v>51</v>
      </c>
      <c r="C198" t="n" s="8">
        <f>IF(false,"01-003884", "01-003884")</f>
      </c>
      <c r="D198" t="s" s="8">
        <v>91</v>
      </c>
      <c r="E198" t="n" s="8">
        <v>1.0</v>
      </c>
      <c r="F198" t="n" s="8">
        <v>721.0</v>
      </c>
      <c r="G198" t="s" s="8">
        <v>53</v>
      </c>
      <c r="H198" t="s" s="8">
        <v>260</v>
      </c>
      <c r="I198" t="s" s="8">
        <v>336</v>
      </c>
    </row>
    <row r="199" ht="16.0" customHeight="true">
      <c r="A199" t="n" s="7">
        <v>5.3703449E7</v>
      </c>
      <c r="B199" t="s" s="8">
        <v>66</v>
      </c>
      <c r="C199" t="n" s="8">
        <f>IF(false,"120922962", "120922962")</f>
      </c>
      <c r="D199" t="s" s="8">
        <v>337</v>
      </c>
      <c r="E199" t="n" s="8">
        <v>1.0</v>
      </c>
      <c r="F199" t="n" s="8">
        <v>369.0</v>
      </c>
      <c r="G199" t="s" s="8">
        <v>53</v>
      </c>
      <c r="H199" t="s" s="8">
        <v>260</v>
      </c>
      <c r="I199" t="s" s="8">
        <v>338</v>
      </c>
    </row>
    <row r="200" ht="16.0" customHeight="true">
      <c r="A200" t="n" s="7">
        <v>5.3845484E7</v>
      </c>
      <c r="B200" t="s" s="8">
        <v>60</v>
      </c>
      <c r="C200" t="n" s="8">
        <f>IF(false,"120921902", "120921902")</f>
      </c>
      <c r="D200" t="s" s="8">
        <v>339</v>
      </c>
      <c r="E200" t="n" s="8">
        <v>1.0</v>
      </c>
      <c r="F200" t="n" s="8">
        <v>416.0</v>
      </c>
      <c r="G200" t="s" s="8">
        <v>53</v>
      </c>
      <c r="H200" t="s" s="8">
        <v>260</v>
      </c>
      <c r="I200" t="s" s="8">
        <v>340</v>
      </c>
    </row>
    <row r="201" ht="16.0" customHeight="true">
      <c r="A201" t="n" s="7">
        <v>5.3652158E7</v>
      </c>
      <c r="B201" t="s" s="8">
        <v>66</v>
      </c>
      <c r="C201" t="n" s="8">
        <f>IF(false,"120923140", "120923140")</f>
      </c>
      <c r="D201" t="s" s="8">
        <v>341</v>
      </c>
      <c r="E201" t="n" s="8">
        <v>1.0</v>
      </c>
      <c r="F201" t="n" s="8">
        <v>2599.0</v>
      </c>
      <c r="G201" t="s" s="8">
        <v>53</v>
      </c>
      <c r="H201" t="s" s="8">
        <v>260</v>
      </c>
      <c r="I201" t="s" s="8">
        <v>342</v>
      </c>
    </row>
    <row r="202" ht="16.0" customHeight="true">
      <c r="A202" t="n" s="7">
        <v>5.3744294E7</v>
      </c>
      <c r="B202" t="s" s="8">
        <v>60</v>
      </c>
      <c r="C202" t="n" s="8">
        <f>IF(false,"005-1127", "005-1127")</f>
      </c>
      <c r="D202" t="s" s="8">
        <v>343</v>
      </c>
      <c r="E202" t="n" s="8">
        <v>1.0</v>
      </c>
      <c r="F202" t="n" s="8">
        <v>671.0</v>
      </c>
      <c r="G202" t="s" s="8">
        <v>53</v>
      </c>
      <c r="H202" t="s" s="8">
        <v>260</v>
      </c>
      <c r="I202" t="s" s="8">
        <v>344</v>
      </c>
    </row>
    <row r="203" ht="16.0" customHeight="true">
      <c r="A203" t="n" s="7">
        <v>5.3854455E7</v>
      </c>
      <c r="B203" t="s" s="8">
        <v>60</v>
      </c>
      <c r="C203" t="n" s="8">
        <f>IF(false,"120922382", "120922382")</f>
      </c>
      <c r="D203" t="s" s="8">
        <v>345</v>
      </c>
      <c r="E203" t="n" s="8">
        <v>1.0</v>
      </c>
      <c r="F203" t="n" s="8">
        <v>482.0</v>
      </c>
      <c r="G203" t="s" s="8">
        <v>53</v>
      </c>
      <c r="H203" t="s" s="8">
        <v>260</v>
      </c>
      <c r="I203" t="s" s="8">
        <v>346</v>
      </c>
    </row>
    <row r="204" ht="16.0" customHeight="true">
      <c r="A204" t="n" s="7">
        <v>5.3546085E7</v>
      </c>
      <c r="B204" t="s" s="8">
        <v>51</v>
      </c>
      <c r="C204" t="n" s="8">
        <f>IF(false,"120922394", "120922394")</f>
      </c>
      <c r="D204" t="s" s="8">
        <v>347</v>
      </c>
      <c r="E204" t="n" s="8">
        <v>1.0</v>
      </c>
      <c r="F204" t="n" s="8">
        <v>348.0</v>
      </c>
      <c r="G204" t="s" s="8">
        <v>53</v>
      </c>
      <c r="H204" t="s" s="8">
        <v>260</v>
      </c>
      <c r="I204" t="s" s="8">
        <v>348</v>
      </c>
    </row>
    <row r="205" ht="16.0" customHeight="true">
      <c r="A205" t="n" s="7">
        <v>5.3860821E7</v>
      </c>
      <c r="B205" t="s" s="8">
        <v>60</v>
      </c>
      <c r="C205" t="n" s="8">
        <f>IF(false,"120921712", "120921712")</f>
      </c>
      <c r="D205" t="s" s="8">
        <v>349</v>
      </c>
      <c r="E205" t="n" s="8">
        <v>1.0</v>
      </c>
      <c r="F205" t="n" s="8">
        <v>421.0</v>
      </c>
      <c r="G205" t="s" s="8">
        <v>53</v>
      </c>
      <c r="H205" t="s" s="8">
        <v>260</v>
      </c>
      <c r="I205" t="s" s="8">
        <v>350</v>
      </c>
    </row>
    <row r="206" ht="16.0" customHeight="true">
      <c r="A206" t="n" s="7">
        <v>5.3861551E7</v>
      </c>
      <c r="B206" t="s" s="8">
        <v>60</v>
      </c>
      <c r="C206" t="n" s="8">
        <f>IF(false,"005-1268", "005-1268")</f>
      </c>
      <c r="D206" t="s" s="8">
        <v>351</v>
      </c>
      <c r="E206" t="n" s="8">
        <v>1.0</v>
      </c>
      <c r="F206" t="n" s="8">
        <v>508.0</v>
      </c>
      <c r="G206" t="s" s="8">
        <v>53</v>
      </c>
      <c r="H206" t="s" s="8">
        <v>260</v>
      </c>
      <c r="I206" t="s" s="8">
        <v>352</v>
      </c>
    </row>
    <row r="207" ht="16.0" customHeight="true">
      <c r="A207" t="n" s="7">
        <v>5.4036477E7</v>
      </c>
      <c r="B207" t="s" s="8">
        <v>54</v>
      </c>
      <c r="C207" t="n" s="8">
        <f>IF(false,"005-1273", "005-1273")</f>
      </c>
      <c r="D207" t="s" s="8">
        <v>225</v>
      </c>
      <c r="E207" t="n" s="8">
        <v>1.0</v>
      </c>
      <c r="F207" t="n" s="8">
        <v>639.0</v>
      </c>
      <c r="G207" t="s" s="8">
        <v>53</v>
      </c>
      <c r="H207" t="s" s="8">
        <v>50</v>
      </c>
      <c r="I207" t="s" s="8">
        <v>353</v>
      </c>
    </row>
    <row r="208" ht="16.0" customHeight="true">
      <c r="A208" t="n" s="7">
        <v>5.3890541E7</v>
      </c>
      <c r="B208" t="s" s="8">
        <v>71</v>
      </c>
      <c r="C208" t="n" s="8">
        <f>IF(false,"01-003924", "01-003924")</f>
      </c>
      <c r="D208" t="s" s="8">
        <v>286</v>
      </c>
      <c r="E208" t="n" s="8">
        <v>1.0</v>
      </c>
      <c r="F208" t="n" s="8">
        <v>522.0</v>
      </c>
      <c r="G208" t="s" s="8">
        <v>53</v>
      </c>
      <c r="H208" t="s" s="8">
        <v>50</v>
      </c>
      <c r="I208" t="s" s="8">
        <v>354</v>
      </c>
    </row>
    <row r="209" ht="16.0" customHeight="true">
      <c r="A209" t="n" s="7">
        <v>5.4030899E7</v>
      </c>
      <c r="B209" t="s" s="8">
        <v>54</v>
      </c>
      <c r="C209" t="n" s="8">
        <f>IF(false,"005-1273", "005-1273")</f>
      </c>
      <c r="D209" t="s" s="8">
        <v>225</v>
      </c>
      <c r="E209" t="n" s="8">
        <v>1.0</v>
      </c>
      <c r="F209" t="n" s="8">
        <v>639.0</v>
      </c>
      <c r="G209" t="s" s="8">
        <v>53</v>
      </c>
      <c r="H209" t="s" s="8">
        <v>50</v>
      </c>
      <c r="I209" t="s" s="8">
        <v>355</v>
      </c>
    </row>
    <row r="210" ht="16.0" customHeight="true">
      <c r="A210" t="n" s="7">
        <v>5.3959342E7</v>
      </c>
      <c r="B210" t="s" s="8">
        <v>71</v>
      </c>
      <c r="C210" t="n" s="8">
        <f>IF(false,"120921202", "120921202")</f>
      </c>
      <c r="D210" t="s" s="8">
        <v>109</v>
      </c>
      <c r="E210" t="n" s="8">
        <v>1.0</v>
      </c>
      <c r="F210" t="n" s="8">
        <v>1799.0</v>
      </c>
      <c r="G210" t="s" s="8">
        <v>53</v>
      </c>
      <c r="H210" t="s" s="8">
        <v>50</v>
      </c>
      <c r="I210" t="s" s="8">
        <v>356</v>
      </c>
    </row>
    <row r="211" ht="16.0" customHeight="true">
      <c r="A211" t="n" s="7">
        <v>5.3928381E7</v>
      </c>
      <c r="B211" t="s" s="8">
        <v>71</v>
      </c>
      <c r="C211" t="n" s="8">
        <f>IF(false,"120922940", "120922940")</f>
      </c>
      <c r="D211" t="s" s="8">
        <v>357</v>
      </c>
      <c r="E211" t="n" s="8">
        <v>1.0</v>
      </c>
      <c r="F211" t="n" s="8">
        <v>1139.0</v>
      </c>
      <c r="G211" t="s" s="8">
        <v>53</v>
      </c>
      <c r="H211" t="s" s="8">
        <v>50</v>
      </c>
      <c r="I211" t="s" s="8">
        <v>358</v>
      </c>
    </row>
    <row r="212" ht="16.0" customHeight="true">
      <c r="A212" t="n" s="7">
        <v>5.395408E7</v>
      </c>
      <c r="B212" t="s" s="8">
        <v>71</v>
      </c>
      <c r="C212" t="n" s="8">
        <f>IF(false,"120922761", "120922761")</f>
      </c>
      <c r="D212" t="s" s="8">
        <v>141</v>
      </c>
      <c r="E212" t="n" s="8">
        <v>1.0</v>
      </c>
      <c r="F212" t="n" s="8">
        <v>2007.0</v>
      </c>
      <c r="G212" t="s" s="8">
        <v>53</v>
      </c>
      <c r="H212" t="s" s="8">
        <v>50</v>
      </c>
      <c r="I212" t="s" s="8">
        <v>359</v>
      </c>
    </row>
    <row r="213" ht="16.0" customHeight="true">
      <c r="A213" t="n" s="7">
        <v>5.3868611E7</v>
      </c>
      <c r="B213" t="s" s="8">
        <v>71</v>
      </c>
      <c r="C213" t="n" s="8">
        <f>IF(false,"120922956", "120922956")</f>
      </c>
      <c r="D213" t="s" s="8">
        <v>360</v>
      </c>
      <c r="E213" t="n" s="8">
        <v>1.0</v>
      </c>
      <c r="F213" t="n" s="8">
        <v>1994.0</v>
      </c>
      <c r="G213" t="s" s="8">
        <v>53</v>
      </c>
      <c r="H213" t="s" s="8">
        <v>50</v>
      </c>
      <c r="I213" t="s" s="8">
        <v>361</v>
      </c>
    </row>
    <row r="214" ht="16.0" customHeight="true">
      <c r="A214" t="n" s="7">
        <v>5.4254404E7</v>
      </c>
      <c r="B214" t="s" s="8">
        <v>260</v>
      </c>
      <c r="C214" t="n" s="8">
        <f>IF(false,"120922570", "120922570")</f>
      </c>
      <c r="D214" t="s" s="8">
        <v>85</v>
      </c>
      <c r="E214" t="n" s="8">
        <v>1.0</v>
      </c>
      <c r="F214" t="n" s="8">
        <v>619.0</v>
      </c>
      <c r="G214" t="s" s="8">
        <v>53</v>
      </c>
      <c r="H214" t="s" s="8">
        <v>50</v>
      </c>
      <c r="I214" t="s" s="8">
        <v>362</v>
      </c>
    </row>
    <row r="215" ht="16.0" customHeight="true">
      <c r="A215" t="n" s="7">
        <v>5.4035192E7</v>
      </c>
      <c r="B215" t="s" s="8">
        <v>54</v>
      </c>
      <c r="C215" t="n" s="8">
        <f>IF(false,"005-1373", "005-1373")</f>
      </c>
      <c r="D215" t="s" s="8">
        <v>120</v>
      </c>
      <c r="E215" t="n" s="8">
        <v>1.0</v>
      </c>
      <c r="F215" t="n" s="8">
        <v>729.0</v>
      </c>
      <c r="G215" t="s" s="8">
        <v>53</v>
      </c>
      <c r="H215" t="s" s="8">
        <v>50</v>
      </c>
      <c r="I215" t="s" s="8">
        <v>363</v>
      </c>
    </row>
    <row r="216" ht="16.0" customHeight="true">
      <c r="A216" t="n" s="7">
        <v>5.4036678E7</v>
      </c>
      <c r="B216" t="s" s="8">
        <v>54</v>
      </c>
      <c r="C216" t="n" s="8">
        <f>IF(false,"120923117", "120923117")</f>
      </c>
      <c r="D216" t="s" s="8">
        <v>364</v>
      </c>
      <c r="E216" t="n" s="8">
        <v>1.0</v>
      </c>
      <c r="F216" t="n" s="8">
        <v>637.0</v>
      </c>
      <c r="G216" t="s" s="8">
        <v>53</v>
      </c>
      <c r="H216" t="s" s="8">
        <v>50</v>
      </c>
      <c r="I216" t="s" s="8">
        <v>365</v>
      </c>
    </row>
    <row r="217" ht="16.0" customHeight="true">
      <c r="A217" t="n" s="7">
        <v>5.4198242E7</v>
      </c>
      <c r="B217" t="s" s="8">
        <v>157</v>
      </c>
      <c r="C217" t="n" s="8">
        <f>IF(false,"000-631", "000-631")</f>
      </c>
      <c r="D217" t="s" s="8">
        <v>80</v>
      </c>
      <c r="E217" t="n" s="8">
        <v>1.0</v>
      </c>
      <c r="F217" t="n" s="8">
        <v>410.0</v>
      </c>
      <c r="G217" t="s" s="8">
        <v>53</v>
      </c>
      <c r="H217" t="s" s="8">
        <v>50</v>
      </c>
      <c r="I217" t="s" s="8">
        <v>366</v>
      </c>
    </row>
    <row r="218" ht="16.0" customHeight="true">
      <c r="A218" t="n" s="7">
        <v>5.3979176E7</v>
      </c>
      <c r="B218" t="s" s="8">
        <v>71</v>
      </c>
      <c r="C218" t="n" s="8">
        <f>IF(false,"002-931", "002-931")</f>
      </c>
      <c r="D218" t="s" s="8">
        <v>222</v>
      </c>
      <c r="E218" t="n" s="8">
        <v>1.0</v>
      </c>
      <c r="F218" t="n" s="8">
        <v>490.0</v>
      </c>
      <c r="G218" t="s" s="8">
        <v>53</v>
      </c>
      <c r="H218" t="s" s="8">
        <v>50</v>
      </c>
      <c r="I218" t="s" s="8">
        <v>367</v>
      </c>
    </row>
    <row r="219" ht="16.0" customHeight="true">
      <c r="A219" t="n" s="7">
        <v>5.389908E7</v>
      </c>
      <c r="B219" t="s" s="8">
        <v>71</v>
      </c>
      <c r="C219" t="n" s="8">
        <f>IF(false,"120922944", "120922944")</f>
      </c>
      <c r="D219" t="s" s="8">
        <v>67</v>
      </c>
      <c r="E219" t="n" s="8">
        <v>1.0</v>
      </c>
      <c r="F219" t="n" s="8">
        <v>1427.0</v>
      </c>
      <c r="G219" t="s" s="8">
        <v>53</v>
      </c>
      <c r="H219" t="s" s="8">
        <v>50</v>
      </c>
      <c r="I219" t="s" s="8">
        <v>368</v>
      </c>
    </row>
    <row r="220" ht="16.0" customHeight="true">
      <c r="A220" t="n" s="7">
        <v>5.3898215E7</v>
      </c>
      <c r="B220" t="s" s="8">
        <v>71</v>
      </c>
      <c r="C220" t="n" s="8">
        <f>IF(false,"120921943", "120921943")</f>
      </c>
      <c r="D220" t="s" s="8">
        <v>203</v>
      </c>
      <c r="E220" t="n" s="8">
        <v>1.0</v>
      </c>
      <c r="F220" t="n" s="8">
        <v>1253.0</v>
      </c>
      <c r="G220" t="s" s="8">
        <v>53</v>
      </c>
      <c r="H220" t="s" s="8">
        <v>50</v>
      </c>
      <c r="I220" t="s" s="8">
        <v>369</v>
      </c>
    </row>
    <row r="221" ht="16.0" customHeight="true">
      <c r="A221" t="n" s="7">
        <v>5.3886454E7</v>
      </c>
      <c r="B221" t="s" s="8">
        <v>71</v>
      </c>
      <c r="C221" t="n" s="8">
        <f>IF(false,"005-1380", "005-1380")</f>
      </c>
      <c r="D221" t="s" s="8">
        <v>370</v>
      </c>
      <c r="E221" t="n" s="8">
        <v>2.0</v>
      </c>
      <c r="F221" t="n" s="8">
        <v>986.0</v>
      </c>
      <c r="G221" t="s" s="8">
        <v>53</v>
      </c>
      <c r="H221" t="s" s="8">
        <v>50</v>
      </c>
      <c r="I221" t="s" s="8">
        <v>371</v>
      </c>
    </row>
    <row r="222" ht="16.0" customHeight="true">
      <c r="A222" t="n" s="7">
        <v>5.4225396E7</v>
      </c>
      <c r="B222" t="s" s="8">
        <v>260</v>
      </c>
      <c r="C222" t="n" s="8">
        <f>IF(false,"120922391", "120922391")</f>
      </c>
      <c r="D222" t="s" s="8">
        <v>94</v>
      </c>
      <c r="E222" t="n" s="8">
        <v>1.0</v>
      </c>
      <c r="F222" t="n" s="8">
        <v>261.0</v>
      </c>
      <c r="G222" t="s" s="8">
        <v>53</v>
      </c>
      <c r="H222" t="s" s="8">
        <v>50</v>
      </c>
      <c r="I222" t="s" s="8">
        <v>372</v>
      </c>
    </row>
    <row r="223" ht="16.0" customHeight="true">
      <c r="A223" t="n" s="7">
        <v>5.4228871E7</v>
      </c>
      <c r="B223" t="s" s="8">
        <v>260</v>
      </c>
      <c r="C223" t="n" s="8">
        <f>IF(false,"005-1250", "005-1250")</f>
      </c>
      <c r="D223" t="s" s="8">
        <v>373</v>
      </c>
      <c r="E223" t="n" s="8">
        <v>1.0</v>
      </c>
      <c r="F223" t="n" s="8">
        <v>1326.0</v>
      </c>
      <c r="G223" t="s" s="8">
        <v>53</v>
      </c>
      <c r="H223" t="s" s="8">
        <v>50</v>
      </c>
      <c r="I223" t="s" s="8">
        <v>374</v>
      </c>
    </row>
    <row r="224" ht="16.0" customHeight="true">
      <c r="A224" t="n" s="7">
        <v>5.4211896E7</v>
      </c>
      <c r="B224" t="s" s="8">
        <v>260</v>
      </c>
      <c r="C224" t="n" s="8">
        <f>IF(false,"120921945", "120921945")</f>
      </c>
      <c r="D224" t="s" s="8">
        <v>62</v>
      </c>
      <c r="E224" t="n" s="8">
        <v>1.0</v>
      </c>
      <c r="F224" t="n" s="8">
        <v>527.0</v>
      </c>
      <c r="G224" t="s" s="8">
        <v>53</v>
      </c>
      <c r="H224" t="s" s="8">
        <v>50</v>
      </c>
      <c r="I224" t="s" s="8">
        <v>375</v>
      </c>
    </row>
    <row r="225" ht="16.0" customHeight="true">
      <c r="A225" t="n" s="7">
        <v>5.421698E7</v>
      </c>
      <c r="B225" t="s" s="8">
        <v>260</v>
      </c>
      <c r="C225" t="n" s="8">
        <f>IF(false,"120921815", "120921815")</f>
      </c>
      <c r="D225" t="s" s="8">
        <v>173</v>
      </c>
      <c r="E225" t="n" s="8">
        <v>2.0</v>
      </c>
      <c r="F225" t="n" s="8">
        <v>1013.0</v>
      </c>
      <c r="G225" t="s" s="8">
        <v>53</v>
      </c>
      <c r="H225" t="s" s="8">
        <v>50</v>
      </c>
      <c r="I225" t="s" s="8">
        <v>376</v>
      </c>
    </row>
    <row r="226" ht="16.0" customHeight="true">
      <c r="A226" t="n" s="7">
        <v>5.4209482E7</v>
      </c>
      <c r="B226" t="s" s="8">
        <v>157</v>
      </c>
      <c r="C226" t="n" s="8">
        <f>IF(false,"002-101", "002-101")</f>
      </c>
      <c r="D226" t="s" s="8">
        <v>74</v>
      </c>
      <c r="E226" t="n" s="8">
        <v>1.0</v>
      </c>
      <c r="F226" t="n" s="8">
        <v>1375.0</v>
      </c>
      <c r="G226" t="s" s="8">
        <v>53</v>
      </c>
      <c r="H226" t="s" s="8">
        <v>50</v>
      </c>
      <c r="I226" t="s" s="8">
        <v>377</v>
      </c>
    </row>
    <row r="227" ht="16.0" customHeight="true">
      <c r="A227" t="n" s="7">
        <v>5.4268183E7</v>
      </c>
      <c r="B227" t="s" s="8">
        <v>260</v>
      </c>
      <c r="C227" t="n" s="8">
        <f>IF(false,"120921897", "120921897")</f>
      </c>
      <c r="D227" t="s" s="8">
        <v>378</v>
      </c>
      <c r="E227" t="n" s="8">
        <v>4.0</v>
      </c>
      <c r="F227" t="n" s="8">
        <v>4552.0</v>
      </c>
      <c r="G227" t="s" s="8">
        <v>53</v>
      </c>
      <c r="H227" t="s" s="8">
        <v>50</v>
      </c>
      <c r="I227" t="s" s="8">
        <v>379</v>
      </c>
    </row>
    <row r="228" ht="16.0" customHeight="true">
      <c r="A228" t="n" s="7">
        <v>5.4048323E7</v>
      </c>
      <c r="B228" t="s" s="8">
        <v>54</v>
      </c>
      <c r="C228" t="n" s="8">
        <f>IF(false,"120922090", "120922090")</f>
      </c>
      <c r="D228" t="s" s="8">
        <v>100</v>
      </c>
      <c r="E228" t="n" s="8">
        <v>1.0</v>
      </c>
      <c r="F228" t="n" s="8">
        <v>899.0</v>
      </c>
      <c r="G228" t="s" s="8">
        <v>53</v>
      </c>
      <c r="H228" t="s" s="8">
        <v>50</v>
      </c>
      <c r="I228" t="s" s="8">
        <v>380</v>
      </c>
    </row>
    <row r="229" ht="16.0" customHeight="true">
      <c r="A229" t="n" s="7">
        <v>5.4030154E7</v>
      </c>
      <c r="B229" t="s" s="8">
        <v>54</v>
      </c>
      <c r="C229" t="n" s="8">
        <f>IF(false,"2152400402", "2152400402")</f>
      </c>
      <c r="D229" t="s" s="8">
        <v>233</v>
      </c>
      <c r="E229" t="n" s="8">
        <v>2.0</v>
      </c>
      <c r="F229" t="n" s="8">
        <v>504.0</v>
      </c>
      <c r="G229" t="s" s="8">
        <v>53</v>
      </c>
      <c r="H229" t="s" s="8">
        <v>50</v>
      </c>
      <c r="I229" t="s" s="8">
        <v>381</v>
      </c>
    </row>
    <row r="230" ht="16.0" customHeight="true">
      <c r="A230" t="n" s="7">
        <v>5.4065094E7</v>
      </c>
      <c r="B230" t="s" s="8">
        <v>54</v>
      </c>
      <c r="C230" t="n" s="8">
        <f>IF(false,"120922389", "120922389")</f>
      </c>
      <c r="D230" t="s" s="8">
        <v>113</v>
      </c>
      <c r="E230" t="n" s="8">
        <v>1.0</v>
      </c>
      <c r="F230" t="n" s="8">
        <v>214.0</v>
      </c>
      <c r="G230" t="s" s="8">
        <v>53</v>
      </c>
      <c r="H230" t="s" s="8">
        <v>50</v>
      </c>
      <c r="I230" t="s" s="8">
        <v>382</v>
      </c>
    </row>
    <row r="231" ht="16.0" customHeight="true">
      <c r="A231" t="n" s="7">
        <v>5.423913E7</v>
      </c>
      <c r="B231" t="s" s="8">
        <v>260</v>
      </c>
      <c r="C231" t="n" s="8">
        <f>IF(false,"120922389", "120922389")</f>
      </c>
      <c r="D231" t="s" s="8">
        <v>113</v>
      </c>
      <c r="E231" t="n" s="8">
        <v>1.0</v>
      </c>
      <c r="F231" t="n" s="8">
        <v>223.0</v>
      </c>
      <c r="G231" t="s" s="8">
        <v>53</v>
      </c>
      <c r="H231" t="s" s="8">
        <v>50</v>
      </c>
      <c r="I231" t="s" s="8">
        <v>383</v>
      </c>
    </row>
    <row r="232" ht="16.0" customHeight="true">
      <c r="A232" t="n" s="7">
        <v>5.4247518E7</v>
      </c>
      <c r="B232" t="s" s="8">
        <v>260</v>
      </c>
      <c r="C232" t="n" s="8">
        <f>IF(false,"120921901", "120921901")</f>
      </c>
      <c r="D232" t="s" s="8">
        <v>384</v>
      </c>
      <c r="E232" t="n" s="8">
        <v>2.0</v>
      </c>
      <c r="F232" t="n" s="8">
        <v>2140.0</v>
      </c>
      <c r="G232" t="s" s="8">
        <v>53</v>
      </c>
      <c r="H232" t="s" s="8">
        <v>50</v>
      </c>
      <c r="I232" t="s" s="8">
        <v>385</v>
      </c>
    </row>
    <row r="233" ht="16.0" customHeight="true">
      <c r="A233" t="n" s="7">
        <v>5.4307787E7</v>
      </c>
      <c r="B233" t="s" s="8">
        <v>260</v>
      </c>
      <c r="C233" t="n" s="8">
        <f>IF(false,"120921202", "120921202")</f>
      </c>
      <c r="D233" t="s" s="8">
        <v>109</v>
      </c>
      <c r="E233" t="n" s="8">
        <v>1.0</v>
      </c>
      <c r="F233" t="n" s="8">
        <v>1568.0</v>
      </c>
      <c r="G233" t="s" s="8">
        <v>53</v>
      </c>
      <c r="H233" t="s" s="8">
        <v>50</v>
      </c>
      <c r="I233" t="s" s="8">
        <v>386</v>
      </c>
    </row>
    <row r="234" ht="16.0" customHeight="true">
      <c r="A234" t="n" s="7">
        <v>5.4004399E7</v>
      </c>
      <c r="B234" t="s" s="8">
        <v>54</v>
      </c>
      <c r="C234" t="n" s="8">
        <f>IF(false,"000-631", "000-631")</f>
      </c>
      <c r="D234" t="s" s="8">
        <v>80</v>
      </c>
      <c r="E234" t="n" s="8">
        <v>1.0</v>
      </c>
      <c r="F234" t="n" s="8">
        <v>479.0</v>
      </c>
      <c r="G234" t="s" s="8">
        <v>53</v>
      </c>
      <c r="H234" t="s" s="8">
        <v>50</v>
      </c>
      <c r="I234" t="s" s="8">
        <v>387</v>
      </c>
    </row>
    <row r="235" ht="16.0" customHeight="true">
      <c r="A235" t="n" s="7">
        <v>5.4199615E7</v>
      </c>
      <c r="B235" t="s" s="8">
        <v>157</v>
      </c>
      <c r="C235" t="n" s="8">
        <f>IF(false,"005-1722", "005-1722")</f>
      </c>
      <c r="D235" t="s" s="8">
        <v>388</v>
      </c>
      <c r="E235" t="n" s="8">
        <v>1.0</v>
      </c>
      <c r="F235" t="n" s="8">
        <v>371.0</v>
      </c>
      <c r="G235" t="s" s="8">
        <v>53</v>
      </c>
      <c r="H235" t="s" s="8">
        <v>50</v>
      </c>
      <c r="I235" t="s" s="8">
        <v>389</v>
      </c>
    </row>
    <row r="236" ht="16.0" customHeight="true">
      <c r="A236" t="n" s="7">
        <v>5.4199615E7</v>
      </c>
      <c r="B236" t="s" s="8">
        <v>157</v>
      </c>
      <c r="C236" t="n" s="8">
        <f>IF(false,"005-1718", "005-1718")</f>
      </c>
      <c r="D236" t="s" s="8">
        <v>390</v>
      </c>
      <c r="E236" t="n" s="8">
        <v>1.0</v>
      </c>
      <c r="F236" t="n" s="8">
        <v>332.0</v>
      </c>
      <c r="G236" t="s" s="8">
        <v>53</v>
      </c>
      <c r="H236" t="s" s="8">
        <v>50</v>
      </c>
      <c r="I236" t="s" s="8">
        <v>389</v>
      </c>
    </row>
    <row r="237" ht="16.0" customHeight="true">
      <c r="A237" t="n" s="7">
        <v>5.3983492E7</v>
      </c>
      <c r="B237" t="s" s="8">
        <v>71</v>
      </c>
      <c r="C237" t="n" s="8">
        <f>IF(false,"005-1517", "005-1517")</f>
      </c>
      <c r="D237" t="s" s="8">
        <v>391</v>
      </c>
      <c r="E237" t="n" s="8">
        <v>3.0</v>
      </c>
      <c r="F237" t="n" s="8">
        <v>2169.0</v>
      </c>
      <c r="G237" t="s" s="8">
        <v>53</v>
      </c>
      <c r="H237" t="s" s="8">
        <v>50</v>
      </c>
      <c r="I237" t="s" s="8">
        <v>392</v>
      </c>
    </row>
    <row r="238" ht="16.0" customHeight="true">
      <c r="A238" t="n" s="7">
        <v>5.4290061E7</v>
      </c>
      <c r="B238" t="s" s="8">
        <v>260</v>
      </c>
      <c r="C238" t="n" s="8">
        <f>IF(false,"005-1254", "005-1254")</f>
      </c>
      <c r="D238" t="s" s="8">
        <v>56</v>
      </c>
      <c r="E238" t="n" s="8">
        <v>1.0</v>
      </c>
      <c r="F238" t="n" s="8">
        <v>554.0</v>
      </c>
      <c r="G238" t="s" s="8">
        <v>53</v>
      </c>
      <c r="H238" t="s" s="8">
        <v>50</v>
      </c>
      <c r="I238" t="s" s="8">
        <v>393</v>
      </c>
    </row>
    <row r="239" ht="16.0" customHeight="true">
      <c r="A239" t="n" s="7">
        <v>5.4277674E7</v>
      </c>
      <c r="B239" t="s" s="8">
        <v>260</v>
      </c>
      <c r="C239" t="n" s="8">
        <f>IF(false,"120921897", "120921897")</f>
      </c>
      <c r="D239" t="s" s="8">
        <v>378</v>
      </c>
      <c r="E239" t="n" s="8">
        <v>1.0</v>
      </c>
      <c r="F239" t="n" s="8">
        <v>964.0</v>
      </c>
      <c r="G239" t="s" s="8">
        <v>53</v>
      </c>
      <c r="H239" t="s" s="8">
        <v>50</v>
      </c>
      <c r="I239" t="s" s="8">
        <v>394</v>
      </c>
    </row>
    <row r="240" ht="16.0" customHeight="true">
      <c r="A240" t="n" s="7">
        <v>5.4243585E7</v>
      </c>
      <c r="B240" t="s" s="8">
        <v>260</v>
      </c>
      <c r="C240" t="n" s="8">
        <f>IF(false,"005-1254", "005-1254")</f>
      </c>
      <c r="D240" t="s" s="8">
        <v>56</v>
      </c>
      <c r="E240" t="n" s="8">
        <v>1.0</v>
      </c>
      <c r="F240" t="n" s="8">
        <v>554.0</v>
      </c>
      <c r="G240" t="s" s="8">
        <v>53</v>
      </c>
      <c r="H240" t="s" s="8">
        <v>50</v>
      </c>
      <c r="I240" t="s" s="8">
        <v>395</v>
      </c>
    </row>
    <row r="241" ht="16.0" customHeight="true">
      <c r="A241" t="n" s="7">
        <v>5.422526E7</v>
      </c>
      <c r="B241" t="s" s="8">
        <v>260</v>
      </c>
      <c r="C241" t="n" s="8">
        <f>IF(false,"120922756", "120922756")</f>
      </c>
      <c r="D241" t="s" s="8">
        <v>138</v>
      </c>
      <c r="E241" t="n" s="8">
        <v>1.0</v>
      </c>
      <c r="F241" t="n" s="8">
        <v>2961.0</v>
      </c>
      <c r="G241" t="s" s="8">
        <v>53</v>
      </c>
      <c r="H241" t="s" s="8">
        <v>50</v>
      </c>
      <c r="I241" t="s" s="8">
        <v>396</v>
      </c>
    </row>
    <row r="242" ht="16.0" customHeight="true">
      <c r="A242" t="n" s="7">
        <v>5.4242686E7</v>
      </c>
      <c r="B242" t="s" s="8">
        <v>260</v>
      </c>
      <c r="C242" t="n" s="8">
        <f>IF(false,"005-1105", "005-1105")</f>
      </c>
      <c r="D242" t="s" s="8">
        <v>397</v>
      </c>
      <c r="E242" t="n" s="8">
        <v>1.0</v>
      </c>
      <c r="F242" t="n" s="8">
        <v>517.0</v>
      </c>
      <c r="G242" t="s" s="8">
        <v>53</v>
      </c>
      <c r="H242" t="s" s="8">
        <v>50</v>
      </c>
      <c r="I242" t="s" s="8">
        <v>398</v>
      </c>
    </row>
    <row r="243" ht="16.0" customHeight="true">
      <c r="A243" t="n" s="7">
        <v>5.4134684E7</v>
      </c>
      <c r="B243" t="s" s="8">
        <v>157</v>
      </c>
      <c r="C243" t="n" s="8">
        <f>IF(false,"120922642", "120922642")</f>
      </c>
      <c r="D243" t="s" s="8">
        <v>312</v>
      </c>
      <c r="E243" t="n" s="8">
        <v>1.0</v>
      </c>
      <c r="F243" t="n" s="8">
        <v>441.0</v>
      </c>
      <c r="G243" t="s" s="8">
        <v>53</v>
      </c>
      <c r="H243" t="s" s="8">
        <v>50</v>
      </c>
      <c r="I243" t="s" s="8">
        <v>399</v>
      </c>
    </row>
    <row r="244" ht="16.0" customHeight="true">
      <c r="A244" t="n" s="7">
        <v>5.4303841E7</v>
      </c>
      <c r="B244" t="s" s="8">
        <v>260</v>
      </c>
      <c r="C244" t="n" s="8">
        <f>IF(false,"120921900", "120921900")</f>
      </c>
      <c r="D244" t="s" s="8">
        <v>298</v>
      </c>
      <c r="E244" t="n" s="8">
        <v>1.0</v>
      </c>
      <c r="F244" t="n" s="8">
        <v>966.0</v>
      </c>
      <c r="G244" t="s" s="8">
        <v>53</v>
      </c>
      <c r="H244" t="s" s="8">
        <v>50</v>
      </c>
      <c r="I244" t="s" s="8">
        <v>400</v>
      </c>
    </row>
    <row r="245" ht="16.0" customHeight="true">
      <c r="A245" t="n" s="7">
        <v>5.4301832E7</v>
      </c>
      <c r="B245" t="s" s="8">
        <v>260</v>
      </c>
      <c r="C245" t="n" s="8">
        <f>IF(false,"120921816", "120921816")</f>
      </c>
      <c r="D245" t="s" s="8">
        <v>122</v>
      </c>
      <c r="E245" t="n" s="8">
        <v>1.0</v>
      </c>
      <c r="F245" t="n" s="8">
        <v>555.0</v>
      </c>
      <c r="G245" t="s" s="8">
        <v>53</v>
      </c>
      <c r="H245" t="s" s="8">
        <v>50</v>
      </c>
      <c r="I245" t="s" s="8">
        <v>401</v>
      </c>
    </row>
    <row r="246" ht="16.0" customHeight="true">
      <c r="A246" t="n" s="7">
        <v>5.4267707E7</v>
      </c>
      <c r="B246" t="s" s="8">
        <v>260</v>
      </c>
      <c r="C246" t="n" s="8">
        <f>IF(false,"005-1254", "005-1254")</f>
      </c>
      <c r="D246" t="s" s="8">
        <v>56</v>
      </c>
      <c r="E246" t="n" s="8">
        <v>1.0</v>
      </c>
      <c r="F246" t="n" s="8">
        <v>554.0</v>
      </c>
      <c r="G246" t="s" s="8">
        <v>53</v>
      </c>
      <c r="H246" t="s" s="8">
        <v>50</v>
      </c>
      <c r="I246" t="s" s="8">
        <v>402</v>
      </c>
    </row>
    <row r="247" ht="16.0" customHeight="true">
      <c r="A247" t="n" s="7">
        <v>5.3924258E7</v>
      </c>
      <c r="B247" t="s" s="8">
        <v>71</v>
      </c>
      <c r="C247" t="n" s="8">
        <f>IF(false,"120922387", "120922387")</f>
      </c>
      <c r="D247" t="s" s="8">
        <v>115</v>
      </c>
      <c r="E247" t="n" s="8">
        <v>1.0</v>
      </c>
      <c r="F247" t="n" s="8">
        <v>252.0</v>
      </c>
      <c r="G247" t="s" s="8">
        <v>53</v>
      </c>
      <c r="H247" t="s" s="8">
        <v>50</v>
      </c>
      <c r="I247" t="s" s="8">
        <v>403</v>
      </c>
    </row>
    <row r="248" ht="16.0" customHeight="true"/>
    <row r="249" ht="16.0" customHeight="true">
      <c r="A249" t="s" s="1">
        <v>37</v>
      </c>
      <c r="B249" s="1"/>
      <c r="C249" s="1"/>
      <c r="D249" s="1"/>
      <c r="E249" s="1"/>
      <c r="F249" t="n" s="8">
        <v>279679.0</v>
      </c>
      <c r="G249" s="2"/>
    </row>
    <row r="250" ht="16.0" customHeight="true"/>
    <row r="251" ht="16.0" customHeight="true">
      <c r="A251" t="s" s="1">
        <v>36</v>
      </c>
    </row>
    <row r="252" ht="34.0" customHeight="true">
      <c r="A252" t="s" s="9">
        <v>38</v>
      </c>
      <c r="B252" t="s" s="9">
        <v>0</v>
      </c>
      <c r="C252" t="s" s="9">
        <v>43</v>
      </c>
      <c r="D252" t="s" s="9">
        <v>1</v>
      </c>
      <c r="E252" t="s" s="9">
        <v>2</v>
      </c>
      <c r="F252" t="s" s="9">
        <v>39</v>
      </c>
      <c r="G252" t="s" s="9">
        <v>5</v>
      </c>
      <c r="H252" t="s" s="9">
        <v>3</v>
      </c>
      <c r="I252" t="s" s="9">
        <v>4</v>
      </c>
    </row>
    <row r="253" ht="16.0" customHeight="true">
      <c r="A253" t="n" s="8">
        <v>5.1299719E7</v>
      </c>
      <c r="B253" t="s" s="8">
        <v>404</v>
      </c>
      <c r="C253" t="n" s="8">
        <f>IF(false,"000-631", "000-631")</f>
      </c>
      <c r="D253" t="s" s="8">
        <v>80</v>
      </c>
      <c r="E253" t="n" s="8">
        <v>1.0</v>
      </c>
      <c r="F253" t="n" s="8">
        <v>-505.0</v>
      </c>
      <c r="G253" t="s" s="8">
        <v>405</v>
      </c>
      <c r="H253" t="s" s="8">
        <v>54</v>
      </c>
      <c r="I253" t="s" s="8">
        <v>406</v>
      </c>
    </row>
    <row r="254" ht="16.0" customHeight="true">
      <c r="A254" t="n" s="8">
        <v>5.3622739E7</v>
      </c>
      <c r="B254" t="s" s="8">
        <v>66</v>
      </c>
      <c r="C254" t="n" s="8">
        <f>IF(false,"005-1373", "005-1373")</f>
      </c>
      <c r="D254" t="s" s="8">
        <v>120</v>
      </c>
      <c r="E254" t="n" s="8">
        <v>1.0</v>
      </c>
      <c r="F254" t="n" s="8">
        <v>-729.0</v>
      </c>
      <c r="G254" t="s" s="8">
        <v>405</v>
      </c>
      <c r="H254" t="s" s="8">
        <v>54</v>
      </c>
      <c r="I254" t="s" s="8">
        <v>407</v>
      </c>
    </row>
    <row r="255" ht="16.0" customHeight="true">
      <c r="A255" t="n" s="8">
        <v>5.0562127E7</v>
      </c>
      <c r="B255" t="s" s="8">
        <v>408</v>
      </c>
      <c r="C255" t="n" s="8">
        <f>IF(false,"120923157", "120923157")</f>
      </c>
      <c r="D255" t="s" s="8">
        <v>409</v>
      </c>
      <c r="E255" t="n" s="8">
        <v>1.0</v>
      </c>
      <c r="F255" t="n" s="8">
        <v>-8899.0</v>
      </c>
      <c r="G255" t="s" s="8">
        <v>405</v>
      </c>
      <c r="H255" t="s" s="8">
        <v>54</v>
      </c>
      <c r="I255" t="s" s="8">
        <v>410</v>
      </c>
    </row>
    <row r="256" ht="16.0" customHeight="true">
      <c r="A256" t="n" s="8">
        <v>5.3538791E7</v>
      </c>
      <c r="B256" t="s" s="8">
        <v>51</v>
      </c>
      <c r="C256" t="n" s="8">
        <f>IF(false,"005-1254", "005-1254")</f>
      </c>
      <c r="D256" t="s" s="8">
        <v>56</v>
      </c>
      <c r="E256" t="n" s="8">
        <v>2.0</v>
      </c>
      <c r="F256" t="n" s="8">
        <v>-1108.0</v>
      </c>
      <c r="G256" t="s" s="8">
        <v>405</v>
      </c>
      <c r="H256" t="s" s="8">
        <v>54</v>
      </c>
      <c r="I256" t="s" s="8">
        <v>411</v>
      </c>
    </row>
    <row r="257" ht="16.0" customHeight="true">
      <c r="A257" t="n" s="8">
        <v>5.1424442E7</v>
      </c>
      <c r="B257" t="s" s="8">
        <v>412</v>
      </c>
      <c r="C257" t="n" s="8">
        <f>IF(false,"120923128", "120923128")</f>
      </c>
      <c r="D257" t="s" s="8">
        <v>413</v>
      </c>
      <c r="E257" t="n" s="8">
        <v>1.0</v>
      </c>
      <c r="F257" t="n" s="8">
        <v>-2961.0</v>
      </c>
      <c r="G257" t="s" s="8">
        <v>405</v>
      </c>
      <c r="H257" t="s" s="8">
        <v>157</v>
      </c>
      <c r="I257" t="s" s="8">
        <v>414</v>
      </c>
    </row>
    <row r="258" ht="16.0" customHeight="true">
      <c r="A258" t="n" s="8">
        <v>5.2818125E7</v>
      </c>
      <c r="B258" t="s" s="8">
        <v>415</v>
      </c>
      <c r="C258" t="n" s="8">
        <f>IF(false,"120921872", "120921872")</f>
      </c>
      <c r="D258" t="s" s="8">
        <v>284</v>
      </c>
      <c r="E258" t="n" s="8">
        <v>2.0</v>
      </c>
      <c r="F258" t="n" s="8">
        <v>-530.0</v>
      </c>
      <c r="G258" t="s" s="8">
        <v>405</v>
      </c>
      <c r="H258" t="s" s="8">
        <v>50</v>
      </c>
      <c r="I258" t="s" s="8">
        <v>416</v>
      </c>
    </row>
    <row r="259" ht="16.0" customHeight="true"/>
    <row r="260" ht="16.0" customHeight="true">
      <c r="A260" t="s" s="1">
        <v>37</v>
      </c>
      <c r="F260" t="n" s="8">
        <v>-14732.0</v>
      </c>
      <c r="G260" s="2"/>
      <c r="H260" s="0"/>
      <c r="I260" s="0"/>
    </row>
    <row r="261" ht="16.0" customHeight="true">
      <c r="A261" s="1"/>
      <c r="B261" s="1"/>
      <c r="C261" s="1"/>
      <c r="D261" s="1"/>
      <c r="E261" s="1"/>
      <c r="F261" s="1"/>
      <c r="G261" s="1"/>
      <c r="H261" s="1"/>
      <c r="I261" s="1"/>
    </row>
    <row r="262" ht="16.0" customHeight="true">
      <c r="A262" t="s" s="1">
        <v>40</v>
      </c>
    </row>
    <row r="263" ht="34.0" customHeight="true">
      <c r="A263" t="s" s="9">
        <v>47</v>
      </c>
      <c r="B263" t="s" s="9">
        <v>48</v>
      </c>
      <c r="C263" s="9"/>
      <c r="D263" s="9"/>
      <c r="E263" s="9"/>
      <c r="F263" t="s" s="9">
        <v>39</v>
      </c>
      <c r="G263" t="s" s="9">
        <v>5</v>
      </c>
      <c r="H263" t="s" s="9">
        <v>3</v>
      </c>
      <c r="I263" t="s" s="9">
        <v>4</v>
      </c>
    </row>
    <row r="264" ht="16.0" customHeight="true"/>
    <row r="265" ht="16.0" customHeight="true">
      <c r="A265" t="s" s="1">
        <v>37</v>
      </c>
      <c r="F265" t="n" s="8">
        <v>0.0</v>
      </c>
      <c r="G265" s="2"/>
      <c r="H265" s="0"/>
      <c r="I265" s="0"/>
    </row>
    <row r="266" ht="16.0" customHeight="true">
      <c r="A266" s="1"/>
      <c r="B266" s="1"/>
      <c r="C266" s="1"/>
      <c r="D266" s="1"/>
      <c r="E266" s="1"/>
      <c r="F266" s="1"/>
      <c r="G266" s="1"/>
      <c r="H266" s="1"/>
      <c r="I26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