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<sst xmlns="http://schemas.openxmlformats.org/spreadsheetml/2006/main" count="5412" uniqueCount="720">
  <si>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</si>
  <si>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</si>
  <si>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</si>
  <si>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</si>
  <si>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</si>
  <si>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</si>
  <si>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</si>
  <si>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</si>
  <si>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</si>
  <si>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</si>
  <si>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</si>
  <si>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</si>
  <si>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</si>
  <si>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</si>
  <si>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</si>
  <si>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</si>
  <si>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</si>
  <si>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</si>
  <si>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</si>
  <si>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</si>
  <si>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</si>
  <si>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</si>
  <si>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</si>
  <si>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</si>
  <si>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</si>
  <si>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</si>
  <si>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</si>
  <si>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</si>
  <si>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</si>
  <si>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</si>
  <si>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</si>
  <si>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</si>
  <si>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</si>
  <si>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</si>
  <si>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</si>
  <si>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</si>
  <si>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</si>
  <si>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</si>
  <si>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</si>
  <si>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</si>
  <si>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</si>
  <si>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</si>
  <si>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</si>
  <si>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</si>
  <si>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</si>
  <si>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</si>
  <si>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</si>
  <si>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</si>
  <si>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</si>
  <si>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</si>
  <si>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12.04.2021</t>
  </si>
  <si>
    <t>07.04.2021</t>
  </si>
  <si>
    <t>Goo.N трусики XL (12-20 кг) 38 шт.</t>
  </si>
  <si>
    <t>Платёж покупателя</t>
  </si>
  <si>
    <t>09.04.2021</t>
  </si>
  <si>
    <t>606e0f337399013bb0559789</t>
  </si>
  <si>
    <t>Manuoki подгузники UltraThin L (12+ кг) 44 шт.</t>
  </si>
  <si>
    <t>606e077904e9438dd48a7465</t>
  </si>
  <si>
    <t>Goo.N подгузники Ultra NB (до 5 кг) 114 шт.</t>
  </si>
  <si>
    <t>606e083104e943229d8a73be</t>
  </si>
  <si>
    <t>Joonies трусики Comfort L (9-14 кг) 44 шт.</t>
  </si>
  <si>
    <t>606e00b204e943d53e8a73d5</t>
  </si>
  <si>
    <t>Manuoki трусики XXL (15+ кг) 36 шт.</t>
  </si>
  <si>
    <t>606df995b9f8ed9a918f3427</t>
  </si>
  <si>
    <t>Missha BB крем Perfect Cover, SPF 42, 20 мл, оттенок: 23 natural beige</t>
  </si>
  <si>
    <t>606dea8503c378914f109f03</t>
  </si>
  <si>
    <t>Joonies трусики Premium Soft L (9-14 кг) 44 шт.</t>
  </si>
  <si>
    <t>606dddae3b3176253beaffef</t>
  </si>
  <si>
    <t>606dd8fc2fe0985249a28558</t>
  </si>
  <si>
    <t>YokoSun трусики Premium L (9-14 кг) 44 шт.</t>
  </si>
  <si>
    <t>606dc2728927ca108e66abe9</t>
  </si>
  <si>
    <t>Goo.N трусики Ultra L (9-14 кг) 56 шт.</t>
  </si>
  <si>
    <t>606db2cd94d527c0f35e6c02</t>
  </si>
  <si>
    <t>08.04.2021</t>
  </si>
  <si>
    <t>Goo.N подгузники L (9-14 кг) 54 шт.</t>
  </si>
  <si>
    <t>606ec47583b1f2205a61f449</t>
  </si>
  <si>
    <t>Joonies трусики Comfort XL (12-17 кг) 38 шт.</t>
  </si>
  <si>
    <t>606f6d8104e943534c8a739f</t>
  </si>
  <si>
    <t>YokoSun трусики XL (12-20 кг) 38 шт.</t>
  </si>
  <si>
    <t>606d9834863e4e14c1f89748</t>
  </si>
  <si>
    <t>Ёkitto трусики М (5-10 кг) 52 шт.</t>
  </si>
  <si>
    <t>606d989503c3780f46934c0f</t>
  </si>
  <si>
    <t>YokoSun трусики L (9-14 кг) 44 шт.</t>
  </si>
  <si>
    <t>606d844cb9f8edc2774f2f94</t>
  </si>
  <si>
    <t>Ёkitto трусики L (9-14 кг) 44 шт.</t>
  </si>
  <si>
    <t>606d6c33b9f8edc48f4f2f75</t>
  </si>
  <si>
    <t>606d62b103c378b361934bb5</t>
  </si>
  <si>
    <t>Max Factor Тушь для ресниц False Lash Effect, black</t>
  </si>
  <si>
    <t>606d5c83c3080f991f7c3118</t>
  </si>
  <si>
    <t>YokoSun трусики M (6-10 кг) 58 шт.</t>
  </si>
  <si>
    <t>606d498e739901332803490b</t>
  </si>
  <si>
    <t>Manuoki трусики М (6-11 кг) 56 шт.</t>
  </si>
  <si>
    <t>Гель для стирки Kao Attack Bio EX, 0.77 кг, дой-пак</t>
  </si>
  <si>
    <t>606d46818927ca947422d6bb</t>
  </si>
  <si>
    <t>YokoSun трусики Premium M (6-10 кг) 56 шт.</t>
  </si>
  <si>
    <t>606d423304e9437c6aca3cce</t>
  </si>
  <si>
    <t>606d3e9e2af6cd3ceeedcf62</t>
  </si>
  <si>
    <t>YokoSun подгузники Premium NB (0-5 кг) 36 шт.</t>
  </si>
  <si>
    <t>606ce2d87153b316c2e82bfe</t>
  </si>
  <si>
    <t>ON: THE BODY пенка для умывания с экстрактом цитрусовых, 120 г</t>
  </si>
  <si>
    <t>606ccfd1dbdc3130494fd229</t>
  </si>
  <si>
    <t>YokoSun трусики Econom XXL (15-25 кг) 32 шт.</t>
  </si>
  <si>
    <t>606f3afb3b317621caeafff8</t>
  </si>
  <si>
    <t>06.04.2021</t>
  </si>
  <si>
    <t>606cad72dff13b666127fd97</t>
  </si>
  <si>
    <t>606caa2d8927caebd722d777</t>
  </si>
  <si>
    <t>606c973e6a864317b1924933</t>
  </si>
  <si>
    <t>606c8bd4fbacea25c3294600</t>
  </si>
  <si>
    <t>606c7a024f5c6e1cbe83edfa</t>
  </si>
  <si>
    <t>606c737b4f5c6e1d6083ed97</t>
  </si>
  <si>
    <t>606c2b729066f47f0b9d9432</t>
  </si>
  <si>
    <t>Merries подгузники L (9-14 кг) 54 шт.</t>
  </si>
  <si>
    <t>606f5d5fc3080fa7f308ffdc</t>
  </si>
  <si>
    <t>05.04.2021</t>
  </si>
  <si>
    <t>La'dor Маска для сухих и поврежденных волос Hydro LPP Treatment, 150 мл</t>
  </si>
  <si>
    <t>606b1c6bc5311b296f27ca1f</t>
  </si>
  <si>
    <t>606ea3bc954f6b226cf84289</t>
  </si>
  <si>
    <t>Merries трусики XL (12-22 кг) 50 шт.</t>
  </si>
  <si>
    <t>606b2d9b792ab10fc7814407</t>
  </si>
  <si>
    <t>Merries трусики XXL (15-28 кг) 32 шт.</t>
  </si>
  <si>
    <t>606ff9b004e94353478a749e</t>
  </si>
  <si>
    <t>606a9b9683b1f224c25dbecb</t>
  </si>
  <si>
    <t>Pigeon палочки ватные с липкой поверхностью 50 шт</t>
  </si>
  <si>
    <t>606d3c919066f435a2676ebe</t>
  </si>
  <si>
    <t>606e1bd39066f41cc09d933a</t>
  </si>
  <si>
    <t>03.04.2021</t>
  </si>
  <si>
    <t>Goo.N подгузники Ultra L (9-14 кг) 68 шт.</t>
  </si>
  <si>
    <t>606ffcd2dbdc31920d622efd</t>
  </si>
  <si>
    <t>606b65f87153b3761b421b8d</t>
  </si>
  <si>
    <t>606f6b2473990146b95597ba</t>
  </si>
  <si>
    <t>Гель для душа Biore Бодрящий цитрус, 480 мл</t>
  </si>
  <si>
    <t>606f48469066f409b79d940e</t>
  </si>
  <si>
    <t>02.04.2021</t>
  </si>
  <si>
    <t>YokoSun трусики Premium L (9-14 кг) 44 шт. 44 шт.</t>
  </si>
  <si>
    <t>607003d5c3080f24b809004e</t>
  </si>
  <si>
    <t>606d85dbf988017cf56dafd5</t>
  </si>
  <si>
    <t>Etude House карандаш Drawing Eye Brow, оттенок 07 light brown</t>
  </si>
  <si>
    <t>606f77d2f78dba302d1515ba</t>
  </si>
  <si>
    <t>Manuoki трусики L (9-14 кг) 44 шт.</t>
  </si>
  <si>
    <t>606dc3ec4f5c6e24c1ad993c</t>
  </si>
  <si>
    <t>Joonies подгузники Premium Soft L (9-14 кг) 42 шт.</t>
  </si>
  <si>
    <t>606df70cf4c0cb098cd79b45</t>
  </si>
  <si>
    <t>Joonies трусики Premium Soft XL (12-17 кг) 38 шт.</t>
  </si>
  <si>
    <t>606d9e87b9f8eda1734f2e1d</t>
  </si>
  <si>
    <t>606acebab9f8ed16eed86b08</t>
  </si>
  <si>
    <t>606c56827153b323075d0e68</t>
  </si>
  <si>
    <t>606caa396a86435ed79249ef</t>
  </si>
  <si>
    <t>Manuoki трусики XL (12+ кг) 38 шт.</t>
  </si>
  <si>
    <t>606d90aa3b317642a8c0dad5</t>
  </si>
  <si>
    <t>606caeec2af6cd2d87edcffd</t>
  </si>
  <si>
    <t>Набор Esthetic House CP-1 Intense nourishing v2.0, шампунь, 500 мл и кондиционер, 500 мл</t>
  </si>
  <si>
    <t>606d86af2fe0985dc9406d81</t>
  </si>
  <si>
    <t>606dc1d3b9f8ed0fa58f3528</t>
  </si>
  <si>
    <t>Palmbaby трусики Традиционные XXL (15+ кг) 36 шт.</t>
  </si>
  <si>
    <t>606d9acb954f6bc145ae3656</t>
  </si>
  <si>
    <t>606daf38dff13b49c8998939</t>
  </si>
  <si>
    <t>Joonies трусики Comfort XXL (15-20 кг) 28 шт.</t>
  </si>
  <si>
    <t>606e9e4099d6ef32e85d8e0c</t>
  </si>
  <si>
    <t>Esthetic House Formula Ampoule AC Tea Tree Сыворотка для лица, 80 мл</t>
  </si>
  <si>
    <t>606e16ebc3080fe68308ff9f</t>
  </si>
  <si>
    <t>606e914a3620c2492819e656</t>
  </si>
  <si>
    <t>YokoSun подгузники L (9-13 кг) 54 шт.</t>
  </si>
  <si>
    <t>606e3cde4f5c6e5243ad98de</t>
  </si>
  <si>
    <t>Goo.N трусики Ultra XL (12-20 кг) 50 шт.</t>
  </si>
  <si>
    <t>606c0f4dfbacea483d8a2bb1</t>
  </si>
  <si>
    <t>606dd30994d5271a73cc21a2</t>
  </si>
  <si>
    <t>60700ce24f5c6e77e8ad997f</t>
  </si>
  <si>
    <t>606dce777399011929559846</t>
  </si>
  <si>
    <t>606e0ae8dff13b18769988b8</t>
  </si>
  <si>
    <t>606ddad8bed21e5bc4693787</t>
  </si>
  <si>
    <t>606e68e194d527f339cc215d</t>
  </si>
  <si>
    <t>606e0ac0dff13b63549988dd</t>
  </si>
  <si>
    <t>04.04.2021</t>
  </si>
  <si>
    <t>6070165f2af6cd3d60bacece</t>
  </si>
  <si>
    <t>606ef1176a86432b91bafa13</t>
  </si>
  <si>
    <t>Yokito трусики XL (12+ кг) 34 шт.</t>
  </si>
  <si>
    <t>60701abc99d6ef4e485d8e39</t>
  </si>
  <si>
    <t>Joonies трусики Premium Soft M (6-11 кг) 56 шт. 56 шт.</t>
  </si>
  <si>
    <t>60701d843b31761c40eb001f</t>
  </si>
  <si>
    <t>6070224120d51d13fbae8ed2</t>
  </si>
  <si>
    <t>31.03.2021</t>
  </si>
  <si>
    <t>Goo.N подгузники S (4-8 кг) 84 шт.</t>
  </si>
  <si>
    <t>607028eef988016c8192c0e8</t>
  </si>
  <si>
    <t>60702d7d99d6ef52935d8ea3</t>
  </si>
  <si>
    <t>Vivienne Sabo Тушь для ресниц Cabaret Premiere, 04 фиолетовый</t>
  </si>
  <si>
    <t>606d77fe94d52730c45e6c3c</t>
  </si>
  <si>
    <t>6070307599d6ef26bc5d8e3e</t>
  </si>
  <si>
    <t>YokoSun трусики Premium XL (12-20 кг) 38 шт.</t>
  </si>
  <si>
    <t>6070311594d5279342cc2198</t>
  </si>
  <si>
    <t>Enough Пудра компактная с коллагеном увлажняющая Collagen Hydro Moisture Two Way Cake SPF25 PA++ 21 натурально-бежевый</t>
  </si>
  <si>
    <t>6070348204e94331908a74cf</t>
  </si>
  <si>
    <t>6070361694d52742d0cc2212</t>
  </si>
  <si>
    <t>607039a33b31764352eaffa7</t>
  </si>
  <si>
    <t>607039a98927ca2f8166aac5</t>
  </si>
  <si>
    <t>Goo.N трусики L (9-14 кг) 44 шт.</t>
  </si>
  <si>
    <t>60704086792ab15644d53d81</t>
  </si>
  <si>
    <t>60704286c3080f67ce0900e6</t>
  </si>
  <si>
    <t>60704287954f6b5acef84381</t>
  </si>
  <si>
    <t>YokoSun подгузники S (до 6 кг) 82 шт.</t>
  </si>
  <si>
    <t>60704925c3080fde94090057</t>
  </si>
  <si>
    <t>6070492bdff13b71009988ab</t>
  </si>
  <si>
    <t>60704c45dbdc3180f6622ea7</t>
  </si>
  <si>
    <t>Merries трусики XXL (15-28 кг) 26 шт.</t>
  </si>
  <si>
    <t>60704c4803c3789d70109f6f</t>
  </si>
  <si>
    <t>YokoSun трусики Econom XL (12-20 кг) 38 шт.</t>
  </si>
  <si>
    <t>607050e26a864312a3bafaad</t>
  </si>
  <si>
    <t>607055b09066f442dc9d9421</t>
  </si>
  <si>
    <t>607057a58927ca88bb66abdc</t>
  </si>
  <si>
    <t>Merries подгузники XL (12-20 кг) 44 шт.</t>
  </si>
  <si>
    <t>607057adf78dba62ac15155e</t>
  </si>
  <si>
    <t>606f205d954f6bd5a7f84311</t>
  </si>
  <si>
    <t>60705e760fe99514e9927eb1</t>
  </si>
  <si>
    <t>La'dor шампунь Triple x3 Natural, 530 мл</t>
  </si>
  <si>
    <t>60705e982af6cd1bf0bace09</t>
  </si>
  <si>
    <t>30.03.2021</t>
  </si>
  <si>
    <t>Yokito трусики L (9-14 кг) 44 шт.</t>
  </si>
  <si>
    <t>60705fc3954f6bb74cf842f6</t>
  </si>
  <si>
    <t>606d8b212af6cd7c01edcfac</t>
  </si>
  <si>
    <t>607060c82fe0985902a28649</t>
  </si>
  <si>
    <t>60706105dff13b6302998953</t>
  </si>
  <si>
    <t>606daf9104e9434694ca3c55</t>
  </si>
  <si>
    <t>Pigeon Бутылочка Перистальтик Плюс с широким горлом PP, 160 мл, с рождения, бесцветный</t>
  </si>
  <si>
    <t>607063107153b3aa81fe76e6</t>
  </si>
  <si>
    <t>Joonies подгузники Premium Soft NB (0-5 кг) 24 шт.</t>
  </si>
  <si>
    <t>YokoSun подгузники M (5-10 кг) 62 шт.</t>
  </si>
  <si>
    <t>6070633ab9f8ed6dc58f34fe</t>
  </si>
  <si>
    <t>Esthetic House Протеиновая маска для лечения и разглаживания повреждённых волос CP-1 Premium Protein Treatment, 250 мл</t>
  </si>
  <si>
    <t>607063423b31767900eaff85</t>
  </si>
  <si>
    <t>Esthetic House кондиционер для волос CP-1 Bright Complex Intense Nourishing Professional с протеинами, 100 мл</t>
  </si>
  <si>
    <t>606ea235f988012ddd92c1af</t>
  </si>
  <si>
    <t>606e347ddff13b16be99886c</t>
  </si>
  <si>
    <t>606ea204954f6bdbcbf84231</t>
  </si>
  <si>
    <t>607065e10fe9957c74927dfc</t>
  </si>
  <si>
    <t>606e335fdbdc3133d2622e30</t>
  </si>
  <si>
    <t>Смесь Kabrita 3 GOLD для комфортного пищеварения, старше 12 месяцев, 400 г</t>
  </si>
  <si>
    <t>606db37c03c3780fc4109e46</t>
  </si>
  <si>
    <t>Genki подгузники Premium Soft M (6-11 кг) 64 шт.</t>
  </si>
  <si>
    <t>607068810fe99561b5927e52</t>
  </si>
  <si>
    <t>Missha BB крем Perfect Cover, SPF 42, 20 мл, оттенок: 13 bright beige</t>
  </si>
  <si>
    <t>607069713b31765847eaffc2</t>
  </si>
  <si>
    <t>Goo.N подгузники Ultra (6-11 кг) 80 шт.</t>
  </si>
  <si>
    <t>60706aae7153b38b96fe76d1</t>
  </si>
  <si>
    <t>60706c5999d6ef57685d8e40</t>
  </si>
  <si>
    <t>Merries трусики L (9-14 кг) 56 шт.</t>
  </si>
  <si>
    <t>606db3f503c37865de109e93</t>
  </si>
  <si>
    <t>60706f2683b1f2259e61f4e9</t>
  </si>
  <si>
    <t>Palmbaby подгузники Palmbaby Традиционные M (6-11 кг) 62 шт.</t>
  </si>
  <si>
    <t>607073afdbdc31da1a622ffc</t>
  </si>
  <si>
    <t>Joonies подгузники Premium Soft S (4-8 кг) 64 шт. 64 шт.</t>
  </si>
  <si>
    <t>6070768d4f5c6e3edead9960</t>
  </si>
  <si>
    <t>Goo.N трусики XXL (13-25 кг) 28 шт.</t>
  </si>
  <si>
    <t>6070785b954f6ba803f8426f</t>
  </si>
  <si>
    <t>60707fc1f988011f0792c156</t>
  </si>
  <si>
    <t>YokoSun трусики XXL (15-23 кг) 28 шт.</t>
  </si>
  <si>
    <t>607084997399017eea7e7d2d</t>
  </si>
  <si>
    <t>YokoSun подгузники XL (13+ кг) 42 шт.</t>
  </si>
  <si>
    <t>60708b768927caff1466abd5</t>
  </si>
  <si>
    <t>60708ddc9066f42c429d938d</t>
  </si>
  <si>
    <t>Merries трусики M (6-11 кг) 74 шт.</t>
  </si>
  <si>
    <t>60708f7b4f5c6e2b90ad9930</t>
  </si>
  <si>
    <t>60708fa0954f6b3a43f8421e</t>
  </si>
  <si>
    <t>6070901c3b31761926eaff5d</t>
  </si>
  <si>
    <t>607096ad03c378512d109de9</t>
  </si>
  <si>
    <t>Соска Pigeon Peristaltic PLUS L 6м+, 2 шт. бесцветный</t>
  </si>
  <si>
    <t>606b51669066f478169d93ad</t>
  </si>
  <si>
    <t>Esthetic House Набор Кондиционер + шампунь для волос CP-1, 500 мл + 100 мл</t>
  </si>
  <si>
    <t>607097c7dbdc312774623030</t>
  </si>
  <si>
    <t>60709902954f6b6042f84337</t>
  </si>
  <si>
    <t>60709df46a8643347bbafa50</t>
  </si>
  <si>
    <t>606b62b88927cae46d719e83</t>
  </si>
  <si>
    <t>6070b0de03c3788d0d109eea</t>
  </si>
  <si>
    <t>6070bc1c7153b35542fe7569</t>
  </si>
  <si>
    <t>606eba00c3080ffc6a090060</t>
  </si>
  <si>
    <t>10.04.2021</t>
  </si>
  <si>
    <t>606f65d0b9f8edb1388f3455</t>
  </si>
  <si>
    <t>Масло IQ BEAUTY Premium обогащенное для кутикулы, 12.5 мл</t>
  </si>
  <si>
    <t>606f790f863e4e3e4c97bf1d</t>
  </si>
  <si>
    <t>606f798a792ab161aad53cde</t>
  </si>
  <si>
    <t>6070748632da834430e4ff60</t>
  </si>
  <si>
    <t>6070cab04f5c6e48d9ad9933</t>
  </si>
  <si>
    <t>606f55cc9066f437509d9409</t>
  </si>
  <si>
    <t>606f4debf988010a1392c115</t>
  </si>
  <si>
    <t>606f454e7153b3bdcbfe75e4</t>
  </si>
  <si>
    <t>Saphir Очиститель Sneaker Cleaner</t>
  </si>
  <si>
    <t>6070884ab9f8ed6aa58f3590</t>
  </si>
  <si>
    <t>Jigott Тушь для ресниц Cats Eye Power Curling Mascara, черный</t>
  </si>
  <si>
    <t>606edcd42af6cd3228bacecc</t>
  </si>
  <si>
    <t>60700d355a39511a181985a7</t>
  </si>
  <si>
    <t>606fde67bed21e7fe36937fe</t>
  </si>
  <si>
    <t>Etude House скраб для лица Baking Powder Crunch Pore Scrub для сужения пор с содой 7 г 24 шт.</t>
  </si>
  <si>
    <t>606f65c28927cae33c66aa80</t>
  </si>
  <si>
    <t>606f727c5a3951dba81984f5</t>
  </si>
  <si>
    <t>606ef3d43620c215a819e64e</t>
  </si>
  <si>
    <t>6070dcc503c3781ebb109df7</t>
  </si>
  <si>
    <t>Goo.N трусики Сheerful Baby XL (11-18 кг) 42 шт.</t>
  </si>
  <si>
    <t>606f6b7f20d51d4901ae8dd5</t>
  </si>
  <si>
    <t>606dca1383b1f2378b61f43d</t>
  </si>
  <si>
    <t>FUNS спрей для туалета с ароматом мяты, 0.38 л</t>
  </si>
  <si>
    <t>606f1f205a39511c3a1984e7</t>
  </si>
  <si>
    <t>Vivienne Sabo Тушь для ресниц Cabaret Premiere, 01 черный</t>
  </si>
  <si>
    <t>607079bd954f6b5bccf843e2</t>
  </si>
  <si>
    <t>Merries подгузники L (9-14 кг) 64 шт.</t>
  </si>
  <si>
    <t>606f553cf98801942992c120</t>
  </si>
  <si>
    <t>606fe96899d6ef06265d8eef</t>
  </si>
  <si>
    <t>Goo.N подгузники Ultra XL (12-20 кг) 52 шт.</t>
  </si>
  <si>
    <t>606fda63f78dba3b4515154c</t>
  </si>
  <si>
    <t>Goo.N трусики Ultra M (7-12 кг) 74 шт.</t>
  </si>
  <si>
    <t>606f6c95f98801951592c0f8</t>
  </si>
  <si>
    <t>Смесь Kabrita 3 GOLD для комфортного пищеварения, с 12 месяцев, 800 г</t>
  </si>
  <si>
    <t>606f54e199d6ef782c5d8e99</t>
  </si>
  <si>
    <t>606f780df98801c1ef92c050</t>
  </si>
  <si>
    <t>606f0063b9f8ed6ac78f351e</t>
  </si>
  <si>
    <t>606f715efbacea101e61c9c9</t>
  </si>
  <si>
    <t>606f44d1b9f8ed25558f34da</t>
  </si>
  <si>
    <t>Ёkitto трусики XL (12+ кг) 34 шт.</t>
  </si>
  <si>
    <t>606eb4f22af6cd705abace7b</t>
  </si>
  <si>
    <t>606f44ae5a3951adb5198623</t>
  </si>
  <si>
    <t>606f4c12c3080f803308ff88</t>
  </si>
  <si>
    <t>606ea74d03c378092a109e62</t>
  </si>
  <si>
    <t>606f514504e94335508a7429</t>
  </si>
  <si>
    <t>606f02f17399013d395597a1</t>
  </si>
  <si>
    <t>Jigott ампульная маска с витаминами, 27 мл</t>
  </si>
  <si>
    <t>60706628b9f8eda42b8f351e</t>
  </si>
  <si>
    <t>606f642503c3781a50109da8</t>
  </si>
  <si>
    <t>606f5f3af988015d4092c141</t>
  </si>
  <si>
    <t>606f5a876a86437445bafa5d</t>
  </si>
  <si>
    <t>606f160dbed21e5bc5693802</t>
  </si>
  <si>
    <t>606eba8073990122175597b2</t>
  </si>
  <si>
    <t>606f4733792ab1159ad53cc3</t>
  </si>
  <si>
    <t>60708cb1b9f8edcb0b8f3427</t>
  </si>
  <si>
    <t>606f6015dbdc314645622f42</t>
  </si>
  <si>
    <t>6070771bb9f8ed6adf8f346c</t>
  </si>
  <si>
    <t>606f501783b1f25b5461f48a</t>
  </si>
  <si>
    <t>60708eec5a395121bc198548</t>
  </si>
  <si>
    <t>607045ebbed21e29d06937ed</t>
  </si>
  <si>
    <t>606e14307399013c4f559798</t>
  </si>
  <si>
    <t>606d7b4eb9f8ed8d8d4f2f62</t>
  </si>
  <si>
    <t>6070467edff13b27ec998910</t>
  </si>
  <si>
    <t>Joonies трусики Premium Soft M (6-11 кг) 56 шт.</t>
  </si>
  <si>
    <t>60702b50f78dba7d72151666</t>
  </si>
  <si>
    <t>Набор NAGARA Поглотитель запаха гелевый с бамбуковым углем и зеленым чаем, 320 г., 2шт</t>
  </si>
  <si>
    <t>60709135f988019e4792c151</t>
  </si>
  <si>
    <t>60704db6954f6b952bf84384</t>
  </si>
  <si>
    <t>Ёkitto трусики XXL (15+ кг) 34 шт.</t>
  </si>
  <si>
    <t>606f2ee704e9433e308a73a1</t>
  </si>
  <si>
    <t>60704e8ef988011c8e92c129</t>
  </si>
  <si>
    <t>606ef3e86a86431f04bafa94</t>
  </si>
  <si>
    <t>606d6e635a39517918147135</t>
  </si>
  <si>
    <t>606d5fe332da833d00e8e372</t>
  </si>
  <si>
    <t>606cddbe04e9436db0ca3ce0</t>
  </si>
  <si>
    <t>606cbcd2f4c0cb2a5de81f49</t>
  </si>
  <si>
    <t>Palmbaby трусики Традиционные M (6-11 кг) 48 шт.</t>
  </si>
  <si>
    <t>Стиральный порошок FUNS Clean с ферментом яичного белка, картонная пачка, 0.9 кг</t>
  </si>
  <si>
    <t>606c6b625a39511dff4798af</t>
  </si>
  <si>
    <t>606e117804e9435ec58a73f0</t>
  </si>
  <si>
    <t>606c16437153b34c2c421c16</t>
  </si>
  <si>
    <t>606df8a604e94359018a7499</t>
  </si>
  <si>
    <t>606df583dbdc3137e5622ea3</t>
  </si>
  <si>
    <t>606d9d1f32da8383c6e8e430</t>
  </si>
  <si>
    <t>60713827bed21e7e0e69379c</t>
  </si>
  <si>
    <t>607030f09066f41bdd9d935d</t>
  </si>
  <si>
    <t>60709d6ebed21e0bd9693839</t>
  </si>
  <si>
    <t>01.04.2021</t>
  </si>
  <si>
    <t>6071426f7153b3eea1fe7637</t>
  </si>
  <si>
    <t>606f87d67153b3824efe75b0</t>
  </si>
  <si>
    <t>606f3eed5a3951d2221985d4</t>
  </si>
  <si>
    <t>6070791632da8365dee4fe57</t>
  </si>
  <si>
    <t>60700bb432da832c6ce4feb8</t>
  </si>
  <si>
    <t>607153e8863e4e534997bf2e</t>
  </si>
  <si>
    <t>6070a95f04e943bad78a74ad</t>
  </si>
  <si>
    <t>60705a7c20d51d3377ae8dcf</t>
  </si>
  <si>
    <t>60716207c3080fd8d708ff8f</t>
  </si>
  <si>
    <t>607162b2dbdc319ec3622e64</t>
  </si>
  <si>
    <t>607166a6dbdc315f69623019</t>
  </si>
  <si>
    <t>60716caab9f8ed2b548f345f</t>
  </si>
  <si>
    <t>606db33c2fe09801c7a28621</t>
  </si>
  <si>
    <t>60716fd2dbdc31409a622fcb</t>
  </si>
  <si>
    <t>606e8d4732da83b7ffe4ff46</t>
  </si>
  <si>
    <t>Missha BB крем Perfect Cover, SPF 42, 50 мл, оттенок: 23 natural beige</t>
  </si>
  <si>
    <t>606f4c51863e4e397897bf75</t>
  </si>
  <si>
    <t>606fc60003c37870ab109e01</t>
  </si>
  <si>
    <t>60718359c3080ff00709000f</t>
  </si>
  <si>
    <t>606de51132da835920e4fe14</t>
  </si>
  <si>
    <t>606f16e899d6ef45075d8eb1</t>
  </si>
  <si>
    <t>606f16508927ca607b66aa79</t>
  </si>
  <si>
    <t>606ec6b97153b30ba1fe75f4</t>
  </si>
  <si>
    <t>606eb5925a39515cc11985ed</t>
  </si>
  <si>
    <t>606cbfc3b9f8ed187c4f2f0c</t>
  </si>
  <si>
    <t>606eb5dd03c3783295109dfb</t>
  </si>
  <si>
    <t>Biore мицеллярная вода, запасной блок, 290 мл</t>
  </si>
  <si>
    <t>606f43603620c223b219e6fd</t>
  </si>
  <si>
    <t>607187d53620c24b1719e669</t>
  </si>
  <si>
    <t>607187e64f5c6e6adbad993a</t>
  </si>
  <si>
    <t>606ee7a494d527692dcc213a</t>
  </si>
  <si>
    <t>606f4d4efbacea0e2e61ca39</t>
  </si>
  <si>
    <t>606f58f5863e4e0ccb97bf23</t>
  </si>
  <si>
    <t>606f4972954f6b3c0ff842f1</t>
  </si>
  <si>
    <t>606f573732da83896de4fe04</t>
  </si>
  <si>
    <t>606ff475bed21e4ab5693824</t>
  </si>
  <si>
    <t>606f35877153b3247cfe7636</t>
  </si>
  <si>
    <t>606f10948927ca232d66aa89</t>
  </si>
  <si>
    <t>607038117153b3d073fe7682</t>
  </si>
  <si>
    <t>606ed879863e4e19aa97bef9</t>
  </si>
  <si>
    <t>606f453fc5311b22547bb364</t>
  </si>
  <si>
    <t>606f62e504e943b3e78a73df</t>
  </si>
  <si>
    <t>606ea453f98801743792c0a5</t>
  </si>
  <si>
    <t>Yokito трусики XXL (15+ кг) 34 шт.</t>
  </si>
  <si>
    <t>606c43f7f78dba7332a82ef8</t>
  </si>
  <si>
    <t>Pigeon Бутылочка Перистальтик Плюс с широким горлом PPSU, 240 мл, с 3 месяцев, оранжевый</t>
  </si>
  <si>
    <t>6071916ef98801cedc92c1ad</t>
  </si>
  <si>
    <t>Japan Gals натуральная маска с экстрактом алоэ, 30 шт.</t>
  </si>
  <si>
    <t>6071988cf78dba25501515dd</t>
  </si>
  <si>
    <t>60719ecff988011ad092c1ae</t>
  </si>
  <si>
    <t>YokoSun подгузники Premium M (5-10 кг) 62 шт.</t>
  </si>
  <si>
    <t>6071a0e1f78dba63371515b2</t>
  </si>
  <si>
    <t>60714b1e954f6b2174f842cb</t>
  </si>
  <si>
    <t>6071a3a49066f44b839d9320</t>
  </si>
  <si>
    <t>Goo.N подгузники Ultra S (4-8 кг) 104 шт.</t>
  </si>
  <si>
    <t>606f19ed5a395102271985f4</t>
  </si>
  <si>
    <t>6071ab4b03c378b114109eb9</t>
  </si>
  <si>
    <t>Saphir Пропитка Combi</t>
  </si>
  <si>
    <t>6071abe18927cad83566ab24</t>
  </si>
  <si>
    <t>Esthetic House шампунь для волос CP-1 Ginger Purifying, 500 мл</t>
  </si>
  <si>
    <t>606f06033b31764031eaffa6</t>
  </si>
  <si>
    <t>606f1cd8fbacea15d261c9fe</t>
  </si>
  <si>
    <t>Biore мусс для умывания Экстра увлажнение, 150 мл</t>
  </si>
  <si>
    <t>606f7e543620c248c519e654</t>
  </si>
  <si>
    <t>606dbe3f8927ca351966ab67</t>
  </si>
  <si>
    <t>606f3e7832da836e0de4ff2e</t>
  </si>
  <si>
    <t>606f5c7704e9433c938a7416</t>
  </si>
  <si>
    <t>606d91b503c378d3be934aa3</t>
  </si>
  <si>
    <t>6071afde5a3951e0cd1985fb</t>
  </si>
  <si>
    <t>6071b3ecf78dba0abe1515df</t>
  </si>
  <si>
    <t>YokoSun трусики XL (12-20 кг) 38 шт. 38 шт.</t>
  </si>
  <si>
    <t>6071b68703c378414c109f3e</t>
  </si>
  <si>
    <t>6071b69fc5311b697f7bb309</t>
  </si>
  <si>
    <t>6071b7b503c3782c9d109f6c</t>
  </si>
  <si>
    <t>La'dor кондиционер Moisture Balancing для сухих и поврежденных волос, 530 мл</t>
  </si>
  <si>
    <t>6071b9745a39510384198652</t>
  </si>
  <si>
    <t>6071301d3b31763868eaffe5</t>
  </si>
  <si>
    <t>6071c0dcdbdc310cf4622f8d</t>
  </si>
  <si>
    <t>Merries подгузники NB (0-5 кг) 90 шт.</t>
  </si>
  <si>
    <t>6071c10df4c0cb624ad79a6c</t>
  </si>
  <si>
    <t>6071c32c32da83abd0e4ff21</t>
  </si>
  <si>
    <t>Jigott Whitening Activated Cream Отбеливающий крем для лица, 100 мл</t>
  </si>
  <si>
    <t>6071c4b804e943d2638a7490</t>
  </si>
  <si>
    <t>6070af86c5311b39bc7bb2ec</t>
  </si>
  <si>
    <t>Bourjois Консилер 123 Perfect Color Correcting Stick, оттенок зеленый/персиковый/фиолетовый</t>
  </si>
  <si>
    <t>6071c90cf98801c4ad92c200</t>
  </si>
  <si>
    <t>606c835c99d6ef294ccbeb6f</t>
  </si>
  <si>
    <t>6071cbee2af6cd1ac6bace07</t>
  </si>
  <si>
    <t>6071ce47dff13b168c9988f7</t>
  </si>
  <si>
    <t>6071cef6c3080f42c508ff3f</t>
  </si>
  <si>
    <t>6071d3678927cade6266ac16</t>
  </si>
  <si>
    <t>6071da5e9066f406d29d931d</t>
  </si>
  <si>
    <t>606c93687153b35a3e5d0e5e</t>
  </si>
  <si>
    <t>6071dca794d527babecc227b</t>
  </si>
  <si>
    <t>6071dcdc9066f401fd9d941d</t>
  </si>
  <si>
    <t>6071e10703c378611e109d7f</t>
  </si>
  <si>
    <t>Enough Collagen 3 in1 Whitening Moisture BB крем с морским коллагеном SPF47 PA+++ 50г, SPF 46, 50 г</t>
  </si>
  <si>
    <t>6071e611dbdc317d37622ff2</t>
  </si>
  <si>
    <t>6071ea9d32da83d6e8e4fefb</t>
  </si>
  <si>
    <t>6071ef61f98801ddae92c1e9</t>
  </si>
  <si>
    <t>6071f3ed0fe9952f40927ede</t>
  </si>
  <si>
    <t>MEDI-PEEL гель для умывания Phytojours Gel Cleanser, 200 мл</t>
  </si>
  <si>
    <t>6071f61204e943109a8a7376</t>
  </si>
  <si>
    <t>6071f61694d5271283cc2277</t>
  </si>
  <si>
    <t>Jigott Pomegranate Shining Cream Крем для лица с экстрактом граната Shining Cream Pomegranate Extract, 70 мл</t>
  </si>
  <si>
    <t>6071f7c20fe9954c55927e45</t>
  </si>
  <si>
    <t>Saphir Пропитка для обуви INVULNER аэрозоль 250 мл (бесцветный)</t>
  </si>
  <si>
    <t>6071f8c3954f6b1768f84255</t>
  </si>
  <si>
    <t>6071fd282fe0980cdaa2856f</t>
  </si>
  <si>
    <t>6072002cc5311b55487bb2a9</t>
  </si>
  <si>
    <t>11.04.2021</t>
  </si>
  <si>
    <t>6070a212c3080f62e208ff9f</t>
  </si>
  <si>
    <t>60718ceaf4c0cb3e1bd79b0a</t>
  </si>
  <si>
    <t>6071a1577153b33690fe765a</t>
  </si>
  <si>
    <t>Max Factor Тушь для ресниц 2000 Calorie Waterproof, rich black</t>
  </si>
  <si>
    <t>6071a68394d527d087cc2304</t>
  </si>
  <si>
    <t>6070be143b31763aaaeb001b</t>
  </si>
  <si>
    <t>6070bc2f6a86434657baf9fe</t>
  </si>
  <si>
    <t>Palmbaby подгузники Ультратонкие M (6-11 кг) 60 шт.</t>
  </si>
  <si>
    <t>607011b3f4c0cb60aad79b01</t>
  </si>
  <si>
    <t>60719903b9f8ed643a8f3447</t>
  </si>
  <si>
    <t>Esthetic House Formula Ampoule Gold Snail Сыворотка для лица, 80 мл</t>
  </si>
  <si>
    <t>6071381f9066f42e909d93c3</t>
  </si>
  <si>
    <t>6071a4495a3951fabc1984fd</t>
  </si>
  <si>
    <t>6070d1c7954f6b81c1f8432e</t>
  </si>
  <si>
    <t>6070ca01b9f8edc3898f3469</t>
  </si>
  <si>
    <t>6071305494d527d648cc2149</t>
  </si>
  <si>
    <t>6070b26e03c378611c109da5</t>
  </si>
  <si>
    <t>6070976704e9439c498a73f1</t>
  </si>
  <si>
    <t>I'm Sorry for My Skin Тканево-гелевая маска для сужения пор Jelly Mask-Pore Care, 33 мл х 10 шт</t>
  </si>
  <si>
    <t>6070b80e94d5272af6cc22b0</t>
  </si>
  <si>
    <t>607087ed94d52736e3cc21c3</t>
  </si>
  <si>
    <t>Goo.N подгузники NB (0-5 кг) 90 шт.</t>
  </si>
  <si>
    <t>607082ed04e943522e8a735b</t>
  </si>
  <si>
    <t>607082a999d6ef61f45d8e59</t>
  </si>
  <si>
    <t>60714103c5311b6d917bb2fe</t>
  </si>
  <si>
    <t>6070bf8703c3783f19109e52</t>
  </si>
  <si>
    <t>6070776503c378b476109f32</t>
  </si>
  <si>
    <t>60707720b9f8ed46dd8f3533</t>
  </si>
  <si>
    <t>60707335f9880130e892c215</t>
  </si>
  <si>
    <t>6070740ec5311b161e7bb380</t>
  </si>
  <si>
    <t>60709ba89066f411c99d931e</t>
  </si>
  <si>
    <t>6070b65803c378d396109f47</t>
  </si>
  <si>
    <t>60708c0f6a8643136ebafa64</t>
  </si>
  <si>
    <t>6070c3f8b9f8eda10a8f344a</t>
  </si>
  <si>
    <t>60703138c5311b40027bb32c</t>
  </si>
  <si>
    <t>Manuoki подгузники UltraThin M (6-11 кг) 56 шт.</t>
  </si>
  <si>
    <t>6070a983bed21e68c069385b</t>
  </si>
  <si>
    <t>607131e63b31762abdeb0026</t>
  </si>
  <si>
    <t>60709319b9f8ed97d28f349c</t>
  </si>
  <si>
    <t>607139016a86434c4cbafa74</t>
  </si>
  <si>
    <t>6070a316c5311b2f447bb2d9</t>
  </si>
  <si>
    <t>6071410a739901582d7e7c70</t>
  </si>
  <si>
    <t>60713c707153b3e79dfe761d</t>
  </si>
  <si>
    <t>6070a06e20d51d464fae8eb3</t>
  </si>
  <si>
    <t>Pigeon Щетка для бутылочек с губкой, зеленый</t>
  </si>
  <si>
    <t>6070a5497153b3974bfe7655</t>
  </si>
  <si>
    <t>60708508bed21e7cd26937f9</t>
  </si>
  <si>
    <t>6070299a3b31764b31eaffd4</t>
  </si>
  <si>
    <t>Goo.N трусики Сheerful Baby L (8-14 кг) 48 шт.</t>
  </si>
  <si>
    <t>60700183c3080f7c57090074</t>
  </si>
  <si>
    <t>60701031dbdc310d62622e8c</t>
  </si>
  <si>
    <t>606ff3fc03c37846cc109e59</t>
  </si>
  <si>
    <t>Meine Liebe, Карандаш-пятновыводитель кислородный универсальный</t>
  </si>
  <si>
    <t>6071c28e03c378187b109de7</t>
  </si>
  <si>
    <t>Vivienne Sabo Тушь для ресниц Cabaret Waterproof, black</t>
  </si>
  <si>
    <t>6071b68fc3080fa7a10900d2</t>
  </si>
  <si>
    <t>Гель для душа Holika Holika Aloe 92%, 250 мл</t>
  </si>
  <si>
    <t>6070c7edb9f8ed69e38f3599</t>
  </si>
  <si>
    <t>Missha Восстанавливающая эссенция для лица TIME REVOLUTION THE FIRST TREATMENT ESSENCE RX, 30 мл</t>
  </si>
  <si>
    <t>60713a256a864333bfbafa21</t>
  </si>
  <si>
    <t>6070aaac32da83d6ade4fd9e</t>
  </si>
  <si>
    <t>Гель для душа Biore Мягкая свежесть, 480 мл</t>
  </si>
  <si>
    <t>6070a1e232da83a910e4fec3</t>
  </si>
  <si>
    <t>607087b22af6cd1c2bbacec4</t>
  </si>
  <si>
    <t>6070445a7153b348befe76aa</t>
  </si>
  <si>
    <t>606f7a6cc3080fc20c08ff1e</t>
  </si>
  <si>
    <t>6070b7262af6cd7500bace02</t>
  </si>
  <si>
    <t>606f5102f98801ca7c92c0f8</t>
  </si>
  <si>
    <t>606f2c782af6cd4169bace13</t>
  </si>
  <si>
    <t>6070905ddbdc31383c622f55</t>
  </si>
  <si>
    <t>Saphir Пропитка-масло Huile protectrice</t>
  </si>
  <si>
    <t>6071ab2ec3080fe43e090007</t>
  </si>
  <si>
    <t>Saphir Спрей-краска Tenax для гладкой кожи 01 Black</t>
  </si>
  <si>
    <t>Saphir Бальзам-восстановитель Renovateur</t>
  </si>
  <si>
    <t>6070966694d527cba1cc2281</t>
  </si>
  <si>
    <t>607194bd32da8368e7e4fe63</t>
  </si>
  <si>
    <t>60704cc8b9f8edd8f38f359a</t>
  </si>
  <si>
    <t>Зубная паста Lion Zact Whitening, 100 г</t>
  </si>
  <si>
    <t>6071d5f7dbdc31526f622e57</t>
  </si>
  <si>
    <t>606eef18f4c0cb45a3d79a98</t>
  </si>
  <si>
    <t>6071bfbc0fe99526d6927ef3</t>
  </si>
  <si>
    <t>606ec973dbdc315eb3622f97</t>
  </si>
  <si>
    <t>Enough Тональный крем Rich Gold Double Wear Radiance Foundation, 100 мл, оттенок: №13</t>
  </si>
  <si>
    <t>606f58d8f98801303a92c1a1</t>
  </si>
  <si>
    <t>60701c702fe09878e8a285f4</t>
  </si>
  <si>
    <t>6070b4fd04e943137f8a742c</t>
  </si>
  <si>
    <t>606ee9ee20d51d6b3dae8de2</t>
  </si>
  <si>
    <t>606f009104e943673a8a7521</t>
  </si>
  <si>
    <t>6072037a2fe09821e3a285da</t>
  </si>
  <si>
    <t>60703de17153b35ed1fe760f</t>
  </si>
  <si>
    <t>606ddf6f7153b33ab0fe7624</t>
  </si>
  <si>
    <t>606d870132da83d8c0e8e4b8</t>
  </si>
  <si>
    <t>606d65402af6cd311dedcf5c</t>
  </si>
  <si>
    <t>606d4991b9f8edc2ec4f2e90</t>
  </si>
  <si>
    <t>606cd2e9bed21e68d0fced8b</t>
  </si>
  <si>
    <t>Joonies подгузники Premium Soft M (6-11 кг) 58 шт.</t>
  </si>
  <si>
    <t>60700e18dbdc311e2e622f65</t>
  </si>
  <si>
    <t>60707523dbdc3141a3622fe3</t>
  </si>
  <si>
    <t>Goo.N трусики Ultra XXL (13-25 кг) 36 шт.</t>
  </si>
  <si>
    <t>606f5a947153b3135afe7535</t>
  </si>
  <si>
    <t>60717747c3080f723d09005a</t>
  </si>
  <si>
    <t>607134fe94d527b086cc219e</t>
  </si>
  <si>
    <t>6071de4dc3080f99dc08ff3a</t>
  </si>
  <si>
    <t>6071ea7f20d51d503fae8ee6</t>
  </si>
  <si>
    <t>607149c9c5311b6d037bb2f5</t>
  </si>
  <si>
    <t>6071544432da83a9ffe4fdea</t>
  </si>
  <si>
    <t>6071c12804e943b70a8a7369</t>
  </si>
  <si>
    <t>6072afbb2af6cd195fbacea4</t>
  </si>
  <si>
    <t>606d69a12fe0987d5f406d6e</t>
  </si>
  <si>
    <t>6070556cf4c0cb515dd79aa6</t>
  </si>
  <si>
    <t>6070b64a03c378ad33109e8e</t>
  </si>
  <si>
    <t>6072b3db3620c24ad819e676</t>
  </si>
  <si>
    <t>6072b49ff78dba33d715156b</t>
  </si>
  <si>
    <t>6070a26003c3785e99109e2d</t>
  </si>
  <si>
    <t>6072b97973990150287e7caf</t>
  </si>
  <si>
    <t>Max Factor Тушь для ресниц 2000 Calorie, black</t>
  </si>
  <si>
    <t>607023fa8927ca637566ac45</t>
  </si>
  <si>
    <t>606e2b7932da8342f1e4fdcb</t>
  </si>
  <si>
    <t>60705d5720d51d35b7ae8e3a</t>
  </si>
  <si>
    <t>Saphir Nano Invulner пропитка для всех видов кож</t>
  </si>
  <si>
    <t>607000a74f5c6e0b72ad98d3</t>
  </si>
  <si>
    <t>60700a462af6cd293ebace66</t>
  </si>
  <si>
    <t>6070426294d527e5accc2211</t>
  </si>
  <si>
    <t>607135405a39518e801984ee</t>
  </si>
  <si>
    <t>6071378d3620c21e4119e699</t>
  </si>
  <si>
    <t>60719106dbdc311551622faf</t>
  </si>
  <si>
    <t>607015ab863e4e39cd97bf00</t>
  </si>
  <si>
    <t>60703b2ff98801d57392c139</t>
  </si>
  <si>
    <t>6071c459b9f8ed1a2f8f34a7</t>
  </si>
  <si>
    <t>60712b5c94d52786f2cc21c1</t>
  </si>
  <si>
    <t>6072c1f33b31766668eaff97</t>
  </si>
  <si>
    <t>6070067f3b317644c0eaffab</t>
  </si>
  <si>
    <t>606f48b294d5276281cc224d</t>
  </si>
  <si>
    <t>6070324a03c3786714109e2e</t>
  </si>
  <si>
    <t>607043cdbed21e43a2693782</t>
  </si>
  <si>
    <t>606fc152dff13b104699888a</t>
  </si>
  <si>
    <t>606ffd2804e943a8178a73b6</t>
  </si>
  <si>
    <t>6072c4ecf78dba3a371515e6</t>
  </si>
  <si>
    <t>6071a90b04e94320d68a7544</t>
  </si>
  <si>
    <t>6071209f94d5277683cc213a</t>
  </si>
  <si>
    <t>60704a20c3080fb32008ffe9</t>
  </si>
  <si>
    <t>60708dcb5a39512706198597</t>
  </si>
  <si>
    <t>6070538fdbdc31c049622f79</t>
  </si>
  <si>
    <t>6070a7972fe098157ca285a7</t>
  </si>
  <si>
    <t>607051f4dbdc3119cc62302d</t>
  </si>
  <si>
    <t>6070a758bed21e7f89693783</t>
  </si>
  <si>
    <t>6070ced17153b320b9fe75bd</t>
  </si>
  <si>
    <t>607098884f5c6e4db0ad99ae</t>
  </si>
  <si>
    <t>60712f1594d5278936cc2233</t>
  </si>
  <si>
    <t>60720ee704e94377b38a74c9</t>
  </si>
  <si>
    <t>Wonder Bath универсальный детокс-гель для умывания Super Vegitoks Cleanser Red, 300 мл</t>
  </si>
  <si>
    <t>606de8229066f474f09d930f</t>
  </si>
  <si>
    <t>6072eb8a99d6ef486b5d8ea8</t>
  </si>
  <si>
    <t>60705350b9f8edddc58f357c</t>
  </si>
  <si>
    <t>60707b0b4f5c6e5370ad992b</t>
  </si>
  <si>
    <t>6070c3d294d5272572cc213f</t>
  </si>
  <si>
    <t>6070b8673b3176506beb006f</t>
  </si>
  <si>
    <t>6070b3a37399017a987e7d20</t>
  </si>
  <si>
    <t>606ffdbdc5311b5cec7bb371</t>
  </si>
  <si>
    <t>607002b02af6cd281bbace8e</t>
  </si>
  <si>
    <t>Takeshi трусики бамбуковые Kid's L (9-14 кг) 44 шт.</t>
  </si>
  <si>
    <t>6070297503c3783194109f3a</t>
  </si>
  <si>
    <t>6071d6f0f988015a6692c0b2</t>
  </si>
  <si>
    <t>6072fa7f73990164267e7d36</t>
  </si>
  <si>
    <t>6072fd0eb9f8edb4b48f35b5</t>
  </si>
  <si>
    <t>JIGOTT Facis Сыворотка для лица с секретом улитки Snail Essence Ampoule, 35 мл</t>
  </si>
  <si>
    <t>6072fd1903c3787b01109e2a</t>
  </si>
  <si>
    <t>Jigott Snail Reparing Cream Восстанавливающий крем для лица с муцином улитки, 100 мл</t>
  </si>
  <si>
    <t>606db85a5a395161d11985bf</t>
  </si>
  <si>
    <t>6072ff2ffbacea658661ca03</t>
  </si>
  <si>
    <t>6073015d792ab14315d53d4f</t>
  </si>
  <si>
    <t>6073019e954f6bc6e4f8434c</t>
  </si>
  <si>
    <t>607303f894d5271322cc2234</t>
  </si>
  <si>
    <t>6073060a04e943dfe88a74e3</t>
  </si>
  <si>
    <t>6073088a03c3788bf7109eac</t>
  </si>
  <si>
    <t>607308b5c5311b7ebc7bb319</t>
  </si>
  <si>
    <t>60730b3699d6ef35f65d8e92</t>
  </si>
  <si>
    <t>Merries трусики XL (12-22 кг) 50 шт. 50 шт.</t>
  </si>
  <si>
    <t>60730d3b32da830719e4fe14</t>
  </si>
  <si>
    <t>607311fdc3080fabd508ff47</t>
  </si>
  <si>
    <t>6073192b7153b3db84fe76c9</t>
  </si>
  <si>
    <t>60731943b9f8ed7ab18f33f5</t>
  </si>
  <si>
    <t>606dd61799d6ef60d95d8ef1</t>
  </si>
  <si>
    <t>6073206703c3781df5109ea8</t>
  </si>
  <si>
    <t>60732431792ab16b52d53cdb</t>
  </si>
  <si>
    <t>Esthetic House Formula Ampoule Vita C Сыворотка для лица, 80 мл</t>
  </si>
  <si>
    <t>607329af94d5277c85cc2266</t>
  </si>
  <si>
    <t>60732b5af4c0cb1ff4d79ad7</t>
  </si>
  <si>
    <t>60732f37792ab16a41d53d8c</t>
  </si>
  <si>
    <t>6073308c94d527c583cc22bd</t>
  </si>
  <si>
    <t>607334ccc3080f3dbd08ff3e</t>
  </si>
  <si>
    <t>60733a2f04e94372fb8a74e7</t>
  </si>
  <si>
    <t>60733a34dbdc312300622fd2</t>
  </si>
  <si>
    <t>Max Factor палетка для губ Lipfintity Designer Palette, оттенок 03 Nudes</t>
  </si>
  <si>
    <t>60733edf03c378bd2a109ec4</t>
  </si>
  <si>
    <t>607340e732da83a6d8e4fe1a</t>
  </si>
  <si>
    <t>YokoSun трусики Econom L (9-14 кг) 44 шт.</t>
  </si>
  <si>
    <t>607347db5a39518e801985c9</t>
  </si>
  <si>
    <t>60734a2bdbdc31ce36622ebf</t>
  </si>
  <si>
    <t>60734e91c3080fb5b508ff3e</t>
  </si>
  <si>
    <t>60735aba2fe09830f8a285f4</t>
  </si>
  <si>
    <t>60728b778927ca682066aab6</t>
  </si>
  <si>
    <t>6072035f5a39511127198683</t>
  </si>
  <si>
    <t>607368a89066f4425a9d934c</t>
  </si>
  <si>
    <t>6072d79e32da833d3be4fe8d</t>
  </si>
  <si>
    <t>6072cd4ef98801d5e292c1bb</t>
  </si>
  <si>
    <t>60720b2c4f5c6e2d93ad992a</t>
  </si>
  <si>
    <t>607227767153b3b341fe7641</t>
  </si>
  <si>
    <t>6071ff5032da839c10e4feb7</t>
  </si>
  <si>
    <t>606f7d8704e94350b78a7373</t>
  </si>
  <si>
    <t>6072236bc3080f60c908ffac</t>
  </si>
  <si>
    <t>Esthetic House шампунь для волос протеиновый CP-1 Bright Complex Intense Nourishing, 500 мл</t>
  </si>
  <si>
    <t>6072ae0af988018a8192c0f0</t>
  </si>
  <si>
    <t>6071eb14dbdc311080622fb8</t>
  </si>
  <si>
    <t>6072c49504e94339f88a73e1</t>
  </si>
  <si>
    <t>6072dae68927cafb8566ab08</t>
  </si>
  <si>
    <t>60721a66b9f8edd3468f3518</t>
  </si>
  <si>
    <t>Missha Антивозрастная маска-пенка для умывания Time Revolution Artemisia Pack Foam Cleanser, 30 мл</t>
  </si>
  <si>
    <t>607205bd7153b3c4e0fe7682</t>
  </si>
  <si>
    <t>Вакуумный аспиратор Pigeon с отводной трубочкой</t>
  </si>
  <si>
    <t>60730c347153b3a366fe75eb</t>
  </si>
  <si>
    <t>6072dca26a86430cebbafa11</t>
  </si>
  <si>
    <t>6072fa5394d5273eb2cc2176</t>
  </si>
  <si>
    <t>607331acf78dba0a67151571</t>
  </si>
  <si>
    <t>Vivienne Sabo Тушь для ресниц Adultere, 01 черная</t>
  </si>
  <si>
    <t>60722d7d04e9433aea8a7452</t>
  </si>
  <si>
    <t>607285e45a395117851984f4</t>
  </si>
  <si>
    <t>6072e51cdbdc31fbde622fa1</t>
  </si>
  <si>
    <t>6072b359b9f8edcc918f33f3</t>
  </si>
  <si>
    <t>6071ee2194d527fc23cc217f</t>
  </si>
  <si>
    <t>6071e275c3080fdd3108ff8b</t>
  </si>
  <si>
    <t>6071fadb83b1f2152d61f4aa</t>
  </si>
  <si>
    <t>60733b7894d52786c2cc2221</t>
  </si>
  <si>
    <t>Enough пудра компактная с коллагеном осветляющая Collagen Whitening Moisture Two Way Cake SPF30 PA+++ №21</t>
  </si>
  <si>
    <t>60711994f988019eef92c097</t>
  </si>
  <si>
    <t>6071b9ecbed21e33c4693848</t>
  </si>
  <si>
    <t>Возврат платежа покупателя</t>
  </si>
  <si>
    <t>60701b10954f6bbd1ff84366</t>
  </si>
  <si>
    <t>607080da6a86431870bafad2</t>
  </si>
  <si>
    <t>60715cb599d6ef5d7e5d8e60</t>
  </si>
  <si>
    <t>TheFaceShop Тушь для ресниц Freshian №2, черный</t>
  </si>
  <si>
    <t>6071694183b1f2688561f459</t>
  </si>
  <si>
    <t>60718899dbdc31abe7622eda</t>
  </si>
  <si>
    <t>6071a0d5fbacea2b0461cae0</t>
  </si>
  <si>
    <t>Скрабирующий гель для душа Frudia My orchard Passion fruit, 200 мл</t>
  </si>
  <si>
    <t>6071a61832da8395e4e4fe8f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</si>
</sst>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204945.0</v>
      </c>
    </row>
    <row r="4" spans="1:9" s="3" customFormat="1" x14ac:dyDescent="0.2" ht="16.0" customHeight="true">
      <c r="A4" s="3" t="s">
        <v>34</v>
      </c>
      <c r="B4" s="10" t="n">
        <v>615734.0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4.2582657E7</v>
      </c>
      <c r="B8" s="8" t="s">
        <v>51</v>
      </c>
      <c r="C8" s="8" t="n">
        <f>IF(false,"005-1519", "005-1519")</f>
      </c>
      <c r="D8" s="8" t="s">
        <v>52</v>
      </c>
      <c r="E8" s="8" t="n">
        <v>3.0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4.2578813E7</v>
      </c>
      <c r="B9" t="s" s="8">
        <v>51</v>
      </c>
      <c r="C9" t="n" s="8">
        <f>IF(false,"005-1079", "005-1079")</f>
      </c>
      <c r="D9" t="s" s="8">
        <v>56</v>
      </c>
      <c r="E9" t="n" s="8">
        <v>1.0</v>
      </c>
      <c r="F9" t="n" s="8">
        <v>1.0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4.2579161E7</v>
      </c>
      <c r="B10" s="8" t="s">
        <v>51</v>
      </c>
      <c r="C10" s="8" t="n">
        <f>IF(false,"005-1112", "005-1112")</f>
      </c>
      <c r="D10" s="8" t="s">
        <v>58</v>
      </c>
      <c r="E10" s="8" t="n">
        <v>1.0</v>
      </c>
      <c r="F10" s="8" t="n">
        <v>1359.0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4.25748E7</v>
      </c>
      <c r="B11" t="s" s="8">
        <v>51</v>
      </c>
      <c r="C11" t="n" s="8">
        <f>IF(false,"120922353", "120922353")</f>
      </c>
      <c r="D11" t="s" s="8">
        <v>60</v>
      </c>
      <c r="E11" t="n" s="8">
        <v>3.0</v>
      </c>
      <c r="F11" t="n" s="8">
        <v>1687.0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4.257095E7</v>
      </c>
      <c r="B12" t="s" s="8">
        <v>51</v>
      </c>
      <c r="C12" t="n" s="8">
        <f>IF(false,"01-004117", "01-004117")</f>
      </c>
      <c r="D12" t="s" s="8">
        <v>62</v>
      </c>
      <c r="E12" t="n" s="8">
        <v>2.0</v>
      </c>
      <c r="F12" t="n" s="8">
        <v>678.0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4.2562789E7</v>
      </c>
      <c r="B13" s="8" t="s">
        <v>51</v>
      </c>
      <c r="C13" s="8" t="n">
        <f>IF(false,"120921947", "120921947")</f>
      </c>
      <c r="D13" s="8" t="s">
        <v>64</v>
      </c>
      <c r="E13" s="8" t="n">
        <v>1.0</v>
      </c>
      <c r="F13" s="8" t="n">
        <v>599.0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4.2556446E7</v>
      </c>
      <c r="B14" s="8" t="s">
        <v>51</v>
      </c>
      <c r="C14" s="8" t="n">
        <f>IF(false,"01-003884", "01-003884")</f>
      </c>
      <c r="D14" s="8" t="s">
        <v>66</v>
      </c>
      <c r="E14" s="8" t="n">
        <v>2.0</v>
      </c>
      <c r="F14" s="8" t="n">
        <v>1544.0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4.2554109E7</v>
      </c>
      <c r="B15" t="s" s="8">
        <v>51</v>
      </c>
      <c r="C15" t="n" s="8">
        <f>IF(false,"01-003884", "01-003884")</f>
      </c>
      <c r="D15" t="s" s="8">
        <v>66</v>
      </c>
      <c r="E15" t="n" s="8">
        <v>5.0</v>
      </c>
      <c r="F15" t="n" s="8">
        <v>1.0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4.2543429E7</v>
      </c>
      <c r="B16" t="s" s="8">
        <v>51</v>
      </c>
      <c r="C16" t="n" s="8">
        <f>IF(false,"120921995", "120921995")</f>
      </c>
      <c r="D16" t="s" s="8">
        <v>69</v>
      </c>
      <c r="E16" t="n" s="8">
        <v>1.0</v>
      </c>
      <c r="F16" s="8" t="n">
        <v>1144.0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4.2535521E7</v>
      </c>
      <c r="B17" s="8" t="s">
        <v>51</v>
      </c>
      <c r="C17" s="8" t="n">
        <f>IF(false,"120921718", "120921718")</f>
      </c>
      <c r="D17" s="8" t="s">
        <v>71</v>
      </c>
      <c r="E17" s="8" t="n">
        <v>1.0</v>
      </c>
      <c r="F17" s="8" t="n">
        <v>1145.0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4.2623281E7</v>
      </c>
      <c r="B18" t="s" s="8">
        <v>73</v>
      </c>
      <c r="C18" t="n" s="8">
        <f>IF(false,"002-099", "002-099")</f>
      </c>
      <c r="D18" t="s" s="8">
        <v>74</v>
      </c>
      <c r="E18" t="n" s="8">
        <v>1.0</v>
      </c>
      <c r="F18" t="n" s="8">
        <v>1063.0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4.2703461E7</v>
      </c>
      <c r="B19" s="8" t="s">
        <v>73</v>
      </c>
      <c r="C19" s="8" t="n">
        <f>IF(false,"120922351", "120922351")</f>
      </c>
      <c r="D19" s="8" t="s">
        <v>76</v>
      </c>
      <c r="E19" s="8" t="n">
        <v>1.0</v>
      </c>
      <c r="F19" s="8" t="n">
        <v>668.0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4.2521685E7</v>
      </c>
      <c r="B20" s="8" t="s">
        <v>51</v>
      </c>
      <c r="C20" s="8" t="n">
        <f>IF(false,"005-1516", "005-1516")</f>
      </c>
      <c r="D20" s="8" t="s">
        <v>78</v>
      </c>
      <c r="E20" s="8" t="n">
        <v>2.0</v>
      </c>
      <c r="F20" s="8" t="n">
        <v>1540.0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4.2521919E7</v>
      </c>
      <c r="B21" t="s" s="8">
        <v>51</v>
      </c>
      <c r="C21" t="n" s="8">
        <f>IF(false,"120921543", "120921543")</f>
      </c>
      <c r="D21" t="s" s="8">
        <v>80</v>
      </c>
      <c r="E21" t="n" s="8">
        <v>1.0</v>
      </c>
      <c r="F21" t="n" s="8">
        <v>694.0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4.2510725E7</v>
      </c>
      <c r="B22" t="s" s="8">
        <v>51</v>
      </c>
      <c r="C22" t="n" s="8">
        <f>IF(false,"005-1515", "005-1515")</f>
      </c>
      <c r="D22" t="s" s="8">
        <v>82</v>
      </c>
      <c r="E22" t="n" s="8">
        <v>1.0</v>
      </c>
      <c r="F22" s="8" t="n">
        <v>469.0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4.2497166E7</v>
      </c>
      <c r="B23" s="8" t="s">
        <v>51</v>
      </c>
      <c r="C23" s="8" t="n">
        <f>IF(false,"120921544", "120921544")</f>
      </c>
      <c r="D23" s="8" t="s">
        <v>84</v>
      </c>
      <c r="E23" s="8" t="n">
        <v>1.0</v>
      </c>
      <c r="F23" s="8" t="n">
        <v>629.0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4.249193E7</v>
      </c>
      <c r="B24" t="s" s="8">
        <v>51</v>
      </c>
      <c r="C24" t="n" s="8">
        <f>IF(false,"005-1516", "005-1516")</f>
      </c>
      <c r="D24" t="s" s="8">
        <v>78</v>
      </c>
      <c r="E24" t="n" s="8">
        <v>3.0</v>
      </c>
      <c r="F24" t="n" s="8">
        <v>2715.0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4.2488584E7</v>
      </c>
      <c r="B25" t="s" s="8">
        <v>51</v>
      </c>
      <c r="C25" t="n" s="8">
        <f>IF(false,"120922209", "120922209")</f>
      </c>
      <c r="D25" t="s" s="8">
        <v>87</v>
      </c>
      <c r="E25" t="n" s="8">
        <v>1.0</v>
      </c>
      <c r="F25" t="n" s="8">
        <v>333.0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4.2480211E7</v>
      </c>
      <c r="B26" t="s" s="8">
        <v>51</v>
      </c>
      <c r="C26" t="n" s="8">
        <f>IF(false,"005-1514", "005-1514")</f>
      </c>
      <c r="D26" t="s" s="8">
        <v>89</v>
      </c>
      <c r="E26" t="n" s="8">
        <v>2.0</v>
      </c>
      <c r="F26" t="n" s="8">
        <v>1524.0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4.2480211E7</v>
      </c>
      <c r="B27" t="s" s="8">
        <v>51</v>
      </c>
      <c r="C27" t="n" s="8">
        <f>IF(false,"008-575", "008-575")</f>
      </c>
      <c r="D27" t="s" s="8">
        <v>91</v>
      </c>
      <c r="E27" t="n" s="8">
        <v>1.0</v>
      </c>
      <c r="F27" t="n" s="8">
        <v>764.0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4.2479147E7</v>
      </c>
      <c r="B28" t="s" s="8">
        <v>51</v>
      </c>
      <c r="C28" t="n" s="8">
        <f>IF(false,"000-631", "000-631")</f>
      </c>
      <c r="D28" t="s" s="8">
        <v>92</v>
      </c>
      <c r="E28" t="n" s="8">
        <v>1.0</v>
      </c>
      <c r="F28" t="n" s="8">
        <v>403.0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4.247777E7</v>
      </c>
      <c r="B29" t="s" s="8">
        <v>51</v>
      </c>
      <c r="C29" t="n" s="8">
        <f>IF(false,"120921900", "120921900")</f>
      </c>
      <c r="D29" t="s" s="8">
        <v>94</v>
      </c>
      <c r="E29" t="n" s="8">
        <v>2.0</v>
      </c>
      <c r="F29" t="n" s="8">
        <v>1978.0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4.2476721E7</v>
      </c>
      <c r="B30" t="s" s="8">
        <v>51</v>
      </c>
      <c r="C30" t="n" s="8">
        <f>IF(false,"120922353", "120922353")</f>
      </c>
      <c r="D30" t="s" s="8">
        <v>60</v>
      </c>
      <c r="E30" t="n" s="8">
        <v>1.0</v>
      </c>
      <c r="F30" t="n" s="8">
        <v>839.0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4.2469022E7</v>
      </c>
      <c r="B31" t="s" s="8">
        <v>51</v>
      </c>
      <c r="C31" t="n" s="8">
        <f>IF(false,"120921902", "120921902")</f>
      </c>
      <c r="D31" t="s" s="8">
        <v>97</v>
      </c>
      <c r="E31" t="n" s="8">
        <v>1.0</v>
      </c>
      <c r="F31" t="n" s="8">
        <v>628.0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4.2465763E7</v>
      </c>
      <c r="B32" t="s" s="8">
        <v>51</v>
      </c>
      <c r="C32" t="n" s="8">
        <f>IF(false,"120922480", "120922480")</f>
      </c>
      <c r="D32" t="s" s="8">
        <v>99</v>
      </c>
      <c r="E32" t="n" s="8">
        <v>1.0</v>
      </c>
      <c r="F32" t="n" s="8">
        <v>140.0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4.2680203E7</v>
      </c>
      <c r="B33" t="s" s="8">
        <v>73</v>
      </c>
      <c r="C33" t="n" s="8">
        <f>IF(false,"120921905", "120921905")</f>
      </c>
      <c r="D33" t="s" s="8">
        <v>101</v>
      </c>
      <c r="E33" t="n" s="8">
        <v>3.0</v>
      </c>
      <c r="F33" t="n" s="8">
        <v>1.0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4.2450612E7</v>
      </c>
      <c r="B34" t="s" s="8">
        <v>103</v>
      </c>
      <c r="C34" t="n" s="8">
        <f>IF(false,"000-631", "000-631")</f>
      </c>
      <c r="D34" t="s" s="8">
        <v>92</v>
      </c>
      <c r="E34" t="n" s="8">
        <v>1.0</v>
      </c>
      <c r="F34" t="n" s="8">
        <v>505.0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4.2448757E7</v>
      </c>
      <c r="B35" t="s" s="8">
        <v>103</v>
      </c>
      <c r="C35" t="n" s="8">
        <f>IF(false,"005-1516", "005-1516")</f>
      </c>
      <c r="D35" t="s" s="8">
        <v>78</v>
      </c>
      <c r="E35" t="n" s="8">
        <v>2.0</v>
      </c>
      <c r="F35" t="n" s="8">
        <v>1810.0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4.2438625E7</v>
      </c>
      <c r="B36" t="s" s="8">
        <v>103</v>
      </c>
      <c r="C36" t="n" s="8">
        <f>IF(false,"005-1515", "005-1515")</f>
      </c>
      <c r="D36" t="s" s="8">
        <v>82</v>
      </c>
      <c r="E36" t="n" s="8">
        <v>1.0</v>
      </c>
      <c r="F36" t="n" s="8">
        <v>839.0</v>
      </c>
      <c r="G36" t="s" s="8">
        <v>53</v>
      </c>
      <c r="H36" t="s" s="8">
        <v>54</v>
      </c>
      <c r="I36" t="s" s="8">
        <v>106</v>
      </c>
    </row>
    <row r="37" ht="16.0" customHeight="true">
      <c r="A37" t="n" s="7">
        <v>4.2433016E7</v>
      </c>
      <c r="B37" t="s" s="8">
        <v>103</v>
      </c>
      <c r="C37" t="n" s="8">
        <f>IF(false,"120922351", "120922351")</f>
      </c>
      <c r="D37" t="s" s="8">
        <v>76</v>
      </c>
      <c r="E37" t="n" s="8">
        <v>2.0</v>
      </c>
      <c r="F37" t="n" s="8">
        <v>1678.0</v>
      </c>
      <c r="G37" t="s" s="8">
        <v>53</v>
      </c>
      <c r="H37" t="s" s="8">
        <v>54</v>
      </c>
      <c r="I37" t="s" s="8">
        <v>107</v>
      </c>
    </row>
    <row r="38" ht="16.0" customHeight="true">
      <c r="A38" t="n" s="7">
        <v>4.24246E7</v>
      </c>
      <c r="B38" t="s" s="8">
        <v>103</v>
      </c>
      <c r="C38" t="n" s="8">
        <f>IF(false,"005-1516", "005-1516")</f>
      </c>
      <c r="D38" t="s" s="8">
        <v>78</v>
      </c>
      <c r="E38" t="n" s="8">
        <v>2.0</v>
      </c>
      <c r="F38" t="n" s="8">
        <v>1404.0</v>
      </c>
      <c r="G38" t="s" s="8">
        <v>53</v>
      </c>
      <c r="H38" t="s" s="8">
        <v>54</v>
      </c>
      <c r="I38" t="s" s="8">
        <v>108</v>
      </c>
    </row>
    <row r="39" ht="16.0" customHeight="true">
      <c r="A39" t="n" s="7">
        <v>4.2421921E7</v>
      </c>
      <c r="B39" t="s" s="8">
        <v>103</v>
      </c>
      <c r="C39" t="n" s="8">
        <f>IF(false,"008-575", "008-575")</f>
      </c>
      <c r="D39" t="s" s="8">
        <v>91</v>
      </c>
      <c r="E39" t="n" s="8">
        <v>4.0</v>
      </c>
      <c r="F39" t="n" s="8">
        <v>2996.0</v>
      </c>
      <c r="G39" t="s" s="8">
        <v>53</v>
      </c>
      <c r="H39" t="s" s="8">
        <v>54</v>
      </c>
      <c r="I39" t="s" s="8">
        <v>109</v>
      </c>
    </row>
    <row r="40" ht="16.0" customHeight="true">
      <c r="A40" t="n" s="7">
        <v>4.2384639E7</v>
      </c>
      <c r="B40" t="s" s="8">
        <v>103</v>
      </c>
      <c r="C40" t="n" s="8">
        <f>IF(false,"005-1514", "005-1514")</f>
      </c>
      <c r="D40" t="s" s="8">
        <v>89</v>
      </c>
      <c r="E40" t="n" s="8">
        <v>1.0</v>
      </c>
      <c r="F40" t="n" s="8">
        <v>953.0</v>
      </c>
      <c r="G40" t="s" s="8">
        <v>53</v>
      </c>
      <c r="H40" t="s" s="8">
        <v>54</v>
      </c>
      <c r="I40" t="s" s="8">
        <v>110</v>
      </c>
    </row>
    <row r="41" ht="16.0" customHeight="true">
      <c r="A41" t="n" s="7">
        <v>4.2697302E7</v>
      </c>
      <c r="B41" t="s" s="8">
        <v>73</v>
      </c>
      <c r="C41" t="n" s="8">
        <f>IF(false,"003-315", "003-315")</f>
      </c>
      <c r="D41" t="s" s="8">
        <v>111</v>
      </c>
      <c r="E41" t="n" s="8">
        <v>1.0</v>
      </c>
      <c r="F41" t="n" s="8">
        <v>1479.0</v>
      </c>
      <c r="G41" t="s" s="8">
        <v>53</v>
      </c>
      <c r="H41" t="s" s="8">
        <v>54</v>
      </c>
      <c r="I41" t="s" s="8">
        <v>112</v>
      </c>
    </row>
    <row r="42" ht="16.0" customHeight="true">
      <c r="A42" t="n" s="7">
        <v>4.2295537E7</v>
      </c>
      <c r="B42" t="s" s="8">
        <v>113</v>
      </c>
      <c r="C42" t="n" s="8">
        <f>IF(false,"120921409", "120921409")</f>
      </c>
      <c r="D42" t="s" s="8">
        <v>114</v>
      </c>
      <c r="E42" t="n" s="8">
        <v>1.0</v>
      </c>
      <c r="F42" t="n" s="8">
        <v>99.0</v>
      </c>
      <c r="G42" t="s" s="8">
        <v>53</v>
      </c>
      <c r="H42" t="s" s="8">
        <v>54</v>
      </c>
      <c r="I42" t="s" s="8">
        <v>115</v>
      </c>
    </row>
    <row r="43" ht="16.0" customHeight="true">
      <c r="A43" t="n" s="7">
        <v>4.2606861E7</v>
      </c>
      <c r="B43" t="s" s="8">
        <v>73</v>
      </c>
      <c r="C43" t="n" s="8">
        <f>IF(false,"120922351", "120922351")</f>
      </c>
      <c r="D43" t="s" s="8">
        <v>76</v>
      </c>
      <c r="E43" t="n" s="8">
        <v>2.0</v>
      </c>
      <c r="F43" t="n" s="8">
        <v>1410.0</v>
      </c>
      <c r="G43" t="s" s="8">
        <v>53</v>
      </c>
      <c r="H43" t="s" s="8">
        <v>54</v>
      </c>
      <c r="I43" t="s" s="8">
        <v>116</v>
      </c>
    </row>
    <row r="44" ht="16.0" customHeight="true">
      <c r="A44" t="n" s="7">
        <v>4.2304139E7</v>
      </c>
      <c r="B44" t="s" s="8">
        <v>113</v>
      </c>
      <c r="C44" t="n" s="8">
        <f>IF(false,"005-1039", "005-1039")</f>
      </c>
      <c r="D44" t="s" s="8">
        <v>117</v>
      </c>
      <c r="E44" t="n" s="8">
        <v>1.0</v>
      </c>
      <c r="F44" t="n" s="8">
        <v>1310.0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4.2276525E7</v>
      </c>
      <c r="B45" t="s" s="8">
        <v>113</v>
      </c>
      <c r="C45" t="n" s="8">
        <f>IF(false,"120921370", "120921370")</f>
      </c>
      <c r="D45" t="s" s="8">
        <v>119</v>
      </c>
      <c r="E45" t="n" s="8">
        <v>1.0</v>
      </c>
      <c r="F45" t="n" s="8">
        <v>1799.0</v>
      </c>
      <c r="G45" t="s" s="8">
        <v>53</v>
      </c>
      <c r="H45" t="s" s="8">
        <v>54</v>
      </c>
      <c r="I45" t="s" s="8">
        <v>120</v>
      </c>
    </row>
    <row r="46" ht="16.0" customHeight="true">
      <c r="A46" t="n" s="7">
        <v>4.2235511E7</v>
      </c>
      <c r="B46" t="s" s="8">
        <v>113</v>
      </c>
      <c r="C46" t="n" s="8">
        <f>IF(false,"005-1516", "005-1516")</f>
      </c>
      <c r="D46" t="s" s="8">
        <v>78</v>
      </c>
      <c r="E46" t="n" s="8">
        <v>2.0</v>
      </c>
      <c r="F46" t="n" s="8">
        <v>1906.0</v>
      </c>
      <c r="G46" t="s" s="8">
        <v>53</v>
      </c>
      <c r="H46" t="s" s="8">
        <v>54</v>
      </c>
      <c r="I46" t="s" s="8">
        <v>121</v>
      </c>
    </row>
    <row r="47" ht="16.0" customHeight="true">
      <c r="A47" t="n" s="7">
        <v>4.247616E7</v>
      </c>
      <c r="B47" t="s" s="8">
        <v>51</v>
      </c>
      <c r="C47" t="n" s="8">
        <f>IF(false,"005-1138", "005-1138")</f>
      </c>
      <c r="D47" t="s" s="8">
        <v>122</v>
      </c>
      <c r="E47" t="n" s="8">
        <v>1.0</v>
      </c>
      <c r="F47" t="n" s="8">
        <v>1.0</v>
      </c>
      <c r="G47" t="s" s="8">
        <v>53</v>
      </c>
      <c r="H47" t="s" s="8">
        <v>54</v>
      </c>
      <c r="I47" t="s" s="8">
        <v>123</v>
      </c>
    </row>
    <row r="48" ht="16.0" customHeight="true">
      <c r="A48" t="n" s="7">
        <v>4.2587589E7</v>
      </c>
      <c r="B48" t="s" s="8">
        <v>51</v>
      </c>
      <c r="C48" t="n" s="8">
        <f>IF(false,"01-003884", "01-003884")</f>
      </c>
      <c r="D48" t="s" s="8">
        <v>66</v>
      </c>
      <c r="E48" t="n" s="8">
        <v>5.0</v>
      </c>
      <c r="F48" t="n" s="8">
        <v>3955.0</v>
      </c>
      <c r="G48" t="s" s="8">
        <v>53</v>
      </c>
      <c r="H48" t="s" s="8">
        <v>54</v>
      </c>
      <c r="I48" t="s" s="8">
        <v>124</v>
      </c>
    </row>
    <row r="49" ht="16.0" customHeight="true">
      <c r="A49" t="n" s="7">
        <v>4.2016533E7</v>
      </c>
      <c r="B49" t="s" s="8">
        <v>125</v>
      </c>
      <c r="C49" t="n" s="8">
        <f>IF(false,"005-1110", "005-1110")</f>
      </c>
      <c r="D49" t="s" s="8">
        <v>126</v>
      </c>
      <c r="E49" t="n" s="8">
        <v>1.0</v>
      </c>
      <c r="F49" t="n" s="8">
        <v>1240.0</v>
      </c>
      <c r="G49" t="s" s="8">
        <v>53</v>
      </c>
      <c r="H49" t="s" s="8">
        <v>54</v>
      </c>
      <c r="I49" t="s" s="8">
        <v>127</v>
      </c>
    </row>
    <row r="50" ht="16.0" customHeight="true">
      <c r="A50" t="n" s="7">
        <v>4.2334727E7</v>
      </c>
      <c r="B50" t="s" s="8">
        <v>113</v>
      </c>
      <c r="C50" t="n" s="8">
        <f>IF(false,"01-003884", "01-003884")</f>
      </c>
      <c r="D50" t="s" s="8">
        <v>66</v>
      </c>
      <c r="E50" t="n" s="8">
        <v>2.0</v>
      </c>
      <c r="F50" t="n" s="8">
        <v>1630.0</v>
      </c>
      <c r="G50" t="s" s="8">
        <v>53</v>
      </c>
      <c r="H50" t="s" s="8">
        <v>54</v>
      </c>
      <c r="I50" t="s" s="8">
        <v>128</v>
      </c>
    </row>
    <row r="51" ht="16.0" customHeight="true">
      <c r="A51" t="n" s="7">
        <v>4.2702697E7</v>
      </c>
      <c r="B51" t="s" s="8">
        <v>73</v>
      </c>
      <c r="C51" t="n" s="8">
        <f>IF(false,"01-003884", "01-003884")</f>
      </c>
      <c r="D51" t="s" s="8">
        <v>66</v>
      </c>
      <c r="E51" t="n" s="8">
        <v>1.0</v>
      </c>
      <c r="F51" t="n" s="8">
        <v>787.0</v>
      </c>
      <c r="G51" t="s" s="8">
        <v>53</v>
      </c>
      <c r="H51" t="s" s="8">
        <v>54</v>
      </c>
      <c r="I51" t="s" s="8">
        <v>129</v>
      </c>
    </row>
    <row r="52" ht="16.0" customHeight="true">
      <c r="A52" t="n" s="7">
        <v>4.2686721E7</v>
      </c>
      <c r="B52" t="s" s="8">
        <v>73</v>
      </c>
      <c r="C52" t="n" s="8">
        <f>IF(false,"005-1521", "005-1521")</f>
      </c>
      <c r="D52" t="s" s="8">
        <v>130</v>
      </c>
      <c r="E52" t="n" s="8">
        <v>1.0</v>
      </c>
      <c r="F52" t="n" s="8">
        <v>300.0</v>
      </c>
      <c r="G52" t="s" s="8">
        <v>53</v>
      </c>
      <c r="H52" t="s" s="8">
        <v>54</v>
      </c>
      <c r="I52" t="s" s="8">
        <v>131</v>
      </c>
    </row>
    <row r="53" ht="16.0" customHeight="true">
      <c r="A53" t="n" s="7">
        <v>4.1891616E7</v>
      </c>
      <c r="B53" t="s" s="8">
        <v>132</v>
      </c>
      <c r="C53" t="n" s="8">
        <f>IF(false,"120921995", "120921995")</f>
      </c>
      <c r="D53" t="s" s="8">
        <v>133</v>
      </c>
      <c r="E53" t="n" s="8">
        <v>1.0</v>
      </c>
      <c r="F53" t="n" s="8">
        <v>1238.0</v>
      </c>
      <c r="G53" t="s" s="8">
        <v>53</v>
      </c>
      <c r="H53" t="s" s="8">
        <v>54</v>
      </c>
      <c r="I53" t="s" s="8">
        <v>134</v>
      </c>
    </row>
    <row r="54" ht="16.0" customHeight="true">
      <c r="A54" t="n" s="7">
        <v>4.251138E7</v>
      </c>
      <c r="B54" t="s" s="8">
        <v>51</v>
      </c>
      <c r="C54" t="n" s="8">
        <f>IF(false,"01-004117", "01-004117")</f>
      </c>
      <c r="D54" t="s" s="8">
        <v>62</v>
      </c>
      <c r="E54" t="n" s="8">
        <v>1.0</v>
      </c>
      <c r="F54" t="n" s="8">
        <v>17.0</v>
      </c>
      <c r="G54" t="s" s="8">
        <v>53</v>
      </c>
      <c r="H54" t="s" s="8">
        <v>54</v>
      </c>
      <c r="I54" t="s" s="8">
        <v>135</v>
      </c>
    </row>
    <row r="55" ht="16.0" customHeight="true">
      <c r="A55" t="n" s="7">
        <v>4.2705698E7</v>
      </c>
      <c r="B55" t="s" s="8">
        <v>54</v>
      </c>
      <c r="C55" t="n" s="8">
        <f>IF(false,"120922692", "120922692")</f>
      </c>
      <c r="D55" t="s" s="8">
        <v>136</v>
      </c>
      <c r="E55" t="n" s="8">
        <v>1.0</v>
      </c>
      <c r="F55" t="n" s="8">
        <v>248.0</v>
      </c>
      <c r="G55" t="s" s="8">
        <v>53</v>
      </c>
      <c r="H55" t="s" s="8">
        <v>54</v>
      </c>
      <c r="I55" t="s" s="8">
        <v>137</v>
      </c>
    </row>
    <row r="56" ht="16.0" customHeight="true">
      <c r="A56" t="n" s="7">
        <v>4.2544191E7</v>
      </c>
      <c r="B56" t="s" s="8">
        <v>51</v>
      </c>
      <c r="C56" t="n" s="8">
        <f>IF(false,"008-576", "008-576")</f>
      </c>
      <c r="D56" t="s" s="8">
        <v>138</v>
      </c>
      <c r="E56" t="n" s="8">
        <v>1.0</v>
      </c>
      <c r="F56" t="n" s="8">
        <v>253.0</v>
      </c>
      <c r="G56" t="s" s="8">
        <v>53</v>
      </c>
      <c r="H56" t="s" s="8">
        <v>54</v>
      </c>
      <c r="I56" t="s" s="8">
        <v>139</v>
      </c>
    </row>
    <row r="57" ht="16.0" customHeight="true">
      <c r="A57" t="n" s="7">
        <v>4.2569398E7</v>
      </c>
      <c r="B57" t="s" s="8">
        <v>51</v>
      </c>
      <c r="C57" t="n" s="8">
        <f>IF(false,"120921939", "120921939")</f>
      </c>
      <c r="D57" t="s" s="8">
        <v>140</v>
      </c>
      <c r="E57" t="n" s="8">
        <v>1.0</v>
      </c>
      <c r="F57" t="n" s="8">
        <v>51.0</v>
      </c>
      <c r="G57" t="s" s="8">
        <v>53</v>
      </c>
      <c r="H57" t="s" s="8">
        <v>54</v>
      </c>
      <c r="I57" t="s" s="8">
        <v>141</v>
      </c>
    </row>
    <row r="58" ht="16.0" customHeight="true">
      <c r="A58" t="n" s="7">
        <v>4.2525018E7</v>
      </c>
      <c r="B58" t="s" s="8">
        <v>51</v>
      </c>
      <c r="C58" t="n" s="8">
        <f>IF(false,"120921853", "120921853")</f>
      </c>
      <c r="D58" t="s" s="8">
        <v>142</v>
      </c>
      <c r="E58" t="n" s="8">
        <v>1.0</v>
      </c>
      <c r="F58" t="n" s="8">
        <v>19.0</v>
      </c>
      <c r="G58" t="s" s="8">
        <v>53</v>
      </c>
      <c r="H58" t="s" s="8">
        <v>54</v>
      </c>
      <c r="I58" t="s" s="8">
        <v>143</v>
      </c>
    </row>
    <row r="59" ht="16.0" customHeight="true">
      <c r="A59" t="n" s="7">
        <v>4.2256613E7</v>
      </c>
      <c r="B59" t="s" s="8">
        <v>113</v>
      </c>
      <c r="C59" t="n" s="8">
        <f>IF(false,"120921995", "120921995")</f>
      </c>
      <c r="D59" t="s" s="8">
        <v>69</v>
      </c>
      <c r="E59" t="n" s="8">
        <v>1.0</v>
      </c>
      <c r="F59" t="n" s="8">
        <v>501.0</v>
      </c>
      <c r="G59" t="s" s="8">
        <v>53</v>
      </c>
      <c r="H59" t="s" s="8">
        <v>54</v>
      </c>
      <c r="I59" t="s" s="8">
        <v>144</v>
      </c>
    </row>
    <row r="60" ht="16.0" customHeight="true">
      <c r="A60" t="n" s="7">
        <v>4.2407562E7</v>
      </c>
      <c r="B60" t="s" s="8">
        <v>103</v>
      </c>
      <c r="C60" t="n" s="8">
        <f>IF(false,"120921370", "120921370")</f>
      </c>
      <c r="D60" t="s" s="8">
        <v>119</v>
      </c>
      <c r="E60" t="n" s="8">
        <v>2.0</v>
      </c>
      <c r="F60" t="n" s="8">
        <v>3266.0</v>
      </c>
      <c r="G60" t="s" s="8">
        <v>53</v>
      </c>
      <c r="H60" t="s" s="8">
        <v>54</v>
      </c>
      <c r="I60" t="s" s="8">
        <v>145</v>
      </c>
    </row>
    <row r="61" ht="16.0" customHeight="true">
      <c r="A61" t="n" s="7">
        <v>4.244876E7</v>
      </c>
      <c r="B61" t="s" s="8">
        <v>103</v>
      </c>
      <c r="C61" t="n" s="8">
        <f>IF(false,"005-1516", "005-1516")</f>
      </c>
      <c r="D61" t="s" s="8">
        <v>78</v>
      </c>
      <c r="E61" t="n" s="8">
        <v>1.0</v>
      </c>
      <c r="F61" t="n" s="8">
        <v>805.0</v>
      </c>
      <c r="G61" t="s" s="8">
        <v>53</v>
      </c>
      <c r="H61" t="s" s="8">
        <v>54</v>
      </c>
      <c r="I61" t="s" s="8">
        <v>146</v>
      </c>
    </row>
    <row r="62" ht="16.0" customHeight="true">
      <c r="A62" t="n" s="7">
        <v>4.2517865E7</v>
      </c>
      <c r="B62" t="s" s="8">
        <v>51</v>
      </c>
      <c r="C62" t="n" s="8">
        <f>IF(false,"008-577", "008-577")</f>
      </c>
      <c r="D62" t="s" s="8">
        <v>147</v>
      </c>
      <c r="E62" t="n" s="8">
        <v>1.0</v>
      </c>
      <c r="F62" t="n" s="8">
        <v>959.0</v>
      </c>
      <c r="G62" t="s" s="8">
        <v>53</v>
      </c>
      <c r="H62" t="s" s="8">
        <v>54</v>
      </c>
      <c r="I62" t="s" s="8">
        <v>148</v>
      </c>
    </row>
    <row r="63" ht="16.0" customHeight="true">
      <c r="A63" t="n" s="7">
        <v>4.2451398E7</v>
      </c>
      <c r="B63" t="s" s="8">
        <v>103</v>
      </c>
      <c r="C63" t="n" s="8">
        <f>IF(false,"120921544", "120921544")</f>
      </c>
      <c r="D63" t="s" s="8">
        <v>84</v>
      </c>
      <c r="E63" t="n" s="8">
        <v>1.0</v>
      </c>
      <c r="F63" t="n" s="8">
        <v>670.0</v>
      </c>
      <c r="G63" t="s" s="8">
        <v>53</v>
      </c>
      <c r="H63" t="s" s="8">
        <v>54</v>
      </c>
      <c r="I63" t="s" s="8">
        <v>149</v>
      </c>
    </row>
    <row r="64" ht="16.0" customHeight="true">
      <c r="A64" t="n" s="7">
        <v>4.2512159E7</v>
      </c>
      <c r="B64" t="s" s="8">
        <v>51</v>
      </c>
      <c r="C64" t="n" s="8">
        <f>IF(false,"120921942", "120921942")</f>
      </c>
      <c r="D64" t="s" s="8">
        <v>150</v>
      </c>
      <c r="E64" t="n" s="8">
        <v>1.0</v>
      </c>
      <c r="F64" t="n" s="8">
        <v>1686.0</v>
      </c>
      <c r="G64" t="s" s="8">
        <v>53</v>
      </c>
      <c r="H64" t="s" s="8">
        <v>54</v>
      </c>
      <c r="I64" t="s" s="8">
        <v>151</v>
      </c>
    </row>
    <row r="65" ht="16.0" customHeight="true">
      <c r="A65" t="n" s="7">
        <v>4.2543164E7</v>
      </c>
      <c r="B65" t="s" s="8">
        <v>51</v>
      </c>
      <c r="C65" t="n" s="8">
        <f>IF(false,"005-1514", "005-1514")</f>
      </c>
      <c r="D65" t="s" s="8">
        <v>89</v>
      </c>
      <c r="E65" t="n" s="8">
        <v>1.0</v>
      </c>
      <c r="F65" t="n" s="8">
        <v>793.0</v>
      </c>
      <c r="G65" t="s" s="8">
        <v>53</v>
      </c>
      <c r="H65" t="s" s="8">
        <v>54</v>
      </c>
      <c r="I65" t="s" s="8">
        <v>152</v>
      </c>
    </row>
    <row r="66" ht="16.0" customHeight="true">
      <c r="A66" t="n" s="7">
        <v>4.2523045E7</v>
      </c>
      <c r="B66" t="s" s="8">
        <v>51</v>
      </c>
      <c r="C66" t="n" s="8">
        <f>IF(false,"005-1107", "005-1107")</f>
      </c>
      <c r="D66" t="s" s="8">
        <v>153</v>
      </c>
      <c r="E66" t="n" s="8">
        <v>4.0</v>
      </c>
      <c r="F66" t="n" s="8">
        <v>3396.0</v>
      </c>
      <c r="G66" t="s" s="8">
        <v>53</v>
      </c>
      <c r="H66" t="s" s="8">
        <v>54</v>
      </c>
      <c r="I66" t="s" s="8">
        <v>154</v>
      </c>
    </row>
    <row r="67" ht="16.0" customHeight="true">
      <c r="A67" t="n" s="7">
        <v>4.2533717E7</v>
      </c>
      <c r="B67" t="s" s="8">
        <v>51</v>
      </c>
      <c r="C67" t="n" s="8">
        <f>IF(false,"005-1514", "005-1514")</f>
      </c>
      <c r="D67" t="s" s="8">
        <v>89</v>
      </c>
      <c r="E67" t="n" s="8">
        <v>1.0</v>
      </c>
      <c r="F67" t="n" s="8">
        <v>564.0</v>
      </c>
      <c r="G67" t="s" s="8">
        <v>53</v>
      </c>
      <c r="H67" t="s" s="8">
        <v>54</v>
      </c>
      <c r="I67" t="s" s="8">
        <v>155</v>
      </c>
    </row>
    <row r="68" ht="16.0" customHeight="true">
      <c r="A68" t="n" s="7">
        <v>4.2604368E7</v>
      </c>
      <c r="B68" t="s" s="8">
        <v>73</v>
      </c>
      <c r="C68" t="n" s="8">
        <f>IF(false,"120922354", "120922354")</f>
      </c>
      <c r="D68" t="s" s="8">
        <v>156</v>
      </c>
      <c r="E68" t="n" s="8">
        <v>5.0</v>
      </c>
      <c r="F68" t="n" s="8">
        <v>2739.0</v>
      </c>
      <c r="G68" t="s" s="8">
        <v>53</v>
      </c>
      <c r="H68" t="s" s="8">
        <v>54</v>
      </c>
      <c r="I68" t="s" s="8">
        <v>157</v>
      </c>
    </row>
    <row r="69" ht="16.0" customHeight="true">
      <c r="A69" t="n" s="7">
        <v>4.2585816E7</v>
      </c>
      <c r="B69" t="s" s="8">
        <v>51</v>
      </c>
      <c r="C69" t="n" s="8">
        <f>IF(false,"005-1560", "005-1560")</f>
      </c>
      <c r="D69" t="s" s="8">
        <v>158</v>
      </c>
      <c r="E69" t="n" s="8">
        <v>1.0</v>
      </c>
      <c r="F69" t="n" s="8">
        <v>567.0</v>
      </c>
      <c r="G69" t="s" s="8">
        <v>53</v>
      </c>
      <c r="H69" t="s" s="8">
        <v>54</v>
      </c>
      <c r="I69" t="s" s="8">
        <v>159</v>
      </c>
    </row>
    <row r="70" ht="16.0" customHeight="true">
      <c r="A70" t="n" s="7">
        <v>4.260021E7</v>
      </c>
      <c r="B70" t="s" s="8">
        <v>73</v>
      </c>
      <c r="C70" t="n" s="8">
        <f>IF(false,"005-1514", "005-1514")</f>
      </c>
      <c r="D70" t="s" s="8">
        <v>89</v>
      </c>
      <c r="E70" t="n" s="8">
        <v>1.0</v>
      </c>
      <c r="F70" t="n" s="8">
        <v>344.0</v>
      </c>
      <c r="G70" t="s" s="8">
        <v>53</v>
      </c>
      <c r="H70" t="s" s="8">
        <v>54</v>
      </c>
      <c r="I70" t="s" s="8">
        <v>160</v>
      </c>
    </row>
    <row r="71" ht="16.0" customHeight="true">
      <c r="A71" t="n" s="7">
        <v>4.259304E7</v>
      </c>
      <c r="B71" t="s" s="8">
        <v>73</v>
      </c>
      <c r="C71" t="n" s="8">
        <f>IF(false,"005-1513", "005-1513")</f>
      </c>
      <c r="D71" t="s" s="8">
        <v>161</v>
      </c>
      <c r="E71" t="n" s="8">
        <v>1.0</v>
      </c>
      <c r="F71" t="n" s="8">
        <v>930.0</v>
      </c>
      <c r="G71" t="s" s="8">
        <v>53</v>
      </c>
      <c r="H71" t="s" s="8">
        <v>54</v>
      </c>
      <c r="I71" t="s" s="8">
        <v>162</v>
      </c>
    </row>
    <row r="72" ht="16.0" customHeight="true">
      <c r="A72" t="n" s="7">
        <v>4.2369237E7</v>
      </c>
      <c r="B72" t="s" s="8">
        <v>103</v>
      </c>
      <c r="C72" t="n" s="8">
        <f>IF(false,"120921791", "120921791")</f>
      </c>
      <c r="D72" t="s" s="8">
        <v>163</v>
      </c>
      <c r="E72" t="n" s="8">
        <v>3.0</v>
      </c>
      <c r="F72" t="n" s="8">
        <v>4077.0</v>
      </c>
      <c r="G72" t="s" s="8">
        <v>53</v>
      </c>
      <c r="H72" t="s" s="8">
        <v>54</v>
      </c>
      <c r="I72" t="s" s="8">
        <v>164</v>
      </c>
    </row>
    <row r="73" ht="16.0" customHeight="true">
      <c r="A73" t="n" s="7">
        <v>4.2551233E7</v>
      </c>
      <c r="B73" t="s" s="8">
        <v>51</v>
      </c>
      <c r="C73" t="n" s="8">
        <f>IF(false,"005-1514", "005-1514")</f>
      </c>
      <c r="D73" t="s" s="8">
        <v>89</v>
      </c>
      <c r="E73" t="n" s="8">
        <v>1.0</v>
      </c>
      <c r="F73" t="n" s="8">
        <v>1.0</v>
      </c>
      <c r="G73" t="s" s="8">
        <v>53</v>
      </c>
      <c r="H73" t="s" s="8">
        <v>54</v>
      </c>
      <c r="I73" t="s" s="8">
        <v>165</v>
      </c>
    </row>
    <row r="74" ht="16.0" customHeight="true">
      <c r="A74" t="n" s="7">
        <v>4.2094256E7</v>
      </c>
      <c r="B74" t="s" s="8">
        <v>125</v>
      </c>
      <c r="C74" t="n" s="8">
        <f>IF(false,"01-003884", "01-003884")</f>
      </c>
      <c r="D74" t="s" s="8">
        <v>66</v>
      </c>
      <c r="E74" t="n" s="8">
        <v>1.0</v>
      </c>
      <c r="F74" t="n" s="8">
        <v>835.0</v>
      </c>
      <c r="G74" t="s" s="8">
        <v>53</v>
      </c>
      <c r="H74" t="s" s="8">
        <v>54</v>
      </c>
      <c r="I74" t="s" s="8">
        <v>166</v>
      </c>
    </row>
    <row r="75" ht="16.0" customHeight="true">
      <c r="A75" t="n" s="7">
        <v>4.2549061E7</v>
      </c>
      <c r="B75" t="s" s="8">
        <v>51</v>
      </c>
      <c r="C75" t="n" s="8">
        <f>IF(false,"005-1514", "005-1514")</f>
      </c>
      <c r="D75" t="s" s="8">
        <v>89</v>
      </c>
      <c r="E75" t="n" s="8">
        <v>2.0</v>
      </c>
      <c r="F75" t="n" s="8">
        <v>1594.0</v>
      </c>
      <c r="G75" t="s" s="8">
        <v>53</v>
      </c>
      <c r="H75" t="s" s="8">
        <v>54</v>
      </c>
      <c r="I75" t="s" s="8">
        <v>167</v>
      </c>
    </row>
    <row r="76" ht="16.0" customHeight="true">
      <c r="A76" t="n" s="7">
        <v>4.2580613E7</v>
      </c>
      <c r="B76" t="s" s="8">
        <v>51</v>
      </c>
      <c r="C76" t="n" s="8">
        <f>IF(false,"005-1514", "005-1514")</f>
      </c>
      <c r="D76" t="s" s="8">
        <v>89</v>
      </c>
      <c r="E76" t="n" s="8">
        <v>2.0</v>
      </c>
      <c r="F76" t="n" s="8">
        <v>1638.0</v>
      </c>
      <c r="G76" t="s" s="8">
        <v>53</v>
      </c>
      <c r="H76" t="s" s="8">
        <v>54</v>
      </c>
      <c r="I76" t="s" s="8">
        <v>168</v>
      </c>
    </row>
    <row r="77" ht="16.0" customHeight="true">
      <c r="A77" t="n" s="7">
        <v>4.2554983E7</v>
      </c>
      <c r="B77" t="s" s="8">
        <v>51</v>
      </c>
      <c r="C77" t="n" s="8">
        <f>IF(false,"01-004117", "01-004117")</f>
      </c>
      <c r="D77" t="s" s="8">
        <v>62</v>
      </c>
      <c r="E77" t="n" s="8">
        <v>2.0</v>
      </c>
      <c r="F77" t="n" s="8">
        <v>868.0</v>
      </c>
      <c r="G77" t="s" s="8">
        <v>53</v>
      </c>
      <c r="H77" t="s" s="8">
        <v>54</v>
      </c>
      <c r="I77" t="s" s="8">
        <v>169</v>
      </c>
    </row>
    <row r="78" ht="16.0" customHeight="true">
      <c r="A78" t="n" s="7">
        <v>4.2594841E7</v>
      </c>
      <c r="B78" t="s" s="8">
        <v>73</v>
      </c>
      <c r="C78" t="n" s="8">
        <f>IF(false,"005-1515", "005-1515")</f>
      </c>
      <c r="D78" t="s" s="8">
        <v>82</v>
      </c>
      <c r="E78" t="n" s="8">
        <v>2.0</v>
      </c>
      <c r="F78" t="n" s="8">
        <v>1466.0</v>
      </c>
      <c r="G78" t="s" s="8">
        <v>53</v>
      </c>
      <c r="H78" t="s" s="8">
        <v>54</v>
      </c>
      <c r="I78" t="s" s="8">
        <v>170</v>
      </c>
    </row>
    <row r="79" ht="16.0" customHeight="true">
      <c r="A79" t="n" s="7">
        <v>4.2580408E7</v>
      </c>
      <c r="B79" t="s" s="8">
        <v>51</v>
      </c>
      <c r="C79" t="n" s="8">
        <f>IF(false,"120922351", "120922351")</f>
      </c>
      <c r="D79" t="s" s="8">
        <v>76</v>
      </c>
      <c r="E79" t="n" s="8">
        <v>2.0</v>
      </c>
      <c r="F79" t="n" s="8">
        <v>1637.0</v>
      </c>
      <c r="G79" t="s" s="8">
        <v>53</v>
      </c>
      <c r="H79" t="s" s="8">
        <v>54</v>
      </c>
      <c r="I79" t="s" s="8">
        <v>171</v>
      </c>
    </row>
    <row r="80" ht="16.0" customHeight="true">
      <c r="A80" t="n" s="7">
        <v>4.2151458E7</v>
      </c>
      <c r="B80" t="s" s="8">
        <v>172</v>
      </c>
      <c r="C80" t="n" s="8">
        <f>IF(false,"120921853", "120921853")</f>
      </c>
      <c r="D80" t="s" s="8">
        <v>142</v>
      </c>
      <c r="E80" t="n" s="8">
        <v>2.0</v>
      </c>
      <c r="F80" t="n" s="8">
        <v>1654.0</v>
      </c>
      <c r="G80" t="s" s="8">
        <v>53</v>
      </c>
      <c r="H80" t="s" s="8">
        <v>54</v>
      </c>
      <c r="I80" t="s" s="8">
        <v>173</v>
      </c>
    </row>
    <row r="81" ht="16.0" customHeight="true">
      <c r="A81" t="n" s="7">
        <v>4.2646165E7</v>
      </c>
      <c r="B81" t="s" s="8">
        <v>73</v>
      </c>
      <c r="C81" t="n" s="8">
        <f>IF(false,"005-1515", "005-1515")</f>
      </c>
      <c r="D81" t="s" s="8">
        <v>82</v>
      </c>
      <c r="E81" t="n" s="8">
        <v>2.0</v>
      </c>
      <c r="F81" t="n" s="8">
        <v>1906.0</v>
      </c>
      <c r="G81" t="s" s="8">
        <v>53</v>
      </c>
      <c r="H81" t="s" s="8">
        <v>54</v>
      </c>
      <c r="I81" t="s" s="8">
        <v>174</v>
      </c>
    </row>
    <row r="82" ht="16.0" customHeight="true">
      <c r="A82" t="n" s="7">
        <v>4.2294733E7</v>
      </c>
      <c r="B82" t="s" s="8">
        <v>113</v>
      </c>
      <c r="C82" t="n" s="8">
        <f>IF(false,"120921545", "120921545")</f>
      </c>
      <c r="D82" t="s" s="8">
        <v>175</v>
      </c>
      <c r="E82" t="n" s="8">
        <v>2.0</v>
      </c>
      <c r="F82" t="n" s="8">
        <v>1798.0</v>
      </c>
      <c r="G82" t="s" s="8">
        <v>53</v>
      </c>
      <c r="H82" t="s" s="8">
        <v>54</v>
      </c>
      <c r="I82" t="s" s="8">
        <v>176</v>
      </c>
    </row>
    <row r="83" ht="16.0" customHeight="true">
      <c r="A83" t="n" s="7">
        <v>4.1980337E7</v>
      </c>
      <c r="B83" t="s" s="8">
        <v>132</v>
      </c>
      <c r="C83" t="n" s="8">
        <f>IF(false,"120922035", "120922035")</f>
      </c>
      <c r="D83" t="s" s="8">
        <v>177</v>
      </c>
      <c r="E83" t="n" s="8">
        <v>1.0</v>
      </c>
      <c r="F83" t="n" s="8">
        <v>889.0</v>
      </c>
      <c r="G83" t="s" s="8">
        <v>53</v>
      </c>
      <c r="H83" t="s" s="8">
        <v>54</v>
      </c>
      <c r="I83" t="s" s="8">
        <v>178</v>
      </c>
    </row>
    <row r="84" ht="16.0" customHeight="true">
      <c r="A84" t="n" s="7">
        <v>4.1917614E7</v>
      </c>
      <c r="B84" t="s" s="8">
        <v>132</v>
      </c>
      <c r="C84" t="n" s="8">
        <f>IF(false,"120921942", "120921942")</f>
      </c>
      <c r="D84" t="s" s="8">
        <v>150</v>
      </c>
      <c r="E84" t="n" s="8">
        <v>2.0</v>
      </c>
      <c r="F84" t="n" s="8">
        <v>2696.0</v>
      </c>
      <c r="G84" t="s" s="8">
        <v>53</v>
      </c>
      <c r="H84" t="s" s="8">
        <v>54</v>
      </c>
      <c r="I84" t="s" s="8">
        <v>179</v>
      </c>
    </row>
    <row r="85" ht="16.0" customHeight="true">
      <c r="A85" t="n" s="7">
        <v>4.1744245E7</v>
      </c>
      <c r="B85" t="s" s="8">
        <v>180</v>
      </c>
      <c r="C85" t="n" s="8">
        <f>IF(false,"002-101", "002-101")</f>
      </c>
      <c r="D85" t="s" s="8">
        <v>181</v>
      </c>
      <c r="E85" t="n" s="8">
        <v>1.0</v>
      </c>
      <c r="F85" t="n" s="8">
        <v>1208.0</v>
      </c>
      <c r="G85" t="s" s="8">
        <v>53</v>
      </c>
      <c r="H85" t="s" s="8">
        <v>54</v>
      </c>
      <c r="I85" t="s" s="8">
        <v>182</v>
      </c>
    </row>
    <row r="86" ht="16.0" customHeight="true">
      <c r="A86" t="n" s="7">
        <v>4.2151027E7</v>
      </c>
      <c r="B86" t="s" s="8">
        <v>172</v>
      </c>
      <c r="C86" t="n" s="8">
        <f>IF(false,"005-1515", "005-1515")</f>
      </c>
      <c r="D86" t="s" s="8">
        <v>82</v>
      </c>
      <c r="E86" t="n" s="8">
        <v>2.0</v>
      </c>
      <c r="F86" t="n" s="8">
        <v>1764.0</v>
      </c>
      <c r="G86" t="s" s="8">
        <v>53</v>
      </c>
      <c r="H86" t="s" s="8">
        <v>54</v>
      </c>
      <c r="I86" t="s" s="8">
        <v>183</v>
      </c>
    </row>
    <row r="87" ht="16.0" customHeight="true">
      <c r="A87" t="n" s="7">
        <v>4.2503455E7</v>
      </c>
      <c r="B87" t="s" s="8">
        <v>51</v>
      </c>
      <c r="C87" t="n" s="8">
        <f>IF(false,"120922391", "120922391")</f>
      </c>
      <c r="D87" t="s" s="8">
        <v>184</v>
      </c>
      <c r="E87" t="n" s="8">
        <v>1.0</v>
      </c>
      <c r="F87" t="n" s="8">
        <v>1.0</v>
      </c>
      <c r="G87" t="s" s="8">
        <v>53</v>
      </c>
      <c r="H87" t="s" s="8">
        <v>54</v>
      </c>
      <c r="I87" t="s" s="8">
        <v>185</v>
      </c>
    </row>
    <row r="88" ht="16.0" customHeight="true">
      <c r="A88" t="n" s="7">
        <v>4.2266261E7</v>
      </c>
      <c r="B88" t="s" s="8">
        <v>113</v>
      </c>
      <c r="C88" t="n" s="8">
        <f>IF(false,"120921995", "120921995")</f>
      </c>
      <c r="D88" t="s" s="8">
        <v>69</v>
      </c>
      <c r="E88" t="n" s="8">
        <v>1.0</v>
      </c>
      <c r="F88" t="n" s="8">
        <v>991.0</v>
      </c>
      <c r="G88" t="s" s="8">
        <v>53</v>
      </c>
      <c r="H88" t="s" s="8">
        <v>54</v>
      </c>
      <c r="I88" t="s" s="8">
        <v>186</v>
      </c>
    </row>
    <row r="89" ht="16.0" customHeight="true">
      <c r="A89" t="n" s="7">
        <v>4.2266261E7</v>
      </c>
      <c r="B89" t="s" s="8">
        <v>113</v>
      </c>
      <c r="C89" t="n" s="8">
        <f>IF(false,"120921901", "120921901")</f>
      </c>
      <c r="D89" t="s" s="8">
        <v>187</v>
      </c>
      <c r="E89" t="n" s="8">
        <v>1.0</v>
      </c>
      <c r="F89" t="n" s="8">
        <v>990.0</v>
      </c>
      <c r="G89" t="s" s="8">
        <v>53</v>
      </c>
      <c r="H89" t="s" s="8">
        <v>54</v>
      </c>
      <c r="I89" t="s" s="8">
        <v>186</v>
      </c>
    </row>
    <row r="90" ht="16.0" customHeight="true">
      <c r="A90" t="n" s="7">
        <v>4.2316877E7</v>
      </c>
      <c r="B90" t="s" s="8">
        <v>113</v>
      </c>
      <c r="C90" t="n" s="8">
        <f>IF(false,"120922351", "120922351")</f>
      </c>
      <c r="D90" t="s" s="8">
        <v>76</v>
      </c>
      <c r="E90" t="n" s="8">
        <v>3.0</v>
      </c>
      <c r="F90" t="n" s="8">
        <v>1965.0</v>
      </c>
      <c r="G90" t="s" s="8">
        <v>53</v>
      </c>
      <c r="H90" t="s" s="8">
        <v>54</v>
      </c>
      <c r="I90" t="s" s="8">
        <v>188</v>
      </c>
    </row>
    <row r="91" ht="16.0" customHeight="true">
      <c r="A91" t="n" s="7">
        <v>4.2316877E7</v>
      </c>
      <c r="B91" t="s" s="8">
        <v>113</v>
      </c>
      <c r="C91" t="n" s="8">
        <f>IF(false,"120921545", "120921545")</f>
      </c>
      <c r="D91" t="s" s="8">
        <v>175</v>
      </c>
      <c r="E91" t="n" s="8">
        <v>1.0</v>
      </c>
      <c r="F91" t="n" s="8">
        <v>715.0</v>
      </c>
      <c r="G91" t="s" s="8">
        <v>53</v>
      </c>
      <c r="H91" t="s" s="8">
        <v>54</v>
      </c>
      <c r="I91" t="s" s="8">
        <v>188</v>
      </c>
    </row>
    <row r="92" ht="16.0" customHeight="true">
      <c r="A92" t="n" s="7">
        <v>4.2384813E7</v>
      </c>
      <c r="B92" t="s" s="8">
        <v>103</v>
      </c>
      <c r="C92" t="n" s="8">
        <f>IF(false,"120922681", "120922681")</f>
      </c>
      <c r="D92" t="s" s="8">
        <v>189</v>
      </c>
      <c r="E92" t="n" s="8">
        <v>1.0</v>
      </c>
      <c r="F92" t="n" s="8">
        <v>849.0</v>
      </c>
      <c r="G92" t="s" s="8">
        <v>53</v>
      </c>
      <c r="H92" t="s" s="8">
        <v>54</v>
      </c>
      <c r="I92" t="s" s="8">
        <v>190</v>
      </c>
    </row>
    <row r="93" ht="16.0" customHeight="true">
      <c r="A93" t="n" s="7">
        <v>4.2342366E7</v>
      </c>
      <c r="B93" t="s" s="8">
        <v>113</v>
      </c>
      <c r="C93" t="n" s="8">
        <f>IF(false,"005-1514", "005-1514")</f>
      </c>
      <c r="D93" t="s" s="8">
        <v>89</v>
      </c>
      <c r="E93" t="n" s="8">
        <v>1.0</v>
      </c>
      <c r="F93" t="n" s="8">
        <v>802.0</v>
      </c>
      <c r="G93" t="s" s="8">
        <v>53</v>
      </c>
      <c r="H93" t="s" s="8">
        <v>54</v>
      </c>
      <c r="I93" t="s" s="8">
        <v>191</v>
      </c>
    </row>
    <row r="94" ht="16.0" customHeight="true">
      <c r="A94" t="n" s="7">
        <v>4.1702169E7</v>
      </c>
      <c r="B94" t="s" s="8">
        <v>180</v>
      </c>
      <c r="C94" t="n" s="8">
        <f>IF(false,"01-003884", "01-003884")</f>
      </c>
      <c r="D94" t="s" s="8">
        <v>66</v>
      </c>
      <c r="E94" t="n" s="8">
        <v>2.0</v>
      </c>
      <c r="F94" t="n" s="8">
        <v>1582.0</v>
      </c>
      <c r="G94" t="s" s="8">
        <v>53</v>
      </c>
      <c r="H94" t="s" s="8">
        <v>54</v>
      </c>
      <c r="I94" t="s" s="8">
        <v>192</v>
      </c>
    </row>
    <row r="95" ht="16.0" customHeight="true">
      <c r="A95" t="n" s="7">
        <v>4.2202105E7</v>
      </c>
      <c r="B95" t="s" s="8">
        <v>172</v>
      </c>
      <c r="C95" t="n" s="8">
        <f>IF(false,"008-576", "008-576")</f>
      </c>
      <c r="D95" t="s" s="8">
        <v>138</v>
      </c>
      <c r="E95" t="n" s="8">
        <v>1.0</v>
      </c>
      <c r="F95" t="n" s="8">
        <v>872.0</v>
      </c>
      <c r="G95" t="s" s="8">
        <v>53</v>
      </c>
      <c r="H95" t="s" s="8">
        <v>54</v>
      </c>
      <c r="I95" t="s" s="8">
        <v>193</v>
      </c>
    </row>
    <row r="96" ht="16.0" customHeight="true">
      <c r="A96" t="n" s="7">
        <v>4.2030691E7</v>
      </c>
      <c r="B96" t="s" s="8">
        <v>125</v>
      </c>
      <c r="C96" t="n" s="8">
        <f>IF(false,"005-1518", "005-1518")</f>
      </c>
      <c r="D96" t="s" s="8">
        <v>194</v>
      </c>
      <c r="E96" t="n" s="8">
        <v>1.0</v>
      </c>
      <c r="F96" t="n" s="8">
        <v>1105.0</v>
      </c>
      <c r="G96" t="s" s="8">
        <v>53</v>
      </c>
      <c r="H96" t="s" s="8">
        <v>54</v>
      </c>
      <c r="I96" t="s" s="8">
        <v>195</v>
      </c>
    </row>
    <row r="97" ht="16.0" customHeight="true">
      <c r="A97" t="n" s="7">
        <v>4.2368887E7</v>
      </c>
      <c r="B97" t="s" s="8">
        <v>103</v>
      </c>
      <c r="C97" t="n" s="8">
        <f>IF(false,"120921902", "120921902")</f>
      </c>
      <c r="D97" t="s" s="8">
        <v>97</v>
      </c>
      <c r="E97" t="n" s="8">
        <v>1.0</v>
      </c>
      <c r="F97" t="n" s="8">
        <v>628.0</v>
      </c>
      <c r="G97" t="s" s="8">
        <v>53</v>
      </c>
      <c r="H97" t="s" s="8">
        <v>54</v>
      </c>
      <c r="I97" t="s" s="8">
        <v>196</v>
      </c>
    </row>
    <row r="98" ht="16.0" customHeight="true">
      <c r="A98" t="n" s="7">
        <v>4.2463148E7</v>
      </c>
      <c r="B98" t="s" s="8">
        <v>103</v>
      </c>
      <c r="C98" t="n" s="8">
        <f>IF(false,"01-003884", "01-003884")</f>
      </c>
      <c r="D98" t="s" s="8">
        <v>66</v>
      </c>
      <c r="E98" t="n" s="8">
        <v>1.0</v>
      </c>
      <c r="F98" t="n" s="8">
        <v>788.0</v>
      </c>
      <c r="G98" t="s" s="8">
        <v>53</v>
      </c>
      <c r="H98" t="s" s="8">
        <v>54</v>
      </c>
      <c r="I98" t="s" s="8">
        <v>197</v>
      </c>
    </row>
    <row r="99" ht="16.0" customHeight="true">
      <c r="A99" t="n" s="7">
        <v>4.2417931E7</v>
      </c>
      <c r="B99" t="s" s="8">
        <v>103</v>
      </c>
      <c r="C99" t="n" s="8">
        <f>IF(false,"005-1511", "005-1511")</f>
      </c>
      <c r="D99" t="s" s="8">
        <v>198</v>
      </c>
      <c r="E99" t="n" s="8">
        <v>1.0</v>
      </c>
      <c r="F99" t="n" s="8">
        <v>979.0</v>
      </c>
      <c r="G99" t="s" s="8">
        <v>53</v>
      </c>
      <c r="H99" t="s" s="8">
        <v>54</v>
      </c>
      <c r="I99" t="s" s="8">
        <v>199</v>
      </c>
    </row>
    <row r="100" ht="16.0" customHeight="true">
      <c r="A100" t="n" s="7">
        <v>4.2413121E7</v>
      </c>
      <c r="B100" t="s" s="8">
        <v>103</v>
      </c>
      <c r="C100" t="n" s="8">
        <f>IF(false,"120921947", "120921947")</f>
      </c>
      <c r="D100" t="s" s="8">
        <v>64</v>
      </c>
      <c r="E100" t="n" s="8">
        <v>1.0</v>
      </c>
      <c r="F100" t="n" s="8">
        <v>599.0</v>
      </c>
      <c r="G100" t="s" s="8">
        <v>53</v>
      </c>
      <c r="H100" t="s" s="8">
        <v>54</v>
      </c>
      <c r="I100" t="s" s="8">
        <v>200</v>
      </c>
    </row>
    <row r="101" ht="16.0" customHeight="true">
      <c r="A101" t="n" s="7">
        <v>4.2127966E7</v>
      </c>
      <c r="B101" t="s" s="8">
        <v>172</v>
      </c>
      <c r="C101" t="n" s="8">
        <f>IF(false,"005-1039", "005-1039")</f>
      </c>
      <c r="D101" t="s" s="8">
        <v>117</v>
      </c>
      <c r="E101" t="n" s="8">
        <v>1.0</v>
      </c>
      <c r="F101" t="n" s="8">
        <v>1493.0</v>
      </c>
      <c r="G101" t="s" s="8">
        <v>53</v>
      </c>
      <c r="H101" t="s" s="8">
        <v>54</v>
      </c>
      <c r="I101" t="s" s="8">
        <v>201</v>
      </c>
    </row>
    <row r="102" ht="16.0" customHeight="true">
      <c r="A102" t="n" s="7">
        <v>4.1656941E7</v>
      </c>
      <c r="B102" t="s" s="8">
        <v>180</v>
      </c>
      <c r="C102" t="n" s="8">
        <f>IF(false,"003-321", "003-321")</f>
      </c>
      <c r="D102" t="s" s="8">
        <v>202</v>
      </c>
      <c r="E102" t="n" s="8">
        <v>2.0</v>
      </c>
      <c r="F102" t="n" s="8">
        <v>2524.0</v>
      </c>
      <c r="G102" t="s" s="8">
        <v>53</v>
      </c>
      <c r="H102" t="s" s="8">
        <v>54</v>
      </c>
      <c r="I102" t="s" s="8">
        <v>203</v>
      </c>
    </row>
    <row r="103" ht="16.0" customHeight="true">
      <c r="A103" t="n" s="7">
        <v>4.2343353E7</v>
      </c>
      <c r="B103" t="s" s="8">
        <v>113</v>
      </c>
      <c r="C103" t="n" s="8">
        <f>IF(false,"120921904", "120921904")</f>
      </c>
      <c r="D103" t="s" s="8">
        <v>204</v>
      </c>
      <c r="E103" t="n" s="8">
        <v>1.0</v>
      </c>
      <c r="F103" t="n" s="8">
        <v>634.0</v>
      </c>
      <c r="G103" t="s" s="8">
        <v>53</v>
      </c>
      <c r="H103" t="s" s="8">
        <v>54</v>
      </c>
      <c r="I103" t="s" s="8">
        <v>205</v>
      </c>
    </row>
    <row r="104" ht="16.0" customHeight="true">
      <c r="A104" t="n" s="7">
        <v>4.2511845E7</v>
      </c>
      <c r="B104" t="s" s="8">
        <v>51</v>
      </c>
      <c r="C104" t="n" s="8">
        <f>IF(false,"000-631", "000-631")</f>
      </c>
      <c r="D104" t="s" s="8">
        <v>92</v>
      </c>
      <c r="E104" t="n" s="8">
        <v>1.0</v>
      </c>
      <c r="F104" t="n" s="8">
        <v>404.0</v>
      </c>
      <c r="G104" t="s" s="8">
        <v>53</v>
      </c>
      <c r="H104" t="s" s="8">
        <v>54</v>
      </c>
      <c r="I104" t="s" s="8">
        <v>206</v>
      </c>
    </row>
    <row r="105" ht="16.0" customHeight="true">
      <c r="A105" t="n" s="7">
        <v>4.2589726E7</v>
      </c>
      <c r="B105" t="s" s="8">
        <v>73</v>
      </c>
      <c r="C105" t="n" s="8">
        <f>IF(false,"120922351", "120922351")</f>
      </c>
      <c r="D105" t="s" s="8">
        <v>76</v>
      </c>
      <c r="E105" t="n" s="8">
        <v>1.0</v>
      </c>
      <c r="F105" t="n" s="8">
        <v>653.0</v>
      </c>
      <c r="G105" t="s" s="8">
        <v>53</v>
      </c>
      <c r="H105" t="s" s="8">
        <v>54</v>
      </c>
      <c r="I105" t="s" s="8">
        <v>207</v>
      </c>
    </row>
    <row r="106" ht="16.0" customHeight="true">
      <c r="A106" t="n" s="7">
        <v>4.2387323E7</v>
      </c>
      <c r="B106" t="s" s="8">
        <v>103</v>
      </c>
      <c r="C106" t="n" s="8">
        <f>IF(false,"003-318", "003-318")</f>
      </c>
      <c r="D106" t="s" s="8">
        <v>208</v>
      </c>
      <c r="E106" t="n" s="8">
        <v>3.0</v>
      </c>
      <c r="F106" t="n" s="8">
        <v>4737.0</v>
      </c>
      <c r="G106" t="s" s="8">
        <v>53</v>
      </c>
      <c r="H106" t="s" s="8">
        <v>54</v>
      </c>
      <c r="I106" t="s" s="8">
        <v>209</v>
      </c>
    </row>
    <row r="107" ht="16.0" customHeight="true">
      <c r="A107" t="n" s="7">
        <v>4.2667926E7</v>
      </c>
      <c r="B107" t="s" s="8">
        <v>73</v>
      </c>
      <c r="C107" t="n" s="8">
        <f>IF(false,"120921853", "120921853")</f>
      </c>
      <c r="D107" t="s" s="8">
        <v>142</v>
      </c>
      <c r="E107" t="n" s="8">
        <v>3.0</v>
      </c>
      <c r="F107" t="n" s="8">
        <v>2967.0</v>
      </c>
      <c r="G107" t="s" s="8">
        <v>53</v>
      </c>
      <c r="H107" t="s" s="8">
        <v>54</v>
      </c>
      <c r="I107" t="s" s="8">
        <v>210</v>
      </c>
    </row>
    <row r="108" ht="16.0" customHeight="true">
      <c r="A108" t="n" s="7">
        <v>4.2468691E7</v>
      </c>
      <c r="B108" t="s" s="8">
        <v>51</v>
      </c>
      <c r="C108" t="n" s="8">
        <f>IF(false,"120921544", "120921544")</f>
      </c>
      <c r="D108" t="s" s="8">
        <v>84</v>
      </c>
      <c r="E108" t="n" s="8">
        <v>1.0</v>
      </c>
      <c r="F108" t="n" s="8">
        <v>815.0</v>
      </c>
      <c r="G108" t="s" s="8">
        <v>53</v>
      </c>
      <c r="H108" t="s" s="8">
        <v>54</v>
      </c>
      <c r="I108" t="s" s="8">
        <v>211</v>
      </c>
    </row>
    <row r="109" ht="16.0" customHeight="true">
      <c r="A109" t="n" s="7">
        <v>4.240689E7</v>
      </c>
      <c r="B109" t="s" s="8">
        <v>103</v>
      </c>
      <c r="C109" t="n" s="8">
        <f>IF(false,"120922721", "120922721")</f>
      </c>
      <c r="D109" t="s" s="8">
        <v>212</v>
      </c>
      <c r="E109" t="n" s="8">
        <v>1.0</v>
      </c>
      <c r="F109" t="n" s="8">
        <v>915.0</v>
      </c>
      <c r="G109" t="s" s="8">
        <v>53</v>
      </c>
      <c r="H109" t="s" s="8">
        <v>54</v>
      </c>
      <c r="I109" t="s" s="8">
        <v>213</v>
      </c>
    </row>
    <row r="110" ht="16.0" customHeight="true">
      <c r="A110" t="n" s="7">
        <v>4.1579732E7</v>
      </c>
      <c r="B110" t="s" s="8">
        <v>214</v>
      </c>
      <c r="C110" t="n" s="8">
        <f>IF(false,"120921544", "120921544")</f>
      </c>
      <c r="D110" t="s" s="8">
        <v>215</v>
      </c>
      <c r="E110" t="n" s="8">
        <v>1.0</v>
      </c>
      <c r="F110" t="n" s="8">
        <v>839.0</v>
      </c>
      <c r="G110" t="s" s="8">
        <v>53</v>
      </c>
      <c r="H110" t="s" s="8">
        <v>54</v>
      </c>
      <c r="I110" t="s" s="8">
        <v>216</v>
      </c>
    </row>
    <row r="111" ht="16.0" customHeight="true">
      <c r="A111" t="n" s="7">
        <v>4.2514756E7</v>
      </c>
      <c r="B111" t="s" s="8">
        <v>51</v>
      </c>
      <c r="C111" t="n" s="8">
        <f>IF(false,"120921995", "120921995")</f>
      </c>
      <c r="D111" t="s" s="8">
        <v>69</v>
      </c>
      <c r="E111" t="n" s="8">
        <v>1.0</v>
      </c>
      <c r="F111" t="n" s="8">
        <v>830.0</v>
      </c>
      <c r="G111" t="s" s="8">
        <v>53</v>
      </c>
      <c r="H111" t="s" s="8">
        <v>54</v>
      </c>
      <c r="I111" t="s" s="8">
        <v>217</v>
      </c>
    </row>
    <row r="112" ht="16.0" customHeight="true">
      <c r="A112" t="n" s="7">
        <v>4.2527461E7</v>
      </c>
      <c r="B112" t="s" s="8">
        <v>51</v>
      </c>
      <c r="C112" t="n" s="8">
        <f>IF(false,"120921544", "120921544")</f>
      </c>
      <c r="D112" t="s" s="8">
        <v>84</v>
      </c>
      <c r="E112" t="n" s="8">
        <v>1.0</v>
      </c>
      <c r="F112" t="n" s="8">
        <v>651.0</v>
      </c>
      <c r="G112" t="s" s="8">
        <v>53</v>
      </c>
      <c r="H112" t="s" s="8">
        <v>54</v>
      </c>
      <c r="I112" t="s" s="8">
        <v>218</v>
      </c>
    </row>
    <row r="113" ht="16.0" customHeight="true">
      <c r="A113" t="n" s="7">
        <v>4.249831E7</v>
      </c>
      <c r="B113" t="s" s="8">
        <v>51</v>
      </c>
      <c r="C113" t="n" s="8">
        <f>IF(false,"005-1519", "005-1519")</f>
      </c>
      <c r="D113" t="s" s="8">
        <v>52</v>
      </c>
      <c r="E113" t="n" s="8">
        <v>3.0</v>
      </c>
      <c r="F113" t="n" s="8">
        <v>3357.0</v>
      </c>
      <c r="G113" t="s" s="8">
        <v>53</v>
      </c>
      <c r="H113" t="s" s="8">
        <v>54</v>
      </c>
      <c r="I113" t="s" s="8">
        <v>219</v>
      </c>
    </row>
    <row r="114" ht="16.0" customHeight="true">
      <c r="A114" t="n" s="7">
        <v>4.2533977E7</v>
      </c>
      <c r="B114" t="s" s="8">
        <v>51</v>
      </c>
      <c r="C114" t="n" s="8">
        <f>IF(false,"120921947", "120921947")</f>
      </c>
      <c r="D114" t="s" s="8">
        <v>64</v>
      </c>
      <c r="E114" t="n" s="8">
        <v>1.0</v>
      </c>
      <c r="F114" t="n" s="8">
        <v>599.0</v>
      </c>
      <c r="G114" t="s" s="8">
        <v>53</v>
      </c>
      <c r="H114" t="s" s="8">
        <v>54</v>
      </c>
      <c r="I114" t="s" s="8">
        <v>220</v>
      </c>
    </row>
    <row r="115" ht="16.0" customHeight="true">
      <c r="A115" t="n" s="7">
        <v>4.2576757E7</v>
      </c>
      <c r="B115" t="s" s="8">
        <v>51</v>
      </c>
      <c r="C115" t="n" s="8">
        <f>IF(false,"005-1255", "005-1255")</f>
      </c>
      <c r="D115" t="s" s="8">
        <v>221</v>
      </c>
      <c r="E115" t="n" s="8">
        <v>1.0</v>
      </c>
      <c r="F115" t="n" s="8">
        <v>689.0</v>
      </c>
      <c r="G115" t="s" s="8">
        <v>53</v>
      </c>
      <c r="H115" t="s" s="8">
        <v>54</v>
      </c>
      <c r="I115" t="s" s="8">
        <v>222</v>
      </c>
    </row>
    <row r="116" ht="16.0" customHeight="true">
      <c r="A116" t="n" s="7">
        <v>4.2576757E7</v>
      </c>
      <c r="B116" t="s" s="8">
        <v>51</v>
      </c>
      <c r="C116" t="n" s="8">
        <f>IF(false,"120922092", "120922092")</f>
      </c>
      <c r="D116" t="s" s="8">
        <v>223</v>
      </c>
      <c r="E116" t="n" s="8">
        <v>1.0</v>
      </c>
      <c r="F116" t="n" s="8">
        <v>339.0</v>
      </c>
      <c r="G116" t="s" s="8">
        <v>53</v>
      </c>
      <c r="H116" t="s" s="8">
        <v>54</v>
      </c>
      <c r="I116" t="s" s="8">
        <v>222</v>
      </c>
    </row>
    <row r="117" ht="16.0" customHeight="true">
      <c r="A117" t="n" s="7">
        <v>4.2339373E7</v>
      </c>
      <c r="B117" t="s" s="8">
        <v>113</v>
      </c>
      <c r="C117" t="n" s="8">
        <f>IF(false,"005-1512", "005-1512")</f>
      </c>
      <c r="D117" t="s" s="8">
        <v>224</v>
      </c>
      <c r="E117" t="n" s="8">
        <v>1.0</v>
      </c>
      <c r="F117" t="n" s="8">
        <v>780.0</v>
      </c>
      <c r="G117" t="s" s="8">
        <v>53</v>
      </c>
      <c r="H117" t="s" s="8">
        <v>54</v>
      </c>
      <c r="I117" t="s" s="8">
        <v>225</v>
      </c>
    </row>
    <row r="118" ht="16.0" customHeight="true">
      <c r="A118" t="n" s="7">
        <v>4.240455E7</v>
      </c>
      <c r="B118" t="s" s="8">
        <v>103</v>
      </c>
      <c r="C118" t="n" s="8">
        <f>IF(false,"005-1554", "005-1554")</f>
      </c>
      <c r="D118" t="s" s="8">
        <v>226</v>
      </c>
      <c r="E118" t="n" s="8">
        <v>1.0</v>
      </c>
      <c r="F118" t="n" s="8">
        <v>958.0</v>
      </c>
      <c r="G118" t="s" s="8">
        <v>53</v>
      </c>
      <c r="H118" t="s" s="8">
        <v>54</v>
      </c>
      <c r="I118" t="s" s="8">
        <v>227</v>
      </c>
    </row>
    <row r="119" ht="16.0" customHeight="true">
      <c r="A119" t="n" s="7">
        <v>4.240455E7</v>
      </c>
      <c r="B119" t="s" s="8">
        <v>103</v>
      </c>
      <c r="C119" t="n" s="8">
        <f>IF(false,"1003295", "1003295")</f>
      </c>
      <c r="D119" t="s" s="8">
        <v>228</v>
      </c>
      <c r="E119" t="n" s="8">
        <v>1.0</v>
      </c>
      <c r="F119" t="n" s="8">
        <v>390.0</v>
      </c>
      <c r="G119" t="s" s="8">
        <v>53</v>
      </c>
      <c r="H119" t="s" s="8">
        <v>54</v>
      </c>
      <c r="I119" t="s" s="8">
        <v>227</v>
      </c>
    </row>
    <row r="120" ht="16.0" customHeight="true">
      <c r="A120" t="n" s="7">
        <v>4.2606352E7</v>
      </c>
      <c r="B120" t="s" s="8">
        <v>73</v>
      </c>
      <c r="C120" t="n" s="8">
        <f>IF(false,"005-1516", "005-1516")</f>
      </c>
      <c r="D120" t="s" s="8">
        <v>78</v>
      </c>
      <c r="E120" t="n" s="8">
        <v>1.0</v>
      </c>
      <c r="F120" t="n" s="8">
        <v>905.0</v>
      </c>
      <c r="G120" t="s" s="8">
        <v>53</v>
      </c>
      <c r="H120" t="s" s="8">
        <v>54</v>
      </c>
      <c r="I120" t="s" s="8">
        <v>229</v>
      </c>
    </row>
    <row r="121" ht="16.0" customHeight="true">
      <c r="A121" t="n" s="7">
        <v>4.2592309E7</v>
      </c>
      <c r="B121" t="s" s="8">
        <v>73</v>
      </c>
      <c r="C121" t="n" s="8">
        <f>IF(false,"005-1515", "005-1515")</f>
      </c>
      <c r="D121" t="s" s="8">
        <v>82</v>
      </c>
      <c r="E121" t="n" s="8">
        <v>1.0</v>
      </c>
      <c r="F121" t="n" s="8">
        <v>605.0</v>
      </c>
      <c r="G121" t="s" s="8">
        <v>53</v>
      </c>
      <c r="H121" t="s" s="8">
        <v>54</v>
      </c>
      <c r="I121" t="s" s="8">
        <v>230</v>
      </c>
    </row>
    <row r="122" ht="16.0" customHeight="true">
      <c r="A122" t="n" s="7">
        <v>4.2606269E7</v>
      </c>
      <c r="B122" t="s" s="8">
        <v>73</v>
      </c>
      <c r="C122" t="n" s="8">
        <f>IF(false,"120921370", "120921370")</f>
      </c>
      <c r="D122" t="s" s="8">
        <v>119</v>
      </c>
      <c r="E122" t="n" s="8">
        <v>3.0</v>
      </c>
      <c r="F122" t="n" s="8">
        <v>5196.0</v>
      </c>
      <c r="G122" t="s" s="8">
        <v>53</v>
      </c>
      <c r="H122" t="s" s="8">
        <v>54</v>
      </c>
      <c r="I122" t="s" s="8">
        <v>231</v>
      </c>
    </row>
    <row r="123" ht="16.0" customHeight="true">
      <c r="A123" t="n" s="7">
        <v>4.2567713E7</v>
      </c>
      <c r="B123" t="s" s="8">
        <v>51</v>
      </c>
      <c r="C123" t="n" s="8">
        <f>IF(false,"000-631", "000-631")</f>
      </c>
      <c r="D123" t="s" s="8">
        <v>92</v>
      </c>
      <c r="E123" t="n" s="8">
        <v>1.0</v>
      </c>
      <c r="F123" t="n" s="8">
        <v>505.0</v>
      </c>
      <c r="G123" t="s" s="8">
        <v>53</v>
      </c>
      <c r="H123" t="s" s="8">
        <v>54</v>
      </c>
      <c r="I123" t="s" s="8">
        <v>232</v>
      </c>
    </row>
    <row r="124" ht="16.0" customHeight="true">
      <c r="A124" t="n" s="7">
        <v>4.2592194E7</v>
      </c>
      <c r="B124" t="s" s="8">
        <v>73</v>
      </c>
      <c r="C124" t="n" s="8">
        <f>IF(false,"005-1516", "005-1516")</f>
      </c>
      <c r="D124" t="s" s="8">
        <v>78</v>
      </c>
      <c r="E124" t="n" s="8">
        <v>1.0</v>
      </c>
      <c r="F124" t="n" s="8">
        <v>654.0</v>
      </c>
      <c r="G124" t="s" s="8">
        <v>53</v>
      </c>
      <c r="H124" t="s" s="8">
        <v>54</v>
      </c>
      <c r="I124" t="s" s="8">
        <v>233</v>
      </c>
    </row>
    <row r="125" ht="16.0" customHeight="true">
      <c r="A125" t="n" s="7">
        <v>4.2535808E7</v>
      </c>
      <c r="B125" t="s" s="8">
        <v>51</v>
      </c>
      <c r="C125" t="n" s="8">
        <f>IF(false,"120906023", "120906023")</f>
      </c>
      <c r="D125" t="s" s="8">
        <v>234</v>
      </c>
      <c r="E125" t="n" s="8">
        <v>1.0</v>
      </c>
      <c r="F125" t="n" s="8">
        <v>660.0</v>
      </c>
      <c r="G125" t="s" s="8">
        <v>53</v>
      </c>
      <c r="H125" t="s" s="8">
        <v>54</v>
      </c>
      <c r="I125" t="s" s="8">
        <v>235</v>
      </c>
    </row>
    <row r="126" ht="16.0" customHeight="true">
      <c r="A126" t="n" s="7">
        <v>4.2304512E7</v>
      </c>
      <c r="B126" t="s" s="8">
        <v>113</v>
      </c>
      <c r="C126" t="n" s="8">
        <f>IF(false,"005-1307", "005-1307")</f>
      </c>
      <c r="D126" t="s" s="8">
        <v>236</v>
      </c>
      <c r="E126" t="n" s="8">
        <v>3.0</v>
      </c>
      <c r="F126" t="n" s="8">
        <v>2448.0</v>
      </c>
      <c r="G126" t="s" s="8">
        <v>53</v>
      </c>
      <c r="H126" t="s" s="8">
        <v>54</v>
      </c>
      <c r="I126" t="s" s="8">
        <v>237</v>
      </c>
    </row>
    <row r="127" ht="16.0" customHeight="true">
      <c r="A127" t="n" s="7">
        <v>4.2189484E7</v>
      </c>
      <c r="B127" t="s" s="8">
        <v>172</v>
      </c>
      <c r="C127" t="n" s="8">
        <f>IF(false,"120922158", "120922158")</f>
      </c>
      <c r="D127" t="s" s="8">
        <v>238</v>
      </c>
      <c r="E127" t="n" s="8">
        <v>1.0</v>
      </c>
      <c r="F127" t="n" s="8">
        <v>599.0</v>
      </c>
      <c r="G127" t="s" s="8">
        <v>53</v>
      </c>
      <c r="H127" t="s" s="8">
        <v>54</v>
      </c>
      <c r="I127" t="s" s="8">
        <v>239</v>
      </c>
    </row>
    <row r="128" ht="16.0" customHeight="true">
      <c r="A128" t="n" s="7">
        <v>4.2355053E7</v>
      </c>
      <c r="B128" t="s" s="8">
        <v>103</v>
      </c>
      <c r="C128" t="n" s="8">
        <f>IF(false,"005-1111", "005-1111")</f>
      </c>
      <c r="D128" t="s" s="8">
        <v>240</v>
      </c>
      <c r="E128" t="n" s="8">
        <v>1.0</v>
      </c>
      <c r="F128" t="n" s="8">
        <v>1564.0</v>
      </c>
      <c r="G128" t="s" s="8">
        <v>53</v>
      </c>
      <c r="H128" t="s" s="8">
        <v>54</v>
      </c>
      <c r="I128" t="s" s="8">
        <v>241</v>
      </c>
    </row>
    <row r="129" ht="16.0" customHeight="true">
      <c r="A129" t="n" s="7">
        <v>4.2413563E7</v>
      </c>
      <c r="B129" t="s" s="8">
        <v>103</v>
      </c>
      <c r="C129" t="n" s="8">
        <f>IF(false,"01-003884", "01-003884")</f>
      </c>
      <c r="D129" t="s" s="8">
        <v>66</v>
      </c>
      <c r="E129" t="n" s="8">
        <v>1.0</v>
      </c>
      <c r="F129" t="n" s="8">
        <v>989.0</v>
      </c>
      <c r="G129" t="s" s="8">
        <v>53</v>
      </c>
      <c r="H129" t="s" s="8">
        <v>54</v>
      </c>
      <c r="I129" t="s" s="8">
        <v>242</v>
      </c>
    </row>
    <row r="130" ht="16.0" customHeight="true">
      <c r="A130" t="n" s="7">
        <v>4.2536152E7</v>
      </c>
      <c r="B130" t="s" s="8">
        <v>51</v>
      </c>
      <c r="C130" t="n" s="8">
        <f>IF(false,"005-1037", "005-1037")</f>
      </c>
      <c r="D130" t="s" s="8">
        <v>243</v>
      </c>
      <c r="E130" t="n" s="8">
        <v>2.0</v>
      </c>
      <c r="F130" t="n" s="8">
        <v>2704.0</v>
      </c>
      <c r="G130" t="s" s="8">
        <v>53</v>
      </c>
      <c r="H130" t="s" s="8">
        <v>54</v>
      </c>
      <c r="I130" t="s" s="8">
        <v>244</v>
      </c>
    </row>
    <row r="131" ht="16.0" customHeight="true">
      <c r="A131" t="n" s="7">
        <v>4.2452089E7</v>
      </c>
      <c r="B131" t="s" s="8">
        <v>103</v>
      </c>
      <c r="C131" t="n" s="8">
        <f>IF(false,"005-1512", "005-1512")</f>
      </c>
      <c r="D131" t="s" s="8">
        <v>224</v>
      </c>
      <c r="E131" t="n" s="8">
        <v>1.0</v>
      </c>
      <c r="F131" t="n" s="8">
        <v>908.0</v>
      </c>
      <c r="G131" t="s" s="8">
        <v>53</v>
      </c>
      <c r="H131" t="s" s="8">
        <v>54</v>
      </c>
      <c r="I131" t="s" s="8">
        <v>245</v>
      </c>
    </row>
    <row r="132" ht="16.0" customHeight="true">
      <c r="A132" t="n" s="7">
        <v>4.2535894E7</v>
      </c>
      <c r="B132" t="s" s="8">
        <v>51</v>
      </c>
      <c r="C132" t="n" s="8">
        <f>IF(false,"005-1101", "005-1101")</f>
      </c>
      <c r="D132" t="s" s="8">
        <v>246</v>
      </c>
      <c r="E132" t="n" s="8">
        <v>1.0</v>
      </c>
      <c r="F132" t="n" s="8">
        <v>849.0</v>
      </c>
      <c r="G132" t="s" s="8">
        <v>53</v>
      </c>
      <c r="H132" t="s" s="8">
        <v>54</v>
      </c>
      <c r="I132" t="s" s="8">
        <v>247</v>
      </c>
    </row>
    <row r="133" ht="16.0" customHeight="true">
      <c r="A133" t="n" s="7">
        <v>4.1908759E7</v>
      </c>
      <c r="B133" t="s" s="8">
        <v>132</v>
      </c>
      <c r="C133" t="n" s="8">
        <f>IF(false,"120922194", "120922194")</f>
      </c>
      <c r="D133" t="s" s="8">
        <v>248</v>
      </c>
      <c r="E133" t="n" s="8">
        <v>1.0</v>
      </c>
      <c r="F133" t="n" s="8">
        <v>750.0</v>
      </c>
      <c r="G133" t="s" s="8">
        <v>53</v>
      </c>
      <c r="H133" t="s" s="8">
        <v>54</v>
      </c>
      <c r="I133" t="s" s="8">
        <v>249</v>
      </c>
    </row>
    <row r="134" ht="16.0" customHeight="true">
      <c r="A134" t="n" s="7">
        <v>4.243354E7</v>
      </c>
      <c r="B134" t="s" s="8">
        <v>103</v>
      </c>
      <c r="C134" t="n" s="8">
        <f>IF(false,"005-1520", "005-1520")</f>
      </c>
      <c r="D134" t="s" s="8">
        <v>250</v>
      </c>
      <c r="E134" t="n" s="8">
        <v>2.0</v>
      </c>
      <c r="F134" t="n" s="8">
        <v>2192.0</v>
      </c>
      <c r="G134" t="s" s="8">
        <v>53</v>
      </c>
      <c r="H134" t="s" s="8">
        <v>54</v>
      </c>
      <c r="I134" t="s" s="8">
        <v>251</v>
      </c>
    </row>
    <row r="135" ht="16.0" customHeight="true">
      <c r="A135" t="n" s="7">
        <v>4.2544164E7</v>
      </c>
      <c r="B135" t="s" s="8">
        <v>51</v>
      </c>
      <c r="C135" t="n" s="8">
        <f>IF(false,"120922353", "120922353")</f>
      </c>
      <c r="D135" t="s" s="8">
        <v>60</v>
      </c>
      <c r="E135" t="n" s="8">
        <v>1.0</v>
      </c>
      <c r="F135" t="n" s="8">
        <v>839.0</v>
      </c>
      <c r="G135" t="s" s="8">
        <v>53</v>
      </c>
      <c r="H135" t="s" s="8">
        <v>54</v>
      </c>
      <c r="I135" t="s" s="8">
        <v>252</v>
      </c>
    </row>
    <row r="136" ht="16.0" customHeight="true">
      <c r="A136" t="n" s="7">
        <v>4.2456851E7</v>
      </c>
      <c r="B136" t="s" s="8">
        <v>103</v>
      </c>
      <c r="C136" t="n" s="8">
        <f>IF(false,"005-1517", "005-1517")</f>
      </c>
      <c r="D136" t="s" s="8">
        <v>253</v>
      </c>
      <c r="E136" t="n" s="8">
        <v>5.0</v>
      </c>
      <c r="F136" t="n" s="8">
        <v>3815.0</v>
      </c>
      <c r="G136" t="s" s="8">
        <v>53</v>
      </c>
      <c r="H136" t="s" s="8">
        <v>54</v>
      </c>
      <c r="I136" t="s" s="8">
        <v>254</v>
      </c>
    </row>
    <row r="137" ht="16.0" customHeight="true">
      <c r="A137" t="n" s="7">
        <v>4.2456851E7</v>
      </c>
      <c r="B137" t="s" s="8">
        <v>103</v>
      </c>
      <c r="C137" t="n" s="8">
        <f>IF(false,"120921506", "120921506")</f>
      </c>
      <c r="D137" t="s" s="8">
        <v>255</v>
      </c>
      <c r="E137" t="n" s="8">
        <v>1.0</v>
      </c>
      <c r="F137" t="n" s="8">
        <v>780.0</v>
      </c>
      <c r="G137" t="s" s="8">
        <v>53</v>
      </c>
      <c r="H137" t="s" s="8">
        <v>54</v>
      </c>
      <c r="I137" t="s" s="8">
        <v>254</v>
      </c>
    </row>
    <row r="138" ht="16.0" customHeight="true">
      <c r="A138" t="n" s="7">
        <v>4.2366169E7</v>
      </c>
      <c r="B138" t="s" s="8">
        <v>103</v>
      </c>
      <c r="C138" t="n" s="8">
        <f>IF(false,"005-1513", "005-1513")</f>
      </c>
      <c r="D138" t="s" s="8">
        <v>161</v>
      </c>
      <c r="E138" t="n" s="8">
        <v>2.0</v>
      </c>
      <c r="F138" t="n" s="8">
        <v>1702.0</v>
      </c>
      <c r="G138" t="s" s="8">
        <v>53</v>
      </c>
      <c r="H138" t="s" s="8">
        <v>54</v>
      </c>
      <c r="I138" t="s" s="8">
        <v>256</v>
      </c>
    </row>
    <row r="139" ht="16.0" customHeight="true">
      <c r="A139" t="n" s="7">
        <v>4.2401117E7</v>
      </c>
      <c r="B139" t="s" s="8">
        <v>103</v>
      </c>
      <c r="C139" t="n" s="8">
        <f>IF(false,"005-1519", "005-1519")</f>
      </c>
      <c r="D139" t="s" s="8">
        <v>52</v>
      </c>
      <c r="E139" t="n" s="8">
        <v>2.0</v>
      </c>
      <c r="F139" t="n" s="8">
        <v>2136.0</v>
      </c>
      <c r="G139" t="s" s="8">
        <v>53</v>
      </c>
      <c r="H139" t="s" s="8">
        <v>54</v>
      </c>
      <c r="I139" t="s" s="8">
        <v>257</v>
      </c>
    </row>
    <row r="140" ht="16.0" customHeight="true">
      <c r="A140" t="n" s="7">
        <v>4.228173E7</v>
      </c>
      <c r="B140" t="s" s="8">
        <v>113</v>
      </c>
      <c r="C140" t="n" s="8">
        <f>IF(false,"005-1038", "005-1038")</f>
      </c>
      <c r="D140" t="s" s="8">
        <v>258</v>
      </c>
      <c r="E140" t="n" s="8">
        <v>3.0</v>
      </c>
      <c r="F140" t="n" s="8">
        <v>4317.0</v>
      </c>
      <c r="G140" t="s" s="8">
        <v>53</v>
      </c>
      <c r="H140" t="s" s="8">
        <v>54</v>
      </c>
      <c r="I140" t="s" s="8">
        <v>259</v>
      </c>
    </row>
    <row r="141" ht="16.0" customHeight="true">
      <c r="A141" t="n" s="7">
        <v>4.2353818E7</v>
      </c>
      <c r="B141" t="s" s="8">
        <v>103</v>
      </c>
      <c r="C141" t="n" s="8">
        <f>IF(false,"120921409", "120921409")</f>
      </c>
      <c r="D141" t="s" s="8">
        <v>114</v>
      </c>
      <c r="E141" t="n" s="8">
        <v>1.0</v>
      </c>
      <c r="F141" t="n" s="8">
        <v>412.0</v>
      </c>
      <c r="G141" t="s" s="8">
        <v>53</v>
      </c>
      <c r="H141" t="s" s="8">
        <v>54</v>
      </c>
      <c r="I141" t="s" s="8">
        <v>260</v>
      </c>
    </row>
    <row r="142" ht="16.0" customHeight="true">
      <c r="A142" t="n" s="7">
        <v>4.2124212E7</v>
      </c>
      <c r="B142" t="s" s="8">
        <v>172</v>
      </c>
      <c r="C142" t="n" s="8">
        <f>IF(false,"005-1516", "005-1516")</f>
      </c>
      <c r="D142" t="s" s="8">
        <v>78</v>
      </c>
      <c r="E142" t="n" s="8">
        <v>1.0</v>
      </c>
      <c r="F142" t="n" s="8">
        <v>892.0</v>
      </c>
      <c r="G142" t="s" s="8">
        <v>53</v>
      </c>
      <c r="H142" t="s" s="8">
        <v>54</v>
      </c>
      <c r="I142" t="s" s="8">
        <v>261</v>
      </c>
    </row>
    <row r="143" ht="16.0" customHeight="true">
      <c r="A143" t="n" s="7">
        <v>4.2469475E7</v>
      </c>
      <c r="B143" t="s" s="8">
        <v>51</v>
      </c>
      <c r="C143" t="n" s="8">
        <f>IF(false,"005-1514", "005-1514")</f>
      </c>
      <c r="D143" t="s" s="8">
        <v>89</v>
      </c>
      <c r="E143" t="n" s="8">
        <v>2.0</v>
      </c>
      <c r="F143" t="n" s="8">
        <v>1638.0</v>
      </c>
      <c r="G143" t="s" s="8">
        <v>53</v>
      </c>
      <c r="H143" t="s" s="8">
        <v>54</v>
      </c>
      <c r="I143" t="s" s="8">
        <v>262</v>
      </c>
    </row>
    <row r="144" ht="16.0" customHeight="true">
      <c r="A144" t="n" s="7">
        <v>4.2322835E7</v>
      </c>
      <c r="B144" t="s" s="8">
        <v>113</v>
      </c>
      <c r="C144" t="n" s="8">
        <f>IF(false,"005-1258", "005-1258")</f>
      </c>
      <c r="D144" t="s" s="8">
        <v>263</v>
      </c>
      <c r="E144" t="n" s="8">
        <v>1.0</v>
      </c>
      <c r="F144" t="n" s="8">
        <v>589.0</v>
      </c>
      <c r="G144" t="s" s="8">
        <v>53</v>
      </c>
      <c r="H144" t="s" s="8">
        <v>54</v>
      </c>
      <c r="I144" t="s" s="8">
        <v>264</v>
      </c>
    </row>
    <row r="145" ht="16.0" customHeight="true">
      <c r="A145" t="n" s="7">
        <v>4.2478648E7</v>
      </c>
      <c r="B145" t="s" s="8">
        <v>51</v>
      </c>
      <c r="C145" t="n" s="8">
        <f>IF(false,"120921944", "120921944")</f>
      </c>
      <c r="D145" t="s" s="8">
        <v>265</v>
      </c>
      <c r="E145" t="n" s="8">
        <v>1.0</v>
      </c>
      <c r="F145" t="n" s="8">
        <v>1243.0</v>
      </c>
      <c r="G145" t="s" s="8">
        <v>53</v>
      </c>
      <c r="H145" t="s" s="8">
        <v>54</v>
      </c>
      <c r="I145" t="s" s="8">
        <v>266</v>
      </c>
    </row>
    <row r="146" ht="16.0" customHeight="true">
      <c r="A146" t="n" s="7">
        <v>4.2478648E7</v>
      </c>
      <c r="B146" t="s" s="8">
        <v>51</v>
      </c>
      <c r="C146" t="n" s="8">
        <f>IF(false,"120921409", "120921409")</f>
      </c>
      <c r="D146" t="s" s="8">
        <v>114</v>
      </c>
      <c r="E146" t="n" s="8">
        <v>1.0</v>
      </c>
      <c r="F146" t="n" s="8">
        <v>412.0</v>
      </c>
      <c r="G146" t="s" s="8">
        <v>53</v>
      </c>
      <c r="H146" t="s" s="8">
        <v>54</v>
      </c>
      <c r="I146" t="s" s="8">
        <v>266</v>
      </c>
    </row>
    <row r="147" ht="16.0" customHeight="true">
      <c r="A147" t="n" s="7">
        <v>4.2573422E7</v>
      </c>
      <c r="B147" t="s" s="8">
        <v>51</v>
      </c>
      <c r="C147" t="n" s="8">
        <f>IF(false,"005-1514", "005-1514")</f>
      </c>
      <c r="D147" t="s" s="8">
        <v>89</v>
      </c>
      <c r="E147" t="n" s="8">
        <v>1.0</v>
      </c>
      <c r="F147" t="n" s="8">
        <v>819.0</v>
      </c>
      <c r="G147" t="s" s="8">
        <v>53</v>
      </c>
      <c r="H147" t="s" s="8">
        <v>54</v>
      </c>
      <c r="I147" t="s" s="8">
        <v>267</v>
      </c>
    </row>
    <row r="148" ht="16.0" customHeight="true">
      <c r="A148" t="n" s="7">
        <v>4.2115157E7</v>
      </c>
      <c r="B148" t="s" s="8">
        <v>172</v>
      </c>
      <c r="C148" t="n" s="8">
        <f>IF(false,"005-1110", "005-1110")</f>
      </c>
      <c r="D148" t="s" s="8">
        <v>126</v>
      </c>
      <c r="E148" t="n" s="8">
        <v>1.0</v>
      </c>
      <c r="F148" t="n" s="8">
        <v>1240.0</v>
      </c>
      <c r="G148" t="s" s="8">
        <v>53</v>
      </c>
      <c r="H148" t="s" s="8">
        <v>54</v>
      </c>
      <c r="I148" t="s" s="8">
        <v>268</v>
      </c>
    </row>
    <row r="149" ht="16.0" customHeight="true">
      <c r="A149" t="n" s="7">
        <v>4.2333149E7</v>
      </c>
      <c r="B149" t="s" s="8">
        <v>113</v>
      </c>
      <c r="C149" t="n" s="8">
        <f>IF(false,"120922158", "120922158")</f>
      </c>
      <c r="D149" t="s" s="8">
        <v>238</v>
      </c>
      <c r="E149" t="n" s="8">
        <v>1.0</v>
      </c>
      <c r="F149" t="n" s="8">
        <v>173.0</v>
      </c>
      <c r="G149" t="s" s="8">
        <v>53</v>
      </c>
      <c r="H149" t="s" s="8">
        <v>54</v>
      </c>
      <c r="I149" t="s" s="8">
        <v>269</v>
      </c>
    </row>
    <row r="150" ht="16.0" customHeight="true">
      <c r="A150" t="n" s="7">
        <v>4.2590229E7</v>
      </c>
      <c r="B150" t="s" s="8">
        <v>73</v>
      </c>
      <c r="C150" t="n" s="8">
        <f>IF(false,"120922351", "120922351")</f>
      </c>
      <c r="D150" t="s" s="8">
        <v>76</v>
      </c>
      <c r="E150" t="n" s="8">
        <v>3.0</v>
      </c>
      <c r="F150" t="n" s="8">
        <v>1968.0</v>
      </c>
      <c r="G150" t="s" s="8">
        <v>53</v>
      </c>
      <c r="H150" t="s" s="8">
        <v>54</v>
      </c>
      <c r="I150" t="s" s="8">
        <v>270</v>
      </c>
    </row>
    <row r="151" ht="16.0" customHeight="true">
      <c r="A151" t="n" s="7">
        <v>4.2304477E7</v>
      </c>
      <c r="B151" t="s" s="8">
        <v>113</v>
      </c>
      <c r="C151" t="n" s="8">
        <f>IF(false,"120921995", "120921995")</f>
      </c>
      <c r="D151" t="s" s="8">
        <v>69</v>
      </c>
      <c r="E151" t="n" s="8">
        <v>1.0</v>
      </c>
      <c r="F151" t="n" s="8">
        <v>1238.0</v>
      </c>
      <c r="G151" t="s" s="8">
        <v>53</v>
      </c>
      <c r="H151" t="s" s="8">
        <v>54</v>
      </c>
      <c r="I151" t="s" s="8">
        <v>271</v>
      </c>
    </row>
    <row r="152" ht="16.0" customHeight="true">
      <c r="A152" t="n" s="7">
        <v>4.2617724E7</v>
      </c>
      <c r="B152" t="s" s="8">
        <v>73</v>
      </c>
      <c r="C152" t="n" s="8">
        <f>IF(false,"120922092", "120922092")</f>
      </c>
      <c r="D152" t="s" s="8">
        <v>223</v>
      </c>
      <c r="E152" t="n" s="8">
        <v>1.0</v>
      </c>
      <c r="F152" t="n" s="8">
        <v>224.0</v>
      </c>
      <c r="G152" t="s" s="8">
        <v>53</v>
      </c>
      <c r="H152" t="s" s="8">
        <v>54</v>
      </c>
      <c r="I152" t="s" s="8">
        <v>272</v>
      </c>
    </row>
    <row r="153" ht="16.0" customHeight="true">
      <c r="A153" t="n" s="7">
        <v>4.2700933E7</v>
      </c>
      <c r="B153" t="s" s="8">
        <v>73</v>
      </c>
      <c r="C153" t="n" s="8">
        <f>IF(false,"120921718", "120921718")</f>
      </c>
      <c r="D153" t="s" s="8">
        <v>71</v>
      </c>
      <c r="E153" t="n" s="8">
        <v>2.0</v>
      </c>
      <c r="F153" t="n" s="8">
        <v>2718.0</v>
      </c>
      <c r="G153" t="s" s="8">
        <v>53</v>
      </c>
      <c r="H153" t="s" s="8">
        <v>273</v>
      </c>
      <c r="I153" t="s" s="8">
        <v>274</v>
      </c>
    </row>
    <row r="154" ht="16.0" customHeight="true">
      <c r="A154" t="n" s="7">
        <v>4.2705967E7</v>
      </c>
      <c r="B154" t="s" s="8">
        <v>54</v>
      </c>
      <c r="C154" t="n" s="8">
        <f>IF(false,"120922791", "120922791")</f>
      </c>
      <c r="D154" t="s" s="8">
        <v>275</v>
      </c>
      <c r="E154" t="n" s="8">
        <v>1.0</v>
      </c>
      <c r="F154" t="n" s="8">
        <v>341.0</v>
      </c>
      <c r="G154" t="s" s="8">
        <v>53</v>
      </c>
      <c r="H154" t="s" s="8">
        <v>273</v>
      </c>
      <c r="I154" t="s" s="8">
        <v>276</v>
      </c>
    </row>
    <row r="155" ht="16.0" customHeight="true">
      <c r="A155" t="n" s="7">
        <v>4.2706036E7</v>
      </c>
      <c r="B155" t="s" s="8">
        <v>54</v>
      </c>
      <c r="C155" t="n" s="8">
        <f>IF(false,"120921506", "120921506")</f>
      </c>
      <c r="D155" t="s" s="8">
        <v>255</v>
      </c>
      <c r="E155" t="n" s="8">
        <v>2.0</v>
      </c>
      <c r="F155" t="n" s="8">
        <v>1958.0</v>
      </c>
      <c r="G155" t="s" s="8">
        <v>53</v>
      </c>
      <c r="H155" t="s" s="8">
        <v>273</v>
      </c>
      <c r="I155" t="s" s="8">
        <v>277</v>
      </c>
    </row>
    <row r="156" ht="16.0" customHeight="true">
      <c r="A156" t="n" s="7">
        <v>4.2706036E7</v>
      </c>
      <c r="B156" t="s" s="8">
        <v>54</v>
      </c>
      <c r="C156" t="n" s="8">
        <f>IF(false,"005-1516", "005-1516")</f>
      </c>
      <c r="D156" t="s" s="8">
        <v>78</v>
      </c>
      <c r="E156" t="n" s="8">
        <v>1.0</v>
      </c>
      <c r="F156" t="n" s="8">
        <v>953.0</v>
      </c>
      <c r="G156" t="s" s="8">
        <v>53</v>
      </c>
      <c r="H156" t="s" s="8">
        <v>273</v>
      </c>
      <c r="I156" t="s" s="8">
        <v>277</v>
      </c>
    </row>
    <row r="157" ht="16.0" customHeight="true">
      <c r="A157" t="n" s="7">
        <v>4.2781754E7</v>
      </c>
      <c r="B157" t="s" s="8">
        <v>54</v>
      </c>
      <c r="C157" t="n" s="8">
        <f>IF(false,"120922158", "120922158")</f>
      </c>
      <c r="D157" t="s" s="8">
        <v>238</v>
      </c>
      <c r="E157" t="n" s="8">
        <v>1.0</v>
      </c>
      <c r="F157" t="n" s="8">
        <v>599.0</v>
      </c>
      <c r="G157" t="s" s="8">
        <v>53</v>
      </c>
      <c r="H157" t="s" s="8">
        <v>273</v>
      </c>
      <c r="I157" t="s" s="8">
        <v>278</v>
      </c>
    </row>
    <row r="158" ht="16.0" customHeight="true">
      <c r="A158" t="n" s="7">
        <v>4.2107672E7</v>
      </c>
      <c r="B158" t="s" s="8">
        <v>172</v>
      </c>
      <c r="C158" t="n" s="8">
        <f>IF(false,"120921995", "120921995")</f>
      </c>
      <c r="D158" t="s" s="8">
        <v>69</v>
      </c>
      <c r="E158" t="n" s="8">
        <v>2.0</v>
      </c>
      <c r="F158" t="n" s="8">
        <v>2242.0</v>
      </c>
      <c r="G158" t="s" s="8">
        <v>53</v>
      </c>
      <c r="H158" t="s" s="8">
        <v>273</v>
      </c>
      <c r="I158" t="s" s="8">
        <v>279</v>
      </c>
    </row>
    <row r="159" ht="16.0" customHeight="true">
      <c r="A159" t="n" s="7">
        <v>4.2693702E7</v>
      </c>
      <c r="B159" t="s" s="8">
        <v>73</v>
      </c>
      <c r="C159" t="n" s="8">
        <f>IF(false,"120921995", "120921995")</f>
      </c>
      <c r="D159" t="s" s="8">
        <v>69</v>
      </c>
      <c r="E159" t="n" s="8">
        <v>1.0</v>
      </c>
      <c r="F159" t="n" s="8">
        <v>1163.0</v>
      </c>
      <c r="G159" t="s" s="8">
        <v>53</v>
      </c>
      <c r="H159" t="s" s="8">
        <v>273</v>
      </c>
      <c r="I159" t="s" s="8">
        <v>280</v>
      </c>
    </row>
    <row r="160" ht="16.0" customHeight="true">
      <c r="A160" t="n" s="7">
        <v>4.2689553E7</v>
      </c>
      <c r="B160" t="s" s="8">
        <v>73</v>
      </c>
      <c r="C160" t="n" s="8">
        <f>IF(false,"120921853", "120921853")</f>
      </c>
      <c r="D160" t="s" s="8">
        <v>142</v>
      </c>
      <c r="E160" t="n" s="8">
        <v>1.0</v>
      </c>
      <c r="F160" t="n" s="8">
        <v>791.0</v>
      </c>
      <c r="G160" t="s" s="8">
        <v>53</v>
      </c>
      <c r="H160" t="s" s="8">
        <v>273</v>
      </c>
      <c r="I160" t="s" s="8">
        <v>281</v>
      </c>
    </row>
    <row r="161" ht="16.0" customHeight="true">
      <c r="A161" t="n" s="7">
        <v>4.2689553E7</v>
      </c>
      <c r="B161" t="s" s="8">
        <v>73</v>
      </c>
      <c r="C161" t="n" s="8">
        <f>IF(false,"01-003884", "01-003884")</f>
      </c>
      <c r="D161" t="s" s="8">
        <v>66</v>
      </c>
      <c r="E161" t="n" s="8">
        <v>1.0</v>
      </c>
      <c r="F161" t="n" s="8">
        <v>791.0</v>
      </c>
      <c r="G161" t="s" s="8">
        <v>53</v>
      </c>
      <c r="H161" t="s" s="8">
        <v>273</v>
      </c>
      <c r="I161" t="s" s="8">
        <v>281</v>
      </c>
    </row>
    <row r="162" ht="16.0" customHeight="true">
      <c r="A162" t="n" s="7">
        <v>4.2685254E7</v>
      </c>
      <c r="B162" t="s" s="8">
        <v>73</v>
      </c>
      <c r="C162" t="n" s="8">
        <f>IF(false,"120921791", "120921791")</f>
      </c>
      <c r="D162" t="s" s="8">
        <v>163</v>
      </c>
      <c r="E162" t="n" s="8">
        <v>1.0</v>
      </c>
      <c r="F162" t="n" s="8">
        <v>1355.0</v>
      </c>
      <c r="G162" t="s" s="8">
        <v>53</v>
      </c>
      <c r="H162" t="s" s="8">
        <v>273</v>
      </c>
      <c r="I162" t="s" s="8">
        <v>282</v>
      </c>
    </row>
    <row r="163" ht="16.0" customHeight="true">
      <c r="A163" t="n" s="7">
        <v>4.2790015E7</v>
      </c>
      <c r="B163" t="s" s="8">
        <v>54</v>
      </c>
      <c r="C163" t="n" s="8">
        <f>IF(false,"005-1220", "005-1220")</f>
      </c>
      <c r="D163" t="s" s="8">
        <v>283</v>
      </c>
      <c r="E163" t="n" s="8">
        <v>1.0</v>
      </c>
      <c r="F163" t="n" s="8">
        <v>127.0</v>
      </c>
      <c r="G163" t="s" s="8">
        <v>53</v>
      </c>
      <c r="H163" t="s" s="8">
        <v>273</v>
      </c>
      <c r="I163" t="s" s="8">
        <v>284</v>
      </c>
    </row>
    <row r="164" ht="16.0" customHeight="true">
      <c r="A164" t="n" s="7">
        <v>4.2635813E7</v>
      </c>
      <c r="B164" t="s" s="8">
        <v>73</v>
      </c>
      <c r="C164" t="n" s="8">
        <f>IF(false,"120922422", "120922422")</f>
      </c>
      <c r="D164" t="s" s="8">
        <v>285</v>
      </c>
      <c r="E164" t="n" s="8">
        <v>1.0</v>
      </c>
      <c r="F164" t="n" s="8">
        <v>362.0</v>
      </c>
      <c r="G164" t="s" s="8">
        <v>53</v>
      </c>
      <c r="H164" t="s" s="8">
        <v>273</v>
      </c>
      <c r="I164" t="s" s="8">
        <v>286</v>
      </c>
    </row>
    <row r="165" ht="16.0" customHeight="true">
      <c r="A165" t="n" s="7">
        <v>4.2732905E7</v>
      </c>
      <c r="B165" t="s" s="8">
        <v>54</v>
      </c>
      <c r="C165" t="n" s="8">
        <f>IF(false,"005-1039", "005-1039")</f>
      </c>
      <c r="D165" t="s" s="8">
        <v>117</v>
      </c>
      <c r="E165" t="n" s="8">
        <v>1.0</v>
      </c>
      <c r="F165" t="n" s="8">
        <v>1438.0</v>
      </c>
      <c r="G165" t="s" s="8">
        <v>53</v>
      </c>
      <c r="H165" t="s" s="8">
        <v>273</v>
      </c>
      <c r="I165" t="s" s="8">
        <v>287</v>
      </c>
    </row>
    <row r="166" ht="16.0" customHeight="true">
      <c r="A166" t="n" s="7">
        <v>4.2714608E7</v>
      </c>
      <c r="B166" t="s" s="8">
        <v>54</v>
      </c>
      <c r="C166" t="n" s="8">
        <f>IF(false,"120921902", "120921902")</f>
      </c>
      <c r="D166" t="s" s="8">
        <v>97</v>
      </c>
      <c r="E166" t="n" s="8">
        <v>1.0</v>
      </c>
      <c r="F166" t="n" s="8">
        <v>628.0</v>
      </c>
      <c r="G166" t="s" s="8">
        <v>53</v>
      </c>
      <c r="H166" t="s" s="8">
        <v>273</v>
      </c>
      <c r="I166" t="s" s="8">
        <v>288</v>
      </c>
    </row>
    <row r="167" ht="16.0" customHeight="true">
      <c r="A167" t="n" s="7">
        <v>4.2700909E7</v>
      </c>
      <c r="B167" t="s" s="8">
        <v>73</v>
      </c>
      <c r="C167" t="n" s="8">
        <f>IF(false,"120921410", "120921410")</f>
      </c>
      <c r="D167" t="s" s="8">
        <v>289</v>
      </c>
      <c r="E167" t="n" s="8">
        <v>1.0</v>
      </c>
      <c r="F167" t="n" s="8">
        <v>544.0</v>
      </c>
      <c r="G167" t="s" s="8">
        <v>53</v>
      </c>
      <c r="H167" t="s" s="8">
        <v>273</v>
      </c>
      <c r="I167" t="s" s="8">
        <v>290</v>
      </c>
    </row>
    <row r="168" ht="16.0" customHeight="true">
      <c r="A168" t="n" s="7">
        <v>4.2704611E7</v>
      </c>
      <c r="B168" t="s" s="8">
        <v>54</v>
      </c>
      <c r="C168" t="n" s="8">
        <f>IF(false,"01-004117", "01-004117")</f>
      </c>
      <c r="D168" t="s" s="8">
        <v>62</v>
      </c>
      <c r="E168" t="n" s="8">
        <v>2.0</v>
      </c>
      <c r="F168" t="n" s="8">
        <v>1530.0</v>
      </c>
      <c r="G168" t="s" s="8">
        <v>53</v>
      </c>
      <c r="H168" t="s" s="8">
        <v>273</v>
      </c>
      <c r="I168" t="s" s="8">
        <v>291</v>
      </c>
    </row>
    <row r="169" ht="16.0" customHeight="true">
      <c r="A169" t="n" s="7">
        <v>4.2647463E7</v>
      </c>
      <c r="B169" t="s" s="8">
        <v>73</v>
      </c>
      <c r="C169" t="n" s="8">
        <f>IF(false,"01-004117", "01-004117")</f>
      </c>
      <c r="D169" t="s" s="8">
        <v>62</v>
      </c>
      <c r="E169" t="n" s="8">
        <v>4.0</v>
      </c>
      <c r="F169" t="n" s="8">
        <v>3068.0</v>
      </c>
      <c r="G169" t="s" s="8">
        <v>53</v>
      </c>
      <c r="H169" t="s" s="8">
        <v>273</v>
      </c>
      <c r="I169" t="s" s="8">
        <v>292</v>
      </c>
    </row>
    <row r="170" ht="16.0" customHeight="true">
      <c r="A170" t="n" s="7">
        <v>4.2382119E7</v>
      </c>
      <c r="B170" t="s" s="8">
        <v>103</v>
      </c>
      <c r="C170" t="n" s="8">
        <f>IF(false,"005-1517", "005-1517")</f>
      </c>
      <c r="D170" t="s" s="8">
        <v>253</v>
      </c>
      <c r="E170" t="n" s="8">
        <v>2.0</v>
      </c>
      <c r="F170" t="n" s="8">
        <v>1906.0</v>
      </c>
      <c r="G170" t="s" s="8">
        <v>53</v>
      </c>
      <c r="H170" t="s" s="8">
        <v>273</v>
      </c>
      <c r="I170" t="s" s="8">
        <v>293</v>
      </c>
    </row>
    <row r="171" ht="16.0" customHeight="true">
      <c r="A171" t="n" s="7">
        <v>4.2382119E7</v>
      </c>
      <c r="B171" t="s" s="8">
        <v>103</v>
      </c>
      <c r="C171" t="n" s="8">
        <f>IF(false,"005-1515", "005-1515")</f>
      </c>
      <c r="D171" t="s" s="8">
        <v>82</v>
      </c>
      <c r="E171" t="n" s="8">
        <v>2.0</v>
      </c>
      <c r="F171" t="n" s="8">
        <v>1810.0</v>
      </c>
      <c r="G171" t="s" s="8">
        <v>53</v>
      </c>
      <c r="H171" t="s" s="8">
        <v>273</v>
      </c>
      <c r="I171" t="s" s="8">
        <v>293</v>
      </c>
    </row>
    <row r="172" ht="16.0" customHeight="true">
      <c r="A172" t="n" s="7">
        <v>4.2702842E7</v>
      </c>
      <c r="B172" t="s" s="8">
        <v>73</v>
      </c>
      <c r="C172" t="n" s="8">
        <f>IF(false,"005-1359", "005-1359")</f>
      </c>
      <c r="D172" t="s" s="8">
        <v>294</v>
      </c>
      <c r="E172" t="n" s="8">
        <v>1.0</v>
      </c>
      <c r="F172" t="n" s="8">
        <v>797.0</v>
      </c>
      <c r="G172" t="s" s="8">
        <v>53</v>
      </c>
      <c r="H172" t="s" s="8">
        <v>273</v>
      </c>
      <c r="I172" t="s" s="8">
        <v>295</v>
      </c>
    </row>
    <row r="173" ht="16.0" customHeight="true">
      <c r="A173" t="n" s="7">
        <v>4.2546988E7</v>
      </c>
      <c r="B173" t="s" s="8">
        <v>51</v>
      </c>
      <c r="C173" t="n" s="8">
        <f>IF(false,"120921544", "120921544")</f>
      </c>
      <c r="D173" t="s" s="8">
        <v>84</v>
      </c>
      <c r="E173" t="n" s="8">
        <v>1.0</v>
      </c>
      <c r="F173" t="n" s="8">
        <v>696.0</v>
      </c>
      <c r="G173" t="s" s="8">
        <v>53</v>
      </c>
      <c r="H173" t="s" s="8">
        <v>273</v>
      </c>
      <c r="I173" t="s" s="8">
        <v>296</v>
      </c>
    </row>
    <row r="174" ht="16.0" customHeight="true">
      <c r="A174" t="n" s="7">
        <v>4.2667443E7</v>
      </c>
      <c r="B174" t="s" s="8">
        <v>73</v>
      </c>
      <c r="C174" t="n" s="8">
        <f>IF(false,"120922734", "120922734")</f>
      </c>
      <c r="D174" t="s" s="8">
        <v>297</v>
      </c>
      <c r="E174" t="n" s="8">
        <v>1.0</v>
      </c>
      <c r="F174" t="n" s="8">
        <v>492.0</v>
      </c>
      <c r="G174" t="s" s="8">
        <v>53</v>
      </c>
      <c r="H174" t="s" s="8">
        <v>273</v>
      </c>
      <c r="I174" t="s" s="8">
        <v>298</v>
      </c>
    </row>
    <row r="175" ht="16.0" customHeight="true">
      <c r="A175" t="n" s="7">
        <v>4.2784095E7</v>
      </c>
      <c r="B175" t="s" s="8">
        <v>54</v>
      </c>
      <c r="C175" t="n" s="8">
        <f>IF(false,"120922390", "120922390")</f>
      </c>
      <c r="D175" t="s" s="8">
        <v>299</v>
      </c>
      <c r="E175" t="n" s="8">
        <v>1.0</v>
      </c>
      <c r="F175" t="n" s="8">
        <v>282.0</v>
      </c>
      <c r="G175" t="s" s="8">
        <v>53</v>
      </c>
      <c r="H175" t="s" s="8">
        <v>273</v>
      </c>
      <c r="I175" t="s" s="8">
        <v>300</v>
      </c>
    </row>
    <row r="176" ht="16.0" customHeight="true">
      <c r="A176" t="n" s="7">
        <v>4.2693384E7</v>
      </c>
      <c r="B176" t="s" s="8">
        <v>73</v>
      </c>
      <c r="C176" t="n" s="8">
        <f>IF(false,"005-1250", "005-1250")</f>
      </c>
      <c r="D176" t="s" s="8">
        <v>301</v>
      </c>
      <c r="E176" t="n" s="8">
        <v>1.0</v>
      </c>
      <c r="F176" t="n" s="8">
        <v>1325.0</v>
      </c>
      <c r="G176" t="s" s="8">
        <v>53</v>
      </c>
      <c r="H176" t="s" s="8">
        <v>273</v>
      </c>
      <c r="I176" t="s" s="8">
        <v>302</v>
      </c>
    </row>
    <row r="177" ht="16.0" customHeight="true">
      <c r="A177" t="n" s="7">
        <v>4.2717614E7</v>
      </c>
      <c r="B177" t="s" s="8">
        <v>54</v>
      </c>
      <c r="C177" t="n" s="8">
        <f>IF(false,"000-631", "000-631")</f>
      </c>
      <c r="D177" t="s" s="8">
        <v>92</v>
      </c>
      <c r="E177" t="n" s="8">
        <v>1.0</v>
      </c>
      <c r="F177" t="n" s="8">
        <v>505.0</v>
      </c>
      <c r="G177" t="s" s="8">
        <v>53</v>
      </c>
      <c r="H177" t="s" s="8">
        <v>273</v>
      </c>
      <c r="I177" t="s" s="8">
        <v>303</v>
      </c>
    </row>
    <row r="178" ht="16.0" customHeight="true">
      <c r="A178" t="n" s="7">
        <v>4.2713727E7</v>
      </c>
      <c r="B178" t="s" s="8">
        <v>54</v>
      </c>
      <c r="C178" t="n" s="8">
        <f>IF(false,"005-1114", "005-1114")</f>
      </c>
      <c r="D178" t="s" s="8">
        <v>304</v>
      </c>
      <c r="E178" t="n" s="8">
        <v>1.0</v>
      </c>
      <c r="F178" t="n" s="8">
        <v>1206.0</v>
      </c>
      <c r="G178" t="s" s="8">
        <v>53</v>
      </c>
      <c r="H178" t="s" s="8">
        <v>273</v>
      </c>
      <c r="I178" t="s" s="8">
        <v>305</v>
      </c>
    </row>
    <row r="179" ht="16.0" customHeight="true">
      <c r="A179" t="n" s="7">
        <v>4.2703189E7</v>
      </c>
      <c r="B179" t="s" s="8">
        <v>73</v>
      </c>
      <c r="C179" t="n" s="8">
        <f>IF(false,"005-1119", "005-1119")</f>
      </c>
      <c r="D179" t="s" s="8">
        <v>306</v>
      </c>
      <c r="E179" t="n" s="8">
        <v>1.0</v>
      </c>
      <c r="F179" t="n" s="8">
        <v>1357.0</v>
      </c>
      <c r="G179" t="s" s="8">
        <v>53</v>
      </c>
      <c r="H179" t="s" s="8">
        <v>273</v>
      </c>
      <c r="I179" t="s" s="8">
        <v>307</v>
      </c>
    </row>
    <row r="180" ht="16.0" customHeight="true">
      <c r="A180" t="n" s="7">
        <v>4.2703189E7</v>
      </c>
      <c r="B180" t="s" s="8">
        <v>73</v>
      </c>
      <c r="C180" t="n" s="8">
        <f>IF(false,"120921718", "120921718")</f>
      </c>
      <c r="D180" t="s" s="8">
        <v>71</v>
      </c>
      <c r="E180" t="n" s="8">
        <v>1.0</v>
      </c>
      <c r="F180" t="n" s="8">
        <v>1357.0</v>
      </c>
      <c r="G180" t="s" s="8">
        <v>53</v>
      </c>
      <c r="H180" t="s" s="8">
        <v>273</v>
      </c>
      <c r="I180" t="s" s="8">
        <v>307</v>
      </c>
    </row>
    <row r="181" ht="16.0" customHeight="true">
      <c r="A181" t="n" s="7">
        <v>4.2693246E7</v>
      </c>
      <c r="B181" t="s" s="8">
        <v>73</v>
      </c>
      <c r="C181" t="n" s="8">
        <f>IF(false,"120921202", "120921202")</f>
      </c>
      <c r="D181" t="s" s="8">
        <v>308</v>
      </c>
      <c r="E181" t="n" s="8">
        <v>1.0</v>
      </c>
      <c r="F181" t="n" s="8">
        <v>1689.0</v>
      </c>
      <c r="G181" t="s" s="8">
        <v>53</v>
      </c>
      <c r="H181" t="s" s="8">
        <v>273</v>
      </c>
      <c r="I181" t="s" s="8">
        <v>309</v>
      </c>
    </row>
    <row r="182" ht="16.0" customHeight="true">
      <c r="A182" t="n" s="7">
        <v>4.2705771E7</v>
      </c>
      <c r="B182" t="s" s="8">
        <v>54</v>
      </c>
      <c r="C182" t="n" s="8">
        <f>IF(false,"005-1037", "005-1037")</f>
      </c>
      <c r="D182" t="s" s="8">
        <v>243</v>
      </c>
      <c r="E182" t="n" s="8">
        <v>2.0</v>
      </c>
      <c r="F182" t="n" s="8">
        <v>2830.0</v>
      </c>
      <c r="G182" t="s" s="8">
        <v>53</v>
      </c>
      <c r="H182" t="s" s="8">
        <v>273</v>
      </c>
      <c r="I182" t="s" s="8">
        <v>310</v>
      </c>
    </row>
    <row r="183" ht="16.0" customHeight="true">
      <c r="A183" t="n" s="7">
        <v>4.2653724E7</v>
      </c>
      <c r="B183" t="s" s="8">
        <v>73</v>
      </c>
      <c r="C183" t="n" s="8">
        <f>IF(false,"120922158", "120922158")</f>
      </c>
      <c r="D183" t="s" s="8">
        <v>238</v>
      </c>
      <c r="E183" t="n" s="8">
        <v>1.0</v>
      </c>
      <c r="F183" t="n" s="8">
        <v>210.0</v>
      </c>
      <c r="G183" t="s" s="8">
        <v>53</v>
      </c>
      <c r="H183" t="s" s="8">
        <v>273</v>
      </c>
      <c r="I183" t="s" s="8">
        <v>311</v>
      </c>
    </row>
    <row r="184" ht="16.0" customHeight="true">
      <c r="A184" t="n" s="7">
        <v>4.2704373E7</v>
      </c>
      <c r="B184" t="s" s="8">
        <v>54</v>
      </c>
      <c r="C184" t="n" s="8">
        <f>IF(false,"003-315", "003-315")</f>
      </c>
      <c r="D184" t="s" s="8">
        <v>111</v>
      </c>
      <c r="E184" t="n" s="8">
        <v>1.0</v>
      </c>
      <c r="F184" t="n" s="8">
        <v>685.0</v>
      </c>
      <c r="G184" t="s" s="8">
        <v>53</v>
      </c>
      <c r="H184" t="s" s="8">
        <v>273</v>
      </c>
      <c r="I184" t="s" s="8">
        <v>312</v>
      </c>
    </row>
    <row r="185" ht="16.0" customHeight="true">
      <c r="A185" t="n" s="7">
        <v>4.2685015E7</v>
      </c>
      <c r="B185" t="s" s="8">
        <v>73</v>
      </c>
      <c r="C185" t="n" s="8">
        <f>IF(false,"120921947", "120921947")</f>
      </c>
      <c r="D185" t="s" s="8">
        <v>64</v>
      </c>
      <c r="E185" t="n" s="8">
        <v>1.0</v>
      </c>
      <c r="F185" t="n" s="8">
        <v>599.0</v>
      </c>
      <c r="G185" t="s" s="8">
        <v>53</v>
      </c>
      <c r="H185" t="s" s="8">
        <v>273</v>
      </c>
      <c r="I185" t="s" s="8">
        <v>313</v>
      </c>
    </row>
    <row r="186" ht="16.0" customHeight="true">
      <c r="A186" t="n" s="7">
        <v>4.2615214E7</v>
      </c>
      <c r="B186" t="s" s="8">
        <v>73</v>
      </c>
      <c r="C186" t="n" s="8">
        <f>IF(false,"120921545", "120921545")</f>
      </c>
      <c r="D186" t="s" s="8">
        <v>314</v>
      </c>
      <c r="E186" t="n" s="8">
        <v>1.0</v>
      </c>
      <c r="F186" t="n" s="8">
        <v>899.0</v>
      </c>
      <c r="G186" t="s" s="8">
        <v>53</v>
      </c>
      <c r="H186" t="s" s="8">
        <v>273</v>
      </c>
      <c r="I186" t="s" s="8">
        <v>315</v>
      </c>
    </row>
    <row r="187" ht="16.0" customHeight="true">
      <c r="A187" t="n" s="7">
        <v>4.2684958E7</v>
      </c>
      <c r="B187" t="s" s="8">
        <v>73</v>
      </c>
      <c r="C187" t="n" s="8">
        <f>IF(false,"005-1515", "005-1515")</f>
      </c>
      <c r="D187" t="s" s="8">
        <v>82</v>
      </c>
      <c r="E187" t="n" s="8">
        <v>1.0</v>
      </c>
      <c r="F187" t="n" s="8">
        <v>905.0</v>
      </c>
      <c r="G187" t="s" s="8">
        <v>53</v>
      </c>
      <c r="H187" t="s" s="8">
        <v>273</v>
      </c>
      <c r="I187" t="s" s="8">
        <v>316</v>
      </c>
    </row>
    <row r="188" ht="16.0" customHeight="true">
      <c r="A188" t="n" s="7">
        <v>4.268808E7</v>
      </c>
      <c r="B188" t="s" s="8">
        <v>73</v>
      </c>
      <c r="C188" t="n" s="8">
        <f>IF(false,"005-1516", "005-1516")</f>
      </c>
      <c r="D188" t="s" s="8">
        <v>78</v>
      </c>
      <c r="E188" t="n" s="8">
        <v>1.0</v>
      </c>
      <c r="F188" t="n" s="8">
        <v>1.0</v>
      </c>
      <c r="G188" t="s" s="8">
        <v>53</v>
      </c>
      <c r="H188" t="s" s="8">
        <v>273</v>
      </c>
      <c r="I188" t="s" s="8">
        <v>317</v>
      </c>
    </row>
    <row r="189" ht="16.0" customHeight="true">
      <c r="A189" t="n" s="7">
        <v>4.2608564E7</v>
      </c>
      <c r="B189" t="s" s="8">
        <v>73</v>
      </c>
      <c r="C189" t="n" s="8">
        <f>IF(false,"120921791", "120921791")</f>
      </c>
      <c r="D189" t="s" s="8">
        <v>163</v>
      </c>
      <c r="E189" t="n" s="8">
        <v>1.0</v>
      </c>
      <c r="F189" t="n" s="8">
        <v>1421.0</v>
      </c>
      <c r="G189" t="s" s="8">
        <v>53</v>
      </c>
      <c r="H189" t="s" s="8">
        <v>273</v>
      </c>
      <c r="I189" t="s" s="8">
        <v>318</v>
      </c>
    </row>
    <row r="190" ht="16.0" customHeight="true">
      <c r="A190" t="n" s="7">
        <v>4.2691388E7</v>
      </c>
      <c r="B190" t="s" s="8">
        <v>73</v>
      </c>
      <c r="C190" t="n" s="8">
        <f>IF(false,"005-1514", "005-1514")</f>
      </c>
      <c r="D190" t="s" s="8">
        <v>89</v>
      </c>
      <c r="E190" t="n" s="8">
        <v>1.0</v>
      </c>
      <c r="F190" t="n" s="8">
        <v>953.0</v>
      </c>
      <c r="G190" t="s" s="8">
        <v>53</v>
      </c>
      <c r="H190" t="s" s="8">
        <v>273</v>
      </c>
      <c r="I190" t="s" s="8">
        <v>319</v>
      </c>
    </row>
    <row r="191" ht="16.0" customHeight="true">
      <c r="A191" t="n" s="7">
        <v>4.2654997E7</v>
      </c>
      <c r="B191" t="s" s="8">
        <v>73</v>
      </c>
      <c r="C191" t="n" s="8">
        <f>IF(false,"005-1515", "005-1515")</f>
      </c>
      <c r="D191" t="s" s="8">
        <v>82</v>
      </c>
      <c r="E191" t="n" s="8">
        <v>2.0</v>
      </c>
      <c r="F191" t="n" s="8">
        <v>1906.0</v>
      </c>
      <c r="G191" t="s" s="8">
        <v>53</v>
      </c>
      <c r="H191" t="s" s="8">
        <v>273</v>
      </c>
      <c r="I191" t="s" s="8">
        <v>320</v>
      </c>
    </row>
    <row r="192" ht="16.0" customHeight="true">
      <c r="A192" t="n" s="7">
        <v>4.2775588E7</v>
      </c>
      <c r="B192" t="s" s="8">
        <v>54</v>
      </c>
      <c r="C192" t="n" s="8">
        <f>IF(false,"120922442", "120922442")</f>
      </c>
      <c r="D192" t="s" s="8">
        <v>321</v>
      </c>
      <c r="E192" t="n" s="8">
        <v>1.0</v>
      </c>
      <c r="F192" t="n" s="8">
        <v>144.0</v>
      </c>
      <c r="G192" t="s" s="8">
        <v>53</v>
      </c>
      <c r="H192" t="s" s="8">
        <v>273</v>
      </c>
      <c r="I192" t="s" s="8">
        <v>322</v>
      </c>
    </row>
    <row r="193" ht="16.0" customHeight="true">
      <c r="A193" t="n" s="7">
        <v>4.2700287E7</v>
      </c>
      <c r="B193" t="s" s="8">
        <v>73</v>
      </c>
      <c r="C193" t="n" s="8">
        <f>IF(false,"01-003884", "01-003884")</f>
      </c>
      <c r="D193" t="s" s="8">
        <v>66</v>
      </c>
      <c r="E193" t="n" s="8">
        <v>1.0</v>
      </c>
      <c r="F193" t="n" s="8">
        <v>791.0</v>
      </c>
      <c r="G193" t="s" s="8">
        <v>53</v>
      </c>
      <c r="H193" t="s" s="8">
        <v>273</v>
      </c>
      <c r="I193" t="s" s="8">
        <v>323</v>
      </c>
    </row>
    <row r="194" ht="16.0" customHeight="true">
      <c r="A194" t="n" s="7">
        <v>4.26983E7</v>
      </c>
      <c r="B194" t="s" s="8">
        <v>73</v>
      </c>
      <c r="C194" t="n" s="8">
        <f>IF(false,"120921544", "120921544")</f>
      </c>
      <c r="D194" t="s" s="8">
        <v>84</v>
      </c>
      <c r="E194" t="n" s="8">
        <v>1.0</v>
      </c>
      <c r="F194" t="n" s="8">
        <v>866.0</v>
      </c>
      <c r="G194" t="s" s="8">
        <v>53</v>
      </c>
      <c r="H194" t="s" s="8">
        <v>273</v>
      </c>
      <c r="I194" t="s" s="8">
        <v>324</v>
      </c>
    </row>
    <row r="195" ht="16.0" customHeight="true">
      <c r="A195" t="n" s="7">
        <v>4.2695973E7</v>
      </c>
      <c r="B195" t="s" s="8">
        <v>73</v>
      </c>
      <c r="C195" t="n" s="8">
        <f>IF(false,"120921202", "120921202")</f>
      </c>
      <c r="D195" t="s" s="8">
        <v>308</v>
      </c>
      <c r="E195" t="n" s="8">
        <v>1.0</v>
      </c>
      <c r="F195" t="n" s="8">
        <v>1086.0</v>
      </c>
      <c r="G195" t="s" s="8">
        <v>53</v>
      </c>
      <c r="H195" t="s" s="8">
        <v>273</v>
      </c>
      <c r="I195" t="s" s="8">
        <v>325</v>
      </c>
    </row>
    <row r="196" ht="16.0" customHeight="true">
      <c r="A196" t="n" s="7">
        <v>4.266352E7</v>
      </c>
      <c r="B196" t="s" s="8">
        <v>73</v>
      </c>
      <c r="C196" t="n" s="8">
        <f>IF(false,"005-1513", "005-1513")</f>
      </c>
      <c r="D196" t="s" s="8">
        <v>161</v>
      </c>
      <c r="E196" t="n" s="8">
        <v>1.0</v>
      </c>
      <c r="F196" t="n" s="8">
        <v>770.0</v>
      </c>
      <c r="G196" t="s" s="8">
        <v>53</v>
      </c>
      <c r="H196" t="s" s="8">
        <v>273</v>
      </c>
      <c r="I196" t="s" s="8">
        <v>326</v>
      </c>
    </row>
    <row r="197" ht="16.0" customHeight="true">
      <c r="A197" t="n" s="7">
        <v>4.2618096E7</v>
      </c>
      <c r="B197" t="s" s="8">
        <v>73</v>
      </c>
      <c r="C197" t="n" s="8">
        <f>IF(false,"005-1515", "005-1515")</f>
      </c>
      <c r="D197" t="s" s="8">
        <v>82</v>
      </c>
      <c r="E197" t="n" s="8">
        <v>1.0</v>
      </c>
      <c r="F197" t="n" s="8">
        <v>905.0</v>
      </c>
      <c r="G197" t="s" s="8">
        <v>53</v>
      </c>
      <c r="H197" t="s" s="8">
        <v>273</v>
      </c>
      <c r="I197" t="s" s="8">
        <v>327</v>
      </c>
    </row>
    <row r="198" ht="16.0" customHeight="true">
      <c r="A198" t="n" s="7">
        <v>4.2686211E7</v>
      </c>
      <c r="B198" t="s" s="8">
        <v>73</v>
      </c>
      <c r="C198" t="n" s="8">
        <f>IF(false,"005-1112", "005-1112")</f>
      </c>
      <c r="D198" t="s" s="8">
        <v>58</v>
      </c>
      <c r="E198" t="n" s="8">
        <v>1.0</v>
      </c>
      <c r="F198" t="n" s="8">
        <v>1699.0</v>
      </c>
      <c r="G198" t="s" s="8">
        <v>53</v>
      </c>
      <c r="H198" t="s" s="8">
        <v>273</v>
      </c>
      <c r="I198" t="s" s="8">
        <v>328</v>
      </c>
    </row>
    <row r="199" ht="16.0" customHeight="true">
      <c r="A199" t="n" s="7">
        <v>4.2792353E7</v>
      </c>
      <c r="B199" t="s" s="8">
        <v>54</v>
      </c>
      <c r="C199" t="n" s="8">
        <f>IF(false,"120921409", "120921409")</f>
      </c>
      <c r="D199" t="s" s="8">
        <v>114</v>
      </c>
      <c r="E199" t="n" s="8">
        <v>1.0</v>
      </c>
      <c r="F199" t="n" s="8">
        <v>412.0</v>
      </c>
      <c r="G199" t="s" s="8">
        <v>53</v>
      </c>
      <c r="H199" t="s" s="8">
        <v>273</v>
      </c>
      <c r="I199" t="s" s="8">
        <v>329</v>
      </c>
    </row>
    <row r="200" ht="16.0" customHeight="true">
      <c r="A200" t="n" s="7">
        <v>4.2698489E7</v>
      </c>
      <c r="B200" t="s" s="8">
        <v>73</v>
      </c>
      <c r="C200" t="n" s="8">
        <f>IF(false,"005-1516", "005-1516")</f>
      </c>
      <c r="D200" t="s" s="8">
        <v>78</v>
      </c>
      <c r="E200" t="n" s="8">
        <v>3.0</v>
      </c>
      <c r="F200" t="n" s="8">
        <v>2715.0</v>
      </c>
      <c r="G200" t="s" s="8">
        <v>53</v>
      </c>
      <c r="H200" t="s" s="8">
        <v>273</v>
      </c>
      <c r="I200" t="s" s="8">
        <v>330</v>
      </c>
    </row>
    <row r="201" ht="16.0" customHeight="true">
      <c r="A201" t="n" s="7">
        <v>4.2782817E7</v>
      </c>
      <c r="B201" t="s" s="8">
        <v>54</v>
      </c>
      <c r="C201" t="n" s="8">
        <f>IF(false,"005-1517", "005-1517")</f>
      </c>
      <c r="D201" t="s" s="8">
        <v>253</v>
      </c>
      <c r="E201" t="n" s="8">
        <v>2.0</v>
      </c>
      <c r="F201" t="n" s="8">
        <v>1540.0</v>
      </c>
      <c r="G201" t="s" s="8">
        <v>53</v>
      </c>
      <c r="H201" t="s" s="8">
        <v>273</v>
      </c>
      <c r="I201" t="s" s="8">
        <v>331</v>
      </c>
    </row>
    <row r="202" ht="16.0" customHeight="true">
      <c r="A202" t="n" s="7">
        <v>4.2690667E7</v>
      </c>
      <c r="B202" t="s" s="8">
        <v>73</v>
      </c>
      <c r="C202" t="n" s="8">
        <f>IF(false,"003-318", "003-318")</f>
      </c>
      <c r="D202" t="s" s="8">
        <v>208</v>
      </c>
      <c r="E202" t="n" s="8">
        <v>1.0</v>
      </c>
      <c r="F202" t="n" s="8">
        <v>1162.0</v>
      </c>
      <c r="G202" t="s" s="8">
        <v>53</v>
      </c>
      <c r="H202" t="s" s="8">
        <v>273</v>
      </c>
      <c r="I202" t="s" s="8">
        <v>332</v>
      </c>
    </row>
    <row r="203" ht="16.0" customHeight="true">
      <c r="A203" t="n" s="7">
        <v>4.2793361E7</v>
      </c>
      <c r="B203" t="s" s="8">
        <v>54</v>
      </c>
      <c r="C203" t="n" s="8">
        <f>IF(false,"120921947", "120921947")</f>
      </c>
      <c r="D203" t="s" s="8">
        <v>64</v>
      </c>
      <c r="E203" t="n" s="8">
        <v>1.0</v>
      </c>
      <c r="F203" t="n" s="8">
        <v>599.0</v>
      </c>
      <c r="G203" t="s" s="8">
        <v>53</v>
      </c>
      <c r="H203" t="s" s="8">
        <v>273</v>
      </c>
      <c r="I203" t="s" s="8">
        <v>333</v>
      </c>
    </row>
    <row r="204" ht="16.0" customHeight="true">
      <c r="A204" t="n" s="7">
        <v>4.2760269E7</v>
      </c>
      <c r="B204" t="s" s="8">
        <v>54</v>
      </c>
      <c r="C204" t="n" s="8">
        <f>IF(false,"005-1516", "005-1516")</f>
      </c>
      <c r="D204" t="s" s="8">
        <v>78</v>
      </c>
      <c r="E204" t="n" s="8">
        <v>2.0</v>
      </c>
      <c r="F204" t="n" s="8">
        <v>227.0</v>
      </c>
      <c r="G204" t="s" s="8">
        <v>53</v>
      </c>
      <c r="H204" t="s" s="8">
        <v>273</v>
      </c>
      <c r="I204" t="s" s="8">
        <v>334</v>
      </c>
    </row>
    <row r="205" ht="16.0" customHeight="true">
      <c r="A205" t="n" s="7">
        <v>4.2584754E7</v>
      </c>
      <c r="B205" t="s" s="8">
        <v>51</v>
      </c>
      <c r="C205" t="n" s="8">
        <f>IF(false,"008-577", "008-577")</f>
      </c>
      <c r="D205" t="s" s="8">
        <v>147</v>
      </c>
      <c r="E205" t="n" s="8">
        <v>1.0</v>
      </c>
      <c r="F205" t="n" s="8">
        <v>660.0</v>
      </c>
      <c r="G205" t="s" s="8">
        <v>53</v>
      </c>
      <c r="H205" t="s" s="8">
        <v>273</v>
      </c>
      <c r="I205" t="s" s="8">
        <v>335</v>
      </c>
    </row>
    <row r="206" ht="16.0" customHeight="true">
      <c r="A206" t="n" s="7">
        <v>4.2505897E7</v>
      </c>
      <c r="B206" t="s" s="8">
        <v>51</v>
      </c>
      <c r="C206" t="n" s="8">
        <f>IF(false,"120921544", "120921544")</f>
      </c>
      <c r="D206" t="s" s="8">
        <v>84</v>
      </c>
      <c r="E206" t="n" s="8">
        <v>1.0</v>
      </c>
      <c r="F206" t="n" s="8">
        <v>536.0</v>
      </c>
      <c r="G206" t="s" s="8">
        <v>53</v>
      </c>
      <c r="H206" t="s" s="8">
        <v>273</v>
      </c>
      <c r="I206" t="s" s="8">
        <v>336</v>
      </c>
    </row>
    <row r="207" ht="16.0" customHeight="true">
      <c r="A207" t="n" s="7">
        <v>4.2760535E7</v>
      </c>
      <c r="B207" t="s" s="8">
        <v>54</v>
      </c>
      <c r="C207" t="n" s="8">
        <f>IF(false,"01-003884", "01-003884")</f>
      </c>
      <c r="D207" t="s" s="8">
        <v>66</v>
      </c>
      <c r="E207" t="n" s="8">
        <v>1.0</v>
      </c>
      <c r="F207" t="n" s="8">
        <v>980.0</v>
      </c>
      <c r="G207" t="s" s="8">
        <v>53</v>
      </c>
      <c r="H207" t="s" s="8">
        <v>273</v>
      </c>
      <c r="I207" t="s" s="8">
        <v>337</v>
      </c>
    </row>
    <row r="208" ht="16.0" customHeight="true">
      <c r="A208" t="n" s="7">
        <v>4.2748186E7</v>
      </c>
      <c r="B208" t="s" s="8">
        <v>54</v>
      </c>
      <c r="C208" t="n" s="8">
        <f>IF(false,"120922035", "120922035")</f>
      </c>
      <c r="D208" t="s" s="8">
        <v>338</v>
      </c>
      <c r="E208" t="n" s="8">
        <v>2.0</v>
      </c>
      <c r="F208" t="n" s="8">
        <v>1584.0</v>
      </c>
      <c r="G208" t="s" s="8">
        <v>53</v>
      </c>
      <c r="H208" t="s" s="8">
        <v>273</v>
      </c>
      <c r="I208" t="s" s="8">
        <v>339</v>
      </c>
    </row>
    <row r="209" ht="16.0" customHeight="true">
      <c r="A209" t="n" s="7">
        <v>4.2794436E7</v>
      </c>
      <c r="B209" t="s" s="8">
        <v>54</v>
      </c>
      <c r="C209" t="n" s="8">
        <f>IF(false,"120922753", "120922753")</f>
      </c>
      <c r="D209" t="s" s="8">
        <v>340</v>
      </c>
      <c r="E209" t="n" s="8">
        <v>1.0</v>
      </c>
      <c r="F209" t="n" s="8">
        <v>649.0</v>
      </c>
      <c r="G209" t="s" s="8">
        <v>53</v>
      </c>
      <c r="H209" t="s" s="8">
        <v>273</v>
      </c>
      <c r="I209" t="s" s="8">
        <v>341</v>
      </c>
    </row>
    <row r="210" ht="16.0" customHeight="true">
      <c r="A210" t="n" s="7">
        <v>4.2764263E7</v>
      </c>
      <c r="B210" t="s" s="8">
        <v>54</v>
      </c>
      <c r="C210" t="n" s="8">
        <f>IF(false,"005-1359", "005-1359")</f>
      </c>
      <c r="D210" t="s" s="8">
        <v>294</v>
      </c>
      <c r="E210" t="n" s="8">
        <v>2.0</v>
      </c>
      <c r="F210" t="n" s="8">
        <v>1798.0</v>
      </c>
      <c r="G210" t="s" s="8">
        <v>53</v>
      </c>
      <c r="H210" t="s" s="8">
        <v>273</v>
      </c>
      <c r="I210" t="s" s="8">
        <v>342</v>
      </c>
    </row>
    <row r="211" ht="16.0" customHeight="true">
      <c r="A211" t="n" s="7">
        <v>4.2674498E7</v>
      </c>
      <c r="B211" t="s" s="8">
        <v>73</v>
      </c>
      <c r="C211" t="n" s="8">
        <f>IF(false,"120922090", "120922090")</f>
      </c>
      <c r="D211" t="s" s="8">
        <v>343</v>
      </c>
      <c r="E211" t="n" s="8">
        <v>3.0</v>
      </c>
      <c r="F211" t="n" s="8">
        <v>1735.0</v>
      </c>
      <c r="G211" t="s" s="8">
        <v>53</v>
      </c>
      <c r="H211" t="s" s="8">
        <v>273</v>
      </c>
      <c r="I211" t="s" s="8">
        <v>344</v>
      </c>
    </row>
    <row r="212" ht="16.0" customHeight="true">
      <c r="A212" t="n" s="7">
        <v>4.2764632E7</v>
      </c>
      <c r="B212" t="s" s="8">
        <v>54</v>
      </c>
      <c r="C212" t="n" s="8">
        <f>IF(false,"01-003884", "01-003884")</f>
      </c>
      <c r="D212" t="s" s="8">
        <v>66</v>
      </c>
      <c r="E212" t="n" s="8">
        <v>1.0</v>
      </c>
      <c r="F212" t="n" s="8">
        <v>723.0</v>
      </c>
      <c r="G212" t="s" s="8">
        <v>53</v>
      </c>
      <c r="H212" t="s" s="8">
        <v>273</v>
      </c>
      <c r="I212" t="s" s="8">
        <v>345</v>
      </c>
    </row>
    <row r="213" ht="16.0" customHeight="true">
      <c r="A213" t="n" s="7">
        <v>4.2647266E7</v>
      </c>
      <c r="B213" t="s" s="8">
        <v>73</v>
      </c>
      <c r="C213" t="n" s="8">
        <f>IF(false,"120922351", "120922351")</f>
      </c>
      <c r="D213" t="s" s="8">
        <v>76</v>
      </c>
      <c r="E213" t="n" s="8">
        <v>1.0</v>
      </c>
      <c r="F213" t="n" s="8">
        <v>628.0</v>
      </c>
      <c r="G213" t="s" s="8">
        <v>53</v>
      </c>
      <c r="H213" t="s" s="8">
        <v>273</v>
      </c>
      <c r="I213" t="s" s="8">
        <v>346</v>
      </c>
    </row>
    <row r="214" ht="16.0" customHeight="true">
      <c r="A214" t="n" s="7">
        <v>4.2498351E7</v>
      </c>
      <c r="B214" t="s" s="8">
        <v>51</v>
      </c>
      <c r="C214" t="n" s="8">
        <f>IF(false,"005-1514", "005-1514")</f>
      </c>
      <c r="D214" t="s" s="8">
        <v>89</v>
      </c>
      <c r="E214" t="n" s="8">
        <v>2.0</v>
      </c>
      <c r="F214" t="n" s="8">
        <v>1638.0</v>
      </c>
      <c r="G214" t="s" s="8">
        <v>53</v>
      </c>
      <c r="H214" t="s" s="8">
        <v>273</v>
      </c>
      <c r="I214" t="s" s="8">
        <v>347</v>
      </c>
    </row>
    <row r="215" ht="16.0" customHeight="true">
      <c r="A215" t="n" s="7">
        <v>4.2490058E7</v>
      </c>
      <c r="B215" t="s" s="8">
        <v>51</v>
      </c>
      <c r="C215" t="n" s="8">
        <f>IF(false,"005-1516", "005-1516")</f>
      </c>
      <c r="D215" t="s" s="8">
        <v>78</v>
      </c>
      <c r="E215" t="n" s="8">
        <v>1.0</v>
      </c>
      <c r="F215" t="n" s="8">
        <v>65.0</v>
      </c>
      <c r="G215" t="s" s="8">
        <v>53</v>
      </c>
      <c r="H215" t="s" s="8">
        <v>273</v>
      </c>
      <c r="I215" t="s" s="8">
        <v>348</v>
      </c>
    </row>
    <row r="216" ht="16.0" customHeight="true">
      <c r="A216" t="n" s="7">
        <v>4.2468362E7</v>
      </c>
      <c r="B216" t="s" s="8">
        <v>51</v>
      </c>
      <c r="C216" t="n" s="8">
        <f>IF(false,"120921853", "120921853")</f>
      </c>
      <c r="D216" t="s" s="8">
        <v>142</v>
      </c>
      <c r="E216" t="n" s="8">
        <v>5.0</v>
      </c>
      <c r="F216" t="n" s="8">
        <v>3211.0</v>
      </c>
      <c r="G216" t="s" s="8">
        <v>53</v>
      </c>
      <c r="H216" t="s" s="8">
        <v>273</v>
      </c>
      <c r="I216" t="s" s="8">
        <v>349</v>
      </c>
    </row>
    <row r="217" ht="16.0" customHeight="true">
      <c r="A217" t="n" s="7">
        <v>4.2458392E7</v>
      </c>
      <c r="B217" t="s" s="8">
        <v>103</v>
      </c>
      <c r="C217" t="n" s="8">
        <f>IF(false,"120922035", "120922035")</f>
      </c>
      <c r="D217" t="s" s="8">
        <v>338</v>
      </c>
      <c r="E217" t="n" s="8">
        <v>1.0</v>
      </c>
      <c r="F217" t="n" s="8">
        <v>790.0</v>
      </c>
      <c r="G217" t="s" s="8">
        <v>53</v>
      </c>
      <c r="H217" t="s" s="8">
        <v>273</v>
      </c>
      <c r="I217" t="s" s="8">
        <v>350</v>
      </c>
    </row>
    <row r="218" ht="16.0" customHeight="true">
      <c r="A218" t="n" s="7">
        <v>4.2458392E7</v>
      </c>
      <c r="B218" t="s" s="8">
        <v>103</v>
      </c>
      <c r="C218" t="n" s="8">
        <f>IF(false,"005-1108", "005-1108")</f>
      </c>
      <c r="D218" t="s" s="8">
        <v>351</v>
      </c>
      <c r="E218" t="n" s="8">
        <v>1.0</v>
      </c>
      <c r="F218" t="n" s="8">
        <v>599.0</v>
      </c>
      <c r="G218" t="s" s="8">
        <v>53</v>
      </c>
      <c r="H218" t="s" s="8">
        <v>273</v>
      </c>
      <c r="I218" t="s" s="8">
        <v>350</v>
      </c>
    </row>
    <row r="219" ht="16.0" customHeight="true">
      <c r="A219" t="n" s="7">
        <v>4.2417794E7</v>
      </c>
      <c r="B219" t="s" s="8">
        <v>103</v>
      </c>
      <c r="C219" t="n" s="8">
        <f>IF(false,"120922783", "120922783")</f>
      </c>
      <c r="D219" t="s" s="8">
        <v>352</v>
      </c>
      <c r="E219" t="n" s="8">
        <v>1.0</v>
      </c>
      <c r="F219" t="n" s="8">
        <v>258.0</v>
      </c>
      <c r="G219" t="s" s="8">
        <v>53</v>
      </c>
      <c r="H219" t="s" s="8">
        <v>273</v>
      </c>
      <c r="I219" t="s" s="8">
        <v>353</v>
      </c>
    </row>
    <row r="220" ht="16.0" customHeight="true">
      <c r="A220" t="n" s="7">
        <v>4.2583702E7</v>
      </c>
      <c r="B220" t="s" s="8">
        <v>51</v>
      </c>
      <c r="C220" t="n" s="8">
        <f>IF(false,"120922353", "120922353")</f>
      </c>
      <c r="D220" t="s" s="8">
        <v>60</v>
      </c>
      <c r="E220" t="n" s="8">
        <v>1.0</v>
      </c>
      <c r="F220" t="n" s="8">
        <v>305.0</v>
      </c>
      <c r="G220" t="s" s="8">
        <v>53</v>
      </c>
      <c r="H220" t="s" s="8">
        <v>273</v>
      </c>
      <c r="I220" t="s" s="8">
        <v>354</v>
      </c>
    </row>
    <row r="221" ht="16.0" customHeight="true">
      <c r="A221" t="n" s="7">
        <v>4.2372985E7</v>
      </c>
      <c r="B221" t="s" s="8">
        <v>103</v>
      </c>
      <c r="C221" t="n" s="8">
        <f>IF(false,"120921853", "120921853")</f>
      </c>
      <c r="D221" t="s" s="8">
        <v>142</v>
      </c>
      <c r="E221" t="n" s="8">
        <v>1.0</v>
      </c>
      <c r="F221" t="n" s="8">
        <v>919.0</v>
      </c>
      <c r="G221" t="s" s="8">
        <v>53</v>
      </c>
      <c r="H221" t="s" s="8">
        <v>273</v>
      </c>
      <c r="I221" t="s" s="8">
        <v>355</v>
      </c>
    </row>
    <row r="222" ht="16.0" customHeight="true">
      <c r="A222" t="n" s="7">
        <v>4.2570445E7</v>
      </c>
      <c r="B222" t="s" s="8">
        <v>51</v>
      </c>
      <c r="C222" t="n" s="8">
        <f>IF(false,"000-631", "000-631")</f>
      </c>
      <c r="D222" t="s" s="8">
        <v>92</v>
      </c>
      <c r="E222" t="n" s="8">
        <v>2.0</v>
      </c>
      <c r="F222" t="n" s="8">
        <v>136.0</v>
      </c>
      <c r="G222" t="s" s="8">
        <v>53</v>
      </c>
      <c r="H222" t="s" s="8">
        <v>273</v>
      </c>
      <c r="I222" t="s" s="8">
        <v>356</v>
      </c>
    </row>
    <row r="223" ht="16.0" customHeight="true">
      <c r="A223" t="n" s="7">
        <v>4.256866E7</v>
      </c>
      <c r="B223" t="s" s="8">
        <v>51</v>
      </c>
      <c r="C223" t="n" s="8">
        <f>IF(false,"000-631", "000-631")</f>
      </c>
      <c r="D223" t="s" s="8">
        <v>92</v>
      </c>
      <c r="E223" t="n" s="8">
        <v>1.0</v>
      </c>
      <c r="F223" t="n" s="8">
        <v>471.0</v>
      </c>
      <c r="G223" t="s" s="8">
        <v>53</v>
      </c>
      <c r="H223" t="s" s="8">
        <v>273</v>
      </c>
      <c r="I223" t="s" s="8">
        <v>357</v>
      </c>
    </row>
    <row r="224" ht="16.0" customHeight="true">
      <c r="A224" t="n" s="7">
        <v>4.2524335E7</v>
      </c>
      <c r="B224" t="s" s="8">
        <v>51</v>
      </c>
      <c r="C224" t="n" s="8">
        <f>IF(false,"120921853", "120921853")</f>
      </c>
      <c r="D224" t="s" s="8">
        <v>142</v>
      </c>
      <c r="E224" t="n" s="8">
        <v>1.0</v>
      </c>
      <c r="F224" t="n" s="8">
        <v>699.0</v>
      </c>
      <c r="G224" t="s" s="8">
        <v>53</v>
      </c>
      <c r="H224" t="s" s="8">
        <v>273</v>
      </c>
      <c r="I224" t="s" s="8">
        <v>358</v>
      </c>
    </row>
    <row r="225" ht="16.0" customHeight="true">
      <c r="A225" t="n" s="7">
        <v>4.2312547E7</v>
      </c>
      <c r="B225" t="s" s="8">
        <v>113</v>
      </c>
      <c r="C225" t="n" s="8">
        <f>IF(false,"005-1516", "005-1516")</f>
      </c>
      <c r="D225" t="s" s="8">
        <v>78</v>
      </c>
      <c r="E225" t="n" s="8">
        <v>3.0</v>
      </c>
      <c r="F225" t="n" s="8">
        <v>2658.0</v>
      </c>
      <c r="G225" t="s" s="8">
        <v>53</v>
      </c>
      <c r="H225" t="s" s="8">
        <v>273</v>
      </c>
      <c r="I225" t="s" s="8">
        <v>359</v>
      </c>
    </row>
    <row r="226" ht="16.0" customHeight="true">
      <c r="A226" t="n" s="7">
        <v>4.2751045E7</v>
      </c>
      <c r="B226" t="s" s="8">
        <v>54</v>
      </c>
      <c r="C226" t="n" s="8">
        <f>IF(false,"01-003884", "01-003884")</f>
      </c>
      <c r="D226" t="s" s="8">
        <v>66</v>
      </c>
      <c r="E226" t="n" s="8">
        <v>1.0</v>
      </c>
      <c r="F226" t="n" s="8">
        <v>791.0</v>
      </c>
      <c r="G226" t="s" s="8">
        <v>53</v>
      </c>
      <c r="H226" t="s" s="8">
        <v>273</v>
      </c>
      <c r="I226" t="s" s="8">
        <v>360</v>
      </c>
    </row>
    <row r="227" ht="16.0" customHeight="true">
      <c r="A227" t="n" s="7">
        <v>4.2799981E7</v>
      </c>
      <c r="B227" t="s" s="8">
        <v>54</v>
      </c>
      <c r="C227" t="n" s="8">
        <f>IF(false,"005-1039", "005-1039")</f>
      </c>
      <c r="D227" t="s" s="8">
        <v>117</v>
      </c>
      <c r="E227" t="n" s="8">
        <v>4.0</v>
      </c>
      <c r="F227" t="n" s="8">
        <v>5169.0</v>
      </c>
      <c r="G227" t="s" s="8">
        <v>53</v>
      </c>
      <c r="H227" t="s" s="8">
        <v>273</v>
      </c>
      <c r="I227" t="s" s="8">
        <v>361</v>
      </c>
    </row>
    <row r="228" ht="16.0" customHeight="true">
      <c r="A228" t="n" s="7">
        <v>4.1780982E7</v>
      </c>
      <c r="B228" t="s" s="8">
        <v>362</v>
      </c>
      <c r="C228" t="n" s="8">
        <f>IF(false,"008-575", "008-575")</f>
      </c>
      <c r="D228" t="s" s="8">
        <v>91</v>
      </c>
      <c r="E228" t="n" s="8">
        <v>4.0</v>
      </c>
      <c r="F228" t="n" s="8">
        <v>3136.0</v>
      </c>
      <c r="G228" t="s" s="8">
        <v>53</v>
      </c>
      <c r="H228" t="s" s="8">
        <v>273</v>
      </c>
      <c r="I228" t="s" s="8">
        <v>363</v>
      </c>
    </row>
    <row r="229" ht="16.0" customHeight="true">
      <c r="A229" t="n" s="7">
        <v>4.2708159E7</v>
      </c>
      <c r="B229" t="s" s="8">
        <v>54</v>
      </c>
      <c r="C229" t="n" s="8">
        <f>IF(false,"01-003884", "01-003884")</f>
      </c>
      <c r="D229" t="s" s="8">
        <v>66</v>
      </c>
      <c r="E229" t="n" s="8">
        <v>3.0</v>
      </c>
      <c r="F229" t="n" s="8">
        <v>2227.0</v>
      </c>
      <c r="G229" t="s" s="8">
        <v>53</v>
      </c>
      <c r="H229" t="s" s="8">
        <v>273</v>
      </c>
      <c r="I229" t="s" s="8">
        <v>364</v>
      </c>
    </row>
    <row r="230" ht="16.0" customHeight="true">
      <c r="A230" t="n" s="7">
        <v>4.2682211E7</v>
      </c>
      <c r="B230" t="s" s="8">
        <v>73</v>
      </c>
      <c r="C230" t="n" s="8">
        <f>IF(false,"120922351", "120922351")</f>
      </c>
      <c r="D230" t="s" s="8">
        <v>76</v>
      </c>
      <c r="E230" t="n" s="8">
        <v>1.0</v>
      </c>
      <c r="F230" t="n" s="8">
        <v>606.0</v>
      </c>
      <c r="G230" t="s" s="8">
        <v>53</v>
      </c>
      <c r="H230" t="s" s="8">
        <v>273</v>
      </c>
      <c r="I230" t="s" s="8">
        <v>365</v>
      </c>
    </row>
    <row r="231" ht="16.0" customHeight="true">
      <c r="A231" t="n" s="7">
        <v>4.2783434E7</v>
      </c>
      <c r="B231" t="s" s="8">
        <v>54</v>
      </c>
      <c r="C231" t="n" s="8">
        <f>IF(false,"005-1114", "005-1114")</f>
      </c>
      <c r="D231" t="s" s="8">
        <v>304</v>
      </c>
      <c r="E231" t="n" s="8">
        <v>1.0</v>
      </c>
      <c r="F231" t="n" s="8">
        <v>644.0</v>
      </c>
      <c r="G231" t="s" s="8">
        <v>53</v>
      </c>
      <c r="H231" t="s" s="8">
        <v>273</v>
      </c>
      <c r="I231" t="s" s="8">
        <v>366</v>
      </c>
    </row>
    <row r="232" ht="16.0" customHeight="true">
      <c r="A232" t="n" s="7">
        <v>4.2731987E7</v>
      </c>
      <c r="B232" t="s" s="8">
        <v>54</v>
      </c>
      <c r="C232" t="n" s="8">
        <f>IF(false,"003-318", "003-318")</f>
      </c>
      <c r="D232" t="s" s="8">
        <v>208</v>
      </c>
      <c r="E232" t="n" s="8">
        <v>2.0</v>
      </c>
      <c r="F232" t="n" s="8">
        <v>2357.0</v>
      </c>
      <c r="G232" t="s" s="8">
        <v>53</v>
      </c>
      <c r="H232" t="s" s="8">
        <v>273</v>
      </c>
      <c r="I232" t="s" s="8">
        <v>367</v>
      </c>
    </row>
    <row r="233" ht="16.0" customHeight="true">
      <c r="A233" t="n" s="7">
        <v>4.2168606E7</v>
      </c>
      <c r="B233" t="s" s="8">
        <v>172</v>
      </c>
      <c r="C233" t="n" s="8">
        <f>IF(false,"005-1515", "005-1515")</f>
      </c>
      <c r="D233" t="s" s="8">
        <v>82</v>
      </c>
      <c r="E233" t="n" s="8">
        <v>1.0</v>
      </c>
      <c r="F233" t="n" s="8">
        <v>939.0</v>
      </c>
      <c r="G233" t="s" s="8">
        <v>53</v>
      </c>
      <c r="H233" t="s" s="8">
        <v>273</v>
      </c>
      <c r="I233" t="s" s="8">
        <v>368</v>
      </c>
    </row>
    <row r="234" ht="16.0" customHeight="true">
      <c r="A234" t="n" s="7">
        <v>4.2805725E7</v>
      </c>
      <c r="B234" t="s" s="8">
        <v>54</v>
      </c>
      <c r="C234" t="n" s="8">
        <f>IF(false,"120921202", "120921202")</f>
      </c>
      <c r="D234" t="s" s="8">
        <v>308</v>
      </c>
      <c r="E234" t="n" s="8">
        <v>2.0</v>
      </c>
      <c r="F234" t="n" s="8">
        <v>3378.0</v>
      </c>
      <c r="G234" t="s" s="8">
        <v>53</v>
      </c>
      <c r="H234" t="s" s="8">
        <v>273</v>
      </c>
      <c r="I234" t="s" s="8">
        <v>369</v>
      </c>
    </row>
    <row r="235" ht="16.0" customHeight="true">
      <c r="A235" t="n" s="7">
        <v>4.2770161E7</v>
      </c>
      <c r="B235" t="s" s="8">
        <v>54</v>
      </c>
      <c r="C235" t="n" s="8">
        <f>IF(false,"005-1516", "005-1516")</f>
      </c>
      <c r="D235" t="s" s="8">
        <v>78</v>
      </c>
      <c r="E235" t="n" s="8">
        <v>2.0</v>
      </c>
      <c r="F235" t="n" s="8">
        <v>1867.0</v>
      </c>
      <c r="G235" t="s" s="8">
        <v>53</v>
      </c>
      <c r="H235" t="s" s="8">
        <v>273</v>
      </c>
      <c r="I235" t="s" s="8">
        <v>370</v>
      </c>
    </row>
    <row r="236" ht="16.0" customHeight="true">
      <c r="A236" t="n" s="7">
        <v>4.2283268E7</v>
      </c>
      <c r="B236" t="s" s="8">
        <v>113</v>
      </c>
      <c r="C236" t="n" s="8">
        <f>IF(false,"120922353", "120922353")</f>
      </c>
      <c r="D236" t="s" s="8">
        <v>60</v>
      </c>
      <c r="E236" t="n" s="8">
        <v>2.0</v>
      </c>
      <c r="F236" t="n" s="8">
        <v>1342.0</v>
      </c>
      <c r="G236" t="s" s="8">
        <v>53</v>
      </c>
      <c r="H236" t="s" s="8">
        <v>273</v>
      </c>
      <c r="I236" t="s" s="8">
        <v>371</v>
      </c>
    </row>
    <row r="237" ht="16.0" customHeight="true">
      <c r="A237" t="n" s="7">
        <v>4.230122E7</v>
      </c>
      <c r="B237" t="s" s="8">
        <v>113</v>
      </c>
      <c r="C237" t="n" s="8">
        <f>IF(false,"005-1111", "005-1111")</f>
      </c>
      <c r="D237" t="s" s="8">
        <v>240</v>
      </c>
      <c r="E237" t="n" s="8">
        <v>2.0</v>
      </c>
      <c r="F237" t="n" s="8">
        <v>2716.0</v>
      </c>
      <c r="G237" t="s" s="8">
        <v>53</v>
      </c>
      <c r="H237" t="s" s="8">
        <v>273</v>
      </c>
      <c r="I237" t="s" s="8">
        <v>372</v>
      </c>
    </row>
    <row r="238" ht="16.0" customHeight="true">
      <c r="A238" t="n" s="7">
        <v>4.2093096E7</v>
      </c>
      <c r="B238" t="s" s="8">
        <v>125</v>
      </c>
      <c r="C238" t="n" s="8">
        <f>IF(false,"000-631", "000-631")</f>
      </c>
      <c r="D238" t="s" s="8">
        <v>92</v>
      </c>
      <c r="E238" t="n" s="8">
        <v>1.0</v>
      </c>
      <c r="F238" t="n" s="8">
        <v>474.0</v>
      </c>
      <c r="G238" t="s" s="8">
        <v>53</v>
      </c>
      <c r="H238" t="s" s="8">
        <v>273</v>
      </c>
      <c r="I238" t="s" s="8">
        <v>373</v>
      </c>
    </row>
    <row r="239" ht="16.0" customHeight="true">
      <c r="A239" t="n" s="7">
        <v>4.2440202E7</v>
      </c>
      <c r="B239" t="s" s="8">
        <v>103</v>
      </c>
      <c r="C239" t="n" s="8">
        <f>IF(false,"120922092", "120922092")</f>
      </c>
      <c r="D239" t="s" s="8">
        <v>223</v>
      </c>
      <c r="E239" t="n" s="8">
        <v>1.0</v>
      </c>
      <c r="F239" t="n" s="8">
        <v>339.0</v>
      </c>
      <c r="G239" t="s" s="8">
        <v>53</v>
      </c>
      <c r="H239" t="s" s="8">
        <v>273</v>
      </c>
      <c r="I239" t="s" s="8">
        <v>374</v>
      </c>
    </row>
    <row r="240" ht="16.0" customHeight="true">
      <c r="A240" t="n" s="7">
        <v>4.2535683E7</v>
      </c>
      <c r="B240" t="s" s="8">
        <v>51</v>
      </c>
      <c r="C240" t="n" s="8">
        <f>IF(false,"120921942", "120921942")</f>
      </c>
      <c r="D240" t="s" s="8">
        <v>150</v>
      </c>
      <c r="E240" t="n" s="8">
        <v>1.0</v>
      </c>
      <c r="F240" t="n" s="8">
        <v>453.0</v>
      </c>
      <c r="G240" t="s" s="8">
        <v>53</v>
      </c>
      <c r="H240" t="s" s="8">
        <v>273</v>
      </c>
      <c r="I240" t="s" s="8">
        <v>375</v>
      </c>
    </row>
    <row r="241" ht="16.0" customHeight="true">
      <c r="A241" t="n" s="7">
        <v>4.2154904E7</v>
      </c>
      <c r="B241" t="s" s="8">
        <v>172</v>
      </c>
      <c r="C241" t="n" s="8">
        <f>IF(false,"120922158", "120922158")</f>
      </c>
      <c r="D241" t="s" s="8">
        <v>238</v>
      </c>
      <c r="E241" t="n" s="8">
        <v>1.0</v>
      </c>
      <c r="F241" t="n" s="8">
        <v>599.0</v>
      </c>
      <c r="G241" t="s" s="8">
        <v>53</v>
      </c>
      <c r="H241" t="s" s="8">
        <v>273</v>
      </c>
      <c r="I241" t="s" s="8">
        <v>376</v>
      </c>
    </row>
    <row r="242" ht="16.0" customHeight="true">
      <c r="A242" t="n" s="7">
        <v>4.2599266E7</v>
      </c>
      <c r="B242" t="s" s="8">
        <v>73</v>
      </c>
      <c r="C242" t="n" s="8">
        <f>IF(false,"120921947", "120921947")</f>
      </c>
      <c r="D242" t="s" s="8">
        <v>64</v>
      </c>
      <c r="E242" t="n" s="8">
        <v>1.0</v>
      </c>
      <c r="F242" t="n" s="8">
        <v>599.0</v>
      </c>
      <c r="G242" t="s" s="8">
        <v>53</v>
      </c>
      <c r="H242" t="s" s="8">
        <v>273</v>
      </c>
      <c r="I242" t="s" s="8">
        <v>377</v>
      </c>
    </row>
    <row r="243" ht="16.0" customHeight="true">
      <c r="A243" t="n" s="7">
        <v>4.2688694E7</v>
      </c>
      <c r="B243" t="s" s="8">
        <v>73</v>
      </c>
      <c r="C243" t="n" s="8">
        <f>IF(false,"1003320", "1003320")</f>
      </c>
      <c r="D243" t="s" s="8">
        <v>378</v>
      </c>
      <c r="E243" t="n" s="8">
        <v>1.0</v>
      </c>
      <c r="F243" t="n" s="8">
        <v>1497.0</v>
      </c>
      <c r="G243" t="s" s="8">
        <v>53</v>
      </c>
      <c r="H243" t="s" s="8">
        <v>273</v>
      </c>
      <c r="I243" t="s" s="8">
        <v>379</v>
      </c>
    </row>
    <row r="244" ht="16.0" customHeight="true">
      <c r="A244" t="n" s="7">
        <v>4.2711087E7</v>
      </c>
      <c r="B244" t="s" s="8">
        <v>54</v>
      </c>
      <c r="C244" t="n" s="8">
        <f>IF(false,"002-099", "002-099")</f>
      </c>
      <c r="D244" t="s" s="8">
        <v>74</v>
      </c>
      <c r="E244" t="n" s="8">
        <v>1.0</v>
      </c>
      <c r="F244" t="n" s="8">
        <v>1252.0</v>
      </c>
      <c r="G244" t="s" s="8">
        <v>53</v>
      </c>
      <c r="H244" t="s" s="8">
        <v>273</v>
      </c>
      <c r="I244" t="s" s="8">
        <v>380</v>
      </c>
    </row>
    <row r="245" ht="16.0" customHeight="true">
      <c r="A245" t="n" s="7">
        <v>4.2345128E7</v>
      </c>
      <c r="B245" t="s" s="8">
        <v>103</v>
      </c>
      <c r="C245" t="n" s="8">
        <f>IF(false,"003-318", "003-318")</f>
      </c>
      <c r="D245" t="s" s="8">
        <v>208</v>
      </c>
      <c r="E245" t="n" s="8">
        <v>2.0</v>
      </c>
      <c r="F245" t="n" s="8">
        <v>2524.0</v>
      </c>
      <c r="G245" t="s" s="8">
        <v>53</v>
      </c>
      <c r="H245" t="s" s="8">
        <v>273</v>
      </c>
      <c r="I245" t="s" s="8">
        <v>381</v>
      </c>
    </row>
    <row r="246" ht="16.0" customHeight="true">
      <c r="A246" t="n" s="7">
        <v>4.2559905E7</v>
      </c>
      <c r="B246" t="s" s="8">
        <v>51</v>
      </c>
      <c r="C246" t="n" s="8">
        <f>IF(false,"120922351", "120922351")</f>
      </c>
      <c r="D246" t="s" s="8">
        <v>76</v>
      </c>
      <c r="E246" t="n" s="8">
        <v>1.0</v>
      </c>
      <c r="F246" t="n" s="8">
        <v>164.0</v>
      </c>
      <c r="G246" t="s" s="8">
        <v>53</v>
      </c>
      <c r="H246" t="s" s="8">
        <v>273</v>
      </c>
      <c r="I246" t="s" s="8">
        <v>382</v>
      </c>
    </row>
    <row r="247" ht="16.0" customHeight="true">
      <c r="A247" t="n" s="7">
        <v>4.2663922E7</v>
      </c>
      <c r="B247" t="s" s="8">
        <v>73</v>
      </c>
      <c r="C247" t="n" s="8">
        <f>IF(false,"120922092", "120922092")</f>
      </c>
      <c r="D247" t="s" s="8">
        <v>223</v>
      </c>
      <c r="E247" t="n" s="8">
        <v>3.0</v>
      </c>
      <c r="F247" t="n" s="8">
        <v>15.0</v>
      </c>
      <c r="G247" t="s" s="8">
        <v>53</v>
      </c>
      <c r="H247" t="s" s="8">
        <v>273</v>
      </c>
      <c r="I247" t="s" s="8">
        <v>383</v>
      </c>
    </row>
    <row r="248" ht="16.0" customHeight="true">
      <c r="A248" t="n" s="7">
        <v>4.2663663E7</v>
      </c>
      <c r="B248" t="s" s="8">
        <v>73</v>
      </c>
      <c r="C248" t="n" s="8">
        <f>IF(false,"005-1516", "005-1516")</f>
      </c>
      <c r="D248" t="s" s="8">
        <v>78</v>
      </c>
      <c r="E248" t="n" s="8">
        <v>2.0</v>
      </c>
      <c r="F248" t="n" s="8">
        <v>1810.0</v>
      </c>
      <c r="G248" t="s" s="8">
        <v>53</v>
      </c>
      <c r="H248" t="s" s="8">
        <v>273</v>
      </c>
      <c r="I248" t="s" s="8">
        <v>384</v>
      </c>
    </row>
    <row r="249" ht="16.0" customHeight="true">
      <c r="A249" t="n" s="7">
        <v>4.2624559E7</v>
      </c>
      <c r="B249" t="s" s="8">
        <v>73</v>
      </c>
      <c r="C249" t="n" s="8">
        <f>IF(false,"120922035", "120922035")</f>
      </c>
      <c r="D249" t="s" s="8">
        <v>338</v>
      </c>
      <c r="E249" t="n" s="8">
        <v>1.0</v>
      </c>
      <c r="F249" t="n" s="8">
        <v>545.0</v>
      </c>
      <c r="G249" t="s" s="8">
        <v>53</v>
      </c>
      <c r="H249" t="s" s="8">
        <v>273</v>
      </c>
      <c r="I249" t="s" s="8">
        <v>385</v>
      </c>
    </row>
    <row r="250" ht="16.0" customHeight="true">
      <c r="A250" t="n" s="7">
        <v>4.2614204E7</v>
      </c>
      <c r="B250" t="s" s="8">
        <v>73</v>
      </c>
      <c r="C250" t="n" s="8">
        <f>IF(false,"003-318", "003-318")</f>
      </c>
      <c r="D250" t="s" s="8">
        <v>208</v>
      </c>
      <c r="E250" t="n" s="8">
        <v>1.0</v>
      </c>
      <c r="F250" t="n" s="8">
        <v>1257.0</v>
      </c>
      <c r="G250" t="s" s="8">
        <v>53</v>
      </c>
      <c r="H250" t="s" s="8">
        <v>273</v>
      </c>
      <c r="I250" t="s" s="8">
        <v>386</v>
      </c>
    </row>
    <row r="251" ht="16.0" customHeight="true">
      <c r="A251" t="n" s="7">
        <v>4.2460112E7</v>
      </c>
      <c r="B251" t="s" s="8">
        <v>103</v>
      </c>
      <c r="C251" t="n" s="8">
        <f>IF(false,"000-631", "000-631")</f>
      </c>
      <c r="D251" t="s" s="8">
        <v>92</v>
      </c>
      <c r="E251" t="n" s="8">
        <v>2.0</v>
      </c>
      <c r="F251" t="n" s="8">
        <v>1010.0</v>
      </c>
      <c r="G251" t="s" s="8">
        <v>53</v>
      </c>
      <c r="H251" t="s" s="8">
        <v>273</v>
      </c>
      <c r="I251" t="s" s="8">
        <v>387</v>
      </c>
    </row>
    <row r="252" ht="16.0" customHeight="true">
      <c r="A252" t="n" s="7">
        <v>4.2615643E7</v>
      </c>
      <c r="B252" t="s" s="8">
        <v>73</v>
      </c>
      <c r="C252" t="n" s="8">
        <f>IF(false,"005-1516", "005-1516")</f>
      </c>
      <c r="D252" t="s" s="8">
        <v>78</v>
      </c>
      <c r="E252" t="n" s="8">
        <v>1.0</v>
      </c>
      <c r="F252" t="n" s="8">
        <v>905.0</v>
      </c>
      <c r="G252" t="s" s="8">
        <v>53</v>
      </c>
      <c r="H252" t="s" s="8">
        <v>273</v>
      </c>
      <c r="I252" t="s" s="8">
        <v>388</v>
      </c>
    </row>
    <row r="253" ht="16.0" customHeight="true">
      <c r="A253" t="n" s="7">
        <v>4.268433E7</v>
      </c>
      <c r="B253" t="s" s="8">
        <v>73</v>
      </c>
      <c r="C253" t="n" s="8">
        <f>IF(false,"005-1380", "005-1380")</f>
      </c>
      <c r="D253" t="s" s="8">
        <v>389</v>
      </c>
      <c r="E253" t="n" s="8">
        <v>2.0</v>
      </c>
      <c r="F253" t="n" s="8">
        <v>693.0</v>
      </c>
      <c r="G253" t="s" s="8">
        <v>53</v>
      </c>
      <c r="H253" t="s" s="8">
        <v>273</v>
      </c>
      <c r="I253" t="s" s="8">
        <v>390</v>
      </c>
    </row>
    <row r="254" ht="16.0" customHeight="true">
      <c r="A254" t="n" s="7">
        <v>4.2248964E7</v>
      </c>
      <c r="B254" t="s" s="8">
        <v>113</v>
      </c>
      <c r="C254" t="n" s="8">
        <f>IF(false,"005-1513", "005-1513")</f>
      </c>
      <c r="D254" t="s" s="8">
        <v>161</v>
      </c>
      <c r="E254" t="n" s="8">
        <v>2.0</v>
      </c>
      <c r="F254" t="n" s="8">
        <v>1568.0</v>
      </c>
      <c r="G254" t="s" s="8">
        <v>53</v>
      </c>
      <c r="H254" t="s" s="8">
        <v>273</v>
      </c>
      <c r="I254" t="s" s="8">
        <v>391</v>
      </c>
    </row>
    <row r="255" ht="16.0" customHeight="true">
      <c r="A255" t="n" s="7">
        <v>4.2541686E7</v>
      </c>
      <c r="B255" t="s" s="8">
        <v>51</v>
      </c>
      <c r="C255" t="n" s="8">
        <f>IF(false,"120921853", "120921853")</f>
      </c>
      <c r="D255" t="s" s="8">
        <v>142</v>
      </c>
      <c r="E255" t="n" s="8">
        <v>2.0</v>
      </c>
      <c r="F255" t="n" s="8">
        <v>1472.0</v>
      </c>
      <c r="G255" t="s" s="8">
        <v>53</v>
      </c>
      <c r="H255" t="s" s="8">
        <v>273</v>
      </c>
      <c r="I255" t="s" s="8">
        <v>392</v>
      </c>
    </row>
    <row r="256" ht="16.0" customHeight="true">
      <c r="A256" t="n" s="7">
        <v>4.2641343E7</v>
      </c>
      <c r="B256" t="s" s="8">
        <v>73</v>
      </c>
      <c r="C256" t="n" s="8">
        <f>IF(false,"005-1515", "005-1515")</f>
      </c>
      <c r="D256" t="s" s="8">
        <v>82</v>
      </c>
      <c r="E256" t="n" s="8">
        <v>1.0</v>
      </c>
      <c r="F256" t="n" s="8">
        <v>190.0</v>
      </c>
      <c r="G256" t="s" s="8">
        <v>53</v>
      </c>
      <c r="H256" t="s" s="8">
        <v>273</v>
      </c>
      <c r="I256" t="s" s="8">
        <v>393</v>
      </c>
    </row>
    <row r="257" ht="16.0" customHeight="true">
      <c r="A257" t="n" s="7">
        <v>4.2689236E7</v>
      </c>
      <c r="B257" t="s" s="8">
        <v>73</v>
      </c>
      <c r="C257" t="n" s="8">
        <f>IF(false,"005-1521", "005-1521")</f>
      </c>
      <c r="D257" t="s" s="8">
        <v>130</v>
      </c>
      <c r="E257" t="n" s="8">
        <v>2.0</v>
      </c>
      <c r="F257" t="n" s="8">
        <v>986.0</v>
      </c>
      <c r="G257" t="s" s="8">
        <v>53</v>
      </c>
      <c r="H257" t="s" s="8">
        <v>273</v>
      </c>
      <c r="I257" t="s" s="8">
        <v>394</v>
      </c>
    </row>
    <row r="258" ht="16.0" customHeight="true">
      <c r="A258" t="n" s="7">
        <v>4.2695242E7</v>
      </c>
      <c r="B258" t="s" s="8">
        <v>73</v>
      </c>
      <c r="C258" t="n" s="8">
        <f>IF(false,"01-003884", "01-003884")</f>
      </c>
      <c r="D258" t="s" s="8">
        <v>66</v>
      </c>
      <c r="E258" t="n" s="8">
        <v>2.0</v>
      </c>
      <c r="F258" t="n" s="8">
        <v>1464.0</v>
      </c>
      <c r="G258" t="s" s="8">
        <v>53</v>
      </c>
      <c r="H258" t="s" s="8">
        <v>273</v>
      </c>
      <c r="I258" t="s" s="8">
        <v>395</v>
      </c>
    </row>
    <row r="259" ht="16.0" customHeight="true">
      <c r="A259" t="n" s="7">
        <v>4.2687325E7</v>
      </c>
      <c r="B259" t="s" s="8">
        <v>73</v>
      </c>
      <c r="C259" t="n" s="8">
        <f>IF(false,"120922035", "120922035")</f>
      </c>
      <c r="D259" t="s" s="8">
        <v>338</v>
      </c>
      <c r="E259" t="n" s="8">
        <v>3.0</v>
      </c>
      <c r="F259" t="n" s="8">
        <v>2376.0</v>
      </c>
      <c r="G259" t="s" s="8">
        <v>53</v>
      </c>
      <c r="H259" t="s" s="8">
        <v>273</v>
      </c>
      <c r="I259" t="s" s="8">
        <v>396</v>
      </c>
    </row>
    <row r="260" ht="16.0" customHeight="true">
      <c r="A260" t="n" s="7">
        <v>4.2694431E7</v>
      </c>
      <c r="B260" t="s" s="8">
        <v>73</v>
      </c>
      <c r="C260" t="n" s="8">
        <f>IF(false,"005-1516", "005-1516")</f>
      </c>
      <c r="D260" t="s" s="8">
        <v>78</v>
      </c>
      <c r="E260" t="n" s="8">
        <v>2.0</v>
      </c>
      <c r="F260" t="n" s="8">
        <v>1810.0</v>
      </c>
      <c r="G260" t="s" s="8">
        <v>53</v>
      </c>
      <c r="H260" t="s" s="8">
        <v>273</v>
      </c>
      <c r="I260" t="s" s="8">
        <v>397</v>
      </c>
    </row>
    <row r="261" ht="16.0" customHeight="true">
      <c r="A261" t="n" s="7">
        <v>4.2721543E7</v>
      </c>
      <c r="B261" t="s" s="8">
        <v>54</v>
      </c>
      <c r="C261" t="n" s="8">
        <f>IF(false,"005-1511", "005-1511")</f>
      </c>
      <c r="D261" t="s" s="8">
        <v>198</v>
      </c>
      <c r="E261" t="n" s="8">
        <v>1.0</v>
      </c>
      <c r="F261" t="n" s="8">
        <v>883.0</v>
      </c>
      <c r="G261" t="s" s="8">
        <v>53</v>
      </c>
      <c r="H261" t="s" s="8">
        <v>273</v>
      </c>
      <c r="I261" t="s" s="8">
        <v>398</v>
      </c>
    </row>
    <row r="262" ht="16.0" customHeight="true">
      <c r="A262" t="n" s="7">
        <v>4.2721543E7</v>
      </c>
      <c r="B262" t="s" s="8">
        <v>54</v>
      </c>
      <c r="C262" t="n" s="8">
        <f>IF(false,"005-1514", "005-1514")</f>
      </c>
      <c r="D262" t="s" s="8">
        <v>89</v>
      </c>
      <c r="E262" t="n" s="8">
        <v>1.0</v>
      </c>
      <c r="F262" t="n" s="8">
        <v>860.0</v>
      </c>
      <c r="G262" t="s" s="8">
        <v>53</v>
      </c>
      <c r="H262" t="s" s="8">
        <v>273</v>
      </c>
      <c r="I262" t="s" s="8">
        <v>398</v>
      </c>
    </row>
    <row r="263" ht="16.0" customHeight="true">
      <c r="A263" t="n" s="7">
        <v>4.2677705E7</v>
      </c>
      <c r="B263" t="s" s="8">
        <v>73</v>
      </c>
      <c r="C263" t="n" s="8">
        <f>IF(false,"120921939", "120921939")</f>
      </c>
      <c r="D263" t="s" s="8">
        <v>140</v>
      </c>
      <c r="E263" t="n" s="8">
        <v>1.0</v>
      </c>
      <c r="F263" t="n" s="8">
        <v>779.0</v>
      </c>
      <c r="G263" t="s" s="8">
        <v>53</v>
      </c>
      <c r="H263" t="s" s="8">
        <v>273</v>
      </c>
      <c r="I263" t="s" s="8">
        <v>399</v>
      </c>
    </row>
    <row r="264" ht="16.0" customHeight="true">
      <c r="A264" t="n" s="7">
        <v>4.2661177E7</v>
      </c>
      <c r="B264" t="s" s="8">
        <v>73</v>
      </c>
      <c r="C264" t="n" s="8">
        <f>IF(false,"01-003884", "01-003884")</f>
      </c>
      <c r="D264" t="s" s="8">
        <v>66</v>
      </c>
      <c r="E264" t="n" s="8">
        <v>1.0</v>
      </c>
      <c r="F264" t="n" s="8">
        <v>958.0</v>
      </c>
      <c r="G264" t="s" s="8">
        <v>53</v>
      </c>
      <c r="H264" t="s" s="8">
        <v>273</v>
      </c>
      <c r="I264" t="s" s="8">
        <v>400</v>
      </c>
    </row>
    <row r="265" ht="16.0" customHeight="true">
      <c r="A265" t="n" s="7">
        <v>4.2754352E7</v>
      </c>
      <c r="B265" t="s" s="8">
        <v>54</v>
      </c>
      <c r="C265" t="n" s="8">
        <f>IF(false,"005-1516", "005-1516")</f>
      </c>
      <c r="D265" t="s" s="8">
        <v>78</v>
      </c>
      <c r="E265" t="n" s="8">
        <v>2.0</v>
      </c>
      <c r="F265" t="n" s="8">
        <v>1906.0</v>
      </c>
      <c r="G265" t="s" s="8">
        <v>53</v>
      </c>
      <c r="H265" t="s" s="8">
        <v>273</v>
      </c>
      <c r="I265" t="s" s="8">
        <v>401</v>
      </c>
    </row>
    <row r="266" ht="16.0" customHeight="true">
      <c r="A266" t="n" s="7">
        <v>4.2633653E7</v>
      </c>
      <c r="B266" t="s" s="8">
        <v>73</v>
      </c>
      <c r="C266" t="n" s="8">
        <f>IF(false,"01-003884", "01-003884")</f>
      </c>
      <c r="D266" t="s" s="8">
        <v>66</v>
      </c>
      <c r="E266" t="n" s="8">
        <v>1.0</v>
      </c>
      <c r="F266" t="n" s="8">
        <v>739.0</v>
      </c>
      <c r="G266" t="s" s="8">
        <v>53</v>
      </c>
      <c r="H266" t="s" s="8">
        <v>273</v>
      </c>
      <c r="I266" t="s" s="8">
        <v>402</v>
      </c>
    </row>
    <row r="267" ht="16.0" customHeight="true">
      <c r="A267" t="n" s="7">
        <v>4.2685179E7</v>
      </c>
      <c r="B267" t="s" s="8">
        <v>73</v>
      </c>
      <c r="C267" t="n" s="8">
        <f>IF(false,"005-1516", "005-1516")</f>
      </c>
      <c r="D267" t="s" s="8">
        <v>78</v>
      </c>
      <c r="E267" t="n" s="8">
        <v>2.0</v>
      </c>
      <c r="F267" t="n" s="8">
        <v>1900.0</v>
      </c>
      <c r="G267" t="s" s="8">
        <v>53</v>
      </c>
      <c r="H267" t="s" s="8">
        <v>273</v>
      </c>
      <c r="I267" t="s" s="8">
        <v>403</v>
      </c>
    </row>
    <row r="268" ht="16.0" customHeight="true">
      <c r="A268" t="n" s="7">
        <v>4.2699771E7</v>
      </c>
      <c r="B268" t="s" s="8">
        <v>73</v>
      </c>
      <c r="C268" t="n" s="8">
        <f>IF(false,"120922158", "120922158")</f>
      </c>
      <c r="D268" t="s" s="8">
        <v>238</v>
      </c>
      <c r="E268" t="n" s="8">
        <v>1.0</v>
      </c>
      <c r="F268" t="n" s="8">
        <v>1.0</v>
      </c>
      <c r="G268" t="s" s="8">
        <v>53</v>
      </c>
      <c r="H268" t="s" s="8">
        <v>273</v>
      </c>
      <c r="I268" t="s" s="8">
        <v>404</v>
      </c>
    </row>
    <row r="269" ht="16.0" customHeight="true">
      <c r="A269" t="n" s="7">
        <v>4.2607234E7</v>
      </c>
      <c r="B269" t="s" s="8">
        <v>73</v>
      </c>
      <c r="C269" t="n" s="8">
        <f>IF(false,"120922351", "120922351")</f>
      </c>
      <c r="D269" t="s" s="8">
        <v>76</v>
      </c>
      <c r="E269" t="n" s="8">
        <v>2.0</v>
      </c>
      <c r="F269" t="n" s="8">
        <v>1368.0</v>
      </c>
      <c r="G269" t="s" s="8">
        <v>53</v>
      </c>
      <c r="H269" t="s" s="8">
        <v>273</v>
      </c>
      <c r="I269" t="s" s="8">
        <v>405</v>
      </c>
    </row>
    <row r="270" ht="16.0" customHeight="true">
      <c r="A270" t="n" s="7">
        <v>4.2397648E7</v>
      </c>
      <c r="B270" t="s" s="8">
        <v>103</v>
      </c>
      <c r="C270" t="n" s="8">
        <f>IF(false,"120922090", "120922090")</f>
      </c>
      <c r="D270" t="s" s="8">
        <v>406</v>
      </c>
      <c r="E270" t="n" s="8">
        <v>1.0</v>
      </c>
      <c r="F270" t="n" s="8">
        <v>720.0</v>
      </c>
      <c r="G270" t="s" s="8">
        <v>53</v>
      </c>
      <c r="H270" t="s" s="8">
        <v>273</v>
      </c>
      <c r="I270" t="s" s="8">
        <v>407</v>
      </c>
    </row>
    <row r="271" ht="16.0" customHeight="true">
      <c r="A271" t="n" s="7">
        <v>4.2695408E7</v>
      </c>
      <c r="B271" t="s" s="8">
        <v>73</v>
      </c>
      <c r="C271" t="n" s="8">
        <f>IF(false,"120922624", "120922624")</f>
      </c>
      <c r="D271" t="s" s="8">
        <v>408</v>
      </c>
      <c r="E271" t="n" s="8">
        <v>1.0</v>
      </c>
      <c r="F271" t="n" s="8">
        <v>1573.0</v>
      </c>
      <c r="G271" t="s" s="8">
        <v>53</v>
      </c>
      <c r="H271" t="s" s="8">
        <v>273</v>
      </c>
      <c r="I271" t="s" s="8">
        <v>409</v>
      </c>
    </row>
    <row r="272" ht="16.0" customHeight="true">
      <c r="A272" t="n" s="7">
        <v>4.2176933E7</v>
      </c>
      <c r="B272" t="s" s="8">
        <v>172</v>
      </c>
      <c r="C272" t="n" s="8">
        <f>IF(false,"120922598", "120922598")</f>
      </c>
      <c r="D272" t="s" s="8">
        <v>410</v>
      </c>
      <c r="E272" t="n" s="8">
        <v>1.0</v>
      </c>
      <c r="F272" t="n" s="8">
        <v>989.0</v>
      </c>
      <c r="G272" t="s" s="8">
        <v>53</v>
      </c>
      <c r="H272" t="s" s="8">
        <v>273</v>
      </c>
      <c r="I272" t="s" s="8">
        <v>411</v>
      </c>
    </row>
    <row r="273" ht="16.0" customHeight="true">
      <c r="A273" t="n" s="7">
        <v>4.2356799E7</v>
      </c>
      <c r="B273" t="s" s="8">
        <v>103</v>
      </c>
      <c r="C273" t="n" s="8">
        <f>IF(false,"120921544", "120921544")</f>
      </c>
      <c r="D273" t="s" s="8">
        <v>215</v>
      </c>
      <c r="E273" t="n" s="8">
        <v>5.0</v>
      </c>
      <c r="F273" t="n" s="8">
        <v>3595.0</v>
      </c>
      <c r="G273" t="s" s="8">
        <v>53</v>
      </c>
      <c r="H273" t="s" s="8">
        <v>273</v>
      </c>
      <c r="I273" t="s" s="8">
        <v>412</v>
      </c>
    </row>
    <row r="274" ht="16.0" customHeight="true">
      <c r="A274" t="n" s="7">
        <v>4.2404384E7</v>
      </c>
      <c r="B274" t="s" s="8">
        <v>103</v>
      </c>
      <c r="C274" t="n" s="8">
        <f>IF(false,"120921898", "120921898")</f>
      </c>
      <c r="D274" t="s" s="8">
        <v>413</v>
      </c>
      <c r="E274" t="n" s="8">
        <v>1.0</v>
      </c>
      <c r="F274" t="n" s="8">
        <v>1238.0</v>
      </c>
      <c r="G274" t="s" s="8">
        <v>53</v>
      </c>
      <c r="H274" t="s" s="8">
        <v>273</v>
      </c>
      <c r="I274" t="s" s="8">
        <v>414</v>
      </c>
    </row>
    <row r="275" ht="16.0" customHeight="true">
      <c r="A275" t="n" s="7">
        <v>4.2836693E7</v>
      </c>
      <c r="B275" t="s" s="8">
        <v>273</v>
      </c>
      <c r="C275" t="n" s="8">
        <f>IF(false,"120922390", "120922390")</f>
      </c>
      <c r="D275" t="s" s="8">
        <v>299</v>
      </c>
      <c r="E275" t="n" s="8">
        <v>1.0</v>
      </c>
      <c r="F275" t="n" s="8">
        <v>225.0</v>
      </c>
      <c r="G275" t="s" s="8">
        <v>53</v>
      </c>
      <c r="H275" t="s" s="8">
        <v>273</v>
      </c>
      <c r="I275" t="s" s="8">
        <v>415</v>
      </c>
    </row>
    <row r="276" ht="16.0" customHeight="true">
      <c r="A276" t="n" s="7">
        <v>4.2095192E7</v>
      </c>
      <c r="B276" t="s" s="8">
        <v>125</v>
      </c>
      <c r="C276" t="n" s="8">
        <f>IF(false,"01-003884", "01-003884")</f>
      </c>
      <c r="D276" t="s" s="8">
        <v>66</v>
      </c>
      <c r="E276" t="n" s="8">
        <v>1.0</v>
      </c>
      <c r="F276" t="n" s="8">
        <v>835.0</v>
      </c>
      <c r="G276" t="s" s="8">
        <v>53</v>
      </c>
      <c r="H276" t="s" s="8">
        <v>273</v>
      </c>
      <c r="I276" t="s" s="8">
        <v>416</v>
      </c>
    </row>
    <row r="277" ht="16.0" customHeight="true">
      <c r="A277" t="n" s="7">
        <v>4.266526E7</v>
      </c>
      <c r="B277" t="s" s="8">
        <v>73</v>
      </c>
      <c r="C277" t="n" s="8">
        <f>IF(false,"005-1113", "005-1113")</f>
      </c>
      <c r="D277" t="s" s="8">
        <v>417</v>
      </c>
      <c r="E277" t="n" s="8">
        <v>1.0</v>
      </c>
      <c r="F277" t="n" s="8">
        <v>1639.0</v>
      </c>
      <c r="G277" t="s" s="8">
        <v>53</v>
      </c>
      <c r="H277" t="s" s="8">
        <v>273</v>
      </c>
      <c r="I277" t="s" s="8">
        <v>418</v>
      </c>
    </row>
    <row r="278" ht="16.0" customHeight="true">
      <c r="A278" t="n" s="7">
        <v>4.2602818E7</v>
      </c>
      <c r="B278" t="s" s="8">
        <v>73</v>
      </c>
      <c r="C278" t="n" s="8">
        <f>IF(false,"120921947", "120921947")</f>
      </c>
      <c r="D278" t="s" s="8">
        <v>64</v>
      </c>
      <c r="E278" t="n" s="8">
        <v>1.0</v>
      </c>
      <c r="F278" t="n" s="8">
        <v>599.0</v>
      </c>
      <c r="G278" t="s" s="8">
        <v>53</v>
      </c>
      <c r="H278" t="s" s="8">
        <v>273</v>
      </c>
      <c r="I278" t="s" s="8">
        <v>419</v>
      </c>
    </row>
    <row r="279" ht="16.0" customHeight="true">
      <c r="A279" t="n" s="7">
        <v>4.2548316E7</v>
      </c>
      <c r="B279" t="s" s="8">
        <v>51</v>
      </c>
      <c r="C279" t="n" s="8">
        <f>IF(false,"005-1206", "005-1206")</f>
      </c>
      <c r="D279" t="s" s="8">
        <v>420</v>
      </c>
      <c r="E279" t="n" s="8">
        <v>1.0</v>
      </c>
      <c r="F279" t="n" s="8">
        <v>1099.0</v>
      </c>
      <c r="G279" t="s" s="8">
        <v>53</v>
      </c>
      <c r="H279" t="s" s="8">
        <v>273</v>
      </c>
      <c r="I279" t="s" s="8">
        <v>421</v>
      </c>
    </row>
    <row r="280" ht="16.0" customHeight="true">
      <c r="A280" t="n" s="7">
        <v>4.2656207E7</v>
      </c>
      <c r="B280" t="s" s="8">
        <v>73</v>
      </c>
      <c r="C280" t="n" s="8">
        <f>IF(false,"120922164", "120922164")</f>
      </c>
      <c r="D280" t="s" s="8">
        <v>422</v>
      </c>
      <c r="E280" t="n" s="8">
        <v>1.0</v>
      </c>
      <c r="F280" t="n" s="8">
        <v>975.0</v>
      </c>
      <c r="G280" t="s" s="8">
        <v>53</v>
      </c>
      <c r="H280" t="s" s="8">
        <v>273</v>
      </c>
      <c r="I280" t="s" s="8">
        <v>423</v>
      </c>
    </row>
    <row r="281" ht="16.0" customHeight="true">
      <c r="A281" t="n" s="7">
        <v>4.2666551E7</v>
      </c>
      <c r="B281" t="s" s="8">
        <v>73</v>
      </c>
      <c r="C281" t="n" s="8">
        <f>IF(false,"005-1515", "005-1515")</f>
      </c>
      <c r="D281" t="s" s="8">
        <v>82</v>
      </c>
      <c r="E281" t="n" s="8">
        <v>2.0</v>
      </c>
      <c r="F281" t="n" s="8">
        <v>1282.0</v>
      </c>
      <c r="G281" t="s" s="8">
        <v>53</v>
      </c>
      <c r="H281" t="s" s="8">
        <v>273</v>
      </c>
      <c r="I281" t="s" s="8">
        <v>424</v>
      </c>
    </row>
    <row r="282" ht="16.0" customHeight="true">
      <c r="A282" t="n" s="7">
        <v>4.2706913E7</v>
      </c>
      <c r="B282" t="s" s="8">
        <v>54</v>
      </c>
      <c r="C282" t="n" s="8">
        <f>IF(false,"005-1375", "005-1375")</f>
      </c>
      <c r="D282" t="s" s="8">
        <v>425</v>
      </c>
      <c r="E282" t="n" s="8">
        <v>1.0</v>
      </c>
      <c r="F282" t="n" s="8">
        <v>363.0</v>
      </c>
      <c r="G282" t="s" s="8">
        <v>53</v>
      </c>
      <c r="H282" t="s" s="8">
        <v>273</v>
      </c>
      <c r="I282" t="s" s="8">
        <v>426</v>
      </c>
    </row>
    <row r="283" ht="16.0" customHeight="true">
      <c r="A283" t="n" s="7">
        <v>4.254145E7</v>
      </c>
      <c r="B283" t="s" s="8">
        <v>51</v>
      </c>
      <c r="C283" t="n" s="8">
        <f>IF(false,"005-1514", "005-1514")</f>
      </c>
      <c r="D283" t="s" s="8">
        <v>89</v>
      </c>
      <c r="E283" t="n" s="8">
        <v>1.0</v>
      </c>
      <c r="F283" t="n" s="8">
        <v>953.0</v>
      </c>
      <c r="G283" t="s" s="8">
        <v>53</v>
      </c>
      <c r="H283" t="s" s="8">
        <v>273</v>
      </c>
      <c r="I283" t="s" s="8">
        <v>427</v>
      </c>
    </row>
    <row r="284" ht="16.0" customHeight="true">
      <c r="A284" t="n" s="7">
        <v>4.2681975E7</v>
      </c>
      <c r="B284" t="s" s="8">
        <v>73</v>
      </c>
      <c r="C284" t="n" s="8">
        <f>IF(false,"120921995", "120921995")</f>
      </c>
      <c r="D284" t="s" s="8">
        <v>69</v>
      </c>
      <c r="E284" t="n" s="8">
        <v>1.0</v>
      </c>
      <c r="F284" t="n" s="8">
        <v>382.0</v>
      </c>
      <c r="G284" t="s" s="8">
        <v>53</v>
      </c>
      <c r="H284" t="s" s="8">
        <v>273</v>
      </c>
      <c r="I284" t="s" s="8">
        <v>428</v>
      </c>
    </row>
    <row r="285" ht="16.0" customHeight="true">
      <c r="A285" t="n" s="7">
        <v>4.2688169E7</v>
      </c>
      <c r="B285" t="s" s="8">
        <v>73</v>
      </c>
      <c r="C285" t="n" s="8">
        <f>IF(false,"120906023", "120906023")</f>
      </c>
      <c r="D285" t="s" s="8">
        <v>234</v>
      </c>
      <c r="E285" t="n" s="8">
        <v>1.0</v>
      </c>
      <c r="F285" t="n" s="8">
        <v>804.0</v>
      </c>
      <c r="G285" t="s" s="8">
        <v>53</v>
      </c>
      <c r="H285" t="s" s="8">
        <v>273</v>
      </c>
      <c r="I285" t="s" s="8">
        <v>429</v>
      </c>
    </row>
    <row r="286" ht="16.0" customHeight="true">
      <c r="A286" t="n" s="7">
        <v>4.2518389E7</v>
      </c>
      <c r="B286" t="s" s="8">
        <v>51</v>
      </c>
      <c r="C286" t="n" s="8">
        <f>IF(false,"005-1520", "005-1520")</f>
      </c>
      <c r="D286" t="s" s="8">
        <v>250</v>
      </c>
      <c r="E286" t="n" s="8">
        <v>1.0</v>
      </c>
      <c r="F286" t="n" s="8">
        <v>1373.0</v>
      </c>
      <c r="G286" t="s" s="8">
        <v>53</v>
      </c>
      <c r="H286" t="s" s="8">
        <v>273</v>
      </c>
      <c r="I286" t="s" s="8">
        <v>430</v>
      </c>
    </row>
    <row r="287" ht="16.0" customHeight="true">
      <c r="A287" t="n" s="7">
        <v>4.2605095E7</v>
      </c>
      <c r="B287" t="s" s="8">
        <v>73</v>
      </c>
      <c r="C287" t="n" s="8">
        <f>IF(false,"120921947", "120921947")</f>
      </c>
      <c r="D287" t="s" s="8">
        <v>64</v>
      </c>
      <c r="E287" t="n" s="8">
        <v>1.0</v>
      </c>
      <c r="F287" t="n" s="8">
        <v>599.0</v>
      </c>
      <c r="G287" t="s" s="8">
        <v>53</v>
      </c>
      <c r="H287" t="s" s="8">
        <v>273</v>
      </c>
      <c r="I287" t="s" s="8">
        <v>431</v>
      </c>
    </row>
    <row r="288" ht="16.0" customHeight="true">
      <c r="A288" t="n" s="7">
        <v>4.2595978E7</v>
      </c>
      <c r="B288" t="s" s="8">
        <v>73</v>
      </c>
      <c r="C288" t="n" s="8">
        <f>IF(false,"005-1519", "005-1519")</f>
      </c>
      <c r="D288" t="s" s="8">
        <v>52</v>
      </c>
      <c r="E288" t="n" s="8">
        <v>2.0</v>
      </c>
      <c r="F288" t="n" s="8">
        <v>2798.0</v>
      </c>
      <c r="G288" t="s" s="8">
        <v>53</v>
      </c>
      <c r="H288" t="s" s="8">
        <v>273</v>
      </c>
      <c r="I288" t="s" s="8">
        <v>432</v>
      </c>
    </row>
    <row r="289" ht="16.0" customHeight="true">
      <c r="A289" t="n" s="7">
        <v>4.1990537E7</v>
      </c>
      <c r="B289" t="s" s="8">
        <v>132</v>
      </c>
      <c r="C289" t="n" s="8">
        <f>IF(false,"005-1516", "005-1516")</f>
      </c>
      <c r="D289" t="s" s="8">
        <v>433</v>
      </c>
      <c r="E289" t="n" s="8">
        <v>1.0</v>
      </c>
      <c r="F289" t="n" s="8">
        <v>905.0</v>
      </c>
      <c r="G289" t="s" s="8">
        <v>53</v>
      </c>
      <c r="H289" t="s" s="8">
        <v>273</v>
      </c>
      <c r="I289" t="s" s="8">
        <v>434</v>
      </c>
    </row>
    <row r="290" ht="16.0" customHeight="true">
      <c r="A290" t="n" s="7">
        <v>4.2590222E7</v>
      </c>
      <c r="B290" t="s" s="8">
        <v>73</v>
      </c>
      <c r="C290" t="n" s="8">
        <f>IF(false,"005-1514", "005-1514")</f>
      </c>
      <c r="D290" t="s" s="8">
        <v>89</v>
      </c>
      <c r="E290" t="n" s="8">
        <v>1.0</v>
      </c>
      <c r="F290" t="n" s="8">
        <v>647.0</v>
      </c>
      <c r="G290" t="s" s="8">
        <v>53</v>
      </c>
      <c r="H290" t="s" s="8">
        <v>273</v>
      </c>
      <c r="I290" t="s" s="8">
        <v>435</v>
      </c>
    </row>
    <row r="291" ht="16.0" customHeight="true">
      <c r="A291" t="n" s="7">
        <v>4.2562969E7</v>
      </c>
      <c r="B291" t="s" s="8">
        <v>51</v>
      </c>
      <c r="C291" t="n" s="8">
        <f>IF(false,"005-1515", "005-1515")</f>
      </c>
      <c r="D291" t="s" s="8">
        <v>82</v>
      </c>
      <c r="E291" t="n" s="8">
        <v>1.0</v>
      </c>
      <c r="F291" t="n" s="8">
        <v>762.0</v>
      </c>
      <c r="G291" t="s" s="8">
        <v>53</v>
      </c>
      <c r="H291" t="s" s="8">
        <v>273</v>
      </c>
      <c r="I291" t="s" s="8">
        <v>436</v>
      </c>
    </row>
    <row r="292" ht="16.0" customHeight="true">
      <c r="A292" t="n" s="7">
        <v>4.2700791E7</v>
      </c>
      <c r="B292" t="s" s="8">
        <v>73</v>
      </c>
      <c r="C292" t="n" s="8">
        <f>IF(false,"120921856", "120921856")</f>
      </c>
      <c r="D292" t="s" s="8">
        <v>437</v>
      </c>
      <c r="E292" t="n" s="8">
        <v>1.0</v>
      </c>
      <c r="F292" t="n" s="8">
        <v>748.0</v>
      </c>
      <c r="G292" t="s" s="8">
        <v>53</v>
      </c>
      <c r="H292" t="s" s="8">
        <v>273</v>
      </c>
      <c r="I292" t="s" s="8">
        <v>438</v>
      </c>
    </row>
    <row r="293" ht="16.0" customHeight="true">
      <c r="A293" t="n" s="7">
        <v>4.2826989E7</v>
      </c>
      <c r="B293" t="s" s="8">
        <v>273</v>
      </c>
      <c r="C293" t="n" s="8">
        <f>IF(false,"120921409", "120921409")</f>
      </c>
      <c r="D293" t="s" s="8">
        <v>114</v>
      </c>
      <c r="E293" t="n" s="8">
        <v>1.0</v>
      </c>
      <c r="F293" t="n" s="8">
        <v>302.0</v>
      </c>
      <c r="G293" t="s" s="8">
        <v>53</v>
      </c>
      <c r="H293" t="s" s="8">
        <v>273</v>
      </c>
      <c r="I293" t="s" s="8">
        <v>439</v>
      </c>
    </row>
    <row r="294" ht="16.0" customHeight="true">
      <c r="A294" t="n" s="7">
        <v>4.265506E7</v>
      </c>
      <c r="B294" t="s" s="8">
        <v>73</v>
      </c>
      <c r="C294" t="n" s="8">
        <f>IF(false,"000-631", "000-631")</f>
      </c>
      <c r="D294" t="s" s="8">
        <v>92</v>
      </c>
      <c r="E294" t="n" s="8">
        <v>2.0</v>
      </c>
      <c r="F294" t="n" s="8">
        <v>1010.0</v>
      </c>
      <c r="G294" t="s" s="8">
        <v>53</v>
      </c>
      <c r="H294" t="s" s="8">
        <v>273</v>
      </c>
      <c r="I294" t="s" s="8">
        <v>440</v>
      </c>
    </row>
    <row r="295" ht="16.0" customHeight="true">
      <c r="A295" t="n" s="7">
        <v>4.2616925E7</v>
      </c>
      <c r="B295" t="s" s="8">
        <v>73</v>
      </c>
      <c r="C295" t="n" s="8">
        <f>IF(false,"003-316", "003-316")</f>
      </c>
      <c r="D295" t="s" s="8">
        <v>441</v>
      </c>
      <c r="E295" t="n" s="8">
        <v>1.0</v>
      </c>
      <c r="F295" t="n" s="8">
        <v>1579.0</v>
      </c>
      <c r="G295" t="s" s="8">
        <v>53</v>
      </c>
      <c r="H295" t="s" s="8">
        <v>273</v>
      </c>
      <c r="I295" t="s" s="8">
        <v>442</v>
      </c>
    </row>
    <row r="296" ht="16.0" customHeight="true">
      <c r="A296" t="n" s="7">
        <v>4.2375039E7</v>
      </c>
      <c r="B296" t="s" s="8">
        <v>103</v>
      </c>
      <c r="C296" t="n" s="8">
        <f>IF(false,"005-1516", "005-1516")</f>
      </c>
      <c r="D296" t="s" s="8">
        <v>78</v>
      </c>
      <c r="E296" t="n" s="8">
        <v>4.0</v>
      </c>
      <c r="F296" t="n" s="8">
        <v>3052.0</v>
      </c>
      <c r="G296" t="s" s="8">
        <v>53</v>
      </c>
      <c r="H296" t="s" s="8">
        <v>273</v>
      </c>
      <c r="I296" t="s" s="8">
        <v>443</v>
      </c>
    </row>
    <row r="297" ht="16.0" customHeight="true">
      <c r="A297" t="n" s="7">
        <v>4.2086959E7</v>
      </c>
      <c r="B297" t="s" s="8">
        <v>125</v>
      </c>
      <c r="C297" t="n" s="8">
        <f>IF(false,"120921470", "120921470")</f>
      </c>
      <c r="D297" t="s" s="8">
        <v>444</v>
      </c>
      <c r="E297" t="n" s="8">
        <v>1.0</v>
      </c>
      <c r="F297" t="n" s="8">
        <v>357.0</v>
      </c>
      <c r="G297" t="s" s="8">
        <v>53</v>
      </c>
      <c r="H297" t="s" s="8">
        <v>273</v>
      </c>
      <c r="I297" t="s" s="8">
        <v>445</v>
      </c>
    </row>
    <row r="298" ht="16.0" customHeight="true">
      <c r="A298" t="n" s="7">
        <v>4.280827E7</v>
      </c>
      <c r="B298" t="s" s="8">
        <v>54</v>
      </c>
      <c r="C298" t="n" s="8">
        <f>IF(false,"002-101", "002-101")</f>
      </c>
      <c r="D298" t="s" s="8">
        <v>181</v>
      </c>
      <c r="E298" t="n" s="8">
        <v>2.0</v>
      </c>
      <c r="F298" t="n" s="8">
        <v>2539.0</v>
      </c>
      <c r="G298" t="s" s="8">
        <v>53</v>
      </c>
      <c r="H298" t="s" s="8">
        <v>273</v>
      </c>
      <c r="I298" t="s" s="8">
        <v>446</v>
      </c>
    </row>
    <row r="299" ht="16.0" customHeight="true">
      <c r="A299" t="n" s="7">
        <v>4.2007973E7</v>
      </c>
      <c r="B299" t="s" s="8">
        <v>125</v>
      </c>
      <c r="C299" t="n" s="8">
        <f>IF(false,"120922201", "120922201")</f>
      </c>
      <c r="D299" t="s" s="8">
        <v>447</v>
      </c>
      <c r="E299" t="n" s="8">
        <v>1.0</v>
      </c>
      <c r="F299" t="n" s="8">
        <v>344.0</v>
      </c>
      <c r="G299" t="s" s="8">
        <v>53</v>
      </c>
      <c r="H299" t="s" s="8">
        <v>273</v>
      </c>
      <c r="I299" t="s" s="8">
        <v>448</v>
      </c>
    </row>
    <row r="300" ht="16.0" customHeight="true">
      <c r="A300" t="n" s="7">
        <v>4.2428687E7</v>
      </c>
      <c r="B300" t="s" s="8">
        <v>103</v>
      </c>
      <c r="C300" t="n" s="8">
        <f>IF(false,"120921902", "120921902")</f>
      </c>
      <c r="D300" t="s" s="8">
        <v>97</v>
      </c>
      <c r="E300" t="n" s="8">
        <v>1.0</v>
      </c>
      <c r="F300" t="n" s="8">
        <v>628.0</v>
      </c>
      <c r="G300" t="s" s="8">
        <v>53</v>
      </c>
      <c r="H300" t="s" s="8">
        <v>273</v>
      </c>
      <c r="I300" t="s" s="8">
        <v>449</v>
      </c>
    </row>
    <row r="301" ht="16.0" customHeight="true">
      <c r="A301" t="n" s="7">
        <v>4.2265765E7</v>
      </c>
      <c r="B301" t="s" s="8">
        <v>113</v>
      </c>
      <c r="C301" t="n" s="8">
        <f>IF(false,"120921947", "120921947")</f>
      </c>
      <c r="D301" t="s" s="8">
        <v>64</v>
      </c>
      <c r="E301" t="n" s="8">
        <v>1.0</v>
      </c>
      <c r="F301" t="n" s="8">
        <v>599.0</v>
      </c>
      <c r="G301" t="s" s="8">
        <v>53</v>
      </c>
      <c r="H301" t="s" s="8">
        <v>273</v>
      </c>
      <c r="I301" t="s" s="8">
        <v>450</v>
      </c>
    </row>
    <row r="302" ht="16.0" customHeight="true">
      <c r="A302" t="n" s="7">
        <v>4.2507911E7</v>
      </c>
      <c r="B302" t="s" s="8">
        <v>51</v>
      </c>
      <c r="C302" t="n" s="8">
        <f>IF(false,"120921942", "120921942")</f>
      </c>
      <c r="D302" t="s" s="8">
        <v>150</v>
      </c>
      <c r="E302" t="n" s="8">
        <v>1.0</v>
      </c>
      <c r="F302" t="n" s="8">
        <v>1557.0</v>
      </c>
      <c r="G302" t="s" s="8">
        <v>53</v>
      </c>
      <c r="H302" t="s" s="8">
        <v>273</v>
      </c>
      <c r="I302" t="s" s="8">
        <v>451</v>
      </c>
    </row>
    <row r="303" ht="16.0" customHeight="true">
      <c r="A303" t="n" s="7">
        <v>4.2519491E7</v>
      </c>
      <c r="B303" t="s" s="8">
        <v>51</v>
      </c>
      <c r="C303" t="n" s="8">
        <f>IF(false,"005-1514", "005-1514")</f>
      </c>
      <c r="D303" t="s" s="8">
        <v>89</v>
      </c>
      <c r="E303" t="n" s="8">
        <v>1.0</v>
      </c>
      <c r="F303" t="n" s="8">
        <v>819.0</v>
      </c>
      <c r="G303" t="s" s="8">
        <v>53</v>
      </c>
      <c r="H303" t="s" s="8">
        <v>273</v>
      </c>
      <c r="I303" t="s" s="8">
        <v>452</v>
      </c>
    </row>
    <row r="304" ht="16.0" customHeight="true">
      <c r="A304" t="n" s="7">
        <v>4.2551476E7</v>
      </c>
      <c r="B304" t="s" s="8">
        <v>51</v>
      </c>
      <c r="C304" t="n" s="8">
        <f>IF(false,"01-003884", "01-003884")</f>
      </c>
      <c r="D304" t="s" s="8">
        <v>66</v>
      </c>
      <c r="E304" t="n" s="8">
        <v>1.0</v>
      </c>
      <c r="F304" t="n" s="8">
        <v>989.0</v>
      </c>
      <c r="G304" t="s" s="8">
        <v>53</v>
      </c>
      <c r="H304" t="s" s="8">
        <v>273</v>
      </c>
      <c r="I304" t="s" s="8">
        <v>453</v>
      </c>
    </row>
    <row r="305" ht="16.0" customHeight="true">
      <c r="A305" t="n" s="7">
        <v>4.2497408E7</v>
      </c>
      <c r="B305" t="s" s="8">
        <v>51</v>
      </c>
      <c r="C305" t="n" s="8">
        <f>IF(false,"005-1515", "005-1515")</f>
      </c>
      <c r="D305" t="s" s="8">
        <v>82</v>
      </c>
      <c r="E305" t="n" s="8">
        <v>2.0</v>
      </c>
      <c r="F305" t="n" s="8">
        <v>1810.0</v>
      </c>
      <c r="G305" t="s" s="8">
        <v>53</v>
      </c>
      <c r="H305" t="s" s="8">
        <v>273</v>
      </c>
      <c r="I305" t="s" s="8">
        <v>454</v>
      </c>
    </row>
    <row r="306" ht="16.0" customHeight="true">
      <c r="A306" t="n" s="7">
        <v>4.2436693E7</v>
      </c>
      <c r="B306" t="s" s="8">
        <v>103</v>
      </c>
      <c r="C306" t="n" s="8">
        <f>IF(false,"005-1512", "005-1512")</f>
      </c>
      <c r="D306" t="s" s="8">
        <v>224</v>
      </c>
      <c r="E306" t="n" s="8">
        <v>1.0</v>
      </c>
      <c r="F306" t="n" s="8">
        <v>399.0</v>
      </c>
      <c r="G306" t="s" s="8">
        <v>53</v>
      </c>
      <c r="H306" t="s" s="8">
        <v>273</v>
      </c>
      <c r="I306" t="s" s="8">
        <v>455</v>
      </c>
    </row>
    <row r="307" ht="16.0" customHeight="true">
      <c r="A307" t="n" s="7">
        <v>4.2355003E7</v>
      </c>
      <c r="B307" t="s" s="8">
        <v>103</v>
      </c>
      <c r="C307" t="n" s="8">
        <f>IF(false,"120922353", "120922353")</f>
      </c>
      <c r="D307" t="s" s="8">
        <v>60</v>
      </c>
      <c r="E307" t="n" s="8">
        <v>2.0</v>
      </c>
      <c r="F307" t="n" s="8">
        <v>1344.0</v>
      </c>
      <c r="G307" t="s" s="8">
        <v>53</v>
      </c>
      <c r="H307" t="s" s="8">
        <v>273</v>
      </c>
      <c r="I307" t="s" s="8">
        <v>456</v>
      </c>
    </row>
    <row r="308" ht="16.0" customHeight="true">
      <c r="A308" t="n" s="7">
        <v>4.2684934E7</v>
      </c>
      <c r="B308" t="s" s="8">
        <v>73</v>
      </c>
      <c r="C308" t="n" s="8">
        <f>IF(false,"005-1515", "005-1515")</f>
      </c>
      <c r="D308" t="s" s="8">
        <v>82</v>
      </c>
      <c r="E308" t="n" s="8">
        <v>1.0</v>
      </c>
      <c r="F308" t="n" s="8">
        <v>953.0</v>
      </c>
      <c r="G308" t="s" s="8">
        <v>53</v>
      </c>
      <c r="H308" t="s" s="8">
        <v>273</v>
      </c>
      <c r="I308" t="s" s="8">
        <v>457</v>
      </c>
    </row>
    <row r="309" ht="16.0" customHeight="true">
      <c r="A309" t="n" s="7">
        <v>4.2538909E7</v>
      </c>
      <c r="B309" t="s" s="8">
        <v>51</v>
      </c>
      <c r="C309" t="n" s="8">
        <f>IF(false,"005-1514", "005-1514")</f>
      </c>
      <c r="D309" t="s" s="8">
        <v>89</v>
      </c>
      <c r="E309" t="n" s="8">
        <v>3.0</v>
      </c>
      <c r="F309" t="n" s="8">
        <v>2286.0</v>
      </c>
      <c r="G309" t="s" s="8">
        <v>53</v>
      </c>
      <c r="H309" t="s" s="8">
        <v>273</v>
      </c>
      <c r="I309" t="s" s="8">
        <v>458</v>
      </c>
    </row>
    <row r="310" ht="16.0" customHeight="true">
      <c r="A310" t="n" s="7">
        <v>4.2607421E7</v>
      </c>
      <c r="B310" t="s" s="8">
        <v>73</v>
      </c>
      <c r="C310" t="n" s="8">
        <f>IF(false,"120921879", "120921879")</f>
      </c>
      <c r="D310" t="s" s="8">
        <v>459</v>
      </c>
      <c r="E310" t="n" s="8">
        <v>1.0</v>
      </c>
      <c r="F310" t="n" s="8">
        <v>448.0</v>
      </c>
      <c r="G310" t="s" s="8">
        <v>53</v>
      </c>
      <c r="H310" t="s" s="8">
        <v>273</v>
      </c>
      <c r="I310" t="s" s="8">
        <v>460</v>
      </c>
    </row>
    <row r="311" ht="16.0" customHeight="true">
      <c r="A311" t="n" s="7">
        <v>4.2527755E7</v>
      </c>
      <c r="B311" t="s" s="8">
        <v>51</v>
      </c>
      <c r="C311" t="n" s="8">
        <f>IF(false,"002-099", "002-099")</f>
      </c>
      <c r="D311" t="s" s="8">
        <v>74</v>
      </c>
      <c r="E311" t="n" s="8">
        <v>1.0</v>
      </c>
      <c r="F311" t="n" s="8">
        <v>1118.0</v>
      </c>
      <c r="G311" t="s" s="8">
        <v>53</v>
      </c>
      <c r="H311" t="s" s="8">
        <v>273</v>
      </c>
      <c r="I311" t="s" s="8">
        <v>461</v>
      </c>
    </row>
    <row r="312" ht="16.0" customHeight="true">
      <c r="A312" t="n" s="7">
        <v>4.2269554E7</v>
      </c>
      <c r="B312" t="s" s="8">
        <v>113</v>
      </c>
      <c r="C312" t="n" s="8">
        <f>IF(false,"120922035", "120922035")</f>
      </c>
      <c r="D312" t="s" s="8">
        <v>338</v>
      </c>
      <c r="E312" t="n" s="8">
        <v>4.0</v>
      </c>
      <c r="F312" t="n" s="8">
        <v>3040.0</v>
      </c>
      <c r="G312" t="s" s="8">
        <v>53</v>
      </c>
      <c r="H312" t="s" s="8">
        <v>273</v>
      </c>
      <c r="I312" t="s" s="8">
        <v>462</v>
      </c>
    </row>
    <row r="313" ht="16.0" customHeight="true">
      <c r="A313" t="n" s="7">
        <v>4.2695523E7</v>
      </c>
      <c r="B313" t="s" s="8">
        <v>73</v>
      </c>
      <c r="C313" t="n" s="8">
        <f>IF(false,"01-003884", "01-003884")</f>
      </c>
      <c r="D313" t="s" s="8">
        <v>66</v>
      </c>
      <c r="E313" t="n" s="8">
        <v>5.0</v>
      </c>
      <c r="F313" t="n" s="8">
        <v>3875.0</v>
      </c>
      <c r="G313" t="s" s="8">
        <v>53</v>
      </c>
      <c r="H313" t="s" s="8">
        <v>273</v>
      </c>
      <c r="I313" t="s" s="8">
        <v>463</v>
      </c>
    </row>
    <row r="314" ht="16.0" customHeight="true">
      <c r="A314" t="n" s="7">
        <v>4.2501617E7</v>
      </c>
      <c r="B314" t="s" s="8">
        <v>51</v>
      </c>
      <c r="C314" t="n" s="8">
        <f>IF(false,"120921805", "120921805")</f>
      </c>
      <c r="D314" t="s" s="8">
        <v>464</v>
      </c>
      <c r="E314" t="n" s="8">
        <v>1.0</v>
      </c>
      <c r="F314" t="n" s="8">
        <v>1299.0</v>
      </c>
      <c r="G314" t="s" s="8">
        <v>53</v>
      </c>
      <c r="H314" t="s" s="8">
        <v>273</v>
      </c>
      <c r="I314" t="s" s="8">
        <v>465</v>
      </c>
    </row>
    <row r="315" ht="16.0" customHeight="true">
      <c r="A315" t="n" s="7">
        <v>4.2499647E7</v>
      </c>
      <c r="B315" t="s" s="8">
        <v>51</v>
      </c>
      <c r="C315" t="n" s="8">
        <f>IF(false,"120921805", "120921805")</f>
      </c>
      <c r="D315" t="s" s="8">
        <v>464</v>
      </c>
      <c r="E315" t="n" s="8">
        <v>1.0</v>
      </c>
      <c r="F315" t="n" s="8">
        <v>1299.0</v>
      </c>
      <c r="G315" t="s" s="8">
        <v>53</v>
      </c>
      <c r="H315" t="s" s="8">
        <v>273</v>
      </c>
      <c r="I315" t="s" s="8">
        <v>466</v>
      </c>
    </row>
    <row r="316" ht="16.0" customHeight="true">
      <c r="A316" t="n" s="7">
        <v>4.22419E7</v>
      </c>
      <c r="B316" t="s" s="8">
        <v>113</v>
      </c>
      <c r="C316" t="n" s="8">
        <f>IF(false,"120921863", "120921863")</f>
      </c>
      <c r="D316" t="s" s="8">
        <v>467</v>
      </c>
      <c r="E316" t="n" s="8">
        <v>1.0</v>
      </c>
      <c r="F316" t="n" s="8">
        <v>465.0</v>
      </c>
      <c r="G316" t="s" s="8">
        <v>53</v>
      </c>
      <c r="H316" t="s" s="8">
        <v>273</v>
      </c>
      <c r="I316" t="s" s="8">
        <v>468</v>
      </c>
    </row>
    <row r="317" ht="16.0" customHeight="true">
      <c r="A317" t="n" s="7">
        <v>4.2665805E7</v>
      </c>
      <c r="B317" t="s" s="8">
        <v>73</v>
      </c>
      <c r="C317" t="n" s="8">
        <f>IF(false,"005-1204", "005-1204")</f>
      </c>
      <c r="D317" t="s" s="8">
        <v>469</v>
      </c>
      <c r="E317" t="n" s="8">
        <v>1.0</v>
      </c>
      <c r="F317" t="n" s="8">
        <v>1167.0</v>
      </c>
      <c r="G317" t="s" s="8">
        <v>53</v>
      </c>
      <c r="H317" t="s" s="8">
        <v>273</v>
      </c>
      <c r="I317" t="s" s="8">
        <v>470</v>
      </c>
    </row>
    <row r="318" ht="16.0" customHeight="true">
      <c r="A318" t="n" s="7">
        <v>4.269673E7</v>
      </c>
      <c r="B318" t="s" s="8">
        <v>73</v>
      </c>
      <c r="C318" t="n" s="8">
        <f>IF(false,"120921202", "120921202")</f>
      </c>
      <c r="D318" t="s" s="8">
        <v>308</v>
      </c>
      <c r="E318" t="n" s="8">
        <v>2.0</v>
      </c>
      <c r="F318" t="n" s="8">
        <v>2698.0</v>
      </c>
      <c r="G318" t="s" s="8">
        <v>53</v>
      </c>
      <c r="H318" t="s" s="8">
        <v>273</v>
      </c>
      <c r="I318" t="s" s="8">
        <v>471</v>
      </c>
    </row>
    <row r="319" ht="16.0" customHeight="true">
      <c r="A319" t="n" s="7">
        <v>4.2682657E7</v>
      </c>
      <c r="B319" t="s" s="8">
        <v>73</v>
      </c>
      <c r="C319" t="n" s="8">
        <f>IF(false,"005-1515", "005-1515")</f>
      </c>
      <c r="D319" t="s" s="8">
        <v>82</v>
      </c>
      <c r="E319" t="n" s="8">
        <v>1.0</v>
      </c>
      <c r="F319" t="n" s="8">
        <v>905.0</v>
      </c>
      <c r="G319" t="s" s="8">
        <v>53</v>
      </c>
      <c r="H319" t="s" s="8">
        <v>273</v>
      </c>
      <c r="I319" t="s" s="8">
        <v>472</v>
      </c>
    </row>
    <row r="320" ht="16.0" customHeight="true">
      <c r="A320" t="n" s="7">
        <v>4.2802263E7</v>
      </c>
      <c r="B320" t="s" s="8">
        <v>54</v>
      </c>
      <c r="C320" t="n" s="8">
        <f>IF(false,"005-1112", "005-1112")</f>
      </c>
      <c r="D320" t="s" s="8">
        <v>58</v>
      </c>
      <c r="E320" t="n" s="8">
        <v>1.0</v>
      </c>
      <c r="F320" t="n" s="8">
        <v>1226.0</v>
      </c>
      <c r="G320" t="s" s="8">
        <v>53</v>
      </c>
      <c r="H320" t="s" s="8">
        <v>473</v>
      </c>
      <c r="I320" t="s" s="8">
        <v>474</v>
      </c>
    </row>
    <row r="321" ht="16.0" customHeight="true">
      <c r="A321" t="n" s="7">
        <v>4.2867663E7</v>
      </c>
      <c r="B321" t="s" s="8">
        <v>273</v>
      </c>
      <c r="C321" t="n" s="8">
        <f>IF(false,"005-1110", "005-1110")</f>
      </c>
      <c r="D321" t="s" s="8">
        <v>126</v>
      </c>
      <c r="E321" t="n" s="8">
        <v>1.0</v>
      </c>
      <c r="F321" t="n" s="8">
        <v>1347.0</v>
      </c>
      <c r="G321" t="s" s="8">
        <v>53</v>
      </c>
      <c r="H321" t="s" s="8">
        <v>473</v>
      </c>
      <c r="I321" t="s" s="8">
        <v>475</v>
      </c>
    </row>
    <row r="322" ht="16.0" customHeight="true">
      <c r="A322" t="n" s="7">
        <v>4.287728E7</v>
      </c>
      <c r="B322" t="s" s="8">
        <v>273</v>
      </c>
      <c r="C322" t="n" s="8">
        <f>IF(false,"120921995", "120921995")</f>
      </c>
      <c r="D322" t="s" s="8">
        <v>69</v>
      </c>
      <c r="E322" t="n" s="8">
        <v>1.0</v>
      </c>
      <c r="F322" t="n" s="8">
        <v>902.0</v>
      </c>
      <c r="G322" t="s" s="8">
        <v>53</v>
      </c>
      <c r="H322" t="s" s="8">
        <v>473</v>
      </c>
      <c r="I322" t="s" s="8">
        <v>476</v>
      </c>
    </row>
    <row r="323" ht="16.0" customHeight="true">
      <c r="A323" t="n" s="7">
        <v>4.2879709E7</v>
      </c>
      <c r="B323" t="s" s="8">
        <v>273</v>
      </c>
      <c r="C323" t="n" s="8">
        <f>IF(false,"120922207", "120922207")</f>
      </c>
      <c r="D323" t="s" s="8">
        <v>477</v>
      </c>
      <c r="E323" t="n" s="8">
        <v>1.0</v>
      </c>
      <c r="F323" t="n" s="8">
        <v>498.0</v>
      </c>
      <c r="G323" t="s" s="8">
        <v>53</v>
      </c>
      <c r="H323" t="s" s="8">
        <v>473</v>
      </c>
      <c r="I323" t="s" s="8">
        <v>478</v>
      </c>
    </row>
    <row r="324" ht="16.0" customHeight="true">
      <c r="A324" t="n" s="7">
        <v>4.2813852E7</v>
      </c>
      <c r="B324" t="s" s="8">
        <v>54</v>
      </c>
      <c r="C324" t="n" s="8">
        <f>IF(false,"120921853", "120921853")</f>
      </c>
      <c r="D324" t="s" s="8">
        <v>142</v>
      </c>
      <c r="E324" t="n" s="8">
        <v>1.0</v>
      </c>
      <c r="F324" t="n" s="8">
        <v>909.0</v>
      </c>
      <c r="G324" t="s" s="8">
        <v>53</v>
      </c>
      <c r="H324" t="s" s="8">
        <v>473</v>
      </c>
      <c r="I324" t="s" s="8">
        <v>479</v>
      </c>
    </row>
    <row r="325" ht="16.0" customHeight="true">
      <c r="A325" t="n" s="7">
        <v>4.2813175E7</v>
      </c>
      <c r="B325" t="s" s="8">
        <v>54</v>
      </c>
      <c r="C325" t="n" s="8">
        <f>IF(false,"120921939", "120921939")</f>
      </c>
      <c r="D325" t="s" s="8">
        <v>140</v>
      </c>
      <c r="E325" t="n" s="8">
        <v>2.0</v>
      </c>
      <c r="F325" t="n" s="8">
        <v>1842.0</v>
      </c>
      <c r="G325" t="s" s="8">
        <v>53</v>
      </c>
      <c r="H325" t="s" s="8">
        <v>473</v>
      </c>
      <c r="I325" t="s" s="8">
        <v>480</v>
      </c>
    </row>
    <row r="326" ht="16.0" customHeight="true">
      <c r="A326" t="n" s="7">
        <v>4.2735101E7</v>
      </c>
      <c r="B326" t="s" s="8">
        <v>54</v>
      </c>
      <c r="C326" t="n" s="8">
        <f>IF(false,"005-1122", "005-1122")</f>
      </c>
      <c r="D326" t="s" s="8">
        <v>481</v>
      </c>
      <c r="E326" t="n" s="8">
        <v>2.0</v>
      </c>
      <c r="F326" t="n" s="8">
        <v>1386.0</v>
      </c>
      <c r="G326" t="s" s="8">
        <v>53</v>
      </c>
      <c r="H326" t="s" s="8">
        <v>473</v>
      </c>
      <c r="I326" t="s" s="8">
        <v>482</v>
      </c>
    </row>
    <row r="327" ht="16.0" customHeight="true">
      <c r="A327" t="n" s="7">
        <v>4.2873427E7</v>
      </c>
      <c r="B327" t="s" s="8">
        <v>273</v>
      </c>
      <c r="C327" t="n" s="8">
        <f>IF(false,"120921942", "120921942")</f>
      </c>
      <c r="D327" t="s" s="8">
        <v>150</v>
      </c>
      <c r="E327" t="n" s="8">
        <v>1.0</v>
      </c>
      <c r="F327" t="n" s="8">
        <v>1686.0</v>
      </c>
      <c r="G327" t="s" s="8">
        <v>53</v>
      </c>
      <c r="H327" t="s" s="8">
        <v>473</v>
      </c>
      <c r="I327" t="s" s="8">
        <v>483</v>
      </c>
    </row>
    <row r="328" ht="16.0" customHeight="true">
      <c r="A328" t="n" s="7">
        <v>4.2829312E7</v>
      </c>
      <c r="B328" t="s" s="8">
        <v>273</v>
      </c>
      <c r="C328" t="n" s="8">
        <f>IF(false,"005-1559", "005-1559")</f>
      </c>
      <c r="D328" t="s" s="8">
        <v>484</v>
      </c>
      <c r="E328" t="n" s="8">
        <v>1.0</v>
      </c>
      <c r="F328" t="n" s="8">
        <v>667.0</v>
      </c>
      <c r="G328" t="s" s="8">
        <v>53</v>
      </c>
      <c r="H328" t="s" s="8">
        <v>473</v>
      </c>
      <c r="I328" t="s" s="8">
        <v>485</v>
      </c>
    </row>
    <row r="329" ht="16.0" customHeight="true">
      <c r="A329" t="n" s="7">
        <v>4.2878678E7</v>
      </c>
      <c r="B329" t="s" s="8">
        <v>273</v>
      </c>
      <c r="C329" t="n" s="8">
        <f>IF(false,"000-631", "000-631")</f>
      </c>
      <c r="D329" t="s" s="8">
        <v>92</v>
      </c>
      <c r="E329" t="n" s="8">
        <v>2.0</v>
      </c>
      <c r="F329" t="n" s="8">
        <v>806.0</v>
      </c>
      <c r="G329" t="s" s="8">
        <v>53</v>
      </c>
      <c r="H329" t="s" s="8">
        <v>473</v>
      </c>
      <c r="I329" t="s" s="8">
        <v>486</v>
      </c>
    </row>
    <row r="330" ht="16.0" customHeight="true">
      <c r="A330" t="n" s="7">
        <v>4.2818372E7</v>
      </c>
      <c r="B330" t="s" s="8">
        <v>273</v>
      </c>
      <c r="C330" t="n" s="8">
        <f>IF(false,"002-101", "002-101")</f>
      </c>
      <c r="D330" t="s" s="8">
        <v>181</v>
      </c>
      <c r="E330" t="n" s="8">
        <v>1.0</v>
      </c>
      <c r="F330" t="n" s="8">
        <v>988.0</v>
      </c>
      <c r="G330" t="s" s="8">
        <v>53</v>
      </c>
      <c r="H330" t="s" s="8">
        <v>473</v>
      </c>
      <c r="I330" t="s" s="8">
        <v>487</v>
      </c>
    </row>
    <row r="331" ht="16.0" customHeight="true">
      <c r="A331" t="n" s="7">
        <v>4.2817037E7</v>
      </c>
      <c r="B331" t="s" s="8">
        <v>273</v>
      </c>
      <c r="C331" t="n" s="8">
        <f>IF(false,"01-004117", "01-004117")</f>
      </c>
      <c r="D331" t="s" s="8">
        <v>62</v>
      </c>
      <c r="E331" t="n" s="8">
        <v>1.0</v>
      </c>
      <c r="F331" t="n" s="8">
        <v>851.0</v>
      </c>
      <c r="G331" t="s" s="8">
        <v>53</v>
      </c>
      <c r="H331" t="s" s="8">
        <v>473</v>
      </c>
      <c r="I331" t="s" s="8">
        <v>488</v>
      </c>
    </row>
    <row r="332" ht="16.0" customHeight="true">
      <c r="A332" t="n" s="7">
        <v>4.2827146E7</v>
      </c>
      <c r="B332" t="s" s="8">
        <v>273</v>
      </c>
      <c r="C332" t="n" s="8">
        <f>IF(false,"000-631", "000-631")</f>
      </c>
      <c r="D332" t="s" s="8">
        <v>92</v>
      </c>
      <c r="E332" t="n" s="8">
        <v>5.0</v>
      </c>
      <c r="F332" t="n" s="8">
        <v>170.0</v>
      </c>
      <c r="G332" t="s" s="8">
        <v>53</v>
      </c>
      <c r="H332" t="s" s="8">
        <v>473</v>
      </c>
      <c r="I332" t="s" s="8">
        <v>489</v>
      </c>
    </row>
    <row r="333" ht="16.0" customHeight="true">
      <c r="A333" t="n" s="7">
        <v>4.2809435E7</v>
      </c>
      <c r="B333" t="s" s="8">
        <v>54</v>
      </c>
      <c r="C333" t="n" s="8">
        <f>IF(false,"120922158", "120922158")</f>
      </c>
      <c r="D333" t="s" s="8">
        <v>238</v>
      </c>
      <c r="E333" t="n" s="8">
        <v>1.0</v>
      </c>
      <c r="F333" t="n" s="8">
        <v>499.0</v>
      </c>
      <c r="G333" t="s" s="8">
        <v>53</v>
      </c>
      <c r="H333" t="s" s="8">
        <v>473</v>
      </c>
      <c r="I333" t="s" s="8">
        <v>490</v>
      </c>
    </row>
    <row r="334" ht="16.0" customHeight="true">
      <c r="A334" t="n" s="7">
        <v>4.2797235E7</v>
      </c>
      <c r="B334" t="s" s="8">
        <v>54</v>
      </c>
      <c r="C334" t="n" s="8">
        <f>IF(false,"120922035", "120922035")</f>
      </c>
      <c r="D334" t="s" s="8">
        <v>338</v>
      </c>
      <c r="E334" t="n" s="8">
        <v>1.0</v>
      </c>
      <c r="F334" t="n" s="8">
        <v>935.0</v>
      </c>
      <c r="G334" t="s" s="8">
        <v>53</v>
      </c>
      <c r="H334" t="s" s="8">
        <v>473</v>
      </c>
      <c r="I334" t="s" s="8">
        <v>491</v>
      </c>
    </row>
    <row r="335" ht="16.0" customHeight="true">
      <c r="A335" t="n" s="7">
        <v>4.2811711E7</v>
      </c>
      <c r="B335" t="s" s="8">
        <v>54</v>
      </c>
      <c r="C335" t="n" s="8">
        <f>IF(false,"120922699", "120922699")</f>
      </c>
      <c r="D335" t="s" s="8">
        <v>492</v>
      </c>
      <c r="E335" t="n" s="8">
        <v>1.0</v>
      </c>
      <c r="F335" t="n" s="8">
        <v>1512.0</v>
      </c>
      <c r="G335" t="s" s="8">
        <v>53</v>
      </c>
      <c r="H335" t="s" s="8">
        <v>473</v>
      </c>
      <c r="I335" t="s" s="8">
        <v>493</v>
      </c>
    </row>
    <row r="336" ht="16.0" customHeight="true">
      <c r="A336" t="n" s="7">
        <v>4.2790045E7</v>
      </c>
      <c r="B336" t="s" s="8">
        <v>54</v>
      </c>
      <c r="C336" t="n" s="8">
        <f>IF(false,"120921409", "120921409")</f>
      </c>
      <c r="D336" t="s" s="8">
        <v>114</v>
      </c>
      <c r="E336" t="n" s="8">
        <v>1.0</v>
      </c>
      <c r="F336" t="n" s="8">
        <v>312.0</v>
      </c>
      <c r="G336" t="s" s="8">
        <v>53</v>
      </c>
      <c r="H336" t="s" s="8">
        <v>473</v>
      </c>
      <c r="I336" t="s" s="8">
        <v>494</v>
      </c>
    </row>
    <row r="337" ht="16.0" customHeight="true">
      <c r="A337" t="n" s="7">
        <v>4.2788068E7</v>
      </c>
      <c r="B337" t="s" s="8">
        <v>54</v>
      </c>
      <c r="C337" t="n" s="8">
        <f>IF(false,"002-098", "002-098")</f>
      </c>
      <c r="D337" t="s" s="8">
        <v>495</v>
      </c>
      <c r="E337" t="n" s="8">
        <v>1.0</v>
      </c>
      <c r="F337" t="n" s="8">
        <v>964.0</v>
      </c>
      <c r="G337" t="s" s="8">
        <v>53</v>
      </c>
      <c r="H337" t="s" s="8">
        <v>473</v>
      </c>
      <c r="I337" t="s" s="8">
        <v>496</v>
      </c>
    </row>
    <row r="338" ht="16.0" customHeight="true">
      <c r="A338" t="n" s="7">
        <v>4.2787962E7</v>
      </c>
      <c r="B338" t="s" s="8">
        <v>54</v>
      </c>
      <c r="C338" t="n" s="8">
        <f>IF(false,"005-1517", "005-1517")</f>
      </c>
      <c r="D338" t="s" s="8">
        <v>253</v>
      </c>
      <c r="E338" t="n" s="8">
        <v>1.0</v>
      </c>
      <c r="F338" t="n" s="8">
        <v>953.0</v>
      </c>
      <c r="G338" t="s" s="8">
        <v>53</v>
      </c>
      <c r="H338" t="s" s="8">
        <v>473</v>
      </c>
      <c r="I338" t="s" s="8">
        <v>497</v>
      </c>
    </row>
    <row r="339" ht="16.0" customHeight="true">
      <c r="A339" t="n" s="7">
        <v>4.2832438E7</v>
      </c>
      <c r="B339" t="s" s="8">
        <v>273</v>
      </c>
      <c r="C339" t="n" s="8">
        <f>IF(false,"005-1039", "005-1039")</f>
      </c>
      <c r="D339" t="s" s="8">
        <v>117</v>
      </c>
      <c r="E339" t="n" s="8">
        <v>2.0</v>
      </c>
      <c r="F339" t="n" s="8">
        <v>2830.0</v>
      </c>
      <c r="G339" t="s" s="8">
        <v>53</v>
      </c>
      <c r="H339" t="s" s="8">
        <v>473</v>
      </c>
      <c r="I339" t="s" s="8">
        <v>498</v>
      </c>
    </row>
    <row r="340" ht="16.0" customHeight="true">
      <c r="A340" t="n" s="7">
        <v>4.2814286E7</v>
      </c>
      <c r="B340" t="s" s="8">
        <v>54</v>
      </c>
      <c r="C340" t="n" s="8">
        <f>IF(false,"005-1516", "005-1516")</f>
      </c>
      <c r="D340" t="s" s="8">
        <v>78</v>
      </c>
      <c r="E340" t="n" s="8">
        <v>1.0</v>
      </c>
      <c r="F340" t="n" s="8">
        <v>953.0</v>
      </c>
      <c r="G340" t="s" s="8">
        <v>53</v>
      </c>
      <c r="H340" t="s" s="8">
        <v>473</v>
      </c>
      <c r="I340" t="s" s="8">
        <v>499</v>
      </c>
    </row>
    <row r="341" ht="16.0" customHeight="true">
      <c r="A341" t="n" s="7">
        <v>4.2814286E7</v>
      </c>
      <c r="B341" t="s" s="8">
        <v>54</v>
      </c>
      <c r="C341" t="n" s="8">
        <f>IF(false,"120921904", "120921904")</f>
      </c>
      <c r="D341" t="s" s="8">
        <v>204</v>
      </c>
      <c r="E341" t="n" s="8">
        <v>1.0</v>
      </c>
      <c r="F341" t="n" s="8">
        <v>793.0</v>
      </c>
      <c r="G341" t="s" s="8">
        <v>53</v>
      </c>
      <c r="H341" t="s" s="8">
        <v>473</v>
      </c>
      <c r="I341" t="s" s="8">
        <v>499</v>
      </c>
    </row>
    <row r="342" ht="16.0" customHeight="true">
      <c r="A342" t="n" s="7">
        <v>4.2783059E7</v>
      </c>
      <c r="B342" t="s" s="8">
        <v>54</v>
      </c>
      <c r="C342" t="n" s="8">
        <f>IF(false,"120921853", "120921853")</f>
      </c>
      <c r="D342" t="s" s="8">
        <v>142</v>
      </c>
      <c r="E342" t="n" s="8">
        <v>4.0</v>
      </c>
      <c r="F342" t="n" s="8">
        <v>2920.0</v>
      </c>
      <c r="G342" t="s" s="8">
        <v>53</v>
      </c>
      <c r="H342" t="s" s="8">
        <v>473</v>
      </c>
      <c r="I342" t="s" s="8">
        <v>500</v>
      </c>
    </row>
    <row r="343" ht="16.0" customHeight="true">
      <c r="A343" t="n" s="7">
        <v>4.2782949E7</v>
      </c>
      <c r="B343" t="s" s="8">
        <v>54</v>
      </c>
      <c r="C343" t="n" s="8">
        <f>IF(false,"120922391", "120922391")</f>
      </c>
      <c r="D343" t="s" s="8">
        <v>184</v>
      </c>
      <c r="E343" t="n" s="8">
        <v>1.0</v>
      </c>
      <c r="F343" t="n" s="8">
        <v>320.0</v>
      </c>
      <c r="G343" t="s" s="8">
        <v>53</v>
      </c>
      <c r="H343" t="s" s="8">
        <v>473</v>
      </c>
      <c r="I343" t="s" s="8">
        <v>501</v>
      </c>
    </row>
    <row r="344" ht="16.0" customHeight="true">
      <c r="A344" t="n" s="7">
        <v>4.2781169E7</v>
      </c>
      <c r="B344" t="s" s="8">
        <v>54</v>
      </c>
      <c r="C344" t="n" s="8">
        <f>IF(false,"005-1110", "005-1110")</f>
      </c>
      <c r="D344" t="s" s="8">
        <v>126</v>
      </c>
      <c r="E344" t="n" s="8">
        <v>1.0</v>
      </c>
      <c r="F344" t="n" s="8">
        <v>1151.0</v>
      </c>
      <c r="G344" t="s" s="8">
        <v>53</v>
      </c>
      <c r="H344" t="s" s="8">
        <v>473</v>
      </c>
      <c r="I344" t="s" s="8">
        <v>502</v>
      </c>
    </row>
    <row r="345" ht="16.0" customHeight="true">
      <c r="A345" t="n" s="7">
        <v>4.2781587E7</v>
      </c>
      <c r="B345" t="s" s="8">
        <v>54</v>
      </c>
      <c r="C345" t="n" s="8">
        <f>IF(false,"01-003884", "01-003884")</f>
      </c>
      <c r="D345" t="s" s="8">
        <v>66</v>
      </c>
      <c r="E345" t="n" s="8">
        <v>2.0</v>
      </c>
      <c r="F345" t="n" s="8">
        <v>1584.0</v>
      </c>
      <c r="G345" t="s" s="8">
        <v>53</v>
      </c>
      <c r="H345" t="s" s="8">
        <v>473</v>
      </c>
      <c r="I345" t="s" s="8">
        <v>503</v>
      </c>
    </row>
    <row r="346" ht="16.0" customHeight="true">
      <c r="A346" t="n" s="7">
        <v>4.2799279E7</v>
      </c>
      <c r="B346" t="s" s="8">
        <v>54</v>
      </c>
      <c r="C346" t="n" s="8">
        <f>IF(false,"120921202", "120921202")</f>
      </c>
      <c r="D346" t="s" s="8">
        <v>308</v>
      </c>
      <c r="E346" t="n" s="8">
        <v>1.0</v>
      </c>
      <c r="F346" t="n" s="8">
        <v>1689.0</v>
      </c>
      <c r="G346" t="s" s="8">
        <v>53</v>
      </c>
      <c r="H346" t="s" s="8">
        <v>473</v>
      </c>
      <c r="I346" t="s" s="8">
        <v>504</v>
      </c>
    </row>
    <row r="347" ht="16.0" customHeight="true">
      <c r="A347" t="n" s="7">
        <v>4.2811097E7</v>
      </c>
      <c r="B347" t="s" s="8">
        <v>54</v>
      </c>
      <c r="C347" t="n" s="8">
        <f>IF(false,"005-1039", "005-1039")</f>
      </c>
      <c r="D347" t="s" s="8">
        <v>117</v>
      </c>
      <c r="E347" t="n" s="8">
        <v>1.0</v>
      </c>
      <c r="F347" t="n" s="8">
        <v>1415.0</v>
      </c>
      <c r="G347" t="s" s="8">
        <v>53</v>
      </c>
      <c r="H347" t="s" s="8">
        <v>473</v>
      </c>
      <c r="I347" t="s" s="8">
        <v>505</v>
      </c>
    </row>
    <row r="348" ht="16.0" customHeight="true">
      <c r="A348" t="n" s="7">
        <v>4.2791876E7</v>
      </c>
      <c r="B348" t="s" s="8">
        <v>54</v>
      </c>
      <c r="C348" t="n" s="8">
        <f>IF(false,"120921202", "120921202")</f>
      </c>
      <c r="D348" t="s" s="8">
        <v>308</v>
      </c>
      <c r="E348" t="n" s="8">
        <v>1.0</v>
      </c>
      <c r="F348" t="n" s="8">
        <v>1689.0</v>
      </c>
      <c r="G348" t="s" s="8">
        <v>53</v>
      </c>
      <c r="H348" t="s" s="8">
        <v>473</v>
      </c>
      <c r="I348" t="s" s="8">
        <v>506</v>
      </c>
    </row>
    <row r="349" ht="16.0" customHeight="true">
      <c r="A349" t="n" s="7">
        <v>4.2815532E7</v>
      </c>
      <c r="B349" t="s" s="8">
        <v>273</v>
      </c>
      <c r="C349" t="n" s="8">
        <f>IF(false,"005-1515", "005-1515")</f>
      </c>
      <c r="D349" t="s" s="8">
        <v>82</v>
      </c>
      <c r="E349" t="n" s="8">
        <v>2.0</v>
      </c>
      <c r="F349" t="n" s="8">
        <v>1.0</v>
      </c>
      <c r="G349" t="s" s="8">
        <v>53</v>
      </c>
      <c r="H349" t="s" s="8">
        <v>473</v>
      </c>
      <c r="I349" t="s" s="8">
        <v>507</v>
      </c>
    </row>
    <row r="350" ht="16.0" customHeight="true">
      <c r="A350" t="n" s="7">
        <v>4.2745375E7</v>
      </c>
      <c r="B350" t="s" s="8">
        <v>54</v>
      </c>
      <c r="C350" t="n" s="8">
        <f>IF(false,"01-004117", "01-004117")</f>
      </c>
      <c r="D350" t="s" s="8">
        <v>62</v>
      </c>
      <c r="E350" t="n" s="8">
        <v>5.0</v>
      </c>
      <c r="F350" t="n" s="8">
        <v>3835.0</v>
      </c>
      <c r="G350" t="s" s="8">
        <v>53</v>
      </c>
      <c r="H350" t="s" s="8">
        <v>473</v>
      </c>
      <c r="I350" t="s" s="8">
        <v>508</v>
      </c>
    </row>
    <row r="351" ht="16.0" customHeight="true">
      <c r="A351" t="n" s="7">
        <v>4.2805732E7</v>
      </c>
      <c r="B351" t="s" s="8">
        <v>54</v>
      </c>
      <c r="C351" t="n" s="8">
        <f>IF(false,"005-1080", "005-1080")</f>
      </c>
      <c r="D351" t="s" s="8">
        <v>509</v>
      </c>
      <c r="E351" t="n" s="8">
        <v>2.0</v>
      </c>
      <c r="F351" t="n" s="8">
        <v>1387.0</v>
      </c>
      <c r="G351" t="s" s="8">
        <v>53</v>
      </c>
      <c r="H351" t="s" s="8">
        <v>473</v>
      </c>
      <c r="I351" t="s" s="8">
        <v>510</v>
      </c>
    </row>
    <row r="352" ht="16.0" customHeight="true">
      <c r="A352" t="n" s="7">
        <v>4.2827526E7</v>
      </c>
      <c r="B352" t="s" s="8">
        <v>273</v>
      </c>
      <c r="C352" t="n" s="8">
        <f>IF(false,"005-1516", "005-1516")</f>
      </c>
      <c r="D352" t="s" s="8">
        <v>78</v>
      </c>
      <c r="E352" t="n" s="8">
        <v>1.0</v>
      </c>
      <c r="F352" t="n" s="8">
        <v>766.0</v>
      </c>
      <c r="G352" t="s" s="8">
        <v>53</v>
      </c>
      <c r="H352" t="s" s="8">
        <v>473</v>
      </c>
      <c r="I352" t="s" s="8">
        <v>511</v>
      </c>
    </row>
    <row r="353" ht="16.0" customHeight="true">
      <c r="A353" t="n" s="7">
        <v>4.2795243E7</v>
      </c>
      <c r="B353" t="s" s="8">
        <v>54</v>
      </c>
      <c r="C353" t="n" s="8">
        <f>IF(false,"005-1039", "005-1039")</f>
      </c>
      <c r="D353" t="s" s="8">
        <v>117</v>
      </c>
      <c r="E353" t="n" s="8">
        <v>1.0</v>
      </c>
      <c r="F353" t="n" s="8">
        <v>1.0</v>
      </c>
      <c r="G353" t="s" s="8">
        <v>53</v>
      </c>
      <c r="H353" t="s" s="8">
        <v>473</v>
      </c>
      <c r="I353" t="s" s="8">
        <v>512</v>
      </c>
    </row>
    <row r="354" ht="16.0" customHeight="true">
      <c r="A354" t="n" s="7">
        <v>4.282963E7</v>
      </c>
      <c r="B354" t="s" s="8">
        <v>273</v>
      </c>
      <c r="C354" t="n" s="8">
        <f>IF(false,"005-1039", "005-1039")</f>
      </c>
      <c r="D354" t="s" s="8">
        <v>117</v>
      </c>
      <c r="E354" t="n" s="8">
        <v>1.0</v>
      </c>
      <c r="F354" t="n" s="8">
        <v>720.0</v>
      </c>
      <c r="G354" t="s" s="8">
        <v>53</v>
      </c>
      <c r="H354" t="s" s="8">
        <v>473</v>
      </c>
      <c r="I354" t="s" s="8">
        <v>513</v>
      </c>
    </row>
    <row r="355" ht="16.0" customHeight="true">
      <c r="A355" t="n" s="7">
        <v>4.2802751E7</v>
      </c>
      <c r="B355" t="s" s="8">
        <v>54</v>
      </c>
      <c r="C355" t="n" s="8">
        <f>IF(false,"005-1375", "005-1375")</f>
      </c>
      <c r="D355" t="s" s="8">
        <v>425</v>
      </c>
      <c r="E355" t="n" s="8">
        <v>2.0</v>
      </c>
      <c r="F355" t="n" s="8">
        <v>1126.0</v>
      </c>
      <c r="G355" t="s" s="8">
        <v>53</v>
      </c>
      <c r="H355" t="s" s="8">
        <v>473</v>
      </c>
      <c r="I355" t="s" s="8">
        <v>514</v>
      </c>
    </row>
    <row r="356" ht="16.0" customHeight="true">
      <c r="A356" t="n" s="7">
        <v>4.2832498E7</v>
      </c>
      <c r="B356" t="s" s="8">
        <v>273</v>
      </c>
      <c r="C356" t="n" s="8">
        <f>IF(false,"005-1039", "005-1039")</f>
      </c>
      <c r="D356" t="s" s="8">
        <v>117</v>
      </c>
      <c r="E356" t="n" s="8">
        <v>1.0</v>
      </c>
      <c r="F356" t="n" s="8">
        <v>1415.0</v>
      </c>
      <c r="G356" t="s" s="8">
        <v>53</v>
      </c>
      <c r="H356" t="s" s="8">
        <v>473</v>
      </c>
      <c r="I356" t="s" s="8">
        <v>515</v>
      </c>
    </row>
    <row r="357" ht="16.0" customHeight="true">
      <c r="A357" t="n" s="7">
        <v>4.2830718E7</v>
      </c>
      <c r="B357" t="s" s="8">
        <v>273</v>
      </c>
      <c r="C357" t="n" s="8">
        <f>IF(false,"120921853", "120921853")</f>
      </c>
      <c r="D357" t="s" s="8">
        <v>142</v>
      </c>
      <c r="E357" t="n" s="8">
        <v>1.0</v>
      </c>
      <c r="F357" t="n" s="8">
        <v>909.0</v>
      </c>
      <c r="G357" t="s" s="8">
        <v>53</v>
      </c>
      <c r="H357" t="s" s="8">
        <v>473</v>
      </c>
      <c r="I357" t="s" s="8">
        <v>516</v>
      </c>
    </row>
    <row r="358" ht="16.0" customHeight="true">
      <c r="A358" t="n" s="7">
        <v>4.2801459E7</v>
      </c>
      <c r="B358" t="s" s="8">
        <v>54</v>
      </c>
      <c r="C358" t="n" s="8">
        <f>IF(false,"008-577", "008-577")</f>
      </c>
      <c r="D358" t="s" s="8">
        <v>147</v>
      </c>
      <c r="E358" t="n" s="8">
        <v>2.0</v>
      </c>
      <c r="F358" t="n" s="8">
        <v>1583.0</v>
      </c>
      <c r="G358" t="s" s="8">
        <v>53</v>
      </c>
      <c r="H358" t="s" s="8">
        <v>473</v>
      </c>
      <c r="I358" t="s" s="8">
        <v>517</v>
      </c>
    </row>
    <row r="359" ht="16.0" customHeight="true">
      <c r="A359" t="n" s="7">
        <v>4.2803819E7</v>
      </c>
      <c r="B359" t="s" s="8">
        <v>54</v>
      </c>
      <c r="C359" t="n" s="8">
        <f>IF(false,"005-1264", "005-1264")</f>
      </c>
      <c r="D359" t="s" s="8">
        <v>518</v>
      </c>
      <c r="E359" t="n" s="8">
        <v>1.0</v>
      </c>
      <c r="F359" t="n" s="8">
        <v>601.0</v>
      </c>
      <c r="G359" t="s" s="8">
        <v>53</v>
      </c>
      <c r="H359" t="s" s="8">
        <v>473</v>
      </c>
      <c r="I359" t="s" s="8">
        <v>519</v>
      </c>
    </row>
    <row r="360" ht="16.0" customHeight="true">
      <c r="A360" t="n" s="7">
        <v>4.2789009E7</v>
      </c>
      <c r="B360" t="s" s="8">
        <v>54</v>
      </c>
      <c r="C360" t="n" s="8">
        <f>IF(false,"005-1514", "005-1514")</f>
      </c>
      <c r="D360" t="s" s="8">
        <v>89</v>
      </c>
      <c r="E360" t="n" s="8">
        <v>1.0</v>
      </c>
      <c r="F360" t="n" s="8">
        <v>953.0</v>
      </c>
      <c r="G360" t="s" s="8">
        <v>53</v>
      </c>
      <c r="H360" t="s" s="8">
        <v>473</v>
      </c>
      <c r="I360" t="s" s="8">
        <v>520</v>
      </c>
    </row>
    <row r="361" ht="16.0" customHeight="true">
      <c r="A361" t="n" s="7">
        <v>4.2747165E7</v>
      </c>
      <c r="B361" t="s" s="8">
        <v>54</v>
      </c>
      <c r="C361" t="n" s="8">
        <f>IF(false,"120922351", "120922351")</f>
      </c>
      <c r="D361" t="s" s="8">
        <v>76</v>
      </c>
      <c r="E361" t="n" s="8">
        <v>2.0</v>
      </c>
      <c r="F361" t="n" s="8">
        <v>1185.0</v>
      </c>
      <c r="G361" t="s" s="8">
        <v>53</v>
      </c>
      <c r="H361" t="s" s="8">
        <v>473</v>
      </c>
      <c r="I361" t="s" s="8">
        <v>521</v>
      </c>
    </row>
    <row r="362" ht="16.0" customHeight="true">
      <c r="A362" t="n" s="7">
        <v>4.2727271E7</v>
      </c>
      <c r="B362" t="s" s="8">
        <v>54</v>
      </c>
      <c r="C362" t="n" s="8">
        <f>IF(false,"005-1358", "005-1358")</f>
      </c>
      <c r="D362" t="s" s="8">
        <v>522</v>
      </c>
      <c r="E362" t="n" s="8">
        <v>3.0</v>
      </c>
      <c r="F362" t="n" s="8">
        <v>2697.0</v>
      </c>
      <c r="G362" t="s" s="8">
        <v>53</v>
      </c>
      <c r="H362" t="s" s="8">
        <v>473</v>
      </c>
      <c r="I362" t="s" s="8">
        <v>523</v>
      </c>
    </row>
    <row r="363" ht="16.0" customHeight="true">
      <c r="A363" t="n" s="7">
        <v>4.2734402E7</v>
      </c>
      <c r="B363" t="s" s="8">
        <v>54</v>
      </c>
      <c r="C363" t="n" s="8">
        <f>IF(false,"005-1515", "005-1515")</f>
      </c>
      <c r="D363" t="s" s="8">
        <v>82</v>
      </c>
      <c r="E363" t="n" s="8">
        <v>2.0</v>
      </c>
      <c r="F363" t="n" s="8">
        <v>1567.0</v>
      </c>
      <c r="G363" t="s" s="8">
        <v>53</v>
      </c>
      <c r="H363" t="s" s="8">
        <v>473</v>
      </c>
      <c r="I363" t="s" s="8">
        <v>524</v>
      </c>
    </row>
    <row r="364" ht="16.0" customHeight="true">
      <c r="A364" t="n" s="7">
        <v>4.2721393E7</v>
      </c>
      <c r="B364" t="s" s="8">
        <v>54</v>
      </c>
      <c r="C364" t="n" s="8">
        <f>IF(false,"120921947", "120921947")</f>
      </c>
      <c r="D364" t="s" s="8">
        <v>64</v>
      </c>
      <c r="E364" t="n" s="8">
        <v>1.0</v>
      </c>
      <c r="F364" t="n" s="8">
        <v>599.0</v>
      </c>
      <c r="G364" t="s" s="8">
        <v>53</v>
      </c>
      <c r="H364" t="s" s="8">
        <v>473</v>
      </c>
      <c r="I364" t="s" s="8">
        <v>525</v>
      </c>
    </row>
    <row r="365" ht="16.0" customHeight="true">
      <c r="A365" t="n" s="7">
        <v>4.2894643E7</v>
      </c>
      <c r="B365" t="s" s="8">
        <v>273</v>
      </c>
      <c r="C365" t="n" s="8">
        <f>IF(false,"005-1246", "005-1246")</f>
      </c>
      <c r="D365" t="s" s="8">
        <v>526</v>
      </c>
      <c r="E365" t="n" s="8">
        <v>1.0</v>
      </c>
      <c r="F365" t="n" s="8">
        <v>116.0</v>
      </c>
      <c r="G365" t="s" s="8">
        <v>53</v>
      </c>
      <c r="H365" t="s" s="8">
        <v>473</v>
      </c>
      <c r="I365" t="s" s="8">
        <v>527</v>
      </c>
    </row>
    <row r="366" ht="16.0" customHeight="true">
      <c r="A366" t="n" s="7">
        <v>4.288748E7</v>
      </c>
      <c r="B366" t="s" s="8">
        <v>273</v>
      </c>
      <c r="C366" t="n" s="8">
        <f>IF(false,"120922393", "120922393")</f>
      </c>
      <c r="D366" t="s" s="8">
        <v>528</v>
      </c>
      <c r="E366" t="n" s="8">
        <v>1.0</v>
      </c>
      <c r="F366" t="n" s="8">
        <v>375.0</v>
      </c>
      <c r="G366" t="s" s="8">
        <v>53</v>
      </c>
      <c r="H366" t="s" s="8">
        <v>473</v>
      </c>
      <c r="I366" t="s" s="8">
        <v>529</v>
      </c>
    </row>
    <row r="367" ht="16.0" customHeight="true">
      <c r="A367" t="n" s="7">
        <v>4.2816537E7</v>
      </c>
      <c r="B367" t="s" s="8">
        <v>273</v>
      </c>
      <c r="C367" t="n" s="8">
        <f>IF(false,"01-003924", "01-003924")</f>
      </c>
      <c r="D367" t="s" s="8">
        <v>530</v>
      </c>
      <c r="E367" t="n" s="8">
        <v>1.0</v>
      </c>
      <c r="F367" t="n" s="8">
        <v>165.0</v>
      </c>
      <c r="G367" t="s" s="8">
        <v>53</v>
      </c>
      <c r="H367" t="s" s="8">
        <v>473</v>
      </c>
      <c r="I367" t="s" s="8">
        <v>531</v>
      </c>
    </row>
    <row r="368" ht="16.0" customHeight="true">
      <c r="A368" t="n" s="7">
        <v>4.2829976E7</v>
      </c>
      <c r="B368" t="s" s="8">
        <v>273</v>
      </c>
      <c r="C368" t="n" s="8">
        <f>IF(false,"120922019", "120922019")</f>
      </c>
      <c r="D368" t="s" s="8">
        <v>532</v>
      </c>
      <c r="E368" t="n" s="8">
        <v>1.0</v>
      </c>
      <c r="F368" t="n" s="8">
        <v>612.0</v>
      </c>
      <c r="G368" t="s" s="8">
        <v>53</v>
      </c>
      <c r="H368" t="s" s="8">
        <v>473</v>
      </c>
      <c r="I368" t="s" s="8">
        <v>533</v>
      </c>
    </row>
    <row r="369" ht="16.0" customHeight="true">
      <c r="A369" t="n" s="7">
        <v>4.2806307E7</v>
      </c>
      <c r="B369" t="s" s="8">
        <v>54</v>
      </c>
      <c r="C369" t="n" s="8">
        <f>IF(false,"120921202", "120921202")</f>
      </c>
      <c r="D369" t="s" s="8">
        <v>308</v>
      </c>
      <c r="E369" t="n" s="8">
        <v>2.0</v>
      </c>
      <c r="F369" t="n" s="8">
        <v>3378.0</v>
      </c>
      <c r="G369" t="s" s="8">
        <v>53</v>
      </c>
      <c r="H369" t="s" s="8">
        <v>473</v>
      </c>
      <c r="I369" t="s" s="8">
        <v>534</v>
      </c>
    </row>
    <row r="370" ht="16.0" customHeight="true">
      <c r="A370" t="n" s="7">
        <v>4.2802194E7</v>
      </c>
      <c r="B370" t="s" s="8">
        <v>54</v>
      </c>
      <c r="C370" t="n" s="8">
        <f>IF(false,"005-1373", "005-1373")</f>
      </c>
      <c r="D370" t="s" s="8">
        <v>535</v>
      </c>
      <c r="E370" t="n" s="8">
        <v>1.0</v>
      </c>
      <c r="F370" t="n" s="8">
        <v>492.0</v>
      </c>
      <c r="G370" t="s" s="8">
        <v>53</v>
      </c>
      <c r="H370" t="s" s="8">
        <v>473</v>
      </c>
      <c r="I370" t="s" s="8">
        <v>536</v>
      </c>
    </row>
    <row r="371" ht="16.0" customHeight="true">
      <c r="A371" t="n" s="7">
        <v>4.2790124E7</v>
      </c>
      <c r="B371" t="s" s="8">
        <v>54</v>
      </c>
      <c r="C371" t="n" s="8">
        <f>IF(false,"005-1375", "005-1375")</f>
      </c>
      <c r="D371" t="s" s="8">
        <v>425</v>
      </c>
      <c r="E371" t="n" s="8">
        <v>2.0</v>
      </c>
      <c r="F371" t="n" s="8">
        <v>1077.0</v>
      </c>
      <c r="G371" t="s" s="8">
        <v>53</v>
      </c>
      <c r="H371" t="s" s="8">
        <v>473</v>
      </c>
      <c r="I371" t="s" s="8">
        <v>537</v>
      </c>
    </row>
    <row r="372" ht="16.0" customHeight="true">
      <c r="A372" t="n" s="7">
        <v>4.2759506E7</v>
      </c>
      <c r="B372" t="s" s="8">
        <v>54</v>
      </c>
      <c r="C372" t="n" s="8">
        <f>IF(false,"120922351", "120922351")</f>
      </c>
      <c r="D372" t="s" s="8">
        <v>76</v>
      </c>
      <c r="E372" t="n" s="8">
        <v>1.0</v>
      </c>
      <c r="F372" t="n" s="8">
        <v>513.0</v>
      </c>
      <c r="G372" t="s" s="8">
        <v>53</v>
      </c>
      <c r="H372" t="s" s="8">
        <v>473</v>
      </c>
      <c r="I372" t="s" s="8">
        <v>538</v>
      </c>
    </row>
    <row r="373" ht="16.0" customHeight="true">
      <c r="A373" t="n" s="7">
        <v>4.2706213E7</v>
      </c>
      <c r="B373" t="s" s="8">
        <v>54</v>
      </c>
      <c r="C373" t="n" s="8">
        <f>IF(false,"120921202", "120921202")</f>
      </c>
      <c r="D373" t="s" s="8">
        <v>308</v>
      </c>
      <c r="E373" t="n" s="8">
        <v>3.0</v>
      </c>
      <c r="F373" t="n" s="8">
        <v>4053.0</v>
      </c>
      <c r="G373" t="s" s="8">
        <v>53</v>
      </c>
      <c r="H373" t="s" s="8">
        <v>473</v>
      </c>
      <c r="I373" t="s" s="8">
        <v>539</v>
      </c>
    </row>
    <row r="374" ht="16.0" customHeight="true">
      <c r="A374" t="n" s="7">
        <v>4.2811342E7</v>
      </c>
      <c r="B374" t="s" s="8">
        <v>54</v>
      </c>
      <c r="C374" t="n" s="8">
        <f>IF(false,"008-575", "008-575")</f>
      </c>
      <c r="D374" t="s" s="8">
        <v>91</v>
      </c>
      <c r="E374" t="n" s="8">
        <v>1.0</v>
      </c>
      <c r="F374" t="n" s="8">
        <v>1.0</v>
      </c>
      <c r="G374" t="s" s="8">
        <v>53</v>
      </c>
      <c r="H374" t="s" s="8">
        <v>473</v>
      </c>
      <c r="I374" t="s" s="8">
        <v>540</v>
      </c>
    </row>
    <row r="375" ht="16.0" customHeight="true">
      <c r="A375" t="n" s="7">
        <v>4.2691019E7</v>
      </c>
      <c r="B375" t="s" s="8">
        <v>73</v>
      </c>
      <c r="C375" t="n" s="8">
        <f>IF(false,"005-1519", "005-1519")</f>
      </c>
      <c r="D375" t="s" s="8">
        <v>52</v>
      </c>
      <c r="E375" t="n" s="8">
        <v>6.0</v>
      </c>
      <c r="F375" t="n" s="8">
        <v>1.0</v>
      </c>
      <c r="G375" t="s" s="8">
        <v>53</v>
      </c>
      <c r="H375" t="s" s="8">
        <v>473</v>
      </c>
      <c r="I375" t="s" s="8">
        <v>541</v>
      </c>
    </row>
    <row r="376" ht="16.0" customHeight="true">
      <c r="A376" t="n" s="7">
        <v>4.2673422E7</v>
      </c>
      <c r="B376" t="s" s="8">
        <v>73</v>
      </c>
      <c r="C376" t="n" s="8">
        <f>IF(false,"120921791", "120921791")</f>
      </c>
      <c r="D376" t="s" s="8">
        <v>163</v>
      </c>
      <c r="E376" t="n" s="8">
        <v>3.0</v>
      </c>
      <c r="F376" t="n" s="8">
        <v>4071.0</v>
      </c>
      <c r="G376" t="s" s="8">
        <v>53</v>
      </c>
      <c r="H376" t="s" s="8">
        <v>473</v>
      </c>
      <c r="I376" t="s" s="8">
        <v>542</v>
      </c>
    </row>
    <row r="377" ht="16.0" customHeight="true">
      <c r="A377" t="n" s="7">
        <v>4.2794029E7</v>
      </c>
      <c r="B377" t="s" s="8">
        <v>54</v>
      </c>
      <c r="C377" t="n" s="8">
        <f>IF(false,"005-1515", "005-1515")</f>
      </c>
      <c r="D377" t="s" s="8">
        <v>82</v>
      </c>
      <c r="E377" t="n" s="8">
        <v>2.0</v>
      </c>
      <c r="F377" t="n" s="8">
        <v>1906.0</v>
      </c>
      <c r="G377" t="s" s="8">
        <v>53</v>
      </c>
      <c r="H377" t="s" s="8">
        <v>473</v>
      </c>
      <c r="I377" t="s" s="8">
        <v>543</v>
      </c>
    </row>
    <row r="378" ht="16.0" customHeight="true">
      <c r="A378" t="n" s="7">
        <v>4.2881852E7</v>
      </c>
      <c r="B378" t="s" s="8">
        <v>273</v>
      </c>
      <c r="C378" t="n" s="8">
        <f>IF(false,"005-1205", "005-1205")</f>
      </c>
      <c r="D378" t="s" s="8">
        <v>544</v>
      </c>
      <c r="E378" t="n" s="8">
        <v>2.0</v>
      </c>
      <c r="F378" t="n" s="8">
        <v>2426.0</v>
      </c>
      <c r="G378" t="s" s="8">
        <v>53</v>
      </c>
      <c r="H378" t="s" s="8">
        <v>473</v>
      </c>
      <c r="I378" t="s" s="8">
        <v>545</v>
      </c>
    </row>
    <row r="379" ht="16.0" customHeight="true">
      <c r="A379" t="n" s="7">
        <v>4.2881852E7</v>
      </c>
      <c r="B379" t="s" s="8">
        <v>273</v>
      </c>
      <c r="C379" t="n" s="8">
        <f>IF(false,"120922739", "120922739")</f>
      </c>
      <c r="D379" t="s" s="8">
        <v>546</v>
      </c>
      <c r="E379" t="n" s="8">
        <v>1.0</v>
      </c>
      <c r="F379" t="n" s="8">
        <v>1007.0</v>
      </c>
      <c r="G379" t="s" s="8">
        <v>53</v>
      </c>
      <c r="H379" t="s" s="8">
        <v>473</v>
      </c>
      <c r="I379" t="s" s="8">
        <v>545</v>
      </c>
    </row>
    <row r="380" ht="16.0" customHeight="true">
      <c r="A380" t="n" s="7">
        <v>4.2881852E7</v>
      </c>
      <c r="B380" t="s" s="8">
        <v>273</v>
      </c>
      <c r="C380" t="n" s="8">
        <f>IF(false,"005-1224", "005-1224")</f>
      </c>
      <c r="D380" t="s" s="8">
        <v>547</v>
      </c>
      <c r="E380" t="n" s="8">
        <v>1.0</v>
      </c>
      <c r="F380" t="n" s="8">
        <v>847.0</v>
      </c>
      <c r="G380" t="s" s="8">
        <v>53</v>
      </c>
      <c r="H380" t="s" s="8">
        <v>473</v>
      </c>
      <c r="I380" t="s" s="8">
        <v>545</v>
      </c>
    </row>
    <row r="381" ht="16.0" customHeight="true">
      <c r="A381" t="n" s="7">
        <v>4.2796751E7</v>
      </c>
      <c r="B381" t="s" s="8">
        <v>54</v>
      </c>
      <c r="C381" t="n" s="8">
        <f>IF(false,"120921791", "120921791")</f>
      </c>
      <c r="D381" t="s" s="8">
        <v>163</v>
      </c>
      <c r="E381" t="n" s="8">
        <v>2.0</v>
      </c>
      <c r="F381" t="n" s="8">
        <v>2718.0</v>
      </c>
      <c r="G381" t="s" s="8">
        <v>53</v>
      </c>
      <c r="H381" t="s" s="8">
        <v>473</v>
      </c>
      <c r="I381" t="s" s="8">
        <v>548</v>
      </c>
    </row>
    <row r="382" ht="16.0" customHeight="true">
      <c r="A382" t="n" s="7">
        <v>4.2870891E7</v>
      </c>
      <c r="B382" t="s" s="8">
        <v>273</v>
      </c>
      <c r="C382" t="n" s="8">
        <f>IF(false,"120921942", "120921942")</f>
      </c>
      <c r="D382" t="s" s="8">
        <v>150</v>
      </c>
      <c r="E382" t="n" s="8">
        <v>1.0</v>
      </c>
      <c r="F382" t="n" s="8">
        <v>1193.0</v>
      </c>
      <c r="G382" t="s" s="8">
        <v>53</v>
      </c>
      <c r="H382" t="s" s="8">
        <v>473</v>
      </c>
      <c r="I382" t="s" s="8">
        <v>549</v>
      </c>
    </row>
    <row r="383" ht="16.0" customHeight="true">
      <c r="A383" t="n" s="7">
        <v>4.2763697E7</v>
      </c>
      <c r="B383" t="s" s="8">
        <v>54</v>
      </c>
      <c r="C383" t="n" s="8">
        <f>IF(false,"01-003884", "01-003884")</f>
      </c>
      <c r="D383" t="s" s="8">
        <v>66</v>
      </c>
      <c r="E383" t="n" s="8">
        <v>1.0</v>
      </c>
      <c r="F383" t="n" s="8">
        <v>765.0</v>
      </c>
      <c r="G383" t="s" s="8">
        <v>53</v>
      </c>
      <c r="H383" t="s" s="8">
        <v>473</v>
      </c>
      <c r="I383" t="s" s="8">
        <v>550</v>
      </c>
    </row>
    <row r="384" ht="16.0" customHeight="true">
      <c r="A384" t="n" s="7">
        <v>4.2905384E7</v>
      </c>
      <c r="B384" t="s" s="8">
        <v>273</v>
      </c>
      <c r="C384" t="n" s="8">
        <f>IF(false,"120922724", "120922724")</f>
      </c>
      <c r="D384" t="s" s="8">
        <v>551</v>
      </c>
      <c r="E384" t="n" s="8">
        <v>1.0</v>
      </c>
      <c r="F384" t="n" s="8">
        <v>289.0</v>
      </c>
      <c r="G384" t="s" s="8">
        <v>53</v>
      </c>
      <c r="H384" t="s" s="8">
        <v>473</v>
      </c>
      <c r="I384" t="s" s="8">
        <v>552</v>
      </c>
    </row>
    <row r="385" ht="16.0" customHeight="true">
      <c r="A385" t="n" s="7">
        <v>4.2645078E7</v>
      </c>
      <c r="B385" t="s" s="8">
        <v>73</v>
      </c>
      <c r="C385" t="n" s="8">
        <f>IF(false,"01-003884", "01-003884")</f>
      </c>
      <c r="D385" t="s" s="8">
        <v>66</v>
      </c>
      <c r="E385" t="n" s="8">
        <v>5.0</v>
      </c>
      <c r="F385" t="n" s="8">
        <v>3905.0</v>
      </c>
      <c r="G385" t="s" s="8">
        <v>53</v>
      </c>
      <c r="H385" t="s" s="8">
        <v>473</v>
      </c>
      <c r="I385" t="s" s="8">
        <v>553</v>
      </c>
    </row>
    <row r="386" ht="16.0" customHeight="true">
      <c r="A386" t="n" s="7">
        <v>4.2893063E7</v>
      </c>
      <c r="B386" t="s" s="8">
        <v>273</v>
      </c>
      <c r="C386" t="n" s="8">
        <f>IF(false,"000-631", "000-631")</f>
      </c>
      <c r="D386" t="s" s="8">
        <v>92</v>
      </c>
      <c r="E386" t="n" s="8">
        <v>3.0</v>
      </c>
      <c r="F386" t="n" s="8">
        <v>1194.0</v>
      </c>
      <c r="G386" t="s" s="8">
        <v>53</v>
      </c>
      <c r="H386" t="s" s="8">
        <v>473</v>
      </c>
      <c r="I386" t="s" s="8">
        <v>554</v>
      </c>
    </row>
    <row r="387" ht="16.0" customHeight="true">
      <c r="A387" t="n" s="7">
        <v>4.2625996E7</v>
      </c>
      <c r="B387" t="s" s="8">
        <v>73</v>
      </c>
      <c r="C387" t="n" s="8">
        <f>IF(false,"005-1513", "005-1513")</f>
      </c>
      <c r="D387" t="s" s="8">
        <v>161</v>
      </c>
      <c r="E387" t="n" s="8">
        <v>1.0</v>
      </c>
      <c r="F387" t="n" s="8">
        <v>929.0</v>
      </c>
      <c r="G387" t="s" s="8">
        <v>53</v>
      </c>
      <c r="H387" t="s" s="8">
        <v>473</v>
      </c>
      <c r="I387" t="s" s="8">
        <v>555</v>
      </c>
    </row>
    <row r="388" ht="16.0" customHeight="true">
      <c r="A388" t="n" s="7">
        <v>4.2625996E7</v>
      </c>
      <c r="B388" t="s" s="8">
        <v>73</v>
      </c>
      <c r="C388" t="n" s="8">
        <f>IF(false,"005-1516", "005-1516")</f>
      </c>
      <c r="D388" t="s" s="8">
        <v>78</v>
      </c>
      <c r="E388" t="n" s="8">
        <v>1.0</v>
      </c>
      <c r="F388" t="n" s="8">
        <v>906.0</v>
      </c>
      <c r="G388" t="s" s="8">
        <v>53</v>
      </c>
      <c r="H388" t="s" s="8">
        <v>473</v>
      </c>
      <c r="I388" t="s" s="8">
        <v>555</v>
      </c>
    </row>
    <row r="389" ht="16.0" customHeight="true">
      <c r="A389" t="n" s="7">
        <v>4.2695191E7</v>
      </c>
      <c r="B389" t="s" s="8">
        <v>73</v>
      </c>
      <c r="C389" t="n" s="8">
        <f>IF(false,"120922551", "120922551")</f>
      </c>
      <c r="D389" t="s" s="8">
        <v>556</v>
      </c>
      <c r="E389" t="n" s="8">
        <v>1.0</v>
      </c>
      <c r="F389" t="n" s="8">
        <v>635.0</v>
      </c>
      <c r="G389" t="s" s="8">
        <v>53</v>
      </c>
      <c r="H389" t="s" s="8">
        <v>473</v>
      </c>
      <c r="I389" t="s" s="8">
        <v>557</v>
      </c>
    </row>
    <row r="390" ht="16.0" customHeight="true">
      <c r="A390" t="n" s="7">
        <v>4.2740473E7</v>
      </c>
      <c r="B390" t="s" s="8">
        <v>54</v>
      </c>
      <c r="C390" t="n" s="8">
        <f>IF(false,"01-003884", "01-003884")</f>
      </c>
      <c r="D390" t="s" s="8">
        <v>66</v>
      </c>
      <c r="E390" t="n" s="8">
        <v>1.0</v>
      </c>
      <c r="F390" t="n" s="8">
        <v>938.0</v>
      </c>
      <c r="G390" t="s" s="8">
        <v>53</v>
      </c>
      <c r="H390" t="s" s="8">
        <v>473</v>
      </c>
      <c r="I390" t="s" s="8">
        <v>558</v>
      </c>
    </row>
    <row r="391" ht="16.0" customHeight="true">
      <c r="A391" t="n" s="7">
        <v>4.2810599E7</v>
      </c>
      <c r="B391" t="s" s="8">
        <v>54</v>
      </c>
      <c r="C391" t="n" s="8">
        <f>IF(false,"120921853", "120921853")</f>
      </c>
      <c r="D391" t="s" s="8">
        <v>142</v>
      </c>
      <c r="E391" t="n" s="8">
        <v>4.0</v>
      </c>
      <c r="F391" t="n" s="8">
        <v>3168.0</v>
      </c>
      <c r="G391" t="s" s="8">
        <v>53</v>
      </c>
      <c r="H391" t="s" s="8">
        <v>473</v>
      </c>
      <c r="I391" t="s" s="8">
        <v>559</v>
      </c>
    </row>
    <row r="392" ht="16.0" customHeight="true">
      <c r="A392" t="n" s="7">
        <v>4.2810599E7</v>
      </c>
      <c r="B392" t="s" s="8">
        <v>54</v>
      </c>
      <c r="C392" t="n" s="8">
        <f>IF(false,"01-003884", "01-003884")</f>
      </c>
      <c r="D392" t="s" s="8">
        <v>66</v>
      </c>
      <c r="E392" t="n" s="8">
        <v>1.0</v>
      </c>
      <c r="F392" t="n" s="8">
        <v>790.0</v>
      </c>
      <c r="G392" t="s" s="8">
        <v>53</v>
      </c>
      <c r="H392" t="s" s="8">
        <v>473</v>
      </c>
      <c r="I392" t="s" s="8">
        <v>559</v>
      </c>
    </row>
    <row r="393" ht="16.0" customHeight="true">
      <c r="A393" t="n" s="7">
        <v>4.2642495E7</v>
      </c>
      <c r="B393" t="s" s="8">
        <v>73</v>
      </c>
      <c r="C393" t="n" s="8">
        <f>IF(false,"120921544", "120921544")</f>
      </c>
      <c r="D393" t="s" s="8">
        <v>84</v>
      </c>
      <c r="E393" t="n" s="8">
        <v>1.0</v>
      </c>
      <c r="F393" t="n" s="8">
        <v>899.0</v>
      </c>
      <c r="G393" t="s" s="8">
        <v>53</v>
      </c>
      <c r="H393" t="s" s="8">
        <v>473</v>
      </c>
      <c r="I393" t="s" s="8">
        <v>560</v>
      </c>
    </row>
    <row r="394" ht="16.0" customHeight="true">
      <c r="A394" t="n" s="7">
        <v>4.2653873E7</v>
      </c>
      <c r="B394" t="s" s="8">
        <v>73</v>
      </c>
      <c r="C394" t="n" s="8">
        <f>IF(false,"120921370", "120921370")</f>
      </c>
      <c r="D394" t="s" s="8">
        <v>119</v>
      </c>
      <c r="E394" t="n" s="8">
        <v>2.0</v>
      </c>
      <c r="F394" t="n" s="8">
        <v>3598.0</v>
      </c>
      <c r="G394" t="s" s="8">
        <v>53</v>
      </c>
      <c r="H394" t="s" s="8">
        <v>473</v>
      </c>
      <c r="I394" t="s" s="8">
        <v>561</v>
      </c>
    </row>
    <row r="395" ht="16.0" customHeight="true">
      <c r="A395" t="n" s="7">
        <v>4.2928732E7</v>
      </c>
      <c r="B395" t="s" s="8">
        <v>273</v>
      </c>
      <c r="C395" t="n" s="8">
        <f>IF(false,"120922209", "120922209")</f>
      </c>
      <c r="D395" t="s" s="8">
        <v>87</v>
      </c>
      <c r="E395" t="n" s="8">
        <v>1.0</v>
      </c>
      <c r="F395" t="n" s="8">
        <v>1.0</v>
      </c>
      <c r="G395" t="s" s="8">
        <v>53</v>
      </c>
      <c r="H395" t="s" s="8">
        <v>473</v>
      </c>
      <c r="I395" t="s" s="8">
        <v>562</v>
      </c>
    </row>
    <row r="396" ht="16.0" customHeight="true">
      <c r="A396" t="n" s="7">
        <v>4.2756689E7</v>
      </c>
      <c r="B396" t="s" s="8">
        <v>54</v>
      </c>
      <c r="C396" t="n" s="8">
        <f>IF(false,"120922351", "120922351")</f>
      </c>
      <c r="D396" t="s" s="8">
        <v>76</v>
      </c>
      <c r="E396" t="n" s="8">
        <v>2.0</v>
      </c>
      <c r="F396" t="n" s="8">
        <v>1296.0</v>
      </c>
      <c r="G396" t="s" s="8">
        <v>53</v>
      </c>
      <c r="H396" t="s" s="8">
        <v>473</v>
      </c>
      <c r="I396" t="s" s="8">
        <v>563</v>
      </c>
    </row>
    <row r="397" ht="16.0" customHeight="true">
      <c r="A397" t="n" s="7">
        <v>4.2556574E7</v>
      </c>
      <c r="B397" t="s" s="8">
        <v>51</v>
      </c>
      <c r="C397" t="n" s="8">
        <f>IF(false,"120922158", "120922158")</f>
      </c>
      <c r="D397" t="s" s="8">
        <v>238</v>
      </c>
      <c r="E397" t="n" s="8">
        <v>1.0</v>
      </c>
      <c r="F397" t="n" s="8">
        <v>1.0</v>
      </c>
      <c r="G397" t="s" s="8">
        <v>53</v>
      </c>
      <c r="H397" t="s" s="8">
        <v>473</v>
      </c>
      <c r="I397" t="s" s="8">
        <v>564</v>
      </c>
    </row>
    <row r="398" ht="16.0" customHeight="true">
      <c r="A398" t="n" s="7">
        <v>4.2512336E7</v>
      </c>
      <c r="B398" t="s" s="8">
        <v>51</v>
      </c>
      <c r="C398" t="n" s="8">
        <f>IF(false,"005-1110", "005-1110")</f>
      </c>
      <c r="D398" t="s" s="8">
        <v>126</v>
      </c>
      <c r="E398" t="n" s="8">
        <v>1.0</v>
      </c>
      <c r="F398" t="n" s="8">
        <v>1357.0</v>
      </c>
      <c r="G398" t="s" s="8">
        <v>53</v>
      </c>
      <c r="H398" t="s" s="8">
        <v>473</v>
      </c>
      <c r="I398" t="s" s="8">
        <v>565</v>
      </c>
    </row>
    <row r="399" ht="16.0" customHeight="true">
      <c r="A399" t="n" s="7">
        <v>4.2493147E7</v>
      </c>
      <c r="B399" t="s" s="8">
        <v>51</v>
      </c>
      <c r="C399" t="n" s="8">
        <f>IF(false,"120921409", "120921409")</f>
      </c>
      <c r="D399" t="s" s="8">
        <v>114</v>
      </c>
      <c r="E399" t="n" s="8">
        <v>1.0</v>
      </c>
      <c r="F399" t="n" s="8">
        <v>224.0</v>
      </c>
      <c r="G399" t="s" s="8">
        <v>53</v>
      </c>
      <c r="H399" t="s" s="8">
        <v>473</v>
      </c>
      <c r="I399" t="s" s="8">
        <v>566</v>
      </c>
    </row>
    <row r="400" ht="16.0" customHeight="true">
      <c r="A400" t="n" s="7">
        <v>4.2480226E7</v>
      </c>
      <c r="B400" t="s" s="8">
        <v>51</v>
      </c>
      <c r="C400" t="n" s="8">
        <f>IF(false,"005-1515", "005-1515")</f>
      </c>
      <c r="D400" t="s" s="8">
        <v>82</v>
      </c>
      <c r="E400" t="n" s="8">
        <v>4.0</v>
      </c>
      <c r="F400" t="n" s="8">
        <v>3052.0</v>
      </c>
      <c r="G400" t="s" s="8">
        <v>53</v>
      </c>
      <c r="H400" t="s" s="8">
        <v>473</v>
      </c>
      <c r="I400" t="s" s="8">
        <v>567</v>
      </c>
    </row>
    <row r="401" ht="16.0" customHeight="true">
      <c r="A401" t="n" s="7">
        <v>4.2466572E7</v>
      </c>
      <c r="B401" t="s" s="8">
        <v>51</v>
      </c>
      <c r="C401" t="n" s="8">
        <f>IF(false,"120921995", "120921995")</f>
      </c>
      <c r="D401" t="s" s="8">
        <v>69</v>
      </c>
      <c r="E401" t="n" s="8">
        <v>1.0</v>
      </c>
      <c r="F401" t="n" s="8">
        <v>815.0</v>
      </c>
      <c r="G401" t="s" s="8">
        <v>53</v>
      </c>
      <c r="H401" t="s" s="8">
        <v>473</v>
      </c>
      <c r="I401" t="s" s="8">
        <v>568</v>
      </c>
    </row>
    <row r="402" ht="16.0" customHeight="true">
      <c r="A402" t="n" s="7">
        <v>4.2733278E7</v>
      </c>
      <c r="B402" t="s" s="8">
        <v>54</v>
      </c>
      <c r="C402" t="n" s="8">
        <f>IF(false,"120921957", "120921957")</f>
      </c>
      <c r="D402" t="s" s="8">
        <v>569</v>
      </c>
      <c r="E402" t="n" s="8">
        <v>1.0</v>
      </c>
      <c r="F402" t="n" s="8">
        <v>915.0</v>
      </c>
      <c r="G402" t="s" s="8">
        <v>53</v>
      </c>
      <c r="H402" t="s" s="8">
        <v>473</v>
      </c>
      <c r="I402" t="s" s="8">
        <v>570</v>
      </c>
    </row>
    <row r="403" ht="16.0" customHeight="true">
      <c r="A403" t="n" s="7">
        <v>4.2782055E7</v>
      </c>
      <c r="B403" t="s" s="8">
        <v>54</v>
      </c>
      <c r="C403" t="n" s="8">
        <f>IF(false,"005-1307", "005-1307")</f>
      </c>
      <c r="D403" t="s" s="8">
        <v>236</v>
      </c>
      <c r="E403" t="n" s="8">
        <v>1.0</v>
      </c>
      <c r="F403" t="n" s="8">
        <v>815.0</v>
      </c>
      <c r="G403" t="s" s="8">
        <v>53</v>
      </c>
      <c r="H403" t="s" s="8">
        <v>473</v>
      </c>
      <c r="I403" t="s" s="8">
        <v>571</v>
      </c>
    </row>
    <row r="404" ht="16.0" customHeight="true">
      <c r="A404" t="n" s="7">
        <v>4.2696058E7</v>
      </c>
      <c r="B404" t="s" s="8">
        <v>73</v>
      </c>
      <c r="C404" t="n" s="8">
        <f>IF(false,"120922005", "120922005")</f>
      </c>
      <c r="D404" t="s" s="8">
        <v>572</v>
      </c>
      <c r="E404" t="n" s="8">
        <v>2.0</v>
      </c>
      <c r="F404" t="n" s="8">
        <v>2716.0</v>
      </c>
      <c r="G404" t="s" s="8">
        <v>53</v>
      </c>
      <c r="H404" t="s" s="8">
        <v>473</v>
      </c>
      <c r="I404" t="s" s="8">
        <v>573</v>
      </c>
    </row>
    <row r="405" ht="16.0" customHeight="true">
      <c r="A405" t="n" s="7">
        <v>4.2858321E7</v>
      </c>
      <c r="B405" t="s" s="8">
        <v>273</v>
      </c>
      <c r="C405" t="n" s="8">
        <f>IF(false,"005-1113", "005-1113")</f>
      </c>
      <c r="D405" t="s" s="8">
        <v>417</v>
      </c>
      <c r="E405" t="n" s="8">
        <v>1.0</v>
      </c>
      <c r="F405" t="n" s="8">
        <v>1232.0</v>
      </c>
      <c r="G405" t="s" s="8">
        <v>53</v>
      </c>
      <c r="H405" t="s" s="8">
        <v>473</v>
      </c>
      <c r="I405" t="s" s="8">
        <v>574</v>
      </c>
    </row>
    <row r="406" ht="16.0" customHeight="true">
      <c r="A406" t="n" s="7">
        <v>4.2828372E7</v>
      </c>
      <c r="B406" t="s" s="8">
        <v>273</v>
      </c>
      <c r="C406" t="n" s="8">
        <f>IF(false,"120921947", "120921947")</f>
      </c>
      <c r="D406" t="s" s="8">
        <v>64</v>
      </c>
      <c r="E406" t="n" s="8">
        <v>1.0</v>
      </c>
      <c r="F406" t="n" s="8">
        <v>480.0</v>
      </c>
      <c r="G406" t="s" s="8">
        <v>53</v>
      </c>
      <c r="H406" t="s" s="8">
        <v>473</v>
      </c>
      <c r="I406" t="s" s="8">
        <v>575</v>
      </c>
    </row>
    <row r="407" ht="16.0" customHeight="true">
      <c r="A407" t="n" s="7">
        <v>4.2909748E7</v>
      </c>
      <c r="B407" t="s" s="8">
        <v>273</v>
      </c>
      <c r="C407" t="n" s="8">
        <f>IF(false,"120921853", "120921853")</f>
      </c>
      <c r="D407" t="s" s="8">
        <v>142</v>
      </c>
      <c r="E407" t="n" s="8">
        <v>1.0</v>
      </c>
      <c r="F407" t="n" s="8">
        <v>378.0</v>
      </c>
      <c r="G407" t="s" s="8">
        <v>53</v>
      </c>
      <c r="H407" t="s" s="8">
        <v>473</v>
      </c>
      <c r="I407" t="s" s="8">
        <v>576</v>
      </c>
    </row>
    <row r="408" ht="16.0" customHeight="true">
      <c r="A408" t="n" s="7">
        <v>4.2916175E7</v>
      </c>
      <c r="B408" t="s" s="8">
        <v>273</v>
      </c>
      <c r="C408" t="n" s="8">
        <f>IF(false,"01-003884", "01-003884")</f>
      </c>
      <c r="D408" t="s" s="8">
        <v>66</v>
      </c>
      <c r="E408" t="n" s="8">
        <v>1.0</v>
      </c>
      <c r="F408" t="n" s="8">
        <v>970.0</v>
      </c>
      <c r="G408" t="s" s="8">
        <v>53</v>
      </c>
      <c r="H408" t="s" s="8">
        <v>473</v>
      </c>
      <c r="I408" t="s" s="8">
        <v>577</v>
      </c>
    </row>
    <row r="409" ht="16.0" customHeight="true">
      <c r="A409" t="n" s="7">
        <v>4.2835946E7</v>
      </c>
      <c r="B409" t="s" s="8">
        <v>273</v>
      </c>
      <c r="C409" t="n" s="8">
        <f>IF(false,"120921995", "120921995")</f>
      </c>
      <c r="D409" t="s" s="8">
        <v>69</v>
      </c>
      <c r="E409" t="n" s="8">
        <v>1.0</v>
      </c>
      <c r="F409" t="n" s="8">
        <v>1045.0</v>
      </c>
      <c r="G409" t="s" s="8">
        <v>53</v>
      </c>
      <c r="H409" t="s" s="8">
        <v>473</v>
      </c>
      <c r="I409" t="s" s="8">
        <v>578</v>
      </c>
    </row>
    <row r="410" ht="16.0" customHeight="true">
      <c r="A410" t="n" s="7">
        <v>4.2840838E7</v>
      </c>
      <c r="B410" t="s" s="8">
        <v>273</v>
      </c>
      <c r="C410" t="n" s="8">
        <f>IF(false,"120921409", "120921409")</f>
      </c>
      <c r="D410" t="s" s="8">
        <v>114</v>
      </c>
      <c r="E410" t="n" s="8">
        <v>1.0</v>
      </c>
      <c r="F410" t="n" s="8">
        <v>115.0</v>
      </c>
      <c r="G410" t="s" s="8">
        <v>53</v>
      </c>
      <c r="H410" t="s" s="8">
        <v>473</v>
      </c>
      <c r="I410" t="s" s="8">
        <v>579</v>
      </c>
    </row>
    <row r="411" ht="16.0" customHeight="true">
      <c r="A411" t="n" s="7">
        <v>4.2893833E7</v>
      </c>
      <c r="B411" t="s" s="8">
        <v>273</v>
      </c>
      <c r="C411" t="n" s="8">
        <f>IF(false,"120922351", "120922351")</f>
      </c>
      <c r="D411" t="s" s="8">
        <v>76</v>
      </c>
      <c r="E411" t="n" s="8">
        <v>1.0</v>
      </c>
      <c r="F411" t="n" s="8">
        <v>598.0</v>
      </c>
      <c r="G411" t="s" s="8">
        <v>53</v>
      </c>
      <c r="H411" t="s" s="8">
        <v>473</v>
      </c>
      <c r="I411" t="s" s="8">
        <v>580</v>
      </c>
    </row>
    <row r="412" ht="16.0" customHeight="true">
      <c r="A412" t="n" s="7">
        <v>4.2388432E7</v>
      </c>
      <c r="B412" t="s" s="8">
        <v>103</v>
      </c>
      <c r="C412" t="n" s="8">
        <f>IF(false,"005-1516", "005-1516")</f>
      </c>
      <c r="D412" t="s" s="8">
        <v>78</v>
      </c>
      <c r="E412" t="n" s="8">
        <v>1.0</v>
      </c>
      <c r="F412" t="n" s="8">
        <v>905.0</v>
      </c>
      <c r="G412" t="s" s="8">
        <v>53</v>
      </c>
      <c r="H412" t="s" s="8">
        <v>473</v>
      </c>
      <c r="I412" t="s" s="8">
        <v>581</v>
      </c>
    </row>
    <row r="413" ht="16.0" customHeight="true">
      <c r="A413" t="n" s="7">
        <v>4.2495733E7</v>
      </c>
      <c r="B413" t="s" s="8">
        <v>51</v>
      </c>
      <c r="C413" t="n" s="8">
        <f>IF(false,"005-1258", "005-1258")</f>
      </c>
      <c r="D413" t="s" s="8">
        <v>263</v>
      </c>
      <c r="E413" t="n" s="8">
        <v>1.0</v>
      </c>
      <c r="F413" t="n" s="8">
        <v>382.0</v>
      </c>
      <c r="G413" t="s" s="8">
        <v>53</v>
      </c>
      <c r="H413" t="s" s="8">
        <v>473</v>
      </c>
      <c r="I413" t="s" s="8">
        <v>582</v>
      </c>
    </row>
    <row r="414" ht="16.0" customHeight="true">
      <c r="A414" t="n" s="7">
        <v>4.2767951E7</v>
      </c>
      <c r="B414" t="s" s="8">
        <v>54</v>
      </c>
      <c r="C414" t="n" s="8">
        <f>IF(false,"005-1516", "005-1516")</f>
      </c>
      <c r="D414" t="s" s="8">
        <v>78</v>
      </c>
      <c r="E414" t="n" s="8">
        <v>3.0</v>
      </c>
      <c r="F414" t="n" s="8">
        <v>1841.0</v>
      </c>
      <c r="G414" t="s" s="8">
        <v>53</v>
      </c>
      <c r="H414" t="s" s="8">
        <v>473</v>
      </c>
      <c r="I414" t="s" s="8">
        <v>583</v>
      </c>
    </row>
    <row r="415" ht="16.0" customHeight="true">
      <c r="A415" t="n" s="7">
        <v>4.2811086E7</v>
      </c>
      <c r="B415" t="s" s="8">
        <v>54</v>
      </c>
      <c r="C415" t="n" s="8">
        <f>IF(false,"005-1039", "005-1039")</f>
      </c>
      <c r="D415" t="s" s="8">
        <v>117</v>
      </c>
      <c r="E415" t="n" s="8">
        <v>2.0</v>
      </c>
      <c r="F415" t="n" s="8">
        <v>2830.0</v>
      </c>
      <c r="G415" t="s" s="8">
        <v>53</v>
      </c>
      <c r="H415" t="s" s="8">
        <v>473</v>
      </c>
      <c r="I415" t="s" s="8">
        <v>584</v>
      </c>
    </row>
    <row r="416" ht="16.0" customHeight="true">
      <c r="A416" t="n" s="7">
        <v>4.2206234E7</v>
      </c>
      <c r="B416" t="s" s="8">
        <v>172</v>
      </c>
      <c r="C416" t="n" s="8">
        <f>IF(false,"005-1517", "005-1517")</f>
      </c>
      <c r="D416" t="s" s="8">
        <v>253</v>
      </c>
      <c r="E416" t="n" s="8">
        <v>1.0</v>
      </c>
      <c r="F416" t="n" s="8">
        <v>939.0</v>
      </c>
      <c r="G416" t="s" s="8">
        <v>53</v>
      </c>
      <c r="H416" t="s" s="8">
        <v>473</v>
      </c>
      <c r="I416" t="s" s="8">
        <v>585</v>
      </c>
    </row>
    <row r="417" ht="16.0" customHeight="true">
      <c r="A417" t="n" s="7">
        <v>4.2479561E7</v>
      </c>
      <c r="B417" t="s" s="8">
        <v>51</v>
      </c>
      <c r="C417" t="n" s="8">
        <f>IF(false,"120906023", "120906023")</f>
      </c>
      <c r="D417" t="s" s="8">
        <v>234</v>
      </c>
      <c r="E417" t="n" s="8">
        <v>1.0</v>
      </c>
      <c r="F417" t="n" s="8">
        <v>869.0</v>
      </c>
      <c r="G417" t="s" s="8">
        <v>53</v>
      </c>
      <c r="H417" t="s" s="8">
        <v>473</v>
      </c>
      <c r="I417" t="s" s="8">
        <v>586</v>
      </c>
    </row>
    <row r="418" ht="16.0" customHeight="true">
      <c r="A418" t="n" s="7">
        <v>4.2802411E7</v>
      </c>
      <c r="B418" t="s" s="8">
        <v>54</v>
      </c>
      <c r="C418" t="n" s="8">
        <f>IF(false,"005-1039", "005-1039")</f>
      </c>
      <c r="D418" t="s" s="8">
        <v>117</v>
      </c>
      <c r="E418" t="n" s="8">
        <v>2.0</v>
      </c>
      <c r="F418" t="n" s="8">
        <v>2760.0</v>
      </c>
      <c r="G418" t="s" s="8">
        <v>53</v>
      </c>
      <c r="H418" t="s" s="8">
        <v>473</v>
      </c>
      <c r="I418" t="s" s="8">
        <v>587</v>
      </c>
    </row>
    <row r="419" ht="16.0" customHeight="true">
      <c r="A419" t="n" s="7">
        <v>4.1581187E7</v>
      </c>
      <c r="B419" t="s" s="8">
        <v>214</v>
      </c>
      <c r="C419" t="n" s="8">
        <f>IF(false,"003-318", "003-318")</f>
      </c>
      <c r="D419" t="s" s="8">
        <v>208</v>
      </c>
      <c r="E419" t="n" s="8">
        <v>1.0</v>
      </c>
      <c r="F419" t="n" s="8">
        <v>1253.0</v>
      </c>
      <c r="G419" t="s" s="8">
        <v>53</v>
      </c>
      <c r="H419" t="s" s="8">
        <v>473</v>
      </c>
      <c r="I419" t="s" s="8">
        <v>588</v>
      </c>
    </row>
    <row r="420" ht="16.0" customHeight="true">
      <c r="A420" t="n" s="7">
        <v>4.2744368E7</v>
      </c>
      <c r="B420" t="s" s="8">
        <v>54</v>
      </c>
      <c r="C420" t="n" s="8">
        <f>IF(false,"120922204", "120922204")</f>
      </c>
      <c r="D420" t="s" s="8">
        <v>589</v>
      </c>
      <c r="E420" t="n" s="8">
        <v>1.0</v>
      </c>
      <c r="F420" t="n" s="8">
        <v>295.0</v>
      </c>
      <c r="G420" t="s" s="8">
        <v>53</v>
      </c>
      <c r="H420" t="s" s="8">
        <v>473</v>
      </c>
      <c r="I420" t="s" s="8">
        <v>590</v>
      </c>
    </row>
    <row r="421" ht="16.0" customHeight="true">
      <c r="A421" t="n" s="7">
        <v>4.2591182E7</v>
      </c>
      <c r="B421" t="s" s="8">
        <v>73</v>
      </c>
      <c r="C421" t="n" s="8">
        <f>IF(false,"005-1514", "005-1514")</f>
      </c>
      <c r="D421" t="s" s="8">
        <v>89</v>
      </c>
      <c r="E421" t="n" s="8">
        <v>1.0</v>
      </c>
      <c r="F421" t="n" s="8">
        <v>818.0</v>
      </c>
      <c r="G421" t="s" s="8">
        <v>53</v>
      </c>
      <c r="H421" t="s" s="8">
        <v>473</v>
      </c>
      <c r="I421" t="s" s="8">
        <v>591</v>
      </c>
    </row>
    <row r="422" ht="16.0" customHeight="true">
      <c r="A422" t="n" s="7">
        <v>4.2771597E7</v>
      </c>
      <c r="B422" t="s" s="8">
        <v>54</v>
      </c>
      <c r="C422" t="n" s="8">
        <f>IF(false,"005-1204", "005-1204")</f>
      </c>
      <c r="D422" t="s" s="8">
        <v>469</v>
      </c>
      <c r="E422" t="n" s="8">
        <v>1.0</v>
      </c>
      <c r="F422" t="n" s="8">
        <v>1.0</v>
      </c>
      <c r="G422" t="s" s="8">
        <v>53</v>
      </c>
      <c r="H422" t="s" s="8">
        <v>473</v>
      </c>
      <c r="I422" t="s" s="8">
        <v>592</v>
      </c>
    </row>
    <row r="423" ht="16.0" customHeight="true">
      <c r="A423" t="n" s="7">
        <v>4.2771597E7</v>
      </c>
      <c r="B423" t="s" s="8">
        <v>54</v>
      </c>
      <c r="C423" t="n" s="8">
        <f>IF(false,"005-1203", "005-1203")</f>
      </c>
      <c r="D423" t="s" s="8">
        <v>593</v>
      </c>
      <c r="E423" t="n" s="8">
        <v>1.0</v>
      </c>
      <c r="F423" t="n" s="8">
        <v>1.0</v>
      </c>
      <c r="G423" t="s" s="8">
        <v>53</v>
      </c>
      <c r="H423" t="s" s="8">
        <v>473</v>
      </c>
      <c r="I423" t="s" s="8">
        <v>592</v>
      </c>
    </row>
    <row r="424" ht="16.0" customHeight="true">
      <c r="A424" t="n" s="7">
        <v>4.2726899E7</v>
      </c>
      <c r="B424" t="s" s="8">
        <v>54</v>
      </c>
      <c r="C424" t="n" s="8">
        <f>IF(false,"002-101", "002-101")</f>
      </c>
      <c r="D424" t="s" s="8">
        <v>181</v>
      </c>
      <c r="E424" t="n" s="8">
        <v>1.0</v>
      </c>
      <c r="F424" t="n" s="8">
        <v>1389.0</v>
      </c>
      <c r="G424" t="s" s="8">
        <v>53</v>
      </c>
      <c r="H424" t="s" s="8">
        <v>473</v>
      </c>
      <c r="I424" t="s" s="8">
        <v>594</v>
      </c>
    </row>
    <row r="425" ht="16.0" customHeight="true">
      <c r="A425" t="n" s="7">
        <v>4.2729747E7</v>
      </c>
      <c r="B425" t="s" s="8">
        <v>54</v>
      </c>
      <c r="C425" t="n" s="8">
        <f>IF(false,"008-577", "008-577")</f>
      </c>
      <c r="D425" t="s" s="8">
        <v>147</v>
      </c>
      <c r="E425" t="n" s="8">
        <v>1.0</v>
      </c>
      <c r="F425" t="n" s="8">
        <v>766.0</v>
      </c>
      <c r="G425" t="s" s="8">
        <v>53</v>
      </c>
      <c r="H425" t="s" s="8">
        <v>473</v>
      </c>
      <c r="I425" t="s" s="8">
        <v>595</v>
      </c>
    </row>
    <row r="426" ht="16.0" customHeight="true">
      <c r="A426" t="n" s="7">
        <v>4.2758669E7</v>
      </c>
      <c r="B426" t="s" s="8">
        <v>54</v>
      </c>
      <c r="C426" t="n" s="8">
        <f>IF(false,"120921947", "120921947")</f>
      </c>
      <c r="D426" t="s" s="8">
        <v>64</v>
      </c>
      <c r="E426" t="n" s="8">
        <v>1.0</v>
      </c>
      <c r="F426" t="n" s="8">
        <v>367.0</v>
      </c>
      <c r="G426" t="s" s="8">
        <v>53</v>
      </c>
      <c r="H426" t="s" s="8">
        <v>473</v>
      </c>
      <c r="I426" t="s" s="8">
        <v>596</v>
      </c>
    </row>
    <row r="427" ht="16.0" customHeight="true">
      <c r="A427" t="n" s="7">
        <v>4.2828416E7</v>
      </c>
      <c r="B427" t="s" s="8">
        <v>273</v>
      </c>
      <c r="C427" t="n" s="8">
        <f>IF(false,"000-631", "000-631")</f>
      </c>
      <c r="D427" t="s" s="8">
        <v>92</v>
      </c>
      <c r="E427" t="n" s="8">
        <v>3.0</v>
      </c>
      <c r="F427" t="n" s="8">
        <v>1515.0</v>
      </c>
      <c r="G427" t="s" s="8">
        <v>53</v>
      </c>
      <c r="H427" t="s" s="8">
        <v>473</v>
      </c>
      <c r="I427" t="s" s="8">
        <v>597</v>
      </c>
    </row>
    <row r="428" ht="16.0" customHeight="true">
      <c r="A428" t="n" s="7">
        <v>4.2829164E7</v>
      </c>
      <c r="B428" t="s" s="8">
        <v>273</v>
      </c>
      <c r="C428" t="n" s="8">
        <f>IF(false,"120922164", "120922164")</f>
      </c>
      <c r="D428" t="s" s="8">
        <v>422</v>
      </c>
      <c r="E428" t="n" s="8">
        <v>1.0</v>
      </c>
      <c r="F428" t="n" s="8">
        <v>931.0</v>
      </c>
      <c r="G428" t="s" s="8">
        <v>53</v>
      </c>
      <c r="H428" t="s" s="8">
        <v>473</v>
      </c>
      <c r="I428" t="s" s="8">
        <v>598</v>
      </c>
    </row>
    <row r="429" ht="16.0" customHeight="true">
      <c r="A429" t="n" s="7">
        <v>4.2869693E7</v>
      </c>
      <c r="B429" t="s" s="8">
        <v>273</v>
      </c>
      <c r="C429" t="n" s="8">
        <f>IF(false,"002-101", "002-101")</f>
      </c>
      <c r="D429" t="s" s="8">
        <v>181</v>
      </c>
      <c r="E429" t="n" s="8">
        <v>3.0</v>
      </c>
      <c r="F429" t="n" s="8">
        <v>3336.0</v>
      </c>
      <c r="G429" t="s" s="8">
        <v>53</v>
      </c>
      <c r="H429" t="s" s="8">
        <v>473</v>
      </c>
      <c r="I429" t="s" s="8">
        <v>599</v>
      </c>
    </row>
    <row r="430" ht="16.0" customHeight="true">
      <c r="A430" t="n" s="7">
        <v>4.273695E7</v>
      </c>
      <c r="B430" t="s" s="8">
        <v>54</v>
      </c>
      <c r="C430" t="n" s="8">
        <f>IF(false,"120921853", "120921853")</f>
      </c>
      <c r="D430" t="s" s="8">
        <v>142</v>
      </c>
      <c r="E430" t="n" s="8">
        <v>1.0</v>
      </c>
      <c r="F430" t="n" s="8">
        <v>659.0</v>
      </c>
      <c r="G430" t="s" s="8">
        <v>53</v>
      </c>
      <c r="H430" t="s" s="8">
        <v>473</v>
      </c>
      <c r="I430" t="s" s="8">
        <v>600</v>
      </c>
    </row>
    <row r="431" ht="16.0" customHeight="true">
      <c r="A431" t="n" s="7">
        <v>4.2755597E7</v>
      </c>
      <c r="B431" t="s" s="8">
        <v>54</v>
      </c>
      <c r="C431" t="n" s="8">
        <f>IF(false,"120922351", "120922351")</f>
      </c>
      <c r="D431" t="s" s="8">
        <v>76</v>
      </c>
      <c r="E431" t="n" s="8">
        <v>1.0</v>
      </c>
      <c r="F431" t="n" s="8">
        <v>689.0</v>
      </c>
      <c r="G431" t="s" s="8">
        <v>53</v>
      </c>
      <c r="H431" t="s" s="8">
        <v>473</v>
      </c>
      <c r="I431" t="s" s="8">
        <v>601</v>
      </c>
    </row>
    <row r="432" ht="16.0" customHeight="true">
      <c r="A432" t="n" s="7">
        <v>4.2895736E7</v>
      </c>
      <c r="B432" t="s" s="8">
        <v>273</v>
      </c>
      <c r="C432" t="n" s="8">
        <f>IF(false,"120922005", "120922005")</f>
      </c>
      <c r="D432" t="s" s="8">
        <v>572</v>
      </c>
      <c r="E432" t="n" s="8">
        <v>1.0</v>
      </c>
      <c r="F432" t="n" s="8">
        <v>1699.0</v>
      </c>
      <c r="G432" t="s" s="8">
        <v>53</v>
      </c>
      <c r="H432" t="s" s="8">
        <v>473</v>
      </c>
      <c r="I432" t="s" s="8">
        <v>602</v>
      </c>
    </row>
    <row r="433" ht="16.0" customHeight="true">
      <c r="A433" t="n" s="7">
        <v>4.2825989E7</v>
      </c>
      <c r="B433" t="s" s="8">
        <v>273</v>
      </c>
      <c r="C433" t="n" s="8">
        <f>IF(false,"005-1039", "005-1039")</f>
      </c>
      <c r="D433" t="s" s="8">
        <v>117</v>
      </c>
      <c r="E433" t="n" s="8">
        <v>1.0</v>
      </c>
      <c r="F433" t="n" s="8">
        <v>1197.0</v>
      </c>
      <c r="G433" t="s" s="8">
        <v>53</v>
      </c>
      <c r="H433" t="s" s="8">
        <v>473</v>
      </c>
      <c r="I433" t="s" s="8">
        <v>603</v>
      </c>
    </row>
    <row r="434" ht="16.0" customHeight="true">
      <c r="A434" t="n" s="7">
        <v>4.2604098E7</v>
      </c>
      <c r="B434" t="s" s="8">
        <v>73</v>
      </c>
      <c r="C434" t="n" s="8">
        <f>IF(false,"120921905", "120921905")</f>
      </c>
      <c r="D434" t="s" s="8">
        <v>101</v>
      </c>
      <c r="E434" t="n" s="8">
        <v>1.0</v>
      </c>
      <c r="F434" t="n" s="8">
        <v>793.0</v>
      </c>
      <c r="G434" t="s" s="8">
        <v>53</v>
      </c>
      <c r="H434" t="s" s="8">
        <v>473</v>
      </c>
      <c r="I434" t="s" s="8">
        <v>604</v>
      </c>
    </row>
    <row r="435" ht="16.0" customHeight="true">
      <c r="A435" t="n" s="7">
        <v>4.2729501E7</v>
      </c>
      <c r="B435" t="s" s="8">
        <v>54</v>
      </c>
      <c r="C435" t="n" s="8">
        <f>IF(false,"005-1375", "005-1375")</f>
      </c>
      <c r="D435" t="s" s="8">
        <v>425</v>
      </c>
      <c r="E435" t="n" s="8">
        <v>1.0</v>
      </c>
      <c r="F435" t="n" s="8">
        <v>423.0</v>
      </c>
      <c r="G435" t="s" s="8">
        <v>53</v>
      </c>
      <c r="H435" t="s" s="8">
        <v>473</v>
      </c>
      <c r="I435" t="s" s="8">
        <v>605</v>
      </c>
    </row>
    <row r="436" ht="16.0" customHeight="true">
      <c r="A436" t="n" s="7">
        <v>4.2686809E7</v>
      </c>
      <c r="B436" t="s" s="8">
        <v>73</v>
      </c>
      <c r="C436" t="n" s="8">
        <f>IF(false,"005-1513", "005-1513")</f>
      </c>
      <c r="D436" t="s" s="8">
        <v>161</v>
      </c>
      <c r="E436" t="n" s="8">
        <v>1.0</v>
      </c>
      <c r="F436" t="n" s="8">
        <v>688.0</v>
      </c>
      <c r="G436" t="s" s="8">
        <v>53</v>
      </c>
      <c r="H436" t="s" s="8">
        <v>473</v>
      </c>
      <c r="I436" t="s" s="8">
        <v>606</v>
      </c>
    </row>
    <row r="437" ht="16.0" customHeight="true">
      <c r="A437" t="n" s="7">
        <v>4.2751708E7</v>
      </c>
      <c r="B437" t="s" s="8">
        <v>54</v>
      </c>
      <c r="C437" t="n" s="8">
        <f>IF(false,"120922351", "120922351")</f>
      </c>
      <c r="D437" t="s" s="8">
        <v>76</v>
      </c>
      <c r="E437" t="n" s="8">
        <v>2.0</v>
      </c>
      <c r="F437" t="n" s="8">
        <v>1526.0</v>
      </c>
      <c r="G437" t="s" s="8">
        <v>53</v>
      </c>
      <c r="H437" t="s" s="8">
        <v>473</v>
      </c>
      <c r="I437" t="s" s="8">
        <v>607</v>
      </c>
    </row>
    <row r="438" ht="16.0" customHeight="true">
      <c r="A438" t="n" s="7">
        <v>4.2759287E7</v>
      </c>
      <c r="B438" t="s" s="8">
        <v>54</v>
      </c>
      <c r="C438" t="n" s="8">
        <f>IF(false,"01-003884", "01-003884")</f>
      </c>
      <c r="D438" t="s" s="8">
        <v>66</v>
      </c>
      <c r="E438" t="n" s="8">
        <v>1.0</v>
      </c>
      <c r="F438" t="n" s="8">
        <v>989.0</v>
      </c>
      <c r="G438" t="s" s="8">
        <v>53</v>
      </c>
      <c r="H438" t="s" s="8">
        <v>473</v>
      </c>
      <c r="I438" t="s" s="8">
        <v>608</v>
      </c>
    </row>
    <row r="439" ht="16.0" customHeight="true">
      <c r="A439" t="n" s="7">
        <v>4.2710757E7</v>
      </c>
      <c r="B439" t="s" s="8">
        <v>54</v>
      </c>
      <c r="C439" t="n" s="8">
        <f>IF(false,"120921995", "120921995")</f>
      </c>
      <c r="D439" t="s" s="8">
        <v>69</v>
      </c>
      <c r="E439" t="n" s="8">
        <v>2.0</v>
      </c>
      <c r="F439" t="n" s="8">
        <v>1987.0</v>
      </c>
      <c r="G439" t="s" s="8">
        <v>53</v>
      </c>
      <c r="H439" t="s" s="8">
        <v>473</v>
      </c>
      <c r="I439" t="s" s="8">
        <v>609</v>
      </c>
    </row>
    <row r="440" ht="16.0" customHeight="true">
      <c r="A440" t="n" s="7">
        <v>4.2722126E7</v>
      </c>
      <c r="B440" t="s" s="8">
        <v>54</v>
      </c>
      <c r="C440" t="n" s="8">
        <f>IF(false,"01-003884", "01-003884")</f>
      </c>
      <c r="D440" t="s" s="8">
        <v>66</v>
      </c>
      <c r="E440" t="n" s="8">
        <v>2.0</v>
      </c>
      <c r="F440" t="n" s="8">
        <v>1514.0</v>
      </c>
      <c r="G440" t="s" s="8">
        <v>53</v>
      </c>
      <c r="H440" t="s" s="8">
        <v>473</v>
      </c>
      <c r="I440" t="s" s="8">
        <v>610</v>
      </c>
    </row>
    <row r="441" ht="16.0" customHeight="true">
      <c r="A441" t="n" s="7">
        <v>4.281344E7</v>
      </c>
      <c r="B441" t="s" s="8">
        <v>54</v>
      </c>
      <c r="C441" t="n" s="8">
        <f>IF(false,"005-1039", "005-1039")</f>
      </c>
      <c r="D441" t="s" s="8">
        <v>117</v>
      </c>
      <c r="E441" t="n" s="8">
        <v>4.0</v>
      </c>
      <c r="F441" t="n" s="8">
        <v>5660.0</v>
      </c>
      <c r="G441" t="s" s="8">
        <v>53</v>
      </c>
      <c r="H441" t="s" s="8">
        <v>473</v>
      </c>
      <c r="I441" t="s" s="8">
        <v>611</v>
      </c>
    </row>
    <row r="442" ht="16.0" customHeight="true">
      <c r="A442" t="n" s="7">
        <v>4.2880875E7</v>
      </c>
      <c r="B442" t="s" s="8">
        <v>273</v>
      </c>
      <c r="C442" t="n" s="8">
        <f>IF(false,"120922351", "120922351")</f>
      </c>
      <c r="D442" t="s" s="8">
        <v>76</v>
      </c>
      <c r="E442" t="n" s="8">
        <v>1.0</v>
      </c>
      <c r="F442" t="n" s="8">
        <v>700.0</v>
      </c>
      <c r="G442" t="s" s="8">
        <v>53</v>
      </c>
      <c r="H442" t="s" s="8">
        <v>473</v>
      </c>
      <c r="I442" t="s" s="8">
        <v>612</v>
      </c>
    </row>
    <row r="443" ht="16.0" customHeight="true">
      <c r="A443" t="n" s="7">
        <v>4.2824184E7</v>
      </c>
      <c r="B443" t="s" s="8">
        <v>273</v>
      </c>
      <c r="C443" t="n" s="8">
        <f>IF(false,"005-1514", "005-1514")</f>
      </c>
      <c r="D443" t="s" s="8">
        <v>89</v>
      </c>
      <c r="E443" t="n" s="8">
        <v>1.0</v>
      </c>
      <c r="F443" t="n" s="8">
        <v>1.0</v>
      </c>
      <c r="G443" t="s" s="8">
        <v>53</v>
      </c>
      <c r="H443" t="s" s="8">
        <v>473</v>
      </c>
      <c r="I443" t="s" s="8">
        <v>613</v>
      </c>
    </row>
    <row r="444" ht="16.0" customHeight="true">
      <c r="A444" t="n" s="7">
        <v>4.2759658E7</v>
      </c>
      <c r="B444" t="s" s="8">
        <v>54</v>
      </c>
      <c r="C444" t="n" s="8">
        <f>IF(false,"000-631", "000-631")</f>
      </c>
      <c r="D444" t="s" s="8">
        <v>92</v>
      </c>
      <c r="E444" t="n" s="8">
        <v>2.0</v>
      </c>
      <c r="F444" t="n" s="8">
        <v>806.0</v>
      </c>
      <c r="G444" t="s" s="8">
        <v>53</v>
      </c>
      <c r="H444" t="s" s="8">
        <v>473</v>
      </c>
      <c r="I444" t="s" s="8">
        <v>614</v>
      </c>
    </row>
    <row r="445" ht="16.0" customHeight="true">
      <c r="A445" t="n" s="7">
        <v>4.2792806E7</v>
      </c>
      <c r="B445" t="s" s="8">
        <v>54</v>
      </c>
      <c r="C445" t="n" s="8">
        <f>IF(false,"120922351", "120922351")</f>
      </c>
      <c r="D445" t="s" s="8">
        <v>76</v>
      </c>
      <c r="E445" t="n" s="8">
        <v>3.0</v>
      </c>
      <c r="F445" t="n" s="8">
        <v>1976.0</v>
      </c>
      <c r="G445" t="s" s="8">
        <v>53</v>
      </c>
      <c r="H445" t="s" s="8">
        <v>473</v>
      </c>
      <c r="I445" t="s" s="8">
        <v>615</v>
      </c>
    </row>
    <row r="446" ht="16.0" customHeight="true">
      <c r="A446" t="n" s="7">
        <v>4.276711E7</v>
      </c>
      <c r="B446" t="s" s="8">
        <v>54</v>
      </c>
      <c r="C446" t="n" s="8">
        <f>IF(false,"005-1518", "005-1518")</f>
      </c>
      <c r="D446" t="s" s="8">
        <v>194</v>
      </c>
      <c r="E446" t="n" s="8">
        <v>1.0</v>
      </c>
      <c r="F446" t="n" s="8">
        <v>909.0</v>
      </c>
      <c r="G446" t="s" s="8">
        <v>53</v>
      </c>
      <c r="H446" t="s" s="8">
        <v>473</v>
      </c>
      <c r="I446" t="s" s="8">
        <v>616</v>
      </c>
    </row>
    <row r="447" ht="16.0" customHeight="true">
      <c r="A447" t="n" s="7">
        <v>4.2804644E7</v>
      </c>
      <c r="B447" t="s" s="8">
        <v>54</v>
      </c>
      <c r="C447" t="n" s="8">
        <f>IF(false,"01-003884", "01-003884")</f>
      </c>
      <c r="D447" t="s" s="8">
        <v>66</v>
      </c>
      <c r="E447" t="n" s="8">
        <v>2.0</v>
      </c>
      <c r="F447" t="n" s="8">
        <v>1509.0</v>
      </c>
      <c r="G447" t="s" s="8">
        <v>53</v>
      </c>
      <c r="H447" t="s" s="8">
        <v>473</v>
      </c>
      <c r="I447" t="s" s="8">
        <v>617</v>
      </c>
    </row>
    <row r="448" ht="16.0" customHeight="true">
      <c r="A448" t="n" s="7">
        <v>4.2766337E7</v>
      </c>
      <c r="B448" t="s" s="8">
        <v>54</v>
      </c>
      <c r="C448" t="n" s="8">
        <f>IF(false,"120921939", "120921939")</f>
      </c>
      <c r="D448" t="s" s="8">
        <v>140</v>
      </c>
      <c r="E448" t="n" s="8">
        <v>1.0</v>
      </c>
      <c r="F448" t="n" s="8">
        <v>989.0</v>
      </c>
      <c r="G448" t="s" s="8">
        <v>53</v>
      </c>
      <c r="H448" t="s" s="8">
        <v>473</v>
      </c>
      <c r="I448" t="s" s="8">
        <v>618</v>
      </c>
    </row>
    <row r="449" ht="16.0" customHeight="true">
      <c r="A449" t="n" s="7">
        <v>4.2804538E7</v>
      </c>
      <c r="B449" t="s" s="8">
        <v>54</v>
      </c>
      <c r="C449" t="n" s="8">
        <f>IF(false,"005-1514", "005-1514")</f>
      </c>
      <c r="D449" t="s" s="8">
        <v>89</v>
      </c>
      <c r="E449" t="n" s="8">
        <v>1.0</v>
      </c>
      <c r="F449" t="n" s="8">
        <v>485.0</v>
      </c>
      <c r="G449" t="s" s="8">
        <v>53</v>
      </c>
      <c r="H449" t="s" s="8">
        <v>473</v>
      </c>
      <c r="I449" t="s" s="8">
        <v>619</v>
      </c>
    </row>
    <row r="450" ht="16.0" customHeight="true">
      <c r="A450" t="n" s="7">
        <v>4.2817881E7</v>
      </c>
      <c r="B450" t="s" s="8">
        <v>273</v>
      </c>
      <c r="C450" t="n" s="8">
        <f>IF(false,"005-1515", "005-1515")</f>
      </c>
      <c r="D450" t="s" s="8">
        <v>82</v>
      </c>
      <c r="E450" t="n" s="8">
        <v>1.0</v>
      </c>
      <c r="F450" t="n" s="8">
        <v>953.0</v>
      </c>
      <c r="G450" t="s" s="8">
        <v>53</v>
      </c>
      <c r="H450" t="s" s="8">
        <v>473</v>
      </c>
      <c r="I450" t="s" s="8">
        <v>620</v>
      </c>
    </row>
    <row r="451" ht="16.0" customHeight="true">
      <c r="A451" t="n" s="7">
        <v>4.2797735E7</v>
      </c>
      <c r="B451" t="s" s="8">
        <v>54</v>
      </c>
      <c r="C451" t="n" s="8">
        <f>IF(false,"005-1039", "005-1039")</f>
      </c>
      <c r="D451" t="s" s="8">
        <v>117</v>
      </c>
      <c r="E451" t="n" s="8">
        <v>1.0</v>
      </c>
      <c r="F451" t="n" s="8">
        <v>1305.0</v>
      </c>
      <c r="G451" t="s" s="8">
        <v>53</v>
      </c>
      <c r="H451" t="s" s="8">
        <v>473</v>
      </c>
      <c r="I451" t="s" s="8">
        <v>621</v>
      </c>
    </row>
    <row r="452" ht="16.0" customHeight="true">
      <c r="A452" t="n" s="7">
        <v>4.282655E7</v>
      </c>
      <c r="B452" t="s" s="8">
        <v>273</v>
      </c>
      <c r="C452" t="n" s="8">
        <f>IF(false,"005-1514", "005-1514")</f>
      </c>
      <c r="D452" t="s" s="8">
        <v>89</v>
      </c>
      <c r="E452" t="n" s="8">
        <v>1.0</v>
      </c>
      <c r="F452" t="n" s="8">
        <v>966.0</v>
      </c>
      <c r="G452" t="s" s="8">
        <v>53</v>
      </c>
      <c r="H452" t="s" s="8">
        <v>473</v>
      </c>
      <c r="I452" t="s" s="8">
        <v>622</v>
      </c>
    </row>
    <row r="453" ht="16.0" customHeight="true">
      <c r="A453" t="n" s="7">
        <v>4.2933801E7</v>
      </c>
      <c r="B453" t="s" s="8">
        <v>273</v>
      </c>
      <c r="C453" t="n" s="8">
        <f>IF(false,"120922351", "120922351")</f>
      </c>
      <c r="D453" t="s" s="8">
        <v>76</v>
      </c>
      <c r="E453" t="n" s="8">
        <v>1.0</v>
      </c>
      <c r="F453" t="n" s="8">
        <v>671.0</v>
      </c>
      <c r="G453" t="s" s="8">
        <v>53</v>
      </c>
      <c r="H453" t="s" s="8">
        <v>473</v>
      </c>
      <c r="I453" t="s" s="8">
        <v>623</v>
      </c>
    </row>
    <row r="454" ht="16.0" customHeight="true">
      <c r="A454" t="n" s="7">
        <v>4.2561514E7</v>
      </c>
      <c r="B454" t="s" s="8">
        <v>51</v>
      </c>
      <c r="C454" t="n" s="8">
        <f>IF(false,"120922555", "120922555")</f>
      </c>
      <c r="D454" t="s" s="8">
        <v>624</v>
      </c>
      <c r="E454" t="n" s="8">
        <v>1.0</v>
      </c>
      <c r="F454" t="n" s="8">
        <v>1385.0</v>
      </c>
      <c r="G454" t="s" s="8">
        <v>53</v>
      </c>
      <c r="H454" t="s" s="8">
        <v>473</v>
      </c>
      <c r="I454" t="s" s="8">
        <v>625</v>
      </c>
    </row>
    <row r="455" ht="16.0" customHeight="true">
      <c r="A455" t="n" s="7">
        <v>4.1939403E7</v>
      </c>
      <c r="B455" t="s" s="8">
        <v>132</v>
      </c>
      <c r="C455" t="n" s="8">
        <f>IF(false,"120921995", "120921995")</f>
      </c>
      <c r="D455" t="s" s="8">
        <v>133</v>
      </c>
      <c r="E455" t="n" s="8">
        <v>1.0</v>
      </c>
      <c r="F455" t="n" s="8">
        <v>984.0</v>
      </c>
      <c r="G455" t="s" s="8">
        <v>53</v>
      </c>
      <c r="H455" t="s" s="8">
        <v>473</v>
      </c>
      <c r="I455" t="s" s="8">
        <v>626</v>
      </c>
    </row>
    <row r="456" ht="16.0" customHeight="true">
      <c r="A456" t="n" s="7">
        <v>4.2766598E7</v>
      </c>
      <c r="B456" t="s" s="8">
        <v>54</v>
      </c>
      <c r="C456" t="n" s="8">
        <f>IF(false,"120922035", "120922035")</f>
      </c>
      <c r="D456" t="s" s="8">
        <v>338</v>
      </c>
      <c r="E456" t="n" s="8">
        <v>1.0</v>
      </c>
      <c r="F456" t="n" s="8">
        <v>790.0</v>
      </c>
      <c r="G456" t="s" s="8">
        <v>53</v>
      </c>
      <c r="H456" t="s" s="8">
        <v>473</v>
      </c>
      <c r="I456" t="s" s="8">
        <v>627</v>
      </c>
    </row>
    <row r="457" ht="16.0" customHeight="true">
      <c r="A457" t="n" s="7">
        <v>4.278466E7</v>
      </c>
      <c r="B457" t="s" s="8">
        <v>54</v>
      </c>
      <c r="C457" t="n" s="8">
        <f>IF(false,"120921947", "120921947")</f>
      </c>
      <c r="D457" t="s" s="8">
        <v>64</v>
      </c>
      <c r="E457" t="n" s="8">
        <v>1.0</v>
      </c>
      <c r="F457" t="n" s="8">
        <v>1.0</v>
      </c>
      <c r="G457" t="s" s="8">
        <v>53</v>
      </c>
      <c r="H457" t="s" s="8">
        <v>473</v>
      </c>
      <c r="I457" t="s" s="8">
        <v>628</v>
      </c>
    </row>
    <row r="458" ht="16.0" customHeight="true">
      <c r="A458" t="n" s="7">
        <v>4.2815517E7</v>
      </c>
      <c r="B458" t="s" s="8">
        <v>273</v>
      </c>
      <c r="C458" t="n" s="8">
        <f>IF(false,"005-1039", "005-1039")</f>
      </c>
      <c r="D458" t="s" s="8">
        <v>117</v>
      </c>
      <c r="E458" t="n" s="8">
        <v>1.0</v>
      </c>
      <c r="F458" t="n" s="8">
        <v>1415.0</v>
      </c>
      <c r="G458" t="s" s="8">
        <v>53</v>
      </c>
      <c r="H458" t="s" s="8">
        <v>473</v>
      </c>
      <c r="I458" t="s" s="8">
        <v>629</v>
      </c>
    </row>
    <row r="459" ht="16.0" customHeight="true">
      <c r="A459" t="n" s="7">
        <v>4.2811831E7</v>
      </c>
      <c r="B459" t="s" s="8">
        <v>54</v>
      </c>
      <c r="C459" t="n" s="8">
        <f>IF(false,"005-1515", "005-1515")</f>
      </c>
      <c r="D459" t="s" s="8">
        <v>82</v>
      </c>
      <c r="E459" t="n" s="8">
        <v>2.0</v>
      </c>
      <c r="F459" t="n" s="8">
        <v>1297.0</v>
      </c>
      <c r="G459" t="s" s="8">
        <v>53</v>
      </c>
      <c r="H459" t="s" s="8">
        <v>473</v>
      </c>
      <c r="I459" t="s" s="8">
        <v>630</v>
      </c>
    </row>
    <row r="460" ht="16.0" customHeight="true">
      <c r="A460" t="n" s="7">
        <v>4.2810096E7</v>
      </c>
      <c r="B460" t="s" s="8">
        <v>54</v>
      </c>
      <c r="C460" t="n" s="8">
        <f>IF(false,"005-1039", "005-1039")</f>
      </c>
      <c r="D460" t="s" s="8">
        <v>117</v>
      </c>
      <c r="E460" t="n" s="8">
        <v>2.0</v>
      </c>
      <c r="F460" t="n" s="8">
        <v>2830.0</v>
      </c>
      <c r="G460" t="s" s="8">
        <v>53</v>
      </c>
      <c r="H460" t="s" s="8">
        <v>473</v>
      </c>
      <c r="I460" t="s" s="8">
        <v>631</v>
      </c>
    </row>
    <row r="461" ht="16.0" customHeight="true">
      <c r="A461" t="n" s="7">
        <v>4.2725618E7</v>
      </c>
      <c r="B461" t="s" s="8">
        <v>54</v>
      </c>
      <c r="C461" t="n" s="8">
        <f>IF(false,"000-631", "000-631")</f>
      </c>
      <c r="D461" t="s" s="8">
        <v>92</v>
      </c>
      <c r="E461" t="n" s="8">
        <v>4.0</v>
      </c>
      <c r="F461" t="n" s="8">
        <v>1600.0</v>
      </c>
      <c r="G461" t="s" s="8">
        <v>53</v>
      </c>
      <c r="H461" t="s" s="8">
        <v>473</v>
      </c>
      <c r="I461" t="s" s="8">
        <v>632</v>
      </c>
    </row>
    <row r="462" ht="16.0" customHeight="true">
      <c r="A462" t="n" s="7">
        <v>4.272775E7</v>
      </c>
      <c r="B462" t="s" s="8">
        <v>54</v>
      </c>
      <c r="C462" t="n" s="8">
        <f>IF(false,"120921905", "120921905")</f>
      </c>
      <c r="D462" t="s" s="8">
        <v>101</v>
      </c>
      <c r="E462" t="n" s="8">
        <v>2.0</v>
      </c>
      <c r="F462" t="n" s="8">
        <v>1198.0</v>
      </c>
      <c r="G462" t="s" s="8">
        <v>53</v>
      </c>
      <c r="H462" t="s" s="8">
        <v>473</v>
      </c>
      <c r="I462" t="s" s="8">
        <v>633</v>
      </c>
    </row>
    <row r="463" ht="16.0" customHeight="true">
      <c r="A463" t="n" s="7">
        <v>4.2746848E7</v>
      </c>
      <c r="B463" t="s" s="8">
        <v>54</v>
      </c>
      <c r="C463" t="n" s="8">
        <f>IF(false,"120921743", "120921743")</f>
      </c>
      <c r="D463" t="s" s="8">
        <v>634</v>
      </c>
      <c r="E463" t="n" s="8">
        <v>2.0</v>
      </c>
      <c r="F463" t="n" s="8">
        <v>1798.0</v>
      </c>
      <c r="G463" t="s" s="8">
        <v>53</v>
      </c>
      <c r="H463" t="s" s="8">
        <v>473</v>
      </c>
      <c r="I463" t="s" s="8">
        <v>635</v>
      </c>
    </row>
    <row r="464" ht="16.0" customHeight="true">
      <c r="A464" t="n" s="7">
        <v>4.2905835E7</v>
      </c>
      <c r="B464" t="s" s="8">
        <v>273</v>
      </c>
      <c r="C464" t="n" s="8">
        <f>IF(false,"005-1517", "005-1517")</f>
      </c>
      <c r="D464" t="s" s="8">
        <v>253</v>
      </c>
      <c r="E464" t="n" s="8">
        <v>1.0</v>
      </c>
      <c r="F464" t="n" s="8">
        <v>405.0</v>
      </c>
      <c r="G464" t="s" s="8">
        <v>53</v>
      </c>
      <c r="H464" t="s" s="8">
        <v>473</v>
      </c>
      <c r="I464" t="s" s="8">
        <v>636</v>
      </c>
    </row>
    <row r="465" ht="16.0" customHeight="true">
      <c r="A465" t="n" s="7">
        <v>4.269637E7</v>
      </c>
      <c r="B465" t="s" s="8">
        <v>73</v>
      </c>
      <c r="C465" t="n" s="8">
        <f>IF(false,"005-1515", "005-1515")</f>
      </c>
      <c r="D465" t="s" s="8">
        <v>82</v>
      </c>
      <c r="E465" t="n" s="8">
        <v>1.0</v>
      </c>
      <c r="F465" t="n" s="8">
        <v>905.0</v>
      </c>
      <c r="G465" t="s" s="8">
        <v>53</v>
      </c>
      <c r="H465" t="s" s="8">
        <v>473</v>
      </c>
      <c r="I465" t="s" s="8">
        <v>637</v>
      </c>
    </row>
    <row r="466" ht="16.0" customHeight="true">
      <c r="A466" t="n" s="7">
        <v>4.2594079E7</v>
      </c>
      <c r="B466" t="s" s="8">
        <v>73</v>
      </c>
      <c r="C466" t="n" s="8">
        <f>IF(false,"120922354", "120922354")</f>
      </c>
      <c r="D466" t="s" s="8">
        <v>156</v>
      </c>
      <c r="E466" t="n" s="8">
        <v>1.0</v>
      </c>
      <c r="F466" t="n" s="8">
        <v>679.0</v>
      </c>
      <c r="G466" t="s" s="8">
        <v>53</v>
      </c>
      <c r="H466" t="s" s="8">
        <v>473</v>
      </c>
      <c r="I466" t="s" s="8">
        <v>638</v>
      </c>
    </row>
    <row r="467" ht="16.0" customHeight="true">
      <c r="A467" t="n" s="7">
        <v>4.2594079E7</v>
      </c>
      <c r="B467" t="s" s="8">
        <v>73</v>
      </c>
      <c r="C467" t="n" s="8">
        <f>IF(false,"120922351", "120922351")</f>
      </c>
      <c r="D467" t="s" s="8">
        <v>76</v>
      </c>
      <c r="E467" t="n" s="8">
        <v>1.0</v>
      </c>
      <c r="F467" t="n" s="8">
        <v>654.0</v>
      </c>
      <c r="G467" t="s" s="8">
        <v>53</v>
      </c>
      <c r="H467" t="s" s="8">
        <v>473</v>
      </c>
      <c r="I467" t="s" s="8">
        <v>638</v>
      </c>
    </row>
    <row r="468" ht="16.0" customHeight="true">
      <c r="A468" t="n" s="7">
        <v>4.2742821E7</v>
      </c>
      <c r="B468" t="s" s="8">
        <v>54</v>
      </c>
      <c r="C468" t="n" s="8">
        <f>IF(false,"120922425", "120922425")</f>
      </c>
      <c r="D468" t="s" s="8">
        <v>639</v>
      </c>
      <c r="E468" t="n" s="8">
        <v>1.0</v>
      </c>
      <c r="F468" t="n" s="8">
        <v>765.0</v>
      </c>
      <c r="G468" t="s" s="8">
        <v>53</v>
      </c>
      <c r="H468" t="s" s="8">
        <v>473</v>
      </c>
      <c r="I468" t="s" s="8">
        <v>640</v>
      </c>
    </row>
    <row r="469" ht="16.0" customHeight="true">
      <c r="A469" t="n" s="7">
        <v>4.2742821E7</v>
      </c>
      <c r="B469" t="s" s="8">
        <v>54</v>
      </c>
      <c r="C469" t="n" s="8">
        <f>IF(false,"120921871", "120921871")</f>
      </c>
      <c r="D469" t="s" s="8">
        <v>641</v>
      </c>
      <c r="E469" t="n" s="8">
        <v>1.0</v>
      </c>
      <c r="F469" t="n" s="8">
        <v>475.0</v>
      </c>
      <c r="G469" t="s" s="8">
        <v>53</v>
      </c>
      <c r="H469" t="s" s="8">
        <v>473</v>
      </c>
      <c r="I469" t="s" s="8">
        <v>640</v>
      </c>
    </row>
    <row r="470" ht="16.0" customHeight="true">
      <c r="A470" t="n" s="7">
        <v>4.253852E7</v>
      </c>
      <c r="B470" t="s" s="8">
        <v>51</v>
      </c>
      <c r="C470" t="n" s="8">
        <f>IF(false,"120921853", "120921853")</f>
      </c>
      <c r="D470" t="s" s="8">
        <v>142</v>
      </c>
      <c r="E470" t="n" s="8">
        <v>1.0</v>
      </c>
      <c r="F470" t="n" s="8">
        <v>919.0</v>
      </c>
      <c r="G470" t="s" s="8">
        <v>53</v>
      </c>
      <c r="H470" t="s" s="8">
        <v>473</v>
      </c>
      <c r="I470" t="s" s="8">
        <v>642</v>
      </c>
    </row>
    <row r="471" ht="16.0" customHeight="true">
      <c r="A471" t="n" s="7">
        <v>4.2637754E7</v>
      </c>
      <c r="B471" t="s" s="8">
        <v>73</v>
      </c>
      <c r="C471" t="n" s="8">
        <f>IF(false,"005-1515", "005-1515")</f>
      </c>
      <c r="D471" t="s" s="8">
        <v>82</v>
      </c>
      <c r="E471" t="n" s="8">
        <v>1.0</v>
      </c>
      <c r="F471" t="n" s="8">
        <v>905.0</v>
      </c>
      <c r="G471" t="s" s="8">
        <v>53</v>
      </c>
      <c r="H471" t="s" s="8">
        <v>473</v>
      </c>
      <c r="I471" t="s" s="8">
        <v>643</v>
      </c>
    </row>
    <row r="472" ht="16.0" customHeight="true">
      <c r="A472" t="n" s="7">
        <v>4.2715994E7</v>
      </c>
      <c r="B472" t="s" s="8">
        <v>54</v>
      </c>
      <c r="C472" t="n" s="8">
        <f>IF(false,"120922035", "120922035")</f>
      </c>
      <c r="D472" t="s" s="8">
        <v>338</v>
      </c>
      <c r="E472" t="n" s="8">
        <v>1.0</v>
      </c>
      <c r="F472" t="n" s="8">
        <v>790.0</v>
      </c>
      <c r="G472" t="s" s="8">
        <v>53</v>
      </c>
      <c r="H472" t="s" s="8">
        <v>473</v>
      </c>
      <c r="I472" t="s" s="8">
        <v>644</v>
      </c>
    </row>
    <row r="473" ht="16.0" customHeight="true">
      <c r="A473" t="n" s="7">
        <v>4.2648161E7</v>
      </c>
      <c r="B473" t="s" s="8">
        <v>73</v>
      </c>
      <c r="C473" t="n" s="8">
        <f>IF(false,"005-1516", "005-1516")</f>
      </c>
      <c r="D473" t="s" s="8">
        <v>78</v>
      </c>
      <c r="E473" t="n" s="8">
        <v>1.0</v>
      </c>
      <c r="F473" t="n" s="8">
        <v>953.0</v>
      </c>
      <c r="G473" t="s" s="8">
        <v>53</v>
      </c>
      <c r="H473" t="s" s="8">
        <v>473</v>
      </c>
      <c r="I473" t="s" s="8">
        <v>645</v>
      </c>
    </row>
    <row r="474" ht="16.0" customHeight="true">
      <c r="A474" t="n" s="7">
        <v>4.2461317E7</v>
      </c>
      <c r="B474" t="s" s="8">
        <v>103</v>
      </c>
      <c r="C474" t="n" s="8">
        <f>IF(false,"120922158", "120922158")</f>
      </c>
      <c r="D474" t="s" s="8">
        <v>238</v>
      </c>
      <c r="E474" t="n" s="8">
        <v>1.0</v>
      </c>
      <c r="F474" t="n" s="8">
        <v>599.0</v>
      </c>
      <c r="G474" t="s" s="8">
        <v>53</v>
      </c>
      <c r="H474" t="s" s="8">
        <v>473</v>
      </c>
      <c r="I474" t="s" s="8">
        <v>646</v>
      </c>
    </row>
    <row r="475" ht="16.0" customHeight="true">
      <c r="A475" t="n" s="7">
        <v>4.2689426E7</v>
      </c>
      <c r="B475" t="s" s="8">
        <v>73</v>
      </c>
      <c r="C475" t="n" s="8">
        <f>IF(false,"005-1516", "005-1516")</f>
      </c>
      <c r="D475" t="s" s="8">
        <v>78</v>
      </c>
      <c r="E475" t="n" s="8">
        <v>2.0</v>
      </c>
      <c r="F475" t="n" s="8">
        <v>1906.0</v>
      </c>
      <c r="G475" t="s" s="8">
        <v>53</v>
      </c>
      <c r="H475" t="s" s="8">
        <v>473</v>
      </c>
      <c r="I475" t="s" s="8">
        <v>647</v>
      </c>
    </row>
    <row r="476" ht="16.0" customHeight="true">
      <c r="A476" t="n" s="7">
        <v>4.2538782E7</v>
      </c>
      <c r="B476" t="s" s="8">
        <v>51</v>
      </c>
      <c r="C476" t="n" s="8">
        <f>IF(false,"005-1514", "005-1514")</f>
      </c>
      <c r="D476" t="s" s="8">
        <v>89</v>
      </c>
      <c r="E476" t="n" s="8">
        <v>1.0</v>
      </c>
      <c r="F476" t="n" s="8">
        <v>953.0</v>
      </c>
      <c r="G476" t="s" s="8">
        <v>53</v>
      </c>
      <c r="H476" t="s" s="8">
        <v>473</v>
      </c>
      <c r="I476" t="s" s="8">
        <v>648</v>
      </c>
    </row>
    <row r="477" ht="16.0" customHeight="true">
      <c r="A477" t="n" s="7">
        <v>4.2794946E7</v>
      </c>
      <c r="B477" t="s" s="8">
        <v>54</v>
      </c>
      <c r="C477" t="n" s="8">
        <f>IF(false,"120921939", "120921939")</f>
      </c>
      <c r="D477" t="s" s="8">
        <v>140</v>
      </c>
      <c r="E477" t="n" s="8">
        <v>1.0</v>
      </c>
      <c r="F477" t="n" s="8">
        <v>989.0</v>
      </c>
      <c r="G477" t="s" s="8">
        <v>53</v>
      </c>
      <c r="H477" t="s" s="8">
        <v>473</v>
      </c>
      <c r="I477" t="s" s="8">
        <v>649</v>
      </c>
    </row>
    <row r="478" ht="16.0" customHeight="true">
      <c r="A478" t="n" s="7">
        <v>4.2613426E7</v>
      </c>
      <c r="B478" t="s" s="8">
        <v>73</v>
      </c>
      <c r="C478" t="n" s="8">
        <f>IF(false,"005-1515", "005-1515")</f>
      </c>
      <c r="D478" t="s" s="8">
        <v>82</v>
      </c>
      <c r="E478" t="n" s="8">
        <v>1.0</v>
      </c>
      <c r="F478" t="n" s="8">
        <v>953.0</v>
      </c>
      <c r="G478" t="s" s="8">
        <v>53</v>
      </c>
      <c r="H478" t="s" s="8">
        <v>473</v>
      </c>
      <c r="I478" t="s" s="8">
        <v>650</v>
      </c>
    </row>
    <row r="479" ht="16.0" customHeight="true">
      <c r="A479" t="n" s="7">
        <v>4.1976989E7</v>
      </c>
      <c r="B479" t="s" s="8">
        <v>132</v>
      </c>
      <c r="C479" t="n" s="8">
        <f>IF(false,"005-1039", "005-1039")</f>
      </c>
      <c r="D479" t="s" s="8">
        <v>651</v>
      </c>
      <c r="E479" t="n" s="8">
        <v>1.0</v>
      </c>
      <c r="F479" t="n" s="8">
        <v>1493.0</v>
      </c>
      <c r="G479" t="s" s="8">
        <v>53</v>
      </c>
      <c r="H479" t="s" s="8">
        <v>473</v>
      </c>
      <c r="I479" t="s" s="8">
        <v>652</v>
      </c>
    </row>
    <row r="480" ht="16.0" customHeight="true">
      <c r="A480" t="n" s="7">
        <v>4.2737363E7</v>
      </c>
      <c r="B480" t="s" s="8">
        <v>54</v>
      </c>
      <c r="C480" t="n" s="8">
        <f>IF(false,"01-003884", "01-003884")</f>
      </c>
      <c r="D480" t="s" s="8">
        <v>66</v>
      </c>
      <c r="E480" t="n" s="8">
        <v>1.0</v>
      </c>
      <c r="F480" t="n" s="8">
        <v>989.0</v>
      </c>
      <c r="G480" t="s" s="8">
        <v>53</v>
      </c>
      <c r="H480" t="s" s="8">
        <v>473</v>
      </c>
      <c r="I480" t="s" s="8">
        <v>653</v>
      </c>
    </row>
    <row r="481" ht="16.0" customHeight="true">
      <c r="A481" t="n" s="7">
        <v>4.2777709E7</v>
      </c>
      <c r="B481" t="s" s="8">
        <v>54</v>
      </c>
      <c r="C481" t="n" s="8">
        <f>IF(false,"005-1515", "005-1515")</f>
      </c>
      <c r="D481" t="s" s="8">
        <v>82</v>
      </c>
      <c r="E481" t="n" s="8">
        <v>2.0</v>
      </c>
      <c r="F481" t="n" s="8">
        <v>1906.0</v>
      </c>
      <c r="G481" t="s" s="8">
        <v>53</v>
      </c>
      <c r="H481" t="s" s="8">
        <v>473</v>
      </c>
      <c r="I481" t="s" s="8">
        <v>654</v>
      </c>
    </row>
    <row r="482" ht="16.0" customHeight="true">
      <c r="A482" t="n" s="7">
        <v>4.2738017E7</v>
      </c>
      <c r="B482" t="s" s="8">
        <v>54</v>
      </c>
      <c r="C482" t="n" s="8">
        <f>IF(false,"120921939", "120921939")</f>
      </c>
      <c r="D482" t="s" s="8">
        <v>140</v>
      </c>
      <c r="E482" t="n" s="8">
        <v>4.0</v>
      </c>
      <c r="F482" t="n" s="8">
        <v>3164.0</v>
      </c>
      <c r="G482" t="s" s="8">
        <v>53</v>
      </c>
      <c r="H482" t="s" s="8">
        <v>473</v>
      </c>
      <c r="I482" t="s" s="8">
        <v>655</v>
      </c>
    </row>
    <row r="483" ht="16.0" customHeight="true">
      <c r="A483" t="n" s="7">
        <v>4.2552703E7</v>
      </c>
      <c r="B483" t="s" s="8">
        <v>51</v>
      </c>
      <c r="C483" t="n" s="8">
        <f>IF(false,"120922035", "120922035")</f>
      </c>
      <c r="D483" t="s" s="8">
        <v>338</v>
      </c>
      <c r="E483" t="n" s="8">
        <v>3.0</v>
      </c>
      <c r="F483" t="n" s="8">
        <v>1829.0</v>
      </c>
      <c r="G483" t="s" s="8">
        <v>53</v>
      </c>
      <c r="H483" t="s" s="8">
        <v>473</v>
      </c>
      <c r="I483" t="s" s="8">
        <v>656</v>
      </c>
    </row>
    <row r="484" ht="16.0" customHeight="true">
      <c r="A484" t="n" s="7">
        <v>4.2814558E7</v>
      </c>
      <c r="B484" t="s" s="8">
        <v>273</v>
      </c>
      <c r="C484" t="n" s="8">
        <f>IF(false,"120906023", "120906023")</f>
      </c>
      <c r="D484" t="s" s="8">
        <v>234</v>
      </c>
      <c r="E484" t="n" s="8">
        <v>1.0</v>
      </c>
      <c r="F484" t="n" s="8">
        <v>1089.0</v>
      </c>
      <c r="G484" t="s" s="8">
        <v>53</v>
      </c>
      <c r="H484" t="s" s="8">
        <v>473</v>
      </c>
      <c r="I484" t="s" s="8">
        <v>657</v>
      </c>
    </row>
    <row r="485" ht="16.0" customHeight="true">
      <c r="A485" t="n" s="7">
        <v>4.2577186E7</v>
      </c>
      <c r="B485" t="s" s="8">
        <v>51</v>
      </c>
      <c r="C485" t="n" s="8">
        <f>IF(false,"005-1554", "005-1554")</f>
      </c>
      <c r="D485" t="s" s="8">
        <v>226</v>
      </c>
      <c r="E485" t="n" s="8">
        <v>1.0</v>
      </c>
      <c r="F485" t="n" s="8">
        <v>766.0</v>
      </c>
      <c r="G485" t="s" s="8">
        <v>53</v>
      </c>
      <c r="H485" t="s" s="8">
        <v>473</v>
      </c>
      <c r="I485" t="s" s="8">
        <v>658</v>
      </c>
    </row>
    <row r="486" ht="16.0" customHeight="true">
      <c r="A486" t="n" s="7">
        <v>4.2438224E7</v>
      </c>
      <c r="B486" t="s" s="8">
        <v>103</v>
      </c>
      <c r="C486" t="n" s="8">
        <f>IF(false,"005-1619", "005-1619")</f>
      </c>
      <c r="D486" t="s" s="8">
        <v>659</v>
      </c>
      <c r="E486" t="n" s="8">
        <v>2.0</v>
      </c>
      <c r="F486" t="n" s="8">
        <v>1192.0</v>
      </c>
      <c r="G486" t="s" s="8">
        <v>53</v>
      </c>
      <c r="H486" t="s" s="8">
        <v>473</v>
      </c>
      <c r="I486" t="s" s="8">
        <v>660</v>
      </c>
    </row>
    <row r="487" ht="16.0" customHeight="true">
      <c r="A487" t="n" s="7">
        <v>4.2807102E7</v>
      </c>
      <c r="B487" t="s" s="8">
        <v>54</v>
      </c>
      <c r="C487" t="n" s="8">
        <f>IF(false,"120921409", "120921409")</f>
      </c>
      <c r="D487" t="s" s="8">
        <v>114</v>
      </c>
      <c r="E487" t="n" s="8">
        <v>1.0</v>
      </c>
      <c r="F487" t="n" s="8">
        <v>412.0</v>
      </c>
      <c r="G487" t="s" s="8">
        <v>53</v>
      </c>
      <c r="H487" t="s" s="8">
        <v>473</v>
      </c>
      <c r="I487" t="s" s="8">
        <v>661</v>
      </c>
    </row>
    <row r="488" ht="16.0" customHeight="true">
      <c r="A488" t="n" s="7">
        <v>4.2788388E7</v>
      </c>
      <c r="B488" t="s" s="8">
        <v>54</v>
      </c>
      <c r="C488" t="n" s="8">
        <f>IF(false,"005-1110", "005-1110")</f>
      </c>
      <c r="D488" t="s" s="8">
        <v>126</v>
      </c>
      <c r="E488" t="n" s="8">
        <v>2.0</v>
      </c>
      <c r="F488" t="n" s="8">
        <v>2412.0</v>
      </c>
      <c r="G488" t="s" s="8">
        <v>53</v>
      </c>
      <c r="H488" t="s" s="8">
        <v>473</v>
      </c>
      <c r="I488" t="s" s="8">
        <v>662</v>
      </c>
    </row>
    <row r="489" ht="16.0" customHeight="true">
      <c r="A489" t="n" s="7">
        <v>4.282036E7</v>
      </c>
      <c r="B489" t="s" s="8">
        <v>273</v>
      </c>
      <c r="C489" t="n" s="8">
        <f>IF(false,"008-575", "008-575")</f>
      </c>
      <c r="D489" t="s" s="8">
        <v>91</v>
      </c>
      <c r="E489" t="n" s="8">
        <v>2.0</v>
      </c>
      <c r="F489" t="n" s="8">
        <v>1534.0</v>
      </c>
      <c r="G489" t="s" s="8">
        <v>53</v>
      </c>
      <c r="H489" t="s" s="8">
        <v>473</v>
      </c>
      <c r="I489" t="s" s="8">
        <v>663</v>
      </c>
    </row>
    <row r="490" ht="16.0" customHeight="true">
      <c r="A490" t="n" s="7">
        <v>4.2822099E7</v>
      </c>
      <c r="B490" t="s" s="8">
        <v>273</v>
      </c>
      <c r="C490" t="n" s="8">
        <f>IF(false,"005-1373", "005-1373")</f>
      </c>
      <c r="D490" t="s" s="8">
        <v>535</v>
      </c>
      <c r="E490" t="n" s="8">
        <v>3.0</v>
      </c>
      <c r="F490" t="n" s="8">
        <v>1476.0</v>
      </c>
      <c r="G490" t="s" s="8">
        <v>53</v>
      </c>
      <c r="H490" t="s" s="8">
        <v>473</v>
      </c>
      <c r="I490" t="s" s="8">
        <v>664</v>
      </c>
    </row>
    <row r="491" ht="16.0" customHeight="true">
      <c r="A491" t="n" s="7">
        <v>4.2766557E7</v>
      </c>
      <c r="B491" t="s" s="8">
        <v>54</v>
      </c>
      <c r="C491" t="n" s="8">
        <f>IF(false,"005-1521", "005-1521")</f>
      </c>
      <c r="D491" t="s" s="8">
        <v>130</v>
      </c>
      <c r="E491" t="n" s="8">
        <v>6.0</v>
      </c>
      <c r="F491" t="n" s="8">
        <v>2952.0</v>
      </c>
      <c r="G491" t="s" s="8">
        <v>53</v>
      </c>
      <c r="H491" t="s" s="8">
        <v>473</v>
      </c>
      <c r="I491" t="s" s="8">
        <v>665</v>
      </c>
    </row>
    <row r="492" ht="16.0" customHeight="true">
      <c r="A492" t="n" s="7">
        <v>4.2775397E7</v>
      </c>
      <c r="B492" t="s" s="8">
        <v>54</v>
      </c>
      <c r="C492" t="n" s="8">
        <f>IF(false,"005-1373", "005-1373")</f>
      </c>
      <c r="D492" t="s" s="8">
        <v>535</v>
      </c>
      <c r="E492" t="n" s="8">
        <v>1.0</v>
      </c>
      <c r="F492" t="n" s="8">
        <v>492.0</v>
      </c>
      <c r="G492" t="s" s="8">
        <v>53</v>
      </c>
      <c r="H492" t="s" s="8">
        <v>473</v>
      </c>
      <c r="I492" t="s" s="8">
        <v>666</v>
      </c>
    </row>
    <row r="493" ht="16.0" customHeight="true">
      <c r="A493" t="n" s="7">
        <v>4.2681987E7</v>
      </c>
      <c r="B493" t="s" s="8">
        <v>73</v>
      </c>
      <c r="C493" t="n" s="8">
        <f>IF(false,"120922227", "120922227")</f>
      </c>
      <c r="D493" t="s" s="8">
        <v>667</v>
      </c>
      <c r="E493" t="n" s="8">
        <v>1.0</v>
      </c>
      <c r="F493" t="n" s="8">
        <v>985.0</v>
      </c>
      <c r="G493" t="s" s="8">
        <v>53</v>
      </c>
      <c r="H493" t="s" s="8">
        <v>473</v>
      </c>
      <c r="I493" t="s" s="8">
        <v>668</v>
      </c>
    </row>
    <row r="494" ht="16.0" customHeight="true">
      <c r="A494" t="n" s="7">
        <v>4.2592346E7</v>
      </c>
      <c r="B494" t="s" s="8">
        <v>73</v>
      </c>
      <c r="C494" t="n" s="8">
        <f>IF(false,"120921901", "120921901")</f>
      </c>
      <c r="D494" t="s" s="8">
        <v>187</v>
      </c>
      <c r="E494" t="n" s="8">
        <v>2.0</v>
      </c>
      <c r="F494" t="n" s="8">
        <v>2476.0</v>
      </c>
      <c r="G494" t="s" s="8">
        <v>53</v>
      </c>
      <c r="H494" t="s" s="8">
        <v>473</v>
      </c>
      <c r="I494" t="s" s="8">
        <v>669</v>
      </c>
    </row>
    <row r="495" ht="16.0" customHeight="true">
      <c r="A495" t="n" s="7">
        <v>4.280981E7</v>
      </c>
      <c r="B495" t="s" s="8">
        <v>54</v>
      </c>
      <c r="C495" t="n" s="8">
        <f>IF(false,"120921903", "120921903")</f>
      </c>
      <c r="D495" t="s" s="8">
        <v>670</v>
      </c>
      <c r="E495" t="n" s="8">
        <v>1.0</v>
      </c>
      <c r="F495" t="n" s="8">
        <v>793.0</v>
      </c>
      <c r="G495" t="s" s="8">
        <v>53</v>
      </c>
      <c r="H495" t="s" s="8">
        <v>473</v>
      </c>
      <c r="I495" t="s" s="8">
        <v>671</v>
      </c>
    </row>
    <row r="496" ht="16.0" customHeight="true">
      <c r="A496" t="n" s="7">
        <v>4.279539E7</v>
      </c>
      <c r="B496" t="s" s="8">
        <v>54</v>
      </c>
      <c r="C496" t="n" s="8">
        <f>IF(false,"000-631", "000-631")</f>
      </c>
      <c r="D496" t="s" s="8">
        <v>92</v>
      </c>
      <c r="E496" t="n" s="8">
        <v>4.0</v>
      </c>
      <c r="F496" t="n" s="8">
        <v>2020.0</v>
      </c>
      <c r="G496" t="s" s="8">
        <v>53</v>
      </c>
      <c r="H496" t="s" s="8">
        <v>473</v>
      </c>
      <c r="I496" t="s" s="8">
        <v>672</v>
      </c>
    </row>
    <row r="497" ht="16.0" customHeight="true">
      <c r="A497" t="n" s="7">
        <v>4.2801398E7</v>
      </c>
      <c r="B497" t="s" s="8">
        <v>54</v>
      </c>
      <c r="C497" t="n" s="8">
        <f>IF(false,"120922351", "120922351")</f>
      </c>
      <c r="D497" t="s" s="8">
        <v>76</v>
      </c>
      <c r="E497" t="n" s="8">
        <v>2.0</v>
      </c>
      <c r="F497" t="n" s="8">
        <v>1678.0</v>
      </c>
      <c r="G497" t="s" s="8">
        <v>53</v>
      </c>
      <c r="H497" t="s" s="8">
        <v>473</v>
      </c>
      <c r="I497" t="s" s="8">
        <v>673</v>
      </c>
    </row>
    <row r="498" ht="16.0" customHeight="true">
      <c r="A498" t="n" s="7">
        <v>4.2655656E7</v>
      </c>
      <c r="B498" t="s" s="8">
        <v>73</v>
      </c>
      <c r="C498" t="n" s="8">
        <f>IF(false,"005-1224", "005-1224")</f>
      </c>
      <c r="D498" t="s" s="8">
        <v>547</v>
      </c>
      <c r="E498" t="n" s="8">
        <v>1.0</v>
      </c>
      <c r="F498" t="n" s="8">
        <v>847.0</v>
      </c>
      <c r="G498" t="s" s="8">
        <v>53</v>
      </c>
      <c r="H498" t="s" s="8">
        <v>473</v>
      </c>
      <c r="I498" t="s" s="8">
        <v>674</v>
      </c>
    </row>
    <row r="499" ht="16.0" customHeight="true">
      <c r="A499" t="n" s="7">
        <v>4.2949424E7</v>
      </c>
      <c r="B499" t="s" s="8">
        <v>473</v>
      </c>
      <c r="C499" t="n" s="8">
        <f>IF(false,"005-1519", "005-1519")</f>
      </c>
      <c r="D499" t="s" s="8">
        <v>52</v>
      </c>
      <c r="E499" t="n" s="8">
        <v>1.0</v>
      </c>
      <c r="F499" t="n" s="8">
        <v>1399.0</v>
      </c>
      <c r="G499" t="s" s="8">
        <v>53</v>
      </c>
      <c r="H499" t="s" s="8">
        <v>50</v>
      </c>
      <c r="I499" t="s" s="8">
        <v>675</v>
      </c>
    </row>
    <row r="500" ht="16.0" customHeight="true">
      <c r="A500" t="n" s="7">
        <v>4.2928797E7</v>
      </c>
      <c r="B500" t="s" s="8">
        <v>273</v>
      </c>
      <c r="C500" t="n" s="8">
        <f>IF(false,"120921853", "120921853")</f>
      </c>
      <c r="D500" t="s" s="8">
        <v>142</v>
      </c>
      <c r="E500" t="n" s="8">
        <v>3.0</v>
      </c>
      <c r="F500" t="n" s="8">
        <v>2373.0</v>
      </c>
      <c r="G500" t="s" s="8">
        <v>53</v>
      </c>
      <c r="H500" t="s" s="8">
        <v>50</v>
      </c>
      <c r="I500" t="s" s="8">
        <v>676</v>
      </c>
    </row>
    <row r="501" ht="16.0" customHeight="true">
      <c r="A501" t="n" s="7">
        <v>4.2650749E7</v>
      </c>
      <c r="B501" t="s" s="8">
        <v>73</v>
      </c>
      <c r="C501" t="n" s="8">
        <f>IF(false,"005-1516", "005-1516")</f>
      </c>
      <c r="D501" t="s" s="8">
        <v>78</v>
      </c>
      <c r="E501" t="n" s="8">
        <v>2.0</v>
      </c>
      <c r="F501" t="n" s="8">
        <v>1810.0</v>
      </c>
      <c r="G501" t="s" s="8">
        <v>53</v>
      </c>
      <c r="H501" t="s" s="8">
        <v>50</v>
      </c>
      <c r="I501" t="s" s="8">
        <v>677</v>
      </c>
    </row>
    <row r="502" ht="16.0" customHeight="true">
      <c r="A502" t="n" s="7">
        <v>4.2985808E7</v>
      </c>
      <c r="B502" t="s" s="8">
        <v>473</v>
      </c>
      <c r="C502" t="n" s="8">
        <f>IF(false,"120922158", "120922158")</f>
      </c>
      <c r="D502" t="s" s="8">
        <v>238</v>
      </c>
      <c r="E502" t="n" s="8">
        <v>1.0</v>
      </c>
      <c r="F502" t="n" s="8">
        <v>599.0</v>
      </c>
      <c r="G502" t="s" s="8">
        <v>53</v>
      </c>
      <c r="H502" t="s" s="8">
        <v>50</v>
      </c>
      <c r="I502" t="s" s="8">
        <v>678</v>
      </c>
    </row>
    <row r="503" ht="16.0" customHeight="true">
      <c r="A503" t="n" s="7">
        <v>4.298062E7</v>
      </c>
      <c r="B503" t="s" s="8">
        <v>473</v>
      </c>
      <c r="C503" t="n" s="8">
        <f>IF(false,"005-1518", "005-1518")</f>
      </c>
      <c r="D503" t="s" s="8">
        <v>194</v>
      </c>
      <c r="E503" t="n" s="8">
        <v>1.0</v>
      </c>
      <c r="F503" t="n" s="8">
        <v>1313.0</v>
      </c>
      <c r="G503" t="s" s="8">
        <v>53</v>
      </c>
      <c r="H503" t="s" s="8">
        <v>50</v>
      </c>
      <c r="I503" t="s" s="8">
        <v>679</v>
      </c>
    </row>
    <row r="504" ht="16.0" customHeight="true">
      <c r="A504" t="n" s="7">
        <v>4.2932247E7</v>
      </c>
      <c r="B504" t="s" s="8">
        <v>273</v>
      </c>
      <c r="C504" t="n" s="8">
        <f>IF(false,"005-1511", "005-1511")</f>
      </c>
      <c r="D504" t="s" s="8">
        <v>198</v>
      </c>
      <c r="E504" t="n" s="8">
        <v>1.0</v>
      </c>
      <c r="F504" t="n" s="8">
        <v>1.0</v>
      </c>
      <c r="G504" t="s" s="8">
        <v>53</v>
      </c>
      <c r="H504" t="s" s="8">
        <v>50</v>
      </c>
      <c r="I504" t="s" s="8">
        <v>680</v>
      </c>
    </row>
    <row r="505" ht="16.0" customHeight="true">
      <c r="A505" t="n" s="7">
        <v>4.2939985E7</v>
      </c>
      <c r="B505" t="s" s="8">
        <v>473</v>
      </c>
      <c r="C505" t="n" s="8">
        <f>IF(false,"005-1039", "005-1039")</f>
      </c>
      <c r="D505" t="s" s="8">
        <v>117</v>
      </c>
      <c r="E505" t="n" s="8">
        <v>1.0</v>
      </c>
      <c r="F505" t="n" s="8">
        <v>1415.0</v>
      </c>
      <c r="G505" t="s" s="8">
        <v>53</v>
      </c>
      <c r="H505" t="s" s="8">
        <v>50</v>
      </c>
      <c r="I505" t="s" s="8">
        <v>681</v>
      </c>
    </row>
    <row r="506" ht="16.0" customHeight="true">
      <c r="A506" t="n" s="7">
        <v>4.2926859E7</v>
      </c>
      <c r="B506" t="s" s="8">
        <v>273</v>
      </c>
      <c r="C506" t="n" s="8">
        <f>IF(false,"005-1111", "005-1111")</f>
      </c>
      <c r="D506" t="s" s="8">
        <v>240</v>
      </c>
      <c r="E506" t="n" s="8">
        <v>1.0</v>
      </c>
      <c r="F506" t="n" s="8">
        <v>1563.0</v>
      </c>
      <c r="G506" t="s" s="8">
        <v>53</v>
      </c>
      <c r="H506" t="s" s="8">
        <v>50</v>
      </c>
      <c r="I506" t="s" s="8">
        <v>682</v>
      </c>
    </row>
    <row r="507" ht="16.0" customHeight="true">
      <c r="A507" t="n" s="7">
        <v>4.2706751E7</v>
      </c>
      <c r="B507" t="s" s="8">
        <v>54</v>
      </c>
      <c r="C507" t="n" s="8">
        <f>IF(false,"01-003884", "01-003884")</f>
      </c>
      <c r="D507" t="s" s="8">
        <v>66</v>
      </c>
      <c r="E507" t="n" s="8">
        <v>1.0</v>
      </c>
      <c r="F507" t="n" s="8">
        <v>779.0</v>
      </c>
      <c r="G507" t="s" s="8">
        <v>53</v>
      </c>
      <c r="H507" t="s" s="8">
        <v>50</v>
      </c>
      <c r="I507" t="s" s="8">
        <v>683</v>
      </c>
    </row>
    <row r="508" ht="16.0" customHeight="true">
      <c r="A508" t="n" s="7">
        <v>4.2939327E7</v>
      </c>
      <c r="B508" t="s" s="8">
        <v>473</v>
      </c>
      <c r="C508" t="n" s="8">
        <f>IF(false,"01-003884", "01-003884")</f>
      </c>
      <c r="D508" t="s" s="8">
        <v>66</v>
      </c>
      <c r="E508" t="n" s="8">
        <v>2.0</v>
      </c>
      <c r="F508" t="n" s="8">
        <v>1.0</v>
      </c>
      <c r="G508" t="s" s="8">
        <v>53</v>
      </c>
      <c r="H508" t="s" s="8">
        <v>50</v>
      </c>
      <c r="I508" t="s" s="8">
        <v>684</v>
      </c>
    </row>
    <row r="509" ht="16.0" customHeight="true">
      <c r="A509" t="n" s="7">
        <v>4.2963948E7</v>
      </c>
      <c r="B509" t="s" s="8">
        <v>473</v>
      </c>
      <c r="C509" t="n" s="8">
        <f>IF(false,"01-004111", "01-004111")</f>
      </c>
      <c r="D509" t="s" s="8">
        <v>685</v>
      </c>
      <c r="E509" t="n" s="8">
        <v>1.0</v>
      </c>
      <c r="F509" t="n" s="8">
        <v>620.0</v>
      </c>
      <c r="G509" t="s" s="8">
        <v>53</v>
      </c>
      <c r="H509" t="s" s="8">
        <v>50</v>
      </c>
      <c r="I509" t="s" s="8">
        <v>686</v>
      </c>
    </row>
    <row r="510" ht="16.0" customHeight="true">
      <c r="A510" t="n" s="7">
        <v>4.2916454E7</v>
      </c>
      <c r="B510" t="s" s="8">
        <v>273</v>
      </c>
      <c r="C510" t="n" s="8">
        <f>IF(false,"005-1516", "005-1516")</f>
      </c>
      <c r="D510" t="s" s="8">
        <v>78</v>
      </c>
      <c r="E510" t="n" s="8">
        <v>2.0</v>
      </c>
      <c r="F510" t="n" s="8">
        <v>1932.0</v>
      </c>
      <c r="G510" t="s" s="8">
        <v>53</v>
      </c>
      <c r="H510" t="s" s="8">
        <v>50</v>
      </c>
      <c r="I510" t="s" s="8">
        <v>687</v>
      </c>
    </row>
    <row r="511" ht="16.0" customHeight="true">
      <c r="A511" t="n" s="7">
        <v>4.2976056E7</v>
      </c>
      <c r="B511" t="s" s="8">
        <v>473</v>
      </c>
      <c r="C511" t="n" s="8">
        <f>IF(false,"005-1554", "005-1554")</f>
      </c>
      <c r="D511" t="s" s="8">
        <v>226</v>
      </c>
      <c r="E511" t="n" s="8">
        <v>1.0</v>
      </c>
      <c r="F511" t="n" s="8">
        <v>958.0</v>
      </c>
      <c r="G511" t="s" s="8">
        <v>53</v>
      </c>
      <c r="H511" t="s" s="8">
        <v>50</v>
      </c>
      <c r="I511" t="s" s="8">
        <v>688</v>
      </c>
    </row>
    <row r="512" ht="16.0" customHeight="true">
      <c r="A512" t="n" s="7">
        <v>4.2987365E7</v>
      </c>
      <c r="B512" t="s" s="8">
        <v>473</v>
      </c>
      <c r="C512" t="n" s="8">
        <f>IF(false,"120922393", "120922393")</f>
      </c>
      <c r="D512" t="s" s="8">
        <v>528</v>
      </c>
      <c r="E512" t="n" s="8">
        <v>1.0</v>
      </c>
      <c r="F512" t="n" s="8">
        <v>307.0</v>
      </c>
      <c r="G512" t="s" s="8">
        <v>53</v>
      </c>
      <c r="H512" t="s" s="8">
        <v>50</v>
      </c>
      <c r="I512" t="s" s="8">
        <v>689</v>
      </c>
    </row>
    <row r="513" ht="16.0" customHeight="true">
      <c r="A513" t="n" s="7">
        <v>4.2937549E7</v>
      </c>
      <c r="B513" t="s" s="8">
        <v>473</v>
      </c>
      <c r="C513" t="n" s="8">
        <f>IF(false,"120922209", "120922209")</f>
      </c>
      <c r="D513" t="s" s="8">
        <v>87</v>
      </c>
      <c r="E513" t="n" s="8">
        <v>1.0</v>
      </c>
      <c r="F513" t="n" s="8">
        <v>298.0</v>
      </c>
      <c r="G513" t="s" s="8">
        <v>53</v>
      </c>
      <c r="H513" t="s" s="8">
        <v>50</v>
      </c>
      <c r="I513" t="s" s="8">
        <v>690</v>
      </c>
    </row>
    <row r="514" ht="16.0" customHeight="true">
      <c r="A514" t="n" s="7">
        <v>4.2929933E7</v>
      </c>
      <c r="B514" t="s" s="8">
        <v>273</v>
      </c>
      <c r="C514" t="n" s="8">
        <f>IF(false,"120922828", "120922828")</f>
      </c>
      <c r="D514" t="s" s="8">
        <v>691</v>
      </c>
      <c r="E514" t="n" s="8">
        <v>1.0</v>
      </c>
      <c r="F514" t="n" s="8">
        <v>672.0</v>
      </c>
      <c r="G514" t="s" s="8">
        <v>53</v>
      </c>
      <c r="H514" t="s" s="8">
        <v>50</v>
      </c>
      <c r="I514" t="s" s="8">
        <v>692</v>
      </c>
    </row>
    <row r="515" ht="16.0" customHeight="true">
      <c r="A515" t="n" s="7">
        <v>4.3012584E7</v>
      </c>
      <c r="B515" t="s" s="8">
        <v>473</v>
      </c>
      <c r="C515" t="n" s="8">
        <f>IF(false,"005-1270", "005-1270")</f>
      </c>
      <c r="D515" t="s" s="8">
        <v>693</v>
      </c>
      <c r="E515" t="n" s="8">
        <v>1.0</v>
      </c>
      <c r="F515" t="n" s="8">
        <v>849.0</v>
      </c>
      <c r="G515" t="s" s="8">
        <v>53</v>
      </c>
      <c r="H515" t="s" s="8">
        <v>50</v>
      </c>
      <c r="I515" t="s" s="8">
        <v>694</v>
      </c>
    </row>
    <row r="516" ht="16.0" customHeight="true">
      <c r="A516" t="n" s="7">
        <v>4.2988333E7</v>
      </c>
      <c r="B516" t="s" s="8">
        <v>473</v>
      </c>
      <c r="C516" t="n" s="8">
        <f>IF(false,"120922035", "120922035")</f>
      </c>
      <c r="D516" t="s" s="8">
        <v>338</v>
      </c>
      <c r="E516" t="n" s="8">
        <v>1.0</v>
      </c>
      <c r="F516" t="n" s="8">
        <v>63.0</v>
      </c>
      <c r="G516" t="s" s="8">
        <v>53</v>
      </c>
      <c r="H516" t="s" s="8">
        <v>50</v>
      </c>
      <c r="I516" t="s" s="8">
        <v>695</v>
      </c>
    </row>
    <row r="517" ht="16.0" customHeight="true">
      <c r="A517" t="n" s="7">
        <v>4.3003424E7</v>
      </c>
      <c r="B517" t="s" s="8">
        <v>473</v>
      </c>
      <c r="C517" t="n" s="8">
        <f>IF(false,"005-1039", "005-1039")</f>
      </c>
      <c r="D517" t="s" s="8">
        <v>117</v>
      </c>
      <c r="E517" t="n" s="8">
        <v>2.0</v>
      </c>
      <c r="F517" t="n" s="8">
        <v>2398.0</v>
      </c>
      <c r="G517" t="s" s="8">
        <v>53</v>
      </c>
      <c r="H517" t="s" s="8">
        <v>50</v>
      </c>
      <c r="I517" t="s" s="8">
        <v>696</v>
      </c>
    </row>
    <row r="518" ht="16.0" customHeight="true">
      <c r="A518" t="n" s="7">
        <v>4.3030874E7</v>
      </c>
      <c r="B518" t="s" s="8">
        <v>473</v>
      </c>
      <c r="C518" t="n" s="8">
        <f>IF(false,"005-1111", "005-1111")</f>
      </c>
      <c r="D518" t="s" s="8">
        <v>240</v>
      </c>
      <c r="E518" t="n" s="8">
        <v>1.0</v>
      </c>
      <c r="F518" t="n" s="8">
        <v>1355.0</v>
      </c>
      <c r="G518" t="s" s="8">
        <v>53</v>
      </c>
      <c r="H518" t="s" s="8">
        <v>50</v>
      </c>
      <c r="I518" t="s" s="8">
        <v>697</v>
      </c>
    </row>
    <row r="519" ht="16.0" customHeight="true">
      <c r="A519" t="n" s="7">
        <v>4.2940677E7</v>
      </c>
      <c r="B519" t="s" s="8">
        <v>473</v>
      </c>
      <c r="C519" t="n" s="8">
        <f>IF(false,"120922395", "120922395")</f>
      </c>
      <c r="D519" t="s" s="8">
        <v>698</v>
      </c>
      <c r="E519" t="n" s="8">
        <v>1.0</v>
      </c>
      <c r="F519" t="n" s="8">
        <v>375.0</v>
      </c>
      <c r="G519" t="s" s="8">
        <v>53</v>
      </c>
      <c r="H519" t="s" s="8">
        <v>50</v>
      </c>
      <c r="I519" t="s" s="8">
        <v>699</v>
      </c>
    </row>
    <row r="520" ht="16.0" customHeight="true">
      <c r="A520" t="n" s="7">
        <v>4.2947929E7</v>
      </c>
      <c r="B520" t="s" s="8">
        <v>473</v>
      </c>
      <c r="C520" t="n" s="8">
        <f>IF(false,"005-1039", "005-1039")</f>
      </c>
      <c r="D520" t="s" s="8">
        <v>117</v>
      </c>
      <c r="E520" t="n" s="8">
        <v>2.0</v>
      </c>
      <c r="F520" t="n" s="8">
        <v>2830.0</v>
      </c>
      <c r="G520" t="s" s="8">
        <v>53</v>
      </c>
      <c r="H520" t="s" s="8">
        <v>50</v>
      </c>
      <c r="I520" t="s" s="8">
        <v>700</v>
      </c>
    </row>
    <row r="521" ht="16.0" customHeight="true">
      <c r="A521" t="n" s="7">
        <v>4.2992679E7</v>
      </c>
      <c r="B521" t="s" s="8">
        <v>473</v>
      </c>
      <c r="C521" t="n" s="8">
        <f>IF(false,"120922035", "120922035")</f>
      </c>
      <c r="D521" t="s" s="8">
        <v>338</v>
      </c>
      <c r="E521" t="n" s="8">
        <v>1.0</v>
      </c>
      <c r="F521" t="n" s="8">
        <v>792.0</v>
      </c>
      <c r="G521" t="s" s="8">
        <v>53</v>
      </c>
      <c r="H521" t="s" s="8">
        <v>50</v>
      </c>
      <c r="I521" t="s" s="8">
        <v>701</v>
      </c>
    </row>
    <row r="522" ht="16.0" customHeight="true">
      <c r="A522" t="n" s="7">
        <v>4.2967071E7</v>
      </c>
      <c r="B522" t="s" s="8">
        <v>473</v>
      </c>
      <c r="C522" t="n" s="8">
        <f>IF(false,"01-003884", "01-003884")</f>
      </c>
      <c r="D522" t="s" s="8">
        <v>66</v>
      </c>
      <c r="E522" t="n" s="8">
        <v>1.0</v>
      </c>
      <c r="F522" t="n" s="8">
        <v>323.0</v>
      </c>
      <c r="G522" t="s" s="8">
        <v>53</v>
      </c>
      <c r="H522" t="s" s="8">
        <v>50</v>
      </c>
      <c r="I522" t="s" s="8">
        <v>702</v>
      </c>
    </row>
    <row r="523" ht="16.0" customHeight="true">
      <c r="A523" t="n" s="7">
        <v>4.2918005E7</v>
      </c>
      <c r="B523" t="s" s="8">
        <v>273</v>
      </c>
      <c r="C523" t="n" s="8">
        <f>IF(false,"005-1039", "005-1039")</f>
      </c>
      <c r="D523" t="s" s="8">
        <v>117</v>
      </c>
      <c r="E523" t="n" s="8">
        <v>1.0</v>
      </c>
      <c r="F523" t="n" s="8">
        <v>1415.0</v>
      </c>
      <c r="G523" t="s" s="8">
        <v>53</v>
      </c>
      <c r="H523" t="s" s="8">
        <v>50</v>
      </c>
      <c r="I523" t="s" s="8">
        <v>703</v>
      </c>
    </row>
    <row r="524" ht="16.0" customHeight="true">
      <c r="A524" t="n" s="7">
        <v>4.2911999E7</v>
      </c>
      <c r="B524" t="s" s="8">
        <v>273</v>
      </c>
      <c r="C524" t="n" s="8">
        <f>IF(false,"120921939", "120921939")</f>
      </c>
      <c r="D524" t="s" s="8">
        <v>140</v>
      </c>
      <c r="E524" t="n" s="8">
        <v>1.0</v>
      </c>
      <c r="F524" t="n" s="8">
        <v>559.0</v>
      </c>
      <c r="G524" t="s" s="8">
        <v>53</v>
      </c>
      <c r="H524" t="s" s="8">
        <v>50</v>
      </c>
      <c r="I524" t="s" s="8">
        <v>704</v>
      </c>
    </row>
    <row r="525" ht="16.0" customHeight="true">
      <c r="A525" t="n" s="7">
        <v>4.2924662E7</v>
      </c>
      <c r="B525" t="s" s="8">
        <v>273</v>
      </c>
      <c r="C525" t="n" s="8">
        <f>IF(false,"120922395", "120922395")</f>
      </c>
      <c r="D525" t="s" s="8">
        <v>698</v>
      </c>
      <c r="E525" t="n" s="8">
        <v>1.0</v>
      </c>
      <c r="F525" t="n" s="8">
        <v>375.0</v>
      </c>
      <c r="G525" t="s" s="8">
        <v>53</v>
      </c>
      <c r="H525" t="s" s="8">
        <v>50</v>
      </c>
      <c r="I525" t="s" s="8">
        <v>705</v>
      </c>
    </row>
    <row r="526" ht="16.0" customHeight="true">
      <c r="A526" t="n" s="7">
        <v>4.303584E7</v>
      </c>
      <c r="B526" t="s" s="8">
        <v>473</v>
      </c>
      <c r="C526" t="n" s="8">
        <f>IF(false,"01-003884", "01-003884")</f>
      </c>
      <c r="D526" t="s" s="8">
        <v>66</v>
      </c>
      <c r="E526" t="n" s="8">
        <v>1.0</v>
      </c>
      <c r="F526" t="n" s="8">
        <v>716.0</v>
      </c>
      <c r="G526" t="s" s="8">
        <v>53</v>
      </c>
      <c r="H526" t="s" s="8">
        <v>50</v>
      </c>
      <c r="I526" t="s" s="8">
        <v>706</v>
      </c>
    </row>
    <row r="527" ht="16.0" customHeight="true">
      <c r="A527" t="n" s="7">
        <v>4.2823424E7</v>
      </c>
      <c r="B527" t="s" s="8">
        <v>273</v>
      </c>
      <c r="C527" t="n" s="8">
        <f>IF(false,"120921870", "120921870")</f>
      </c>
      <c r="D527" t="s" s="8">
        <v>707</v>
      </c>
      <c r="E527" t="n" s="8">
        <v>1.0</v>
      </c>
      <c r="F527" t="n" s="8">
        <v>1.0</v>
      </c>
      <c r="G527" t="s" s="8">
        <v>53</v>
      </c>
      <c r="H527" t="s" s="8">
        <v>50</v>
      </c>
      <c r="I527" t="s" s="8">
        <v>708</v>
      </c>
    </row>
    <row r="528" ht="16.0" customHeight="true">
      <c r="A528" t="n" s="7">
        <v>4.2889621E7</v>
      </c>
      <c r="B528" t="s" s="8">
        <v>273</v>
      </c>
      <c r="C528" t="n" s="8">
        <f>IF(false,"120921942", "120921942")</f>
      </c>
      <c r="D528" t="s" s="8">
        <v>150</v>
      </c>
      <c r="E528" t="n" s="8">
        <v>1.0</v>
      </c>
      <c r="F528" t="n" s="8">
        <v>1686.0</v>
      </c>
      <c r="G528" t="s" s="8">
        <v>53</v>
      </c>
      <c r="H528" t="s" s="8">
        <v>50</v>
      </c>
      <c r="I528" t="s" s="8">
        <v>709</v>
      </c>
    </row>
    <row r="529" ht="16.0" customHeight="true"/>
    <row r="530" ht="16.0" customHeight="true">
      <c r="A530" t="s" s="1">
        <v>37</v>
      </c>
      <c r="B530" s="1"/>
      <c r="C530" s="1"/>
      <c r="D530" s="1"/>
      <c r="E530" s="1"/>
      <c r="F530" t="n" s="8">
        <v>622920.0</v>
      </c>
      <c r="G530" s="2"/>
    </row>
    <row r="531" ht="16.0" customHeight="true"/>
    <row r="532" ht="16.0" customHeight="true">
      <c r="A532" t="s" s="1">
        <v>36</v>
      </c>
    </row>
    <row r="533" ht="34.0" customHeight="true">
      <c r="A533" t="s" s="9">
        <v>38</v>
      </c>
      <c r="B533" t="s" s="9">
        <v>0</v>
      </c>
      <c r="C533" t="s" s="9">
        <v>43</v>
      </c>
      <c r="D533" t="s" s="9">
        <v>1</v>
      </c>
      <c r="E533" t="s" s="9">
        <v>2</v>
      </c>
      <c r="F533" t="s" s="9">
        <v>39</v>
      </c>
      <c r="G533" t="s" s="9">
        <v>5</v>
      </c>
      <c r="H533" t="s" s="9">
        <v>3</v>
      </c>
      <c r="I533" t="s" s="9">
        <v>4</v>
      </c>
    </row>
    <row r="534" ht="16.0" customHeight="true">
      <c r="A534" t="n" s="8">
        <v>4.2016809E7</v>
      </c>
      <c r="B534" t="s" s="8">
        <v>125</v>
      </c>
      <c r="C534" t="n" s="8">
        <f>IF(false,"120921947", "120921947")</f>
      </c>
      <c r="D534" t="s" s="8">
        <v>64</v>
      </c>
      <c r="E534" t="n" s="8">
        <v>1.0</v>
      </c>
      <c r="F534" t="n" s="8">
        <v>-599.0</v>
      </c>
      <c r="G534" t="s" s="8">
        <v>710</v>
      </c>
      <c r="H534" t="s" s="8">
        <v>54</v>
      </c>
      <c r="I534" t="s" s="8">
        <v>711</v>
      </c>
    </row>
    <row r="535" ht="16.0" customHeight="true">
      <c r="A535" t="n" s="8">
        <v>4.2554688E7</v>
      </c>
      <c r="B535" t="s" s="8">
        <v>51</v>
      </c>
      <c r="C535" t="n" s="8">
        <f>IF(false,"120921900", "120921900")</f>
      </c>
      <c r="D535" t="s" s="8">
        <v>94</v>
      </c>
      <c r="E535" t="n" s="8">
        <v>2.0</v>
      </c>
      <c r="F535" t="n" s="8">
        <v>-1702.0</v>
      </c>
      <c r="G535" t="s" s="8">
        <v>710</v>
      </c>
      <c r="H535" t="s" s="8">
        <v>54</v>
      </c>
      <c r="I535" t="s" s="8">
        <v>712</v>
      </c>
    </row>
    <row r="536" ht="16.0" customHeight="true">
      <c r="A536" t="n" s="8">
        <v>4.2705771E7</v>
      </c>
      <c r="B536" t="s" s="8">
        <v>54</v>
      </c>
      <c r="C536" t="n" s="8">
        <f>IF(false,"005-1037", "005-1037")</f>
      </c>
      <c r="D536" t="s" s="8">
        <v>243</v>
      </c>
      <c r="E536" t="n" s="8">
        <v>2.0</v>
      </c>
      <c r="F536" t="n" s="8">
        <v>-2830.0</v>
      </c>
      <c r="G536" t="s" s="8">
        <v>710</v>
      </c>
      <c r="H536" t="s" s="8">
        <v>273</v>
      </c>
      <c r="I536" t="s" s="8">
        <v>713</v>
      </c>
    </row>
    <row r="537" ht="16.0" customHeight="true">
      <c r="A537" t="n" s="8">
        <v>4.1664553E7</v>
      </c>
      <c r="B537" t="s" s="8">
        <v>180</v>
      </c>
      <c r="C537" t="n" s="8">
        <f>IF(false,"120921844", "120921844")</f>
      </c>
      <c r="D537" t="s" s="8">
        <v>714</v>
      </c>
      <c r="E537" t="n" s="8">
        <v>1.0</v>
      </c>
      <c r="F537" t="n" s="8">
        <v>-464.0</v>
      </c>
      <c r="G537" t="s" s="8">
        <v>710</v>
      </c>
      <c r="H537" t="s" s="8">
        <v>273</v>
      </c>
      <c r="I537" t="s" s="8">
        <v>715</v>
      </c>
    </row>
    <row r="538" ht="16.0" customHeight="true">
      <c r="A538" t="n" s="8">
        <v>4.217336E7</v>
      </c>
      <c r="B538" t="s" s="8">
        <v>172</v>
      </c>
      <c r="C538" t="n" s="8">
        <f>IF(false,"005-1380", "005-1380")</f>
      </c>
      <c r="D538" t="s" s="8">
        <v>389</v>
      </c>
      <c r="E538" t="n" s="8">
        <v>1.0</v>
      </c>
      <c r="F538" t="n" s="8">
        <v>-622.0</v>
      </c>
      <c r="G538" t="s" s="8">
        <v>710</v>
      </c>
      <c r="H538" t="s" s="8">
        <v>273</v>
      </c>
      <c r="I538" t="s" s="8">
        <v>716</v>
      </c>
    </row>
    <row r="539" ht="16.0" customHeight="true">
      <c r="A539" t="n" s="8">
        <v>4.2451398E7</v>
      </c>
      <c r="B539" t="s" s="8">
        <v>103</v>
      </c>
      <c r="C539" t="n" s="8">
        <f>IF(false,"120921544", "120921544")</f>
      </c>
      <c r="D539" t="s" s="8">
        <v>84</v>
      </c>
      <c r="E539" t="n" s="8">
        <v>1.0</v>
      </c>
      <c r="F539" t="n" s="8">
        <v>-670.0</v>
      </c>
      <c r="G539" t="s" s="8">
        <v>710</v>
      </c>
      <c r="H539" t="s" s="8">
        <v>273</v>
      </c>
      <c r="I539" t="s" s="8">
        <v>717</v>
      </c>
    </row>
    <row r="540" ht="16.0" customHeight="true">
      <c r="A540" t="n" s="8">
        <v>4.2572373E7</v>
      </c>
      <c r="B540" t="s" s="8">
        <v>51</v>
      </c>
      <c r="C540" t="n" s="8">
        <f>IF(false,"120922634", "120922634")</f>
      </c>
      <c r="D540" t="s" s="8">
        <v>718</v>
      </c>
      <c r="E540" t="n" s="8">
        <v>1.0</v>
      </c>
      <c r="F540" t="n" s="8">
        <v>-299.0</v>
      </c>
      <c r="G540" t="s" s="8">
        <v>710</v>
      </c>
      <c r="H540" t="s" s="8">
        <v>273</v>
      </c>
      <c r="I540" t="s" s="8">
        <v>719</v>
      </c>
    </row>
    <row r="541" ht="16.0" customHeight="true"/>
    <row r="542" ht="16.0" customHeight="true">
      <c r="A542" t="s" s="1">
        <v>37</v>
      </c>
      <c r="F542" t="n" s="8">
        <v>-7186.0</v>
      </c>
      <c r="G542" s="2"/>
      <c r="H542" s="0"/>
      <c r="I542" s="0"/>
    </row>
    <row r="543" ht="16.0" customHeight="true">
      <c r="A543" s="1"/>
      <c r="B543" s="1"/>
      <c r="C543" s="1"/>
      <c r="D543" s="1"/>
      <c r="E543" s="1"/>
      <c r="F543" s="1"/>
      <c r="G543" s="1"/>
      <c r="H543" s="1"/>
      <c r="I543" s="1"/>
    </row>
    <row r="544" ht="16.0" customHeight="true">
      <c r="A544" t="s" s="1">
        <v>40</v>
      </c>
    </row>
    <row r="545" ht="34.0" customHeight="true">
      <c r="A545" t="s" s="9">
        <v>47</v>
      </c>
      <c r="B545" t="s" s="9">
        <v>48</v>
      </c>
      <c r="C545" s="9"/>
      <c r="D545" s="9"/>
      <c r="E545" s="9"/>
      <c r="F545" t="s" s="9">
        <v>39</v>
      </c>
      <c r="G545" t="s" s="9">
        <v>5</v>
      </c>
      <c r="H545" t="s" s="9">
        <v>3</v>
      </c>
      <c r="I545" t="s" s="9">
        <v>4</v>
      </c>
    </row>
    <row r="546" ht="16.0" customHeight="true"/>
    <row r="547" ht="16.0" customHeight="true">
      <c r="A547" t="s" s="1">
        <v>37</v>
      </c>
      <c r="F547" t="n" s="8">
        <v>0.0</v>
      </c>
      <c r="G547" s="2"/>
      <c r="H547" s="0"/>
      <c r="I547" s="0"/>
    </row>
    <row r="548" ht="16.0" customHeight="true">
      <c r="A548" s="1"/>
      <c r="B548" s="1"/>
      <c r="C548" s="1"/>
      <c r="D548" s="1"/>
      <c r="E548" s="1"/>
      <c r="F548" s="1"/>
      <c r="G548" s="1"/>
      <c r="H548" s="1"/>
      <c r="I54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