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<sst xmlns="http://schemas.openxmlformats.org/spreadsheetml/2006/main" count="1392" uniqueCount="257">
  <si>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</si>
  <si>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</si>
  <si>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</si>
  <si>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</si>
  <si>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</si>
  <si>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</si>
  <si>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</si>
  <si>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</si>
  <si>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</si>
  <si>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</si>
  <si>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</si>
  <si>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</si>
  <si>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</si>
  <si>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</si>
  <si>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</si>
  <si>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</si>
  <si>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</si>
  <si>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</si>
  <si>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</si>
  <si>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</si>
  <si>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</si>
  <si>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</si>
  <si>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</si>
  <si>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</si>
  <si>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</si>
  <si>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</si>
  <si>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</si>
  <si>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</si>
  <si>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</si>
  <si>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</si>
  <si>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</si>
  <si>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</si>
  <si>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</si>
  <si>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</si>
  <si>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</si>
  <si>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</si>
  <si>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</si>
  <si>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</si>
  <si>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</si>
  <si>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</si>
  <si>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</si>
  <si>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</si>
  <si>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</si>
  <si>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</si>
  <si>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</si>
  <si>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</si>
  <si>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</si>
  <si>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</si>
  <si>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</si>
  <si>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</si>
  <si>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13.04.2021</t>
  </si>
  <si>
    <t>09.04.2021</t>
  </si>
  <si>
    <t>Joonies трусики Premium Soft L (9-14 кг) 44 шт.</t>
  </si>
  <si>
    <t>Платёж покупателя</t>
  </si>
  <si>
    <t>12.04.2021</t>
  </si>
  <si>
    <t>6070bd667153b337edfe763f</t>
  </si>
  <si>
    <t>11.04.2021</t>
  </si>
  <si>
    <t>6072c6da9066f464709d930b</t>
  </si>
  <si>
    <t>10.04.2021</t>
  </si>
  <si>
    <t>Merries трусики XL (12-22 кг) 50 шт.</t>
  </si>
  <si>
    <t>60713110b9f8ed863a8f34a6</t>
  </si>
  <si>
    <t>Manuoki трусики М (6-11 кг) 56 шт.</t>
  </si>
  <si>
    <t>6071296db9f8eddc498f351c</t>
  </si>
  <si>
    <t>Genki подгузники Premium Soft L (9-14 кг) 54 шт.</t>
  </si>
  <si>
    <t>6071fec73620c274e119e715</t>
  </si>
  <si>
    <t>Joonies подгузники Premium Soft M (6-11 кг) 58 шт.</t>
  </si>
  <si>
    <t>6072f25ffbacea61f161caa0</t>
  </si>
  <si>
    <t>6071d7ee954f6b9769f842c3</t>
  </si>
  <si>
    <t>6072ac7f8927ca5cda66abc9</t>
  </si>
  <si>
    <t>Joonies подгузники Premium Soft L (9-14 кг) 42 шт.</t>
  </si>
  <si>
    <t>60733517bed21e798e6937ea</t>
  </si>
  <si>
    <t>60735122bed21e51f16937eb</t>
  </si>
  <si>
    <t>Joonies трусики Comfort XL (12-17 кг) 38 шт.</t>
  </si>
  <si>
    <t>606ff35d8927cabf0566ab36</t>
  </si>
  <si>
    <t>Vivienne Sabo Тушь для ресниц Cabaret Premiere, 05 коричневый</t>
  </si>
  <si>
    <t>606feca3f78dba73681515d3</t>
  </si>
  <si>
    <t>Ёkitto трусики XXL (15+ кг) 34 шт.</t>
  </si>
  <si>
    <t>6073085a5a39512a9319850c</t>
  </si>
  <si>
    <t>Goo.N трусики Сheerful Baby L (8-14 кг) 48 шт.</t>
  </si>
  <si>
    <t>6072a3aef4c0cb213bd79b09</t>
  </si>
  <si>
    <t>08.04.2021</t>
  </si>
  <si>
    <t>Palmbaby трусики Традиционные M (6-11 кг) 48 шт.</t>
  </si>
  <si>
    <t>606f50452fe0984aeda28571</t>
  </si>
  <si>
    <t>Holika Holika Многофункциональный праймер под макияж Naked Face Balancing Primer 35 г multi-color</t>
  </si>
  <si>
    <t>606f4d27bed21e7af0693848</t>
  </si>
  <si>
    <t>606f4db7f4c0cb47b5d79b07</t>
  </si>
  <si>
    <t>Palmbaby подгузники Ультратонкие L (9-14 кг) 52 шт.</t>
  </si>
  <si>
    <t>6072d357dbdc31d820622f8f</t>
  </si>
  <si>
    <t>606f0c1cc3080f3f700900d6</t>
  </si>
  <si>
    <t>07.04.2021</t>
  </si>
  <si>
    <t>Manuoki подгузники UltraThin M (6-11 кг) 56 шт.</t>
  </si>
  <si>
    <t>6073f747bed21e504c693865</t>
  </si>
  <si>
    <t>04.04.2021</t>
  </si>
  <si>
    <t>Manuoki трусики L (9-14 кг) 44 шт.</t>
  </si>
  <si>
    <t>607400e16a86437ab4bafa36</t>
  </si>
  <si>
    <t>6073008b04e9438bb08a73a5</t>
  </si>
  <si>
    <t>05.04.2021</t>
  </si>
  <si>
    <t>60740fcb03c3785c86109dd8</t>
  </si>
  <si>
    <t>Missha BB крем Perfect Cover, SPF 42, 20 мл, оттенок: 13 bright beige</t>
  </si>
  <si>
    <t>607418eaf4c0cb4623d79a9c</t>
  </si>
  <si>
    <t>14.03.2021</t>
  </si>
  <si>
    <t>Vivienne Sabo Тушь для ресниц Cabaret Premiere, 04 фиолетовый</t>
  </si>
  <si>
    <t>607419c77153b35801fe765d</t>
  </si>
  <si>
    <t>Etude House Wonder Pore Balancing Cream Крем для лица против расширенных пор, 75 мл</t>
  </si>
  <si>
    <t>60708228c3080f48f7090040</t>
  </si>
  <si>
    <t>6072d10a2fe098678ea28632</t>
  </si>
  <si>
    <t>06.04.2021</t>
  </si>
  <si>
    <t>YokoSun трусики M (6-10 кг) 58 шт.</t>
  </si>
  <si>
    <t>60741fef32da83506fe4fdc7</t>
  </si>
  <si>
    <t>607420e803c3780590109f6f</t>
  </si>
  <si>
    <t>Goo.N трусики Ultra XL (12-20 кг) 50 шт.</t>
  </si>
  <si>
    <t>607334b6b9f8ed73518f3407</t>
  </si>
  <si>
    <t>03.04.2021</t>
  </si>
  <si>
    <t>YokoSun трусики Premium M (6-10 кг) 56 шт.</t>
  </si>
  <si>
    <t>60742494f9880105d992c147</t>
  </si>
  <si>
    <t>Vivienne Sabo Тушь для ресниц Adultere, 01 черная</t>
  </si>
  <si>
    <t>606edf1efbacea5e3861c9ce</t>
  </si>
  <si>
    <t>6072c7263b31765141eb0039</t>
  </si>
  <si>
    <t>60742e6dfbacea070d61c9a6</t>
  </si>
  <si>
    <t>Biore мусс для умывания Экстра увлажнение, 150 мл</t>
  </si>
  <si>
    <t>60732552f988018f3d92c1d6</t>
  </si>
  <si>
    <t>02.04.2021</t>
  </si>
  <si>
    <t>Joonies трусики Comfort L (9-14 кг) 44 шт. 44 шт.</t>
  </si>
  <si>
    <t>607432c85a39510ad519851e</t>
  </si>
  <si>
    <t>YokoSun подгузники S (до 6 кг) 82 шт. 82 шт.</t>
  </si>
  <si>
    <t>607432da3620c2356119e6e1</t>
  </si>
  <si>
    <t>Гель для стирки Kao Attack Bio EX, 0.77 кг, дой-пак</t>
  </si>
  <si>
    <t>607437be94d5273ef2cc2211</t>
  </si>
  <si>
    <t>606ef3455a39514cb4198668</t>
  </si>
  <si>
    <t>YokoSun подгузники S (до 6 кг) 82 шт.</t>
  </si>
  <si>
    <t>60743a1b99d6ef16095d8e22</t>
  </si>
  <si>
    <t>YokoSun трусики L (9-14 кг) 44 шт.</t>
  </si>
  <si>
    <t>606ef9138927ca078f66aafe</t>
  </si>
  <si>
    <t>606f6d55f78dba2e371515d4</t>
  </si>
  <si>
    <t>Joonies трусики Premium Soft M (6-11 кг) 56 шт.</t>
  </si>
  <si>
    <t>607449e0fbacea23fb61c99c</t>
  </si>
  <si>
    <t>60735f6cf9880138c892c091</t>
  </si>
  <si>
    <t>Manuoki трусики XXL (15+ кг) 36 шт.</t>
  </si>
  <si>
    <t>60744b716a86433ed4bafa99</t>
  </si>
  <si>
    <t>Genki трусики Premium Soft L (9-14 кг) 30 шт.</t>
  </si>
  <si>
    <t>60732ac10fe9956c62927e22</t>
  </si>
  <si>
    <t>60744cf16a86434246bafa08</t>
  </si>
  <si>
    <t>60744e4a03c378cc12109dc1</t>
  </si>
  <si>
    <t>Palmbaby подгузники Традиционные L (9-14 кг) 52 шт.</t>
  </si>
  <si>
    <t>6074579b2fe0981adca285d5</t>
  </si>
  <si>
    <t>Yokito трусики XXL (15+ кг) 34 шт.</t>
  </si>
  <si>
    <t>60745e2ec5311b3b8a7bb388</t>
  </si>
  <si>
    <t>607468728927ca4b2066abf5</t>
  </si>
  <si>
    <t>01.04.2021</t>
  </si>
  <si>
    <t>Joonies трусики Premium Soft L (9-14 кг) 44 шт. 44 шт.</t>
  </si>
  <si>
    <t>60746ce9dff13b7f1b9988de</t>
  </si>
  <si>
    <t>Missha BB крем Perfect Cover, SPF 42, 20 мл, оттенок: 23 natural beige</t>
  </si>
  <si>
    <t>6074730e94d5279860cc22d9</t>
  </si>
  <si>
    <t>606f2c8b3620c26ad819e6ae</t>
  </si>
  <si>
    <t>YokoSun подгузники L (9-13 кг) 54 шт.</t>
  </si>
  <si>
    <t>YokoSun трусики XL (12-20 кг) 38 шт.</t>
  </si>
  <si>
    <t>6074821c4f5c6e72c8ad99a2</t>
  </si>
  <si>
    <t>606f3e8232da83af14e4fe3a</t>
  </si>
  <si>
    <t>607486a12af6cd58a3bace97</t>
  </si>
  <si>
    <t>6074900d8927caead566abdb</t>
  </si>
  <si>
    <t>Jigott Whitening Activated Cream Отбеливающий крем для лица, 100 мл</t>
  </si>
  <si>
    <t>607493088927ca83be66aaa8</t>
  </si>
  <si>
    <t>Смесь Kabrita 3 GOLD для комфортного пищеварения, с 12 месяцев, 800 г</t>
  </si>
  <si>
    <t>607499d03b31763353eaff9a</t>
  </si>
  <si>
    <t>MEDI-PEEL Melanon X Cream Крем для лица осветляющий против пигментации, 30 мл</t>
  </si>
  <si>
    <t>607499f83620c2550519e64b</t>
  </si>
  <si>
    <t>6071c1325a3951b96d19859f</t>
  </si>
  <si>
    <t>60734554863e4e7ee897bed4</t>
  </si>
  <si>
    <t>Koelf Гидрогелевая маска с рубиновой пудрой и розовым маслом, 30 г, 5 шт.</t>
  </si>
  <si>
    <t>6073db0ddff13b7243998873</t>
  </si>
  <si>
    <t>Esthetic House гидрогелевая маска Red Wine c экстрактом красного вина, 30 г, 5 шт.</t>
  </si>
  <si>
    <t>Goo.N подгузники Ultra (6-11 кг) 80 шт.</t>
  </si>
  <si>
    <t>60733c9620d51d6638ae8e5b</t>
  </si>
  <si>
    <t>60740d952af6cd25d4bacea4</t>
  </si>
  <si>
    <t>6073391a954f6b0949f8432e</t>
  </si>
  <si>
    <t>YokoSun подгузники XL (13+ кг) 42 шт.</t>
  </si>
  <si>
    <t>60737f2b03c378deca109db6</t>
  </si>
  <si>
    <t>Вакуумный аспиратор Pigeon с отводной трубочкой</t>
  </si>
  <si>
    <t>60744a8d2fe09875b5a2862e</t>
  </si>
  <si>
    <t>Merries трусики XXL (15-28 кг) 32 шт.</t>
  </si>
  <si>
    <t>607369e05a39510535198570</t>
  </si>
  <si>
    <t>Wonder Bath универсальный гель-детокс для Super Vegitoks Cleanser Purple, 300 мл</t>
  </si>
  <si>
    <t>6074332d8927cac76166abeb</t>
  </si>
  <si>
    <t>6073615c0fe99570b6927e39</t>
  </si>
  <si>
    <t>Genki трусики Premium Soft XL (12-17 кг) 26 шт.</t>
  </si>
  <si>
    <t>60736bb6c3080f62aa08ff8a</t>
  </si>
  <si>
    <t>607380692fe0981712a28561</t>
  </si>
  <si>
    <t>Joonies трусики Premium Soft XL (12-17 кг) 38 шт.</t>
  </si>
  <si>
    <t>6073d97020d51d3787ae8df7</t>
  </si>
  <si>
    <t>60734cf0c5311b49c97bb2e1</t>
  </si>
  <si>
    <t>Ёkitto трусики XL (12+ кг) 34 шт.</t>
  </si>
  <si>
    <t>607337b9c3080fec1e090092</t>
  </si>
  <si>
    <t>607338d894d5279bd1cc22af</t>
  </si>
  <si>
    <t>6073366832da83306ee4fee0</t>
  </si>
  <si>
    <t>607411955a39519e091984a4</t>
  </si>
  <si>
    <t>Vivienne Sabo Тушь для ресниц Regard Coquette, 01 черная</t>
  </si>
  <si>
    <t>607343612fe098650ba285c3</t>
  </si>
  <si>
    <t>60733e68dbdc310484622e4e</t>
  </si>
  <si>
    <t>6074891cf4c0cb4be2d79a80</t>
  </si>
  <si>
    <t>Valmona шампунь Powerful Solution Black Peony Seoritae, 100 мл</t>
  </si>
  <si>
    <t>607367708927ca113b66aa7f</t>
  </si>
  <si>
    <t>607483b0dbdc31dd6a622f06</t>
  </si>
  <si>
    <t>Гель для душа Biore Гладкость шелка, 480 мл</t>
  </si>
  <si>
    <t>6074206e94d5275bd3cc212c</t>
  </si>
  <si>
    <t>Manuoki трусики XL (12+ кг) 38 шт.</t>
  </si>
  <si>
    <t>60742beb3b31764acdeaff64</t>
  </si>
  <si>
    <t>6073da0883b1f26e8161f47c</t>
  </si>
  <si>
    <t>Goo.N трусики XXL (13-25 кг) 28 шт.</t>
  </si>
  <si>
    <t>6074087b99d6ef4f735d8eb3</t>
  </si>
  <si>
    <t>Goo.N подгузники NB (0-5 кг) 90 шт.</t>
  </si>
  <si>
    <t>6073c69af78dba4be81515b2</t>
  </si>
  <si>
    <t>Смесь Kabrita 1 GOLD для комфортного пищеварения, 0-6 месяцев, 400 г</t>
  </si>
  <si>
    <t>6073e7dbf4c0cb7ae0d79b61</t>
  </si>
  <si>
    <t>6073614983b1f2719461f45f</t>
  </si>
  <si>
    <t>Goo.N трусики L (9-14 кг) 44 шт.</t>
  </si>
  <si>
    <t>60736020fbacea5eea61ca08</t>
  </si>
  <si>
    <t>6073592932da834142e4fe64</t>
  </si>
  <si>
    <t>6073502b20d51d5f57ae8de1</t>
  </si>
  <si>
    <t>60734781863e4e11fe97bf45</t>
  </si>
  <si>
    <t>607318345a395153851985f4</t>
  </si>
  <si>
    <t>Esthetic House кондиционер для волос CP-1 Bright Complex Intense Nourishing Vers 2.0, 500 мл</t>
  </si>
  <si>
    <t>60744ec204e9433eb68a738a</t>
  </si>
  <si>
    <t>Esthetic House шампунь для волос протеиновый CP-1 Bright Complex Intense Nourishing, 500 мл</t>
  </si>
  <si>
    <t>607361a704e9430cc68a73a4</t>
  </si>
  <si>
    <t>YokoSun трусики Eco L (9-14 кг) 44 шт.</t>
  </si>
  <si>
    <t>607460358927cac4fd66abfe</t>
  </si>
  <si>
    <t>607438602fe098719fa285c5</t>
  </si>
  <si>
    <t>Saphir Крем Creme de Luxe 01 black</t>
  </si>
  <si>
    <t>6073e5a803c378be5e109db5</t>
  </si>
  <si>
    <t>6073462d4f5c6e3976ad9939</t>
  </si>
  <si>
    <t>6073430804e943a4e08a73f0</t>
  </si>
  <si>
    <t>607319dbf98801c00e92c151</t>
  </si>
  <si>
    <t>6074860c2af6cd7cfdbace72</t>
  </si>
  <si>
    <t>60731131863e4e28b997bfa1</t>
  </si>
  <si>
    <t>Стиральный порошок FUNS Для чистоты вещей и сушки белья в помещении, картонная пачка, 0.9 кг</t>
  </si>
  <si>
    <t>60730c88954f6bf3b0f84220</t>
  </si>
  <si>
    <t>6073026d32da835791e4fdf6</t>
  </si>
  <si>
    <t>Japan Gals маска Pure 5 Essence с гиалуроновой кислотой, 7 шт.</t>
  </si>
  <si>
    <t>6073fcf6954f6bdbbcf8426e</t>
  </si>
  <si>
    <t>Гель для стирки Kao Attack Multi‐Action, 0.77 кг, дой-пак</t>
  </si>
  <si>
    <t>6072fce832da83b3d9e4fe71</t>
  </si>
  <si>
    <t>Goo.N подгузники Ultra L (9-14 кг) 68 шт.</t>
  </si>
  <si>
    <t>6072f4eb6a86434d9bbafa3d</t>
  </si>
  <si>
    <t>Jigott Pomegranate Shining Cream Крем для лица с экстрактом граната Shining Cream Pomegranate Extract, 70 мл</t>
  </si>
  <si>
    <t>6073cc37f9880192a092c0e6</t>
  </si>
  <si>
    <t>6073ad496a8643426fbafa05</t>
  </si>
  <si>
    <t>6074122b7153b33b5cfe75a0</t>
  </si>
  <si>
    <t>Manuoki подгузники UltraThin L (12+ кг) 44 шт.</t>
  </si>
  <si>
    <t>25.03.2021</t>
  </si>
  <si>
    <t>Возврат платежа покупателя</t>
  </si>
  <si>
    <t>6073fc81c3080fac2308ff54</t>
  </si>
  <si>
    <t>60745cfd32da835290e4fdc6</t>
  </si>
  <si>
    <t>Takeshi трусики бамбуковые Kid's L (9-14 кг) 44 шт.</t>
  </si>
  <si>
    <t>6074600e83b1f22cd361f509</t>
  </si>
  <si>
    <t>18.03.2021</t>
  </si>
  <si>
    <t>Joydivision тампоны Freedom mini, 2 капли, 10 шт.</t>
  </si>
  <si>
    <t>6074659994d527f653cc220b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</si>
</sst>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246816.0</v>
      </c>
    </row>
    <row r="4" spans="1:9" s="3" customFormat="1" x14ac:dyDescent="0.2" ht="16.0" customHeight="true">
      <c r="A4" s="3" t="s">
        <v>34</v>
      </c>
      <c r="B4" s="10" t="n">
        <v>143111.0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4.2813587E7</v>
      </c>
      <c r="B8" s="8" t="s">
        <v>51</v>
      </c>
      <c r="C8" s="8" t="n">
        <f>IF(false,"01-003884", "01-003884")</f>
      </c>
      <c r="D8" s="8" t="s">
        <v>52</v>
      </c>
      <c r="E8" s="8" t="n">
        <v>1.0</v>
      </c>
      <c r="F8" s="8" t="n">
        <v>770.0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4.2977291E7</v>
      </c>
      <c r="B9" t="s" s="8">
        <v>56</v>
      </c>
      <c r="C9" t="n" s="8">
        <f>IF(false,"01-003884", "01-003884")</f>
      </c>
      <c r="D9" t="s" s="8">
        <v>52</v>
      </c>
      <c r="E9" t="n" s="8">
        <v>4.0</v>
      </c>
      <c r="F9" t="n" s="8">
        <v>3164.0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4.2827319E7</v>
      </c>
      <c r="B10" s="8" t="s">
        <v>58</v>
      </c>
      <c r="C10" s="8" t="n">
        <f>IF(false,"005-1039", "005-1039")</f>
      </c>
      <c r="D10" s="8" t="s">
        <v>59</v>
      </c>
      <c r="E10" s="8" t="n">
        <v>2.0</v>
      </c>
      <c r="F10" s="8" t="n">
        <v>2234.0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4.2825559E7</v>
      </c>
      <c r="B11" t="s" s="8">
        <v>58</v>
      </c>
      <c r="C11" t="n" s="8">
        <f>IF(false,"008-575", "008-575")</f>
      </c>
      <c r="D11" t="s" s="8">
        <v>61</v>
      </c>
      <c r="E11" t="n" s="8">
        <v>1.0</v>
      </c>
      <c r="F11" t="n" s="8">
        <v>699.0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4.292633E7</v>
      </c>
      <c r="B12" t="s" s="8">
        <v>58</v>
      </c>
      <c r="C12" t="n" s="8">
        <f>IF(false,"005-1308", "005-1308")</f>
      </c>
      <c r="D12" t="s" s="8">
        <v>63</v>
      </c>
      <c r="E12" t="n" s="8">
        <v>2.0</v>
      </c>
      <c r="F12" t="n" s="8">
        <v>1526.0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4.2999269E7</v>
      </c>
      <c r="B13" s="8" t="s">
        <v>56</v>
      </c>
      <c r="C13" s="8" t="n">
        <f>IF(false,"120921957", "120921957")</f>
      </c>
      <c r="D13" s="8" t="s">
        <v>65</v>
      </c>
      <c r="E13" s="8" t="n">
        <v>1.0</v>
      </c>
      <c r="F13" s="8" t="n">
        <v>748.0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4.290645E7</v>
      </c>
      <c r="B14" s="8" t="s">
        <v>58</v>
      </c>
      <c r="C14" s="8" t="n">
        <f>IF(false,"005-1039", "005-1039")</f>
      </c>
      <c r="D14" s="8" t="s">
        <v>59</v>
      </c>
      <c r="E14" s="8" t="n">
        <v>2.0</v>
      </c>
      <c r="F14" s="8" t="n">
        <v>3538.0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4.296333E7</v>
      </c>
      <c r="B15" t="s" s="8">
        <v>56</v>
      </c>
      <c r="C15" t="n" s="8">
        <f>IF(false,"01-003884", "01-003884")</f>
      </c>
      <c r="D15" t="s" s="8">
        <v>52</v>
      </c>
      <c r="E15" t="n" s="8">
        <v>1.0</v>
      </c>
      <c r="F15" t="n" s="8">
        <v>780.0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4.3032548E7</v>
      </c>
      <c r="B16" t="s" s="8">
        <v>56</v>
      </c>
      <c r="C16" t="n" s="8">
        <f>IF(false,"120921939", "120921939")</f>
      </c>
      <c r="D16" t="s" s="8">
        <v>69</v>
      </c>
      <c r="E16" t="n" s="8">
        <v>1.0</v>
      </c>
      <c r="F16" s="8" t="n">
        <v>888.0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4.3048167E7</v>
      </c>
      <c r="B17" s="8" t="s">
        <v>56</v>
      </c>
      <c r="C17" s="8" t="n">
        <f>IF(false,"005-1039", "005-1039")</f>
      </c>
      <c r="D17" s="8" t="s">
        <v>59</v>
      </c>
      <c r="E17" s="8" t="n">
        <v>2.0</v>
      </c>
      <c r="F17" s="8" t="n">
        <v>2830.0</v>
      </c>
      <c r="G17" s="8" t="s">
        <v>53</v>
      </c>
      <c r="H17" s="8" t="s">
        <v>54</v>
      </c>
      <c r="I17" s="8" t="s">
        <v>71</v>
      </c>
    </row>
    <row r="18" spans="1:9" x14ac:dyDescent="0.2" ht="16.0" customHeight="true">
      <c r="A18" s="7" t="n">
        <v>4.2721056E7</v>
      </c>
      <c r="B18" t="s" s="8">
        <v>51</v>
      </c>
      <c r="C18" t="n" s="8">
        <f>IF(false,"120922351", "120922351")</f>
      </c>
      <c r="D18" t="s" s="8">
        <v>72</v>
      </c>
      <c r="E18" t="n" s="8">
        <v>1.0</v>
      </c>
      <c r="F18" t="n" s="8">
        <v>530.0</v>
      </c>
      <c r="G18" t="s" s="8">
        <v>53</v>
      </c>
      <c r="H18" t="s" s="8">
        <v>54</v>
      </c>
      <c r="I18" t="s" s="8">
        <v>73</v>
      </c>
    </row>
    <row r="19" spans="1:9" ht="16.0" x14ac:dyDescent="0.2" customHeight="true">
      <c r="A19" s="7" t="n">
        <v>4.2718615E7</v>
      </c>
      <c r="B19" s="8" t="s">
        <v>51</v>
      </c>
      <c r="C19" s="8" t="n">
        <f>IF(false,"120922396", "120922396")</f>
      </c>
      <c r="D19" s="8" t="s">
        <v>74</v>
      </c>
      <c r="E19" s="8" t="n">
        <v>1.0</v>
      </c>
      <c r="F19" s="8" t="n">
        <v>77.0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4.3010622E7</v>
      </c>
      <c r="B20" s="8" t="s">
        <v>56</v>
      </c>
      <c r="C20" s="8" t="n">
        <f>IF(false,"120922090", "120922090")</f>
      </c>
      <c r="D20" s="8" t="s">
        <v>76</v>
      </c>
      <c r="E20" s="8" t="n">
        <v>1.0</v>
      </c>
      <c r="F20" s="8" t="n">
        <v>808.0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4.2958922E7</v>
      </c>
      <c r="B21" t="s" s="8">
        <v>56</v>
      </c>
      <c r="C21" t="n" s="8">
        <f>IF(false,"005-1358", "005-1358")</f>
      </c>
      <c r="D21" t="s" s="8">
        <v>78</v>
      </c>
      <c r="E21" t="n" s="8">
        <v>1.0</v>
      </c>
      <c r="F21" t="n" s="8">
        <v>886.0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4.2690843E7</v>
      </c>
      <c r="B22" t="s" s="8">
        <v>80</v>
      </c>
      <c r="C22" t="n" s="8">
        <f>IF(false,"005-1108", "005-1108")</f>
      </c>
      <c r="D22" t="s" s="8">
        <v>81</v>
      </c>
      <c r="E22" t="n" s="8">
        <v>1.0</v>
      </c>
      <c r="F22" s="8" t="n">
        <v>749.0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4.2689063E7</v>
      </c>
      <c r="B23" s="8" t="s">
        <v>80</v>
      </c>
      <c r="C23" s="8" t="n">
        <f>IF(false,"01-004089", "01-004089")</f>
      </c>
      <c r="D23" s="8" t="s">
        <v>83</v>
      </c>
      <c r="E23" s="8" t="n">
        <v>1.0</v>
      </c>
      <c r="F23" s="8" t="n">
        <v>746.0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4.2689454E7</v>
      </c>
      <c r="B24" t="s" s="8">
        <v>80</v>
      </c>
      <c r="C24" t="n" s="8">
        <f>IF(false,"120921957", "120921957")</f>
      </c>
      <c r="D24" t="s" s="8">
        <v>65</v>
      </c>
      <c r="E24" t="n" s="8">
        <v>1.0</v>
      </c>
      <c r="F24" t="n" s="8">
        <v>949.0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4.2983741E7</v>
      </c>
      <c r="B25" t="s" s="8">
        <v>56</v>
      </c>
      <c r="C25" t="n" s="8">
        <f>IF(false,"005-1123", "005-1123")</f>
      </c>
      <c r="D25" t="s" s="8">
        <v>86</v>
      </c>
      <c r="E25" t="n" s="8">
        <v>1.0</v>
      </c>
      <c r="F25" t="n" s="8">
        <v>899.0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4.2659244E7</v>
      </c>
      <c r="B26" t="s" s="8">
        <v>80</v>
      </c>
      <c r="C26" t="n" s="8">
        <f>IF(false,"01-003884", "01-003884")</f>
      </c>
      <c r="D26" t="s" s="8">
        <v>52</v>
      </c>
      <c r="E26" t="n" s="8">
        <v>2.0</v>
      </c>
      <c r="F26" t="n" s="8">
        <v>1978.0</v>
      </c>
      <c r="G26" t="s" s="8">
        <v>53</v>
      </c>
      <c r="H26" t="s" s="8">
        <v>54</v>
      </c>
      <c r="I26" t="s" s="8">
        <v>88</v>
      </c>
    </row>
    <row r="27" ht="16.0" customHeight="true">
      <c r="A27" t="n" s="7">
        <v>4.2468499E7</v>
      </c>
      <c r="B27" t="s" s="8">
        <v>89</v>
      </c>
      <c r="C27" t="n" s="8">
        <f>IF(false,"005-1080", "005-1080")</f>
      </c>
      <c r="D27" t="s" s="8">
        <v>90</v>
      </c>
      <c r="E27" t="n" s="8">
        <v>2.0</v>
      </c>
      <c r="F27" t="n" s="8">
        <v>1878.0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4.2127977E7</v>
      </c>
      <c r="B28" t="s" s="8">
        <v>92</v>
      </c>
      <c r="C28" t="n" s="8">
        <f>IF(false,"008-576", "008-576")</f>
      </c>
      <c r="D28" t="s" s="8">
        <v>93</v>
      </c>
      <c r="E28" t="n" s="8">
        <v>1.0</v>
      </c>
      <c r="F28" t="n" s="8">
        <v>872.0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4.3006678E7</v>
      </c>
      <c r="B29" t="s" s="8">
        <v>56</v>
      </c>
      <c r="C29" t="n" s="8">
        <f>IF(false,"008-576", "008-576")</f>
      </c>
      <c r="D29" t="s" s="8">
        <v>93</v>
      </c>
      <c r="E29" t="n" s="8">
        <v>1.0</v>
      </c>
      <c r="F29" t="n" s="8">
        <v>743.0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4.234199E7</v>
      </c>
      <c r="B30" t="s" s="8">
        <v>96</v>
      </c>
      <c r="C30" t="n" s="8">
        <f>IF(false,"01-003884", "01-003884")</f>
      </c>
      <c r="D30" t="s" s="8">
        <v>52</v>
      </c>
      <c r="E30" t="n" s="8">
        <v>2.0</v>
      </c>
      <c r="F30" t="n" s="8">
        <v>1584.0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4.2465093E7</v>
      </c>
      <c r="B31" t="s" s="8">
        <v>89</v>
      </c>
      <c r="C31" t="n" s="8">
        <f>IF(false,"120922158", "120922158")</f>
      </c>
      <c r="D31" t="s" s="8">
        <v>98</v>
      </c>
      <c r="E31" t="n" s="8">
        <v>1.0</v>
      </c>
      <c r="F31" t="n" s="8">
        <v>599.0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3.9721451E7</v>
      </c>
      <c r="B32" t="s" s="8">
        <v>100</v>
      </c>
      <c r="C32" t="n" s="8">
        <f>IF(false,"120922391", "120922391")</f>
      </c>
      <c r="D32" t="s" s="8">
        <v>101</v>
      </c>
      <c r="E32" t="n" s="8">
        <v>1.0</v>
      </c>
      <c r="F32" t="n" s="8">
        <v>295.0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4.2787752E7</v>
      </c>
      <c r="B33" t="s" s="8">
        <v>51</v>
      </c>
      <c r="C33" t="n" s="8">
        <f>IF(false,"120922512", "120922512")</f>
      </c>
      <c r="D33" t="s" s="8">
        <v>103</v>
      </c>
      <c r="E33" t="n" s="8">
        <v>1.0</v>
      </c>
      <c r="F33" t="n" s="8">
        <v>1496.0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4.298256E7</v>
      </c>
      <c r="B34" t="s" s="8">
        <v>56</v>
      </c>
      <c r="C34" t="n" s="8">
        <f>IF(false,"01-003884", "01-003884")</f>
      </c>
      <c r="D34" t="s" s="8">
        <v>52</v>
      </c>
      <c r="E34" t="n" s="8">
        <v>1.0</v>
      </c>
      <c r="F34" t="n" s="8">
        <v>989.0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4.243301E7</v>
      </c>
      <c r="B35" t="s" s="8">
        <v>106</v>
      </c>
      <c r="C35" t="n" s="8">
        <f>IF(false,"005-1514", "005-1514")</f>
      </c>
      <c r="D35" t="s" s="8">
        <v>107</v>
      </c>
      <c r="E35" t="n" s="8">
        <v>1.0</v>
      </c>
      <c r="F35" t="n" s="8">
        <v>953.0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4.2774322E7</v>
      </c>
      <c r="B36" t="s" s="8">
        <v>51</v>
      </c>
      <c r="C36" t="n" s="8">
        <f>IF(false,"005-1039", "005-1039")</f>
      </c>
      <c r="D36" t="s" s="8">
        <v>59</v>
      </c>
      <c r="E36" t="n" s="8">
        <v>2.0</v>
      </c>
      <c r="F36" t="n" s="8">
        <v>2828.0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4.3032184E7</v>
      </c>
      <c r="B37" t="s" s="8">
        <v>56</v>
      </c>
      <c r="C37" t="n" s="8">
        <f>IF(false,"120921791", "120921791")</f>
      </c>
      <c r="D37" t="s" s="8">
        <v>110</v>
      </c>
      <c r="E37" t="n" s="8">
        <v>1.0</v>
      </c>
      <c r="F37" t="n" s="8">
        <v>1241.0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4.2042653E7</v>
      </c>
      <c r="B38" t="s" s="8">
        <v>112</v>
      </c>
      <c r="C38" t="n" s="8">
        <f>IF(false,"120921900", "120921900")</f>
      </c>
      <c r="D38" t="s" s="8">
        <v>113</v>
      </c>
      <c r="E38" t="n" s="8">
        <v>1.0</v>
      </c>
      <c r="F38" t="n" s="8">
        <v>1096.0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4.2637059E7</v>
      </c>
      <c r="B39" t="s" s="8">
        <v>80</v>
      </c>
      <c r="C39" t="n" s="8">
        <f>IF(false,"120922395", "120922395")</f>
      </c>
      <c r="D39" t="s" s="8">
        <v>115</v>
      </c>
      <c r="E39" t="n" s="8">
        <v>1.0</v>
      </c>
      <c r="F39" t="n" s="8">
        <v>290.0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4.2977252E7</v>
      </c>
      <c r="B40" t="s" s="8">
        <v>56</v>
      </c>
      <c r="C40" t="n" s="8">
        <f>IF(false,"01-003884", "01-003884")</f>
      </c>
      <c r="D40" t="s" s="8">
        <v>52</v>
      </c>
      <c r="E40" t="n" s="8">
        <v>1.0</v>
      </c>
      <c r="F40" t="n" s="8">
        <v>725.0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4.2718484E7</v>
      </c>
      <c r="B41" t="s" s="8">
        <v>51</v>
      </c>
      <c r="C41" t="n" s="8">
        <f>IF(false,"005-1514", "005-1514")</f>
      </c>
      <c r="D41" t="s" s="8">
        <v>107</v>
      </c>
      <c r="E41" t="n" s="8">
        <v>1.0</v>
      </c>
      <c r="F41" t="n" s="8">
        <v>953.0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4.3024256E7</v>
      </c>
      <c r="B42" t="s" s="8">
        <v>56</v>
      </c>
      <c r="C42" t="n" s="8">
        <f>IF(false,"005-1375", "005-1375")</f>
      </c>
      <c r="D42" t="s" s="8">
        <v>119</v>
      </c>
      <c r="E42" t="n" s="8">
        <v>1.0</v>
      </c>
      <c r="F42" t="n" s="8">
        <v>52.0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4.1930072E7</v>
      </c>
      <c r="B43" t="s" s="8">
        <v>121</v>
      </c>
      <c r="C43" t="n" s="8">
        <f>IF(false,"120922353", "120922353")</f>
      </c>
      <c r="D43" t="s" s="8">
        <v>122</v>
      </c>
      <c r="E43" t="n" s="8">
        <v>3.0</v>
      </c>
      <c r="F43" t="n" s="8">
        <v>1956.0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4.1930072E7</v>
      </c>
      <c r="B44" t="s" s="8">
        <v>121</v>
      </c>
      <c r="C44" t="n" s="8">
        <f>IF(false,"005-1511", "005-1511")</f>
      </c>
      <c r="D44" t="s" s="8">
        <v>124</v>
      </c>
      <c r="E44" t="n" s="8">
        <v>2.0</v>
      </c>
      <c r="F44" t="n" s="8">
        <v>1496.0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4.1958637E7</v>
      </c>
      <c r="B45" t="s" s="8">
        <v>121</v>
      </c>
      <c r="C45" t="n" s="8">
        <f>IF(false,"120922353", "120922353")</f>
      </c>
      <c r="D45" t="s" s="8">
        <v>122</v>
      </c>
      <c r="E45" t="n" s="8">
        <v>4.0</v>
      </c>
      <c r="F45" t="n" s="8">
        <v>2720.0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4.2647205E7</v>
      </c>
      <c r="B46" t="s" s="8">
        <v>80</v>
      </c>
      <c r="C46" t="n" s="8">
        <f>IF(false,"000-631", "000-631")</f>
      </c>
      <c r="D46" t="s" s="8">
        <v>126</v>
      </c>
      <c r="E46" t="n" s="8">
        <v>1.0</v>
      </c>
      <c r="F46" t="n" s="8">
        <v>505.0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4.2647097E7</v>
      </c>
      <c r="B47" t="s" s="8">
        <v>80</v>
      </c>
      <c r="C47" t="n" s="8">
        <f>IF(false,"000-631", "000-631")</f>
      </c>
      <c r="D47" t="s" s="8">
        <v>126</v>
      </c>
      <c r="E47" t="n" s="8">
        <v>1.0</v>
      </c>
      <c r="F47" t="n" s="8">
        <v>29.0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4.248449E7</v>
      </c>
      <c r="B48" t="s" s="8">
        <v>89</v>
      </c>
      <c r="C48" t="n" s="8">
        <f>IF(false,"005-1511", "005-1511")</f>
      </c>
      <c r="D48" t="s" s="8">
        <v>129</v>
      </c>
      <c r="E48" t="n" s="8">
        <v>1.0</v>
      </c>
      <c r="F48" t="n" s="8">
        <v>900.0</v>
      </c>
      <c r="G48" t="s" s="8">
        <v>53</v>
      </c>
      <c r="H48" t="s" s="8">
        <v>54</v>
      </c>
      <c r="I48" t="s" s="8">
        <v>130</v>
      </c>
    </row>
    <row r="49" ht="16.0" customHeight="true">
      <c r="A49" t="n" s="7">
        <v>4.265003E7</v>
      </c>
      <c r="B49" t="s" s="8">
        <v>80</v>
      </c>
      <c r="C49" t="n" s="8">
        <f>IF(false,"005-1515", "005-1515")</f>
      </c>
      <c r="D49" t="s" s="8">
        <v>131</v>
      </c>
      <c r="E49" t="n" s="8">
        <v>2.0</v>
      </c>
      <c r="F49" t="n" s="8">
        <v>752.0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4.2703376E7</v>
      </c>
      <c r="B50" t="s" s="8">
        <v>80</v>
      </c>
      <c r="C50" t="n" s="8">
        <f>IF(false,"01-003884", "01-003884")</f>
      </c>
      <c r="D50" t="s" s="8">
        <v>52</v>
      </c>
      <c r="E50" t="n" s="8">
        <v>6.0</v>
      </c>
      <c r="F50" t="n" s="8">
        <v>4508.0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4.2703376E7</v>
      </c>
      <c r="B51" t="s" s="8">
        <v>80</v>
      </c>
      <c r="C51" t="n" s="8">
        <f>IF(false,"120922035", "120922035")</f>
      </c>
      <c r="D51" t="s" s="8">
        <v>134</v>
      </c>
      <c r="E51" t="n" s="8">
        <v>1.0</v>
      </c>
      <c r="F51" t="n" s="8">
        <v>748.0</v>
      </c>
      <c r="G51" t="s" s="8">
        <v>53</v>
      </c>
      <c r="H51" t="s" s="8">
        <v>54</v>
      </c>
      <c r="I51" t="s" s="8">
        <v>133</v>
      </c>
    </row>
    <row r="52" ht="16.0" customHeight="true">
      <c r="A52" t="n" s="7">
        <v>4.2452905E7</v>
      </c>
      <c r="B52" t="s" s="8">
        <v>106</v>
      </c>
      <c r="C52" t="n" s="8">
        <f>IF(false,"120922035", "120922035")</f>
      </c>
      <c r="D52" t="s" s="8">
        <v>134</v>
      </c>
      <c r="E52" t="n" s="8">
        <v>2.0</v>
      </c>
      <c r="F52" t="n" s="8">
        <v>1748.0</v>
      </c>
      <c r="G52" t="s" s="8">
        <v>53</v>
      </c>
      <c r="H52" t="s" s="8">
        <v>54</v>
      </c>
      <c r="I52" t="s" s="8">
        <v>135</v>
      </c>
    </row>
    <row r="53" ht="16.0" customHeight="true">
      <c r="A53" t="n" s="7">
        <v>4.3055226E7</v>
      </c>
      <c r="B53" t="s" s="8">
        <v>56</v>
      </c>
      <c r="C53" t="n" s="8">
        <f>IF(false,"120922090", "120922090")</f>
      </c>
      <c r="D53" t="s" s="8">
        <v>76</v>
      </c>
      <c r="E53" t="n" s="8">
        <v>1.0</v>
      </c>
      <c r="F53" t="n" s="8">
        <v>899.0</v>
      </c>
      <c r="G53" t="s" s="8">
        <v>53</v>
      </c>
      <c r="H53" t="s" s="8">
        <v>54</v>
      </c>
      <c r="I53" t="s" s="8">
        <v>136</v>
      </c>
    </row>
    <row r="54" ht="16.0" customHeight="true">
      <c r="A54" t="n" s="7">
        <v>4.2625703E7</v>
      </c>
      <c r="B54" t="s" s="8">
        <v>80</v>
      </c>
      <c r="C54" t="n" s="8">
        <f>IF(false,"01-004117", "01-004117")</f>
      </c>
      <c r="D54" t="s" s="8">
        <v>137</v>
      </c>
      <c r="E54" t="n" s="8">
        <v>1.0</v>
      </c>
      <c r="F54" t="n" s="8">
        <v>767.0</v>
      </c>
      <c r="G54" t="s" s="8">
        <v>53</v>
      </c>
      <c r="H54" t="s" s="8">
        <v>54</v>
      </c>
      <c r="I54" t="s" s="8">
        <v>138</v>
      </c>
    </row>
    <row r="55" ht="16.0" customHeight="true">
      <c r="A55" t="n" s="7">
        <v>4.3027036E7</v>
      </c>
      <c r="B55" t="s" s="8">
        <v>56</v>
      </c>
      <c r="C55" t="n" s="8">
        <f>IF(false,"005-1311", "005-1311")</f>
      </c>
      <c r="D55" t="s" s="8">
        <v>139</v>
      </c>
      <c r="E55" t="n" s="8">
        <v>1.0</v>
      </c>
      <c r="F55" t="n" s="8">
        <v>308.0</v>
      </c>
      <c r="G55" t="s" s="8">
        <v>53</v>
      </c>
      <c r="H55" t="s" s="8">
        <v>54</v>
      </c>
      <c r="I55" t="s" s="8">
        <v>140</v>
      </c>
    </row>
    <row r="56" ht="16.0" customHeight="true">
      <c r="A56" t="n" s="7">
        <v>4.2669708E7</v>
      </c>
      <c r="B56" t="s" s="8">
        <v>80</v>
      </c>
      <c r="C56" t="n" s="8">
        <f>IF(false,"01-004117", "01-004117")</f>
      </c>
      <c r="D56" t="s" s="8">
        <v>137</v>
      </c>
      <c r="E56" t="n" s="8">
        <v>1.0</v>
      </c>
      <c r="F56" t="n" s="8">
        <v>959.0</v>
      </c>
      <c r="G56" t="s" s="8">
        <v>53</v>
      </c>
      <c r="H56" t="s" s="8">
        <v>54</v>
      </c>
      <c r="I56" t="s" s="8">
        <v>141</v>
      </c>
    </row>
    <row r="57" ht="16.0" customHeight="true">
      <c r="A57" t="n" s="7">
        <v>4.2770189E7</v>
      </c>
      <c r="B57" t="s" s="8">
        <v>51</v>
      </c>
      <c r="C57" t="n" s="8">
        <f>IF(false,"000-631", "000-631")</f>
      </c>
      <c r="D57" t="s" s="8">
        <v>126</v>
      </c>
      <c r="E57" t="n" s="8">
        <v>4.0</v>
      </c>
      <c r="F57" t="n" s="8">
        <v>2020.0</v>
      </c>
      <c r="G57" t="s" s="8">
        <v>53</v>
      </c>
      <c r="H57" t="s" s="8">
        <v>54</v>
      </c>
      <c r="I57" t="s" s="8">
        <v>142</v>
      </c>
    </row>
    <row r="58" ht="16.0" customHeight="true">
      <c r="A58" t="n" s="7">
        <v>4.2520307E7</v>
      </c>
      <c r="B58" t="s" s="8">
        <v>89</v>
      </c>
      <c r="C58" t="n" s="8">
        <f>IF(false,"005-1102", "005-1102")</f>
      </c>
      <c r="D58" t="s" s="8">
        <v>143</v>
      </c>
      <c r="E58" t="n" s="8">
        <v>1.0</v>
      </c>
      <c r="F58" t="n" s="8">
        <v>849.0</v>
      </c>
      <c r="G58" t="s" s="8">
        <v>53</v>
      </c>
      <c r="H58" t="s" s="8">
        <v>54</v>
      </c>
      <c r="I58" t="s" s="8">
        <v>144</v>
      </c>
    </row>
    <row r="59" ht="16.0" customHeight="true">
      <c r="A59" t="n" s="7">
        <v>4.2257798E7</v>
      </c>
      <c r="B59" t="s" s="8">
        <v>96</v>
      </c>
      <c r="C59" t="n" s="8">
        <f>IF(false,"120922090", "120922090")</f>
      </c>
      <c r="D59" t="s" s="8">
        <v>145</v>
      </c>
      <c r="E59" t="n" s="8">
        <v>5.0</v>
      </c>
      <c r="F59" t="n" s="8">
        <v>3600.0</v>
      </c>
      <c r="G59" t="s" s="8">
        <v>53</v>
      </c>
      <c r="H59" t="s" s="8">
        <v>54</v>
      </c>
      <c r="I59" t="s" s="8">
        <v>146</v>
      </c>
    </row>
    <row r="60" ht="16.0" customHeight="true">
      <c r="A60" t="n" s="7">
        <v>4.2767659E7</v>
      </c>
      <c r="B60" t="s" s="8">
        <v>51</v>
      </c>
      <c r="C60" t="n" s="8">
        <f>IF(false,"01-003884", "01-003884")</f>
      </c>
      <c r="D60" t="s" s="8">
        <v>52</v>
      </c>
      <c r="E60" t="n" s="8">
        <v>1.0</v>
      </c>
      <c r="F60" t="n" s="8">
        <v>774.0</v>
      </c>
      <c r="G60" t="s" s="8">
        <v>53</v>
      </c>
      <c r="H60" t="s" s="8">
        <v>54</v>
      </c>
      <c r="I60" t="s" s="8">
        <v>147</v>
      </c>
    </row>
    <row r="61" ht="16.0" customHeight="true">
      <c r="A61" t="n" s="7">
        <v>4.1860123E7</v>
      </c>
      <c r="B61" t="s" s="8">
        <v>148</v>
      </c>
      <c r="C61" t="n" s="8">
        <f>IF(false,"01-003884", "01-003884")</f>
      </c>
      <c r="D61" t="s" s="8">
        <v>149</v>
      </c>
      <c r="E61" t="n" s="8">
        <v>1.0</v>
      </c>
      <c r="F61" t="n" s="8">
        <v>792.0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4.2535872E7</v>
      </c>
      <c r="B62" t="s" s="8">
        <v>89</v>
      </c>
      <c r="C62" t="n" s="8">
        <f>IF(false,"120921947", "120921947")</f>
      </c>
      <c r="D62" t="s" s="8">
        <v>151</v>
      </c>
      <c r="E62" t="n" s="8">
        <v>1.0</v>
      </c>
      <c r="F62" t="n" s="8">
        <v>599.0</v>
      </c>
      <c r="G62" t="s" s="8">
        <v>53</v>
      </c>
      <c r="H62" t="s" s="8">
        <v>54</v>
      </c>
      <c r="I62" t="s" s="8">
        <v>152</v>
      </c>
    </row>
    <row r="63" ht="16.0" customHeight="true">
      <c r="A63" t="n" s="7">
        <v>4.267344E7</v>
      </c>
      <c r="B63" t="s" s="8">
        <v>80</v>
      </c>
      <c r="C63" t="n" s="8">
        <f>IF(false,"005-1515", "005-1515")</f>
      </c>
      <c r="D63" t="s" s="8">
        <v>131</v>
      </c>
      <c r="E63" t="n" s="8">
        <v>2.0</v>
      </c>
      <c r="F63" t="n" s="8">
        <v>1906.0</v>
      </c>
      <c r="G63" t="s" s="8">
        <v>53</v>
      </c>
      <c r="H63" t="s" s="8">
        <v>54</v>
      </c>
      <c r="I63" t="s" s="8">
        <v>153</v>
      </c>
    </row>
    <row r="64" ht="16.0" customHeight="true">
      <c r="A64" t="n" s="7">
        <v>4.267344E7</v>
      </c>
      <c r="B64" t="s" s="8">
        <v>80</v>
      </c>
      <c r="C64" t="n" s="8">
        <f>IF(false,"005-1513", "005-1513")</f>
      </c>
      <c r="D64" t="s" s="8">
        <v>154</v>
      </c>
      <c r="E64" t="n" s="8">
        <v>1.0</v>
      </c>
      <c r="F64" t="n" s="8">
        <v>979.0</v>
      </c>
      <c r="G64" t="s" s="8">
        <v>53</v>
      </c>
      <c r="H64" t="s" s="8">
        <v>54</v>
      </c>
      <c r="I64" t="s" s="8">
        <v>153</v>
      </c>
    </row>
    <row r="65" ht="16.0" customHeight="true">
      <c r="A65" t="n" s="7">
        <v>4.2818847E7</v>
      </c>
      <c r="B65" t="s" s="8">
        <v>58</v>
      </c>
      <c r="C65" t="n" s="8">
        <f>IF(false,"005-1516", "005-1516")</f>
      </c>
      <c r="D65" t="s" s="8">
        <v>155</v>
      </c>
      <c r="E65" t="n" s="8">
        <v>1.0</v>
      </c>
      <c r="F65" t="n" s="8">
        <v>953.0</v>
      </c>
      <c r="G65" t="s" s="8">
        <v>53</v>
      </c>
      <c r="H65" t="s" s="8">
        <v>54</v>
      </c>
      <c r="I65" t="s" s="8">
        <v>156</v>
      </c>
    </row>
    <row r="66" ht="16.0" customHeight="true">
      <c r="A66" t="n" s="7">
        <v>4.2681827E7</v>
      </c>
      <c r="B66" t="s" s="8">
        <v>80</v>
      </c>
      <c r="C66" t="n" s="8">
        <f>IF(false,"005-1102", "005-1102")</f>
      </c>
      <c r="D66" t="s" s="8">
        <v>143</v>
      </c>
      <c r="E66" t="n" s="8">
        <v>1.0</v>
      </c>
      <c r="F66" t="n" s="8">
        <v>679.0</v>
      </c>
      <c r="G66" t="s" s="8">
        <v>53</v>
      </c>
      <c r="H66" t="s" s="8">
        <v>54</v>
      </c>
      <c r="I66" t="s" s="8">
        <v>157</v>
      </c>
    </row>
    <row r="67" ht="16.0" customHeight="true">
      <c r="A67" t="n" s="7">
        <v>4.2834457E7</v>
      </c>
      <c r="B67" t="s" s="8">
        <v>58</v>
      </c>
      <c r="C67" t="n" s="8">
        <f>IF(false,"005-1039", "005-1039")</f>
      </c>
      <c r="D67" t="s" s="8">
        <v>59</v>
      </c>
      <c r="E67" t="n" s="8">
        <v>1.0</v>
      </c>
      <c r="F67" t="n" s="8">
        <v>1415.0</v>
      </c>
      <c r="G67" t="s" s="8">
        <v>53</v>
      </c>
      <c r="H67" t="s" s="8">
        <v>54</v>
      </c>
      <c r="I67" t="s" s="8">
        <v>158</v>
      </c>
    </row>
    <row r="68" ht="16.0" customHeight="true">
      <c r="A68" t="n" s="7">
        <v>4.2721888E7</v>
      </c>
      <c r="B68" t="s" s="8">
        <v>51</v>
      </c>
      <c r="C68" t="n" s="8">
        <f>IF(false,"005-1515", "005-1515")</f>
      </c>
      <c r="D68" t="s" s="8">
        <v>131</v>
      </c>
      <c r="E68" t="n" s="8">
        <v>2.0</v>
      </c>
      <c r="F68" t="n" s="8">
        <v>1906.0</v>
      </c>
      <c r="G68" t="s" s="8">
        <v>53</v>
      </c>
      <c r="H68" t="s" s="8">
        <v>54</v>
      </c>
      <c r="I68" t="s" s="8">
        <v>159</v>
      </c>
    </row>
    <row r="69" ht="16.0" customHeight="true">
      <c r="A69" t="n" s="7">
        <v>4.2703727E7</v>
      </c>
      <c r="B69" t="s" s="8">
        <v>80</v>
      </c>
      <c r="C69" t="n" s="8">
        <f>IF(false,"120921470", "120921470")</f>
      </c>
      <c r="D69" t="s" s="8">
        <v>160</v>
      </c>
      <c r="E69" t="n" s="8">
        <v>1.0</v>
      </c>
      <c r="F69" t="n" s="8">
        <v>425.0</v>
      </c>
      <c r="G69" t="s" s="8">
        <v>53</v>
      </c>
      <c r="H69" t="s" s="8">
        <v>54</v>
      </c>
      <c r="I69" t="s" s="8">
        <v>161</v>
      </c>
    </row>
    <row r="70" ht="16.0" customHeight="true">
      <c r="A70" t="n" s="7">
        <v>4.2802673E7</v>
      </c>
      <c r="B70" t="s" s="8">
        <v>51</v>
      </c>
      <c r="C70" t="n" s="8">
        <f>IF(false,"120921202", "120921202")</f>
      </c>
      <c r="D70" t="s" s="8">
        <v>162</v>
      </c>
      <c r="E70" t="n" s="8">
        <v>2.0</v>
      </c>
      <c r="F70" t="n" s="8">
        <v>2572.0</v>
      </c>
      <c r="G70" t="s" s="8">
        <v>53</v>
      </c>
      <c r="H70" t="s" s="8">
        <v>54</v>
      </c>
      <c r="I70" t="s" s="8">
        <v>163</v>
      </c>
    </row>
    <row r="71" ht="16.0" customHeight="true">
      <c r="A71" t="n" s="7">
        <v>4.2302519E7</v>
      </c>
      <c r="B71" t="s" s="8">
        <v>96</v>
      </c>
      <c r="C71" t="n" s="8">
        <f>IF(false,"120922082", "120922082")</f>
      </c>
      <c r="D71" t="s" s="8">
        <v>164</v>
      </c>
      <c r="E71" t="n" s="8">
        <v>1.0</v>
      </c>
      <c r="F71" t="n" s="8">
        <v>1419.0</v>
      </c>
      <c r="G71" t="s" s="8">
        <v>53</v>
      </c>
      <c r="H71" t="s" s="8">
        <v>54</v>
      </c>
      <c r="I71" t="s" s="8">
        <v>165</v>
      </c>
    </row>
    <row r="72" ht="16.0" customHeight="true">
      <c r="A72" t="n" s="7">
        <v>4.2893904E7</v>
      </c>
      <c r="B72" t="s" s="8">
        <v>58</v>
      </c>
      <c r="C72" t="n" s="8">
        <f>IF(false,"01-003884", "01-003884")</f>
      </c>
      <c r="D72" t="s" s="8">
        <v>52</v>
      </c>
      <c r="E72" t="n" s="8">
        <v>2.0</v>
      </c>
      <c r="F72" t="n" s="8">
        <v>1578.0</v>
      </c>
      <c r="G72" t="s" s="8">
        <v>53</v>
      </c>
      <c r="H72" t="s" s="8">
        <v>54</v>
      </c>
      <c r="I72" t="s" s="8">
        <v>166</v>
      </c>
    </row>
    <row r="73" ht="16.0" customHeight="true">
      <c r="A73" t="n" s="7">
        <v>4.3041598E7</v>
      </c>
      <c r="B73" t="s" s="8">
        <v>56</v>
      </c>
      <c r="C73" t="n" s="8">
        <f>IF(false,"005-1039", "005-1039")</f>
      </c>
      <c r="D73" t="s" s="8">
        <v>59</v>
      </c>
      <c r="E73" t="n" s="8">
        <v>1.0</v>
      </c>
      <c r="F73" t="n" s="8">
        <v>1337.0</v>
      </c>
      <c r="G73" t="s" s="8">
        <v>53</v>
      </c>
      <c r="H73" t="s" s="8">
        <v>54</v>
      </c>
      <c r="I73" t="s" s="8">
        <v>167</v>
      </c>
    </row>
    <row r="74" ht="16.0" customHeight="true">
      <c r="A74" t="n" s="7">
        <v>4.3071364E7</v>
      </c>
      <c r="B74" t="s" s="8">
        <v>54</v>
      </c>
      <c r="C74" t="n" s="8">
        <f>IF(false,"120921849", "120921849")</f>
      </c>
      <c r="D74" t="s" s="8">
        <v>168</v>
      </c>
      <c r="E74" t="n" s="8">
        <v>1.0</v>
      </c>
      <c r="F74" t="n" s="8">
        <v>991.0</v>
      </c>
      <c r="G74" t="s" s="8">
        <v>53</v>
      </c>
      <c r="H74" t="s" s="8">
        <v>50</v>
      </c>
      <c r="I74" t="s" s="8">
        <v>169</v>
      </c>
    </row>
    <row r="75" ht="16.0" customHeight="true">
      <c r="A75" t="n" s="7">
        <v>4.3071364E7</v>
      </c>
      <c r="B75" t="s" s="8">
        <v>54</v>
      </c>
      <c r="C75" t="n" s="8">
        <f>IF(false,"120921908", "120921908")</f>
      </c>
      <c r="D75" t="s" s="8">
        <v>170</v>
      </c>
      <c r="E75" t="n" s="8">
        <v>1.0</v>
      </c>
      <c r="F75" t="n" s="8">
        <v>881.0</v>
      </c>
      <c r="G75" t="s" s="8">
        <v>53</v>
      </c>
      <c r="H75" t="s" s="8">
        <v>50</v>
      </c>
      <c r="I75" t="s" s="8">
        <v>169</v>
      </c>
    </row>
    <row r="76" ht="16.0" customHeight="true">
      <c r="A76" t="n" s="7">
        <v>4.3036663E7</v>
      </c>
      <c r="B76" t="s" s="8">
        <v>56</v>
      </c>
      <c r="C76" t="n" s="8">
        <f>IF(false,"005-1111", "005-1111")</f>
      </c>
      <c r="D76" t="s" s="8">
        <v>171</v>
      </c>
      <c r="E76" t="n" s="8">
        <v>1.0</v>
      </c>
      <c r="F76" t="n" s="8">
        <v>1081.0</v>
      </c>
      <c r="G76" t="s" s="8">
        <v>53</v>
      </c>
      <c r="H76" t="s" s="8">
        <v>50</v>
      </c>
      <c r="I76" t="s" s="8">
        <v>172</v>
      </c>
    </row>
    <row r="77" ht="16.0" customHeight="true">
      <c r="A77" t="n" s="7">
        <v>4.3097882E7</v>
      </c>
      <c r="B77" t="s" s="8">
        <v>54</v>
      </c>
      <c r="C77" t="n" s="8">
        <f>IF(false,"005-1039", "005-1039")</f>
      </c>
      <c r="D77" t="s" s="8">
        <v>59</v>
      </c>
      <c r="E77" t="n" s="8">
        <v>1.0</v>
      </c>
      <c r="F77" t="n" s="8">
        <v>1485.0</v>
      </c>
      <c r="G77" t="s" s="8">
        <v>53</v>
      </c>
      <c r="H77" t="s" s="8">
        <v>50</v>
      </c>
      <c r="I77" t="s" s="8">
        <v>173</v>
      </c>
    </row>
    <row r="78" ht="16.0" customHeight="true">
      <c r="A78" t="n" s="7">
        <v>4.3034632E7</v>
      </c>
      <c r="B78" t="s" s="8">
        <v>56</v>
      </c>
      <c r="C78" t="n" s="8">
        <f>IF(false,"005-1039", "005-1039")</f>
      </c>
      <c r="D78" t="s" s="8">
        <v>59</v>
      </c>
      <c r="E78" t="n" s="8">
        <v>1.0</v>
      </c>
      <c r="F78" t="n" s="8">
        <v>1.0</v>
      </c>
      <c r="G78" t="s" s="8">
        <v>53</v>
      </c>
      <c r="H78" t="s" s="8">
        <v>50</v>
      </c>
      <c r="I78" t="s" s="8">
        <v>174</v>
      </c>
    </row>
    <row r="79" ht="16.0" customHeight="true">
      <c r="A79" t="n" s="7">
        <v>4.30622E7</v>
      </c>
      <c r="B79" t="s" s="8">
        <v>54</v>
      </c>
      <c r="C79" t="n" s="8">
        <f>IF(false,"120921506", "120921506")</f>
      </c>
      <c r="D79" t="s" s="8">
        <v>175</v>
      </c>
      <c r="E79" t="n" s="8">
        <v>1.0</v>
      </c>
      <c r="F79" t="n" s="8">
        <v>1.0</v>
      </c>
      <c r="G79" t="s" s="8">
        <v>53</v>
      </c>
      <c r="H79" t="s" s="8">
        <v>50</v>
      </c>
      <c r="I79" t="s" s="8">
        <v>176</v>
      </c>
    </row>
    <row r="80" ht="16.0" customHeight="true">
      <c r="A80" t="n" s="7">
        <v>4.3133124E7</v>
      </c>
      <c r="B80" t="s" s="8">
        <v>54</v>
      </c>
      <c r="C80" t="n" s="8">
        <f>IF(false,"005-1270", "005-1270")</f>
      </c>
      <c r="D80" t="s" s="8">
        <v>177</v>
      </c>
      <c r="E80" t="n" s="8">
        <v>1.0</v>
      </c>
      <c r="F80" t="n" s="8">
        <v>788.0</v>
      </c>
      <c r="G80" t="s" s="8">
        <v>53</v>
      </c>
      <c r="H80" t="s" s="8">
        <v>50</v>
      </c>
      <c r="I80" t="s" s="8">
        <v>178</v>
      </c>
    </row>
    <row r="81" ht="16.0" customHeight="true">
      <c r="A81" t="n" s="7">
        <v>4.3058821E7</v>
      </c>
      <c r="B81" t="s" s="8">
        <v>54</v>
      </c>
      <c r="C81" t="n" s="8">
        <f>IF(false,"120921370", "120921370")</f>
      </c>
      <c r="D81" t="s" s="8">
        <v>179</v>
      </c>
      <c r="E81" t="n" s="8">
        <v>2.0</v>
      </c>
      <c r="F81" t="n" s="8">
        <v>2596.0</v>
      </c>
      <c r="G81" t="s" s="8">
        <v>53</v>
      </c>
      <c r="H81" t="s" s="8">
        <v>50</v>
      </c>
      <c r="I81" t="s" s="8">
        <v>180</v>
      </c>
    </row>
    <row r="82" ht="16.0" customHeight="true">
      <c r="A82" t="n" s="7">
        <v>4.3119865E7</v>
      </c>
      <c r="B82" t="s" s="8">
        <v>54</v>
      </c>
      <c r="C82" t="n" s="8">
        <f>IF(false,"120922554", "120922554")</f>
      </c>
      <c r="D82" t="s" s="8">
        <v>181</v>
      </c>
      <c r="E82" t="n" s="8">
        <v>1.0</v>
      </c>
      <c r="F82" t="n" s="8">
        <v>1102.0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4.3056078E7</v>
      </c>
      <c r="B83" t="s" s="8">
        <v>56</v>
      </c>
      <c r="C83" t="n" s="8">
        <f>IF(false,"000-631", "000-631")</f>
      </c>
      <c r="D83" t="s" s="8">
        <v>126</v>
      </c>
      <c r="E83" t="n" s="8">
        <v>1.0</v>
      </c>
      <c r="F83" t="n" s="8">
        <v>505.0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4.3059285E7</v>
      </c>
      <c r="B84" t="s" s="8">
        <v>54</v>
      </c>
      <c r="C84" t="n" s="8">
        <f>IF(false,"005-1312", "005-1312")</f>
      </c>
      <c r="D84" t="s" s="8">
        <v>184</v>
      </c>
      <c r="E84" t="n" s="8">
        <v>2.0</v>
      </c>
      <c r="F84" t="n" s="8">
        <v>1106.0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4.3062258E7</v>
      </c>
      <c r="B85" t="s" s="8">
        <v>54</v>
      </c>
      <c r="C85" t="n" s="8">
        <f>IF(false,"01-003884", "01-003884")</f>
      </c>
      <c r="D85" t="s" s="8">
        <v>52</v>
      </c>
      <c r="E85" t="n" s="8">
        <v>1.0</v>
      </c>
      <c r="F85" t="n" s="8">
        <v>748.0</v>
      </c>
      <c r="G85" t="s" s="8">
        <v>53</v>
      </c>
      <c r="H85" t="s" s="8">
        <v>50</v>
      </c>
      <c r="I85" t="s" s="8">
        <v>186</v>
      </c>
    </row>
    <row r="86" ht="16.0" customHeight="true">
      <c r="A86" t="n" s="7">
        <v>4.3070881E7</v>
      </c>
      <c r="B86" t="s" s="8">
        <v>54</v>
      </c>
      <c r="C86" t="n" s="8">
        <f>IF(false,"120921853", "120921853")</f>
      </c>
      <c r="D86" t="s" s="8">
        <v>187</v>
      </c>
      <c r="E86" t="n" s="8">
        <v>2.0</v>
      </c>
      <c r="F86" t="n" s="8">
        <v>1818.0</v>
      </c>
      <c r="G86" t="s" s="8">
        <v>53</v>
      </c>
      <c r="H86" t="s" s="8">
        <v>50</v>
      </c>
      <c r="I86" t="s" s="8">
        <v>188</v>
      </c>
    </row>
    <row r="87" ht="16.0" customHeight="true">
      <c r="A87" t="n" s="7">
        <v>4.3045797E7</v>
      </c>
      <c r="B87" t="s" s="8">
        <v>56</v>
      </c>
      <c r="C87" t="n" s="8">
        <f>IF(false,"01-003884", "01-003884")</f>
      </c>
      <c r="D87" t="s" s="8">
        <v>52</v>
      </c>
      <c r="E87" t="n" s="8">
        <v>2.0</v>
      </c>
      <c r="F87" t="n" s="8">
        <v>1343.0</v>
      </c>
      <c r="G87" t="s" s="8">
        <v>53</v>
      </c>
      <c r="H87" t="s" s="8">
        <v>50</v>
      </c>
      <c r="I87" t="s" s="8">
        <v>189</v>
      </c>
    </row>
    <row r="88" ht="16.0" customHeight="true">
      <c r="A88" t="n" s="7">
        <v>4.3033884E7</v>
      </c>
      <c r="B88" t="s" s="8">
        <v>56</v>
      </c>
      <c r="C88" t="n" s="8">
        <f>IF(false,"120921545", "120921545")</f>
      </c>
      <c r="D88" t="s" s="8">
        <v>190</v>
      </c>
      <c r="E88" t="n" s="8">
        <v>4.0</v>
      </c>
      <c r="F88" t="n" s="8">
        <v>2674.0</v>
      </c>
      <c r="G88" t="s" s="8">
        <v>53</v>
      </c>
      <c r="H88" t="s" s="8">
        <v>50</v>
      </c>
      <c r="I88" t="s" s="8">
        <v>191</v>
      </c>
    </row>
    <row r="89" ht="16.0" customHeight="true">
      <c r="A89" t="n" s="7">
        <v>4.3034613E7</v>
      </c>
      <c r="B89" t="s" s="8">
        <v>56</v>
      </c>
      <c r="C89" t="n" s="8">
        <f>IF(false,"005-1039", "005-1039")</f>
      </c>
      <c r="D89" t="s" s="8">
        <v>59</v>
      </c>
      <c r="E89" t="n" s="8">
        <v>2.0</v>
      </c>
      <c r="F89" t="n" s="8">
        <v>2830.0</v>
      </c>
      <c r="G89" t="s" s="8">
        <v>53</v>
      </c>
      <c r="H89" t="s" s="8">
        <v>50</v>
      </c>
      <c r="I89" t="s" s="8">
        <v>192</v>
      </c>
    </row>
    <row r="90" ht="16.0" customHeight="true">
      <c r="A90" t="n" s="7">
        <v>4.3033321E7</v>
      </c>
      <c r="B90" t="s" s="8">
        <v>56</v>
      </c>
      <c r="C90" t="n" s="8">
        <f>IF(false,"01-003884", "01-003884")</f>
      </c>
      <c r="D90" t="s" s="8">
        <v>52</v>
      </c>
      <c r="E90" t="n" s="8">
        <v>1.0</v>
      </c>
      <c r="F90" t="n" s="8">
        <v>989.0</v>
      </c>
      <c r="G90" t="s" s="8">
        <v>53</v>
      </c>
      <c r="H90" t="s" s="8">
        <v>50</v>
      </c>
      <c r="I90" t="s" s="8">
        <v>193</v>
      </c>
    </row>
    <row r="91" ht="16.0" customHeight="true">
      <c r="A91" t="n" s="7">
        <v>4.3100315E7</v>
      </c>
      <c r="B91" t="s" s="8">
        <v>54</v>
      </c>
      <c r="C91" t="n" s="8">
        <f>IF(false,"005-1039", "005-1039")</f>
      </c>
      <c r="D91" t="s" s="8">
        <v>59</v>
      </c>
      <c r="E91" t="n" s="8">
        <v>2.0</v>
      </c>
      <c r="F91" t="n" s="8">
        <v>2236.0</v>
      </c>
      <c r="G91" t="s" s="8">
        <v>53</v>
      </c>
      <c r="H91" t="s" s="8">
        <v>50</v>
      </c>
      <c r="I91" t="s" s="8">
        <v>194</v>
      </c>
    </row>
    <row r="92" ht="16.0" customHeight="true">
      <c r="A92" t="n" s="7">
        <v>4.3040499E7</v>
      </c>
      <c r="B92" t="s" s="8">
        <v>56</v>
      </c>
      <c r="C92" t="n" s="8">
        <f>IF(false,"120922388", "120922388")</f>
      </c>
      <c r="D92" t="s" s="8">
        <v>195</v>
      </c>
      <c r="E92" t="n" s="8">
        <v>1.0</v>
      </c>
      <c r="F92" t="n" s="8">
        <v>242.0</v>
      </c>
      <c r="G92" t="s" s="8">
        <v>53</v>
      </c>
      <c r="H92" t="s" s="8">
        <v>50</v>
      </c>
      <c r="I92" t="s" s="8">
        <v>196</v>
      </c>
    </row>
    <row r="93" ht="16.0" customHeight="true">
      <c r="A93" t="n" s="7">
        <v>4.3037761E7</v>
      </c>
      <c r="B93" t="s" s="8">
        <v>56</v>
      </c>
      <c r="C93" t="n" s="8">
        <f>IF(false,"120922035", "120922035")</f>
      </c>
      <c r="D93" t="s" s="8">
        <v>134</v>
      </c>
      <c r="E93" t="n" s="8">
        <v>3.0</v>
      </c>
      <c r="F93" t="n" s="8">
        <v>2376.0</v>
      </c>
      <c r="G93" t="s" s="8">
        <v>53</v>
      </c>
      <c r="H93" t="s" s="8">
        <v>50</v>
      </c>
      <c r="I93" t="s" s="8">
        <v>197</v>
      </c>
    </row>
    <row r="94" ht="16.0" customHeight="true">
      <c r="A94" t="n" s="7">
        <v>4.316646E7</v>
      </c>
      <c r="B94" t="s" s="8">
        <v>54</v>
      </c>
      <c r="C94" t="n" s="8">
        <f>IF(false,"120921957", "120921957")</f>
      </c>
      <c r="D94" t="s" s="8">
        <v>65</v>
      </c>
      <c r="E94" t="n" s="8">
        <v>1.0</v>
      </c>
      <c r="F94" t="n" s="8">
        <v>806.0</v>
      </c>
      <c r="G94" t="s" s="8">
        <v>53</v>
      </c>
      <c r="H94" t="s" s="8">
        <v>50</v>
      </c>
      <c r="I94" t="s" s="8">
        <v>198</v>
      </c>
    </row>
    <row r="95" ht="16.0" customHeight="true">
      <c r="A95" t="n" s="7">
        <v>4.30582E7</v>
      </c>
      <c r="B95" t="s" s="8">
        <v>54</v>
      </c>
      <c r="C95" t="n" s="8">
        <f>IF(false,"120922561", "120922561")</f>
      </c>
      <c r="D95" t="s" s="8">
        <v>199</v>
      </c>
      <c r="E95" t="n" s="8">
        <v>1.0</v>
      </c>
      <c r="F95" t="n" s="8">
        <v>399.0</v>
      </c>
      <c r="G95" t="s" s="8">
        <v>53</v>
      </c>
      <c r="H95" t="s" s="8">
        <v>50</v>
      </c>
      <c r="I95" t="s" s="8">
        <v>200</v>
      </c>
    </row>
    <row r="96" ht="16.0" customHeight="true">
      <c r="A96" t="n" s="7">
        <v>4.3163086E7</v>
      </c>
      <c r="B96" t="s" s="8">
        <v>54</v>
      </c>
      <c r="C96" t="n" s="8">
        <f>IF(false,"005-1270", "005-1270")</f>
      </c>
      <c r="D96" t="s" s="8">
        <v>177</v>
      </c>
      <c r="E96" t="n" s="8">
        <v>1.0</v>
      </c>
      <c r="F96" t="n" s="8">
        <v>849.0</v>
      </c>
      <c r="G96" t="s" s="8">
        <v>53</v>
      </c>
      <c r="H96" t="s" s="8">
        <v>50</v>
      </c>
      <c r="I96" t="s" s="8">
        <v>201</v>
      </c>
    </row>
    <row r="97" ht="16.0" customHeight="true">
      <c r="A97" t="n" s="7">
        <v>4.3109186E7</v>
      </c>
      <c r="B97" t="s" s="8">
        <v>54</v>
      </c>
      <c r="C97" t="n" s="8">
        <f>IF(false,"01-004071", "01-004071")</f>
      </c>
      <c r="D97" t="s" s="8">
        <v>202</v>
      </c>
      <c r="E97" t="n" s="8">
        <v>1.0</v>
      </c>
      <c r="F97" t="n" s="8">
        <v>590.0</v>
      </c>
      <c r="G97" t="s" s="8">
        <v>53</v>
      </c>
      <c r="H97" t="s" s="8">
        <v>50</v>
      </c>
      <c r="I97" t="s" s="8">
        <v>203</v>
      </c>
    </row>
    <row r="98" ht="16.0" customHeight="true">
      <c r="A98" t="n" s="7">
        <v>4.3115879E7</v>
      </c>
      <c r="B98" t="s" s="8">
        <v>54</v>
      </c>
      <c r="C98" t="n" s="8">
        <f>IF(false,"008-577", "008-577")</f>
      </c>
      <c r="D98" t="s" s="8">
        <v>204</v>
      </c>
      <c r="E98" t="n" s="8">
        <v>1.0</v>
      </c>
      <c r="F98" t="n" s="8">
        <v>891.0</v>
      </c>
      <c r="G98" t="s" s="8">
        <v>53</v>
      </c>
      <c r="H98" t="s" s="8">
        <v>50</v>
      </c>
      <c r="I98" t="s" s="8">
        <v>205</v>
      </c>
    </row>
    <row r="99" ht="16.0" customHeight="true">
      <c r="A99" t="n" s="7">
        <v>4.3071039E7</v>
      </c>
      <c r="B99" t="s" s="8">
        <v>54</v>
      </c>
      <c r="C99" t="n" s="8">
        <f>IF(false,"120922388", "120922388")</f>
      </c>
      <c r="D99" t="s" s="8">
        <v>195</v>
      </c>
      <c r="E99" t="n" s="8">
        <v>1.0</v>
      </c>
      <c r="F99" t="n" s="8">
        <v>42.0</v>
      </c>
      <c r="G99" t="s" s="8">
        <v>53</v>
      </c>
      <c r="H99" t="s" s="8">
        <v>50</v>
      </c>
      <c r="I99" t="s" s="8">
        <v>206</v>
      </c>
    </row>
    <row r="100" ht="16.0" customHeight="true">
      <c r="A100" t="n" s="7">
        <v>4.3094882E7</v>
      </c>
      <c r="B100" t="s" s="8">
        <v>54</v>
      </c>
      <c r="C100" t="n" s="8">
        <f>IF(false,"005-1520", "005-1520")</f>
      </c>
      <c r="D100" t="s" s="8">
        <v>207</v>
      </c>
      <c r="E100" t="n" s="8">
        <v>1.0</v>
      </c>
      <c r="F100" t="n" s="8">
        <v>1245.0</v>
      </c>
      <c r="G100" t="s" s="8">
        <v>53</v>
      </c>
      <c r="H100" t="s" s="8">
        <v>50</v>
      </c>
      <c r="I100" t="s" s="8">
        <v>208</v>
      </c>
    </row>
    <row r="101" ht="16.0" customHeight="true">
      <c r="A101" t="n" s="7">
        <v>4.3066627E7</v>
      </c>
      <c r="B101" t="s" s="8">
        <v>54</v>
      </c>
      <c r="C101" t="n" s="8">
        <f>IF(false,"002-098", "002-098")</f>
      </c>
      <c r="D101" t="s" s="8">
        <v>209</v>
      </c>
      <c r="E101" t="n" s="8">
        <v>1.0</v>
      </c>
      <c r="F101" t="n" s="8">
        <v>1138.0</v>
      </c>
      <c r="G101" t="s" s="8">
        <v>53</v>
      </c>
      <c r="H101" t="s" s="8">
        <v>50</v>
      </c>
      <c r="I101" t="s" s="8">
        <v>210</v>
      </c>
    </row>
    <row r="102" ht="16.0" customHeight="true">
      <c r="A102" t="n" s="7">
        <v>4.3076678E7</v>
      </c>
      <c r="B102" t="s" s="8">
        <v>54</v>
      </c>
      <c r="C102" t="n" s="8">
        <f>IF(false,"120906021", "120906021")</f>
      </c>
      <c r="D102" t="s" s="8">
        <v>211</v>
      </c>
      <c r="E102" t="n" s="8">
        <v>1.0</v>
      </c>
      <c r="F102" t="n" s="8">
        <v>974.0</v>
      </c>
      <c r="G102" t="s" s="8">
        <v>53</v>
      </c>
      <c r="H102" t="s" s="8">
        <v>50</v>
      </c>
      <c r="I102" t="s" s="8">
        <v>212</v>
      </c>
    </row>
    <row r="103" ht="16.0" customHeight="true">
      <c r="A103" t="n" s="7">
        <v>4.305604E7</v>
      </c>
      <c r="B103" t="s" s="8">
        <v>56</v>
      </c>
      <c r="C103" t="n" s="8">
        <f>IF(false,"005-1039", "005-1039")</f>
      </c>
      <c r="D103" t="s" s="8">
        <v>59</v>
      </c>
      <c r="E103" t="n" s="8">
        <v>1.0</v>
      </c>
      <c r="F103" t="n" s="8">
        <v>1410.0</v>
      </c>
      <c r="G103" t="s" s="8">
        <v>53</v>
      </c>
      <c r="H103" t="s" s="8">
        <v>50</v>
      </c>
      <c r="I103" t="s" s="8">
        <v>213</v>
      </c>
    </row>
    <row r="104" ht="16.0" customHeight="true">
      <c r="A104" t="n" s="7">
        <v>4.3055538E7</v>
      </c>
      <c r="B104" t="s" s="8">
        <v>56</v>
      </c>
      <c r="C104" t="n" s="8">
        <f>IF(false,"005-1518", "005-1518")</f>
      </c>
      <c r="D104" t="s" s="8">
        <v>214</v>
      </c>
      <c r="E104" t="n" s="8">
        <v>2.0</v>
      </c>
      <c r="F104" t="n" s="8">
        <v>2234.0</v>
      </c>
      <c r="G104" t="s" s="8">
        <v>53</v>
      </c>
      <c r="H104" t="s" s="8">
        <v>50</v>
      </c>
      <c r="I104" t="s" s="8">
        <v>215</v>
      </c>
    </row>
    <row r="105" ht="16.0" customHeight="true">
      <c r="A105" t="n" s="7">
        <v>4.3052235E7</v>
      </c>
      <c r="B105" t="s" s="8">
        <v>56</v>
      </c>
      <c r="C105" t="n" s="8">
        <f>IF(false,"005-1039", "005-1039")</f>
      </c>
      <c r="D105" t="s" s="8">
        <v>59</v>
      </c>
      <c r="E105" t="n" s="8">
        <v>1.0</v>
      </c>
      <c r="F105" t="n" s="8">
        <v>1322.0</v>
      </c>
      <c r="G105" t="s" s="8">
        <v>53</v>
      </c>
      <c r="H105" t="s" s="8">
        <v>50</v>
      </c>
      <c r="I105" t="s" s="8">
        <v>216</v>
      </c>
    </row>
    <row r="106" ht="16.0" customHeight="true">
      <c r="A106" t="n" s="7">
        <v>4.3047615E7</v>
      </c>
      <c r="B106" t="s" s="8">
        <v>56</v>
      </c>
      <c r="C106" t="n" s="8">
        <f>IF(false,"005-1039", "005-1039")</f>
      </c>
      <c r="D106" t="s" s="8">
        <v>59</v>
      </c>
      <c r="E106" t="n" s="8">
        <v>1.0</v>
      </c>
      <c r="F106" t="n" s="8">
        <v>1210.0</v>
      </c>
      <c r="G106" t="s" s="8">
        <v>53</v>
      </c>
      <c r="H106" t="s" s="8">
        <v>50</v>
      </c>
      <c r="I106" t="s" s="8">
        <v>217</v>
      </c>
    </row>
    <row r="107" ht="16.0" customHeight="true">
      <c r="A107" t="n" s="7">
        <v>4.3042874E7</v>
      </c>
      <c r="B107" t="s" s="8">
        <v>56</v>
      </c>
      <c r="C107" t="n" s="8">
        <f>IF(false,"005-1039", "005-1039")</f>
      </c>
      <c r="D107" t="s" s="8">
        <v>59</v>
      </c>
      <c r="E107" t="n" s="8">
        <v>1.0</v>
      </c>
      <c r="F107" t="n" s="8">
        <v>1415.0</v>
      </c>
      <c r="G107" t="s" s="8">
        <v>53</v>
      </c>
      <c r="H107" t="s" s="8">
        <v>50</v>
      </c>
      <c r="I107" t="s" s="8">
        <v>218</v>
      </c>
    </row>
    <row r="108" ht="16.0" customHeight="true">
      <c r="A108" t="n" s="7">
        <v>4.3018527E7</v>
      </c>
      <c r="B108" t="s" s="8">
        <v>56</v>
      </c>
      <c r="C108" t="n" s="8">
        <f>IF(false,"005-1039", "005-1039")</f>
      </c>
      <c r="D108" t="s" s="8">
        <v>59</v>
      </c>
      <c r="E108" t="n" s="8">
        <v>1.0</v>
      </c>
      <c r="F108" t="n" s="8">
        <v>1414.0</v>
      </c>
      <c r="G108" t="s" s="8">
        <v>53</v>
      </c>
      <c r="H108" t="s" s="8">
        <v>50</v>
      </c>
      <c r="I108" t="s" s="8">
        <v>219</v>
      </c>
    </row>
    <row r="109" ht="16.0" customHeight="true">
      <c r="A109" t="n" s="7">
        <v>4.3135348E7</v>
      </c>
      <c r="B109" t="s" s="8">
        <v>54</v>
      </c>
      <c r="C109" t="n" s="8">
        <f>IF(false,"005-1555", "005-1555")</f>
      </c>
      <c r="D109" t="s" s="8">
        <v>220</v>
      </c>
      <c r="E109" t="n" s="8">
        <v>1.0</v>
      </c>
      <c r="F109" t="n" s="8">
        <v>587.0</v>
      </c>
      <c r="G109" t="s" s="8">
        <v>53</v>
      </c>
      <c r="H109" t="s" s="8">
        <v>50</v>
      </c>
      <c r="I109" t="s" s="8">
        <v>221</v>
      </c>
    </row>
    <row r="110" ht="16.0" customHeight="true">
      <c r="A110" t="n" s="7">
        <v>4.3135348E7</v>
      </c>
      <c r="B110" t="s" s="8">
        <v>54</v>
      </c>
      <c r="C110" t="n" s="8">
        <f>IF(false,"01-004111", "01-004111")</f>
      </c>
      <c r="D110" t="s" s="8">
        <v>222</v>
      </c>
      <c r="E110" t="n" s="8">
        <v>1.0</v>
      </c>
      <c r="F110" t="n" s="8">
        <v>499.0</v>
      </c>
      <c r="G110" t="s" s="8">
        <v>53</v>
      </c>
      <c r="H110" t="s" s="8">
        <v>50</v>
      </c>
      <c r="I110" t="s" s="8">
        <v>221</v>
      </c>
    </row>
    <row r="111" ht="16.0" customHeight="true">
      <c r="A111" t="n" s="7">
        <v>4.3056205E7</v>
      </c>
      <c r="B111" t="s" s="8">
        <v>56</v>
      </c>
      <c r="C111" t="n" s="8">
        <f>IF(false,"005-1039", "005-1039")</f>
      </c>
      <c r="D111" t="s" s="8">
        <v>59</v>
      </c>
      <c r="E111" t="n" s="8">
        <v>1.0</v>
      </c>
      <c r="F111" t="n" s="8">
        <v>1304.0</v>
      </c>
      <c r="G111" t="s" s="8">
        <v>53</v>
      </c>
      <c r="H111" t="s" s="8">
        <v>50</v>
      </c>
      <c r="I111" t="s" s="8">
        <v>223</v>
      </c>
    </row>
    <row r="112" ht="16.0" customHeight="true">
      <c r="A112" t="n" s="7">
        <v>4.31443E7</v>
      </c>
      <c r="B112" t="s" s="8">
        <v>54</v>
      </c>
      <c r="C112" t="n" s="8">
        <f>IF(false,"120922769", "120922769")</f>
      </c>
      <c r="D112" t="s" s="8">
        <v>224</v>
      </c>
      <c r="E112" t="n" s="8">
        <v>2.0</v>
      </c>
      <c r="F112" t="n" s="8">
        <v>1716.0</v>
      </c>
      <c r="G112" t="s" s="8">
        <v>53</v>
      </c>
      <c r="H112" t="s" s="8">
        <v>50</v>
      </c>
      <c r="I112" t="s" s="8">
        <v>225</v>
      </c>
    </row>
    <row r="113" ht="16.0" customHeight="true">
      <c r="A113" t="n" s="7">
        <v>4.3122856E7</v>
      </c>
      <c r="B113" t="s" s="8">
        <v>54</v>
      </c>
      <c r="C113" t="n" s="8">
        <f>IF(false,"005-1516", "005-1516")</f>
      </c>
      <c r="D113" t="s" s="8">
        <v>155</v>
      </c>
      <c r="E113" t="n" s="8">
        <v>1.0</v>
      </c>
      <c r="F113" t="n" s="8">
        <v>966.0</v>
      </c>
      <c r="G113" t="s" s="8">
        <v>53</v>
      </c>
      <c r="H113" t="s" s="8">
        <v>50</v>
      </c>
      <c r="I113" t="s" s="8">
        <v>226</v>
      </c>
    </row>
    <row r="114" ht="16.0" customHeight="true">
      <c r="A114" t="n" s="7">
        <v>4.3075627E7</v>
      </c>
      <c r="B114" t="s" s="8">
        <v>54</v>
      </c>
      <c r="C114" t="n" s="8">
        <f>IF(false,"120922738", "120922738")</f>
      </c>
      <c r="D114" t="s" s="8">
        <v>227</v>
      </c>
      <c r="E114" t="n" s="8">
        <v>1.0</v>
      </c>
      <c r="F114" t="n" s="8">
        <v>456.0</v>
      </c>
      <c r="G114" t="s" s="8">
        <v>53</v>
      </c>
      <c r="H114" t="s" s="8">
        <v>50</v>
      </c>
      <c r="I114" t="s" s="8">
        <v>228</v>
      </c>
    </row>
    <row r="115" ht="16.0" customHeight="true">
      <c r="A115" t="n" s="7">
        <v>4.304211E7</v>
      </c>
      <c r="B115" t="s" s="8">
        <v>56</v>
      </c>
      <c r="C115" t="n" s="8">
        <f>IF(false,"120921957", "120921957")</f>
      </c>
      <c r="D115" t="s" s="8">
        <v>65</v>
      </c>
      <c r="E115" t="n" s="8">
        <v>2.0</v>
      </c>
      <c r="F115" t="n" s="8">
        <v>1510.0</v>
      </c>
      <c r="G115" t="s" s="8">
        <v>53</v>
      </c>
      <c r="H115" t="s" s="8">
        <v>50</v>
      </c>
      <c r="I115" t="s" s="8">
        <v>229</v>
      </c>
    </row>
    <row r="116" ht="16.0" customHeight="true">
      <c r="A116" t="n" s="7">
        <v>4.3040364E7</v>
      </c>
      <c r="B116" t="s" s="8">
        <v>56</v>
      </c>
      <c r="C116" t="n" s="8">
        <f>IF(false,"005-1039", "005-1039")</f>
      </c>
      <c r="D116" t="s" s="8">
        <v>59</v>
      </c>
      <c r="E116" t="n" s="8">
        <v>2.0</v>
      </c>
      <c r="F116" t="n" s="8">
        <v>2830.0</v>
      </c>
      <c r="G116" t="s" s="8">
        <v>53</v>
      </c>
      <c r="H116" t="s" s="8">
        <v>50</v>
      </c>
      <c r="I116" t="s" s="8">
        <v>230</v>
      </c>
    </row>
    <row r="117" ht="16.0" customHeight="true">
      <c r="A117" t="n" s="7">
        <v>4.3019038E7</v>
      </c>
      <c r="B117" t="s" s="8">
        <v>56</v>
      </c>
      <c r="C117" t="n" s="8">
        <f>IF(false,"005-1039", "005-1039")</f>
      </c>
      <c r="D117" t="s" s="8">
        <v>59</v>
      </c>
      <c r="E117" t="n" s="8">
        <v>1.0</v>
      </c>
      <c r="F117" t="n" s="8">
        <v>778.0</v>
      </c>
      <c r="G117" t="s" s="8">
        <v>53</v>
      </c>
      <c r="H117" t="s" s="8">
        <v>50</v>
      </c>
      <c r="I117" t="s" s="8">
        <v>231</v>
      </c>
    </row>
    <row r="118" ht="16.0" customHeight="true">
      <c r="A118" t="n" s="7">
        <v>4.316324E7</v>
      </c>
      <c r="B118" t="s" s="8">
        <v>54</v>
      </c>
      <c r="C118" t="n" s="8">
        <f>IF(false,"005-1516", "005-1516")</f>
      </c>
      <c r="D118" t="s" s="8">
        <v>155</v>
      </c>
      <c r="E118" t="n" s="8">
        <v>2.0</v>
      </c>
      <c r="F118" t="n" s="8">
        <v>1932.0</v>
      </c>
      <c r="G118" t="s" s="8">
        <v>53</v>
      </c>
      <c r="H118" t="s" s="8">
        <v>50</v>
      </c>
      <c r="I118" t="s" s="8">
        <v>232</v>
      </c>
    </row>
    <row r="119" ht="16.0" customHeight="true">
      <c r="A119" t="n" s="7">
        <v>4.30152E7</v>
      </c>
      <c r="B119" t="s" s="8">
        <v>56</v>
      </c>
      <c r="C119" t="n" s="8">
        <f>IF(false,"120921957", "120921957")</f>
      </c>
      <c r="D119" t="s" s="8">
        <v>65</v>
      </c>
      <c r="E119" t="n" s="8">
        <v>4.0</v>
      </c>
      <c r="F119" t="n" s="8">
        <v>2650.0</v>
      </c>
      <c r="G119" t="s" s="8">
        <v>53</v>
      </c>
      <c r="H119" t="s" s="8">
        <v>50</v>
      </c>
      <c r="I119" t="s" s="8">
        <v>233</v>
      </c>
    </row>
    <row r="120" ht="16.0" customHeight="true">
      <c r="A120" t="n" s="7">
        <v>4.3012805E7</v>
      </c>
      <c r="B120" t="s" s="8">
        <v>56</v>
      </c>
      <c r="C120" t="n" s="8">
        <f>IF(false,"120922782", "120922782")</f>
      </c>
      <c r="D120" t="s" s="8">
        <v>234</v>
      </c>
      <c r="E120" t="n" s="8">
        <v>1.0</v>
      </c>
      <c r="F120" t="n" s="8">
        <v>405.0</v>
      </c>
      <c r="G120" t="s" s="8">
        <v>53</v>
      </c>
      <c r="H120" t="s" s="8">
        <v>50</v>
      </c>
      <c r="I120" t="s" s="8">
        <v>235</v>
      </c>
    </row>
    <row r="121" ht="16.0" customHeight="true">
      <c r="A121" t="n" s="7">
        <v>4.3007184E7</v>
      </c>
      <c r="B121" t="s" s="8">
        <v>56</v>
      </c>
      <c r="C121" t="n" s="8">
        <f>IF(false,"008-575", "008-575")</f>
      </c>
      <c r="D121" t="s" s="8">
        <v>61</v>
      </c>
      <c r="E121" t="n" s="8">
        <v>1.0</v>
      </c>
      <c r="F121" t="n" s="8">
        <v>608.0</v>
      </c>
      <c r="G121" t="s" s="8">
        <v>53</v>
      </c>
      <c r="H121" t="s" s="8">
        <v>50</v>
      </c>
      <c r="I121" t="s" s="8">
        <v>236</v>
      </c>
    </row>
    <row r="122" ht="16.0" customHeight="true">
      <c r="A122" t="n" s="7">
        <v>4.3087988E7</v>
      </c>
      <c r="B122" t="s" s="8">
        <v>54</v>
      </c>
      <c r="C122" t="n" s="8">
        <f>IF(false,"120922605", "120922605")</f>
      </c>
      <c r="D122" t="s" s="8">
        <v>237</v>
      </c>
      <c r="E122" t="n" s="8">
        <v>1.0</v>
      </c>
      <c r="F122" t="n" s="8">
        <v>396.0</v>
      </c>
      <c r="G122" t="s" s="8">
        <v>53</v>
      </c>
      <c r="H122" t="s" s="8">
        <v>50</v>
      </c>
      <c r="I122" t="s" s="8">
        <v>238</v>
      </c>
    </row>
    <row r="123" ht="16.0" customHeight="true">
      <c r="A123" t="n" s="7">
        <v>4.3004807E7</v>
      </c>
      <c r="B123" t="s" s="8">
        <v>56</v>
      </c>
      <c r="C123" t="n" s="8">
        <f>IF(false,"01-003810", "01-003810")</f>
      </c>
      <c r="D123" t="s" s="8">
        <v>239</v>
      </c>
      <c r="E123" t="n" s="8">
        <v>2.0</v>
      </c>
      <c r="F123" t="n" s="8">
        <v>828.0</v>
      </c>
      <c r="G123" t="s" s="8">
        <v>53</v>
      </c>
      <c r="H123" t="s" s="8">
        <v>50</v>
      </c>
      <c r="I123" t="s" s="8">
        <v>240</v>
      </c>
    </row>
    <row r="124" ht="16.0" customHeight="true">
      <c r="A124" t="n" s="7">
        <v>4.2997224E7</v>
      </c>
      <c r="B124" t="s" s="8">
        <v>56</v>
      </c>
      <c r="C124" t="n" s="8">
        <f>IF(false,"005-1110", "005-1110")</f>
      </c>
      <c r="D124" t="s" s="8">
        <v>241</v>
      </c>
      <c r="E124" t="n" s="8">
        <v>3.0</v>
      </c>
      <c r="F124" t="n" s="8">
        <v>3474.0</v>
      </c>
      <c r="G124" t="s" s="8">
        <v>53</v>
      </c>
      <c r="H124" t="s" s="8">
        <v>50</v>
      </c>
      <c r="I124" t="s" s="8">
        <v>242</v>
      </c>
    </row>
    <row r="125" ht="16.0" customHeight="true">
      <c r="A125" t="n" s="7">
        <v>4.3067595E7</v>
      </c>
      <c r="B125" t="s" s="8">
        <v>54</v>
      </c>
      <c r="C125" t="n" s="8">
        <f>IF(false,"120921863", "120921863")</f>
      </c>
      <c r="D125" t="s" s="8">
        <v>243</v>
      </c>
      <c r="E125" t="n" s="8">
        <v>1.0</v>
      </c>
      <c r="F125" t="n" s="8">
        <v>1.0</v>
      </c>
      <c r="G125" t="s" s="8">
        <v>53</v>
      </c>
      <c r="H125" t="s" s="8">
        <v>50</v>
      </c>
      <c r="I125" t="s" s="8">
        <v>244</v>
      </c>
    </row>
    <row r="126" ht="16.0" customHeight="true">
      <c r="A126" t="n" s="7">
        <v>4.3064535E7</v>
      </c>
      <c r="B126" t="s" s="8">
        <v>54</v>
      </c>
      <c r="C126" t="n" s="8">
        <f>IF(false,"120922388", "120922388")</f>
      </c>
      <c r="D126" t="s" s="8">
        <v>195</v>
      </c>
      <c r="E126" t="n" s="8">
        <v>1.0</v>
      </c>
      <c r="F126" t="n" s="8">
        <v>364.0</v>
      </c>
      <c r="G126" t="s" s="8">
        <v>53</v>
      </c>
      <c r="H126" t="s" s="8">
        <v>50</v>
      </c>
      <c r="I126" t="s" s="8">
        <v>245</v>
      </c>
    </row>
    <row r="127" ht="16.0" customHeight="true">
      <c r="A127" t="n" s="7">
        <v>4.3100601E7</v>
      </c>
      <c r="B127" t="s" s="8">
        <v>54</v>
      </c>
      <c r="C127" t="n" s="8">
        <f>IF(false,"008-576", "008-576")</f>
      </c>
      <c r="D127" t="s" s="8">
        <v>93</v>
      </c>
      <c r="E127" t="n" s="8">
        <v>2.0</v>
      </c>
      <c r="F127" t="n" s="8">
        <v>647.0</v>
      </c>
      <c r="G127" t="s" s="8">
        <v>53</v>
      </c>
      <c r="H127" t="s" s="8">
        <v>50</v>
      </c>
      <c r="I127" t="s" s="8">
        <v>246</v>
      </c>
    </row>
    <row r="128" ht="16.0" customHeight="true">
      <c r="A128" t="n" s="7">
        <v>4.3100601E7</v>
      </c>
      <c r="B128" t="s" s="8">
        <v>54</v>
      </c>
      <c r="C128" t="n" s="8">
        <f>IF(false,"005-1079", "005-1079")</f>
      </c>
      <c r="D128" t="s" s="8">
        <v>247</v>
      </c>
      <c r="E128" t="n" s="8">
        <v>2.0</v>
      </c>
      <c r="F128" t="n" s="8">
        <v>632.0</v>
      </c>
      <c r="G128" t="s" s="8">
        <v>53</v>
      </c>
      <c r="H128" t="s" s="8">
        <v>50</v>
      </c>
      <c r="I128" t="s" s="8">
        <v>246</v>
      </c>
    </row>
    <row r="129" ht="16.0" customHeight="true"/>
    <row r="130" ht="16.0" customHeight="true">
      <c r="A130" t="s" s="1">
        <v>37</v>
      </c>
      <c r="B130" s="1"/>
      <c r="C130" s="1"/>
      <c r="D130" s="1"/>
      <c r="E130" s="1"/>
      <c r="F130" t="n" s="8">
        <v>147806.0</v>
      </c>
      <c r="G130" s="2"/>
    </row>
    <row r="131" ht="16.0" customHeight="true"/>
    <row r="132" ht="16.0" customHeight="true">
      <c r="A132" t="s" s="1">
        <v>36</v>
      </c>
    </row>
    <row r="133" ht="34.0" customHeight="true">
      <c r="A133" t="s" s="9">
        <v>38</v>
      </c>
      <c r="B133" t="s" s="9">
        <v>0</v>
      </c>
      <c r="C133" t="s" s="9">
        <v>43</v>
      </c>
      <c r="D133" t="s" s="9">
        <v>1</v>
      </c>
      <c r="E133" t="s" s="9">
        <v>2</v>
      </c>
      <c r="F133" t="s" s="9">
        <v>39</v>
      </c>
      <c r="G133" t="s" s="9">
        <v>5</v>
      </c>
      <c r="H133" t="s" s="9">
        <v>3</v>
      </c>
      <c r="I133" t="s" s="9">
        <v>4</v>
      </c>
    </row>
    <row r="134" ht="16.0" customHeight="true">
      <c r="A134" t="n" s="8">
        <v>4.098289E7</v>
      </c>
      <c r="B134" t="s" s="8">
        <v>248</v>
      </c>
      <c r="C134" t="n" s="8">
        <f>IF(false,"120922158", "120922158")</f>
      </c>
      <c r="D134" t="s" s="8">
        <v>98</v>
      </c>
      <c r="E134" t="n" s="8">
        <v>1.0</v>
      </c>
      <c r="F134" t="n" s="8">
        <v>-599.0</v>
      </c>
      <c r="G134" t="s" s="8">
        <v>249</v>
      </c>
      <c r="H134" t="s" s="8">
        <v>54</v>
      </c>
      <c r="I134" t="s" s="8">
        <v>250</v>
      </c>
    </row>
    <row r="135" ht="16.0" customHeight="true">
      <c r="A135" t="n" s="8">
        <v>4.098289E7</v>
      </c>
      <c r="B135" t="s" s="8">
        <v>248</v>
      </c>
      <c r="C135" t="n" s="8">
        <f>IF(false,"120921947", "120921947")</f>
      </c>
      <c r="D135" t="s" s="8">
        <v>151</v>
      </c>
      <c r="E135" t="n" s="8">
        <v>1.0</v>
      </c>
      <c r="F135" t="n" s="8">
        <v>-599.0</v>
      </c>
      <c r="G135" t="s" s="8">
        <v>249</v>
      </c>
      <c r="H135" t="s" s="8">
        <v>54</v>
      </c>
      <c r="I135" t="s" s="8">
        <v>250</v>
      </c>
    </row>
    <row r="136" ht="16.0" customHeight="true">
      <c r="A136" t="n" s="8">
        <v>4.2999269E7</v>
      </c>
      <c r="B136" t="s" s="8">
        <v>56</v>
      </c>
      <c r="C136" t="n" s="8">
        <f>IF(false,"120921957", "120921957")</f>
      </c>
      <c r="D136" t="s" s="8">
        <v>65</v>
      </c>
      <c r="E136" t="n" s="8">
        <v>1.0</v>
      </c>
      <c r="F136" t="n" s="8">
        <v>-748.0</v>
      </c>
      <c r="G136" t="s" s="8">
        <v>249</v>
      </c>
      <c r="H136" t="s" s="8">
        <v>54</v>
      </c>
      <c r="I136" t="s" s="8">
        <v>251</v>
      </c>
    </row>
    <row r="137" ht="16.0" customHeight="true">
      <c r="A137" t="n" s="8">
        <v>4.2746848E7</v>
      </c>
      <c r="B137" t="s" s="8">
        <v>51</v>
      </c>
      <c r="C137" t="n" s="8">
        <f>IF(false,"120921743", "120921743")</f>
      </c>
      <c r="D137" t="s" s="8">
        <v>252</v>
      </c>
      <c r="E137" t="n" s="8">
        <v>2.0</v>
      </c>
      <c r="F137" t="n" s="8">
        <v>-1798.0</v>
      </c>
      <c r="G137" t="s" s="8">
        <v>249</v>
      </c>
      <c r="H137" t="s" s="8">
        <v>54</v>
      </c>
      <c r="I137" t="s" s="8">
        <v>253</v>
      </c>
    </row>
    <row r="138" ht="16.0" customHeight="true">
      <c r="A138" t="n" s="8">
        <v>4.0168288E7</v>
      </c>
      <c r="B138" t="s" s="8">
        <v>254</v>
      </c>
      <c r="C138" t="n" s="8">
        <f>IF(false,"120921936", "120921936")</f>
      </c>
      <c r="D138" t="s" s="8">
        <v>255</v>
      </c>
      <c r="E138" t="n" s="8">
        <v>1.0</v>
      </c>
      <c r="F138" t="n" s="8">
        <v>-951.0</v>
      </c>
      <c r="G138" t="s" s="8">
        <v>249</v>
      </c>
      <c r="H138" t="s" s="8">
        <v>54</v>
      </c>
      <c r="I138" t="s" s="8">
        <v>256</v>
      </c>
    </row>
    <row r="139" ht="16.0" customHeight="true"/>
    <row r="140" ht="16.0" customHeight="true">
      <c r="A140" t="s" s="1">
        <v>37</v>
      </c>
      <c r="F140" t="n" s="8">
        <v>-4695.0</v>
      </c>
      <c r="G140" s="2"/>
      <c r="H140" s="0"/>
      <c r="I140" s="0"/>
    </row>
    <row r="141" ht="16.0" customHeight="true">
      <c r="A141" s="1"/>
      <c r="B141" s="1"/>
      <c r="C141" s="1"/>
      <c r="D141" s="1"/>
      <c r="E141" s="1"/>
      <c r="F141" s="1"/>
      <c r="G141" s="1"/>
      <c r="H141" s="1"/>
      <c r="I141" s="1"/>
    </row>
    <row r="142" ht="16.0" customHeight="true">
      <c r="A142" t="s" s="1">
        <v>40</v>
      </c>
    </row>
    <row r="143" ht="34.0" customHeight="true">
      <c r="A143" t="s" s="9">
        <v>47</v>
      </c>
      <c r="B143" t="s" s="9">
        <v>48</v>
      </c>
      <c r="C143" s="9"/>
      <c r="D143" s="9"/>
      <c r="E143" s="9"/>
      <c r="F143" t="s" s="9">
        <v>39</v>
      </c>
      <c r="G143" t="s" s="9">
        <v>5</v>
      </c>
      <c r="H143" t="s" s="9">
        <v>3</v>
      </c>
      <c r="I143" t="s" s="9">
        <v>4</v>
      </c>
    </row>
    <row r="144" ht="16.0" customHeight="true"/>
    <row r="145" ht="16.0" customHeight="true">
      <c r="A145" t="s" s="1">
        <v>37</v>
      </c>
      <c r="F145" t="n" s="8">
        <v>0.0</v>
      </c>
      <c r="G145" s="2"/>
      <c r="H145" s="0"/>
      <c r="I145" s="0"/>
    </row>
    <row r="146" ht="16.0" customHeight="true">
      <c r="A146" s="1"/>
      <c r="B146" s="1"/>
      <c r="C146" s="1"/>
      <c r="D146" s="1"/>
      <c r="E146" s="1"/>
      <c r="F146" s="1"/>
      <c r="G146" s="1"/>
      <c r="H146" s="1"/>
      <c r="I14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