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<sst xmlns="http://schemas.openxmlformats.org/spreadsheetml/2006/main" count="19802" uniqueCount="2329">
  <si>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</si>
  <si>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</si>
  <si>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</si>
  <si>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</si>
  <si>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</si>
  <si>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</si>
  <si>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</si>
  <si>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</si>
  <si>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</si>
  <si>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</si>
  <si>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</si>
  <si>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</si>
  <si>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</si>
  <si>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</si>
  <si>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</si>
  <si>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</si>
  <si>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</si>
  <si>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</si>
  <si>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</si>
  <si>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</si>
  <si>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</si>
  <si>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</si>
  <si>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</si>
  <si>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</si>
  <si>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</si>
  <si>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</si>
  <si>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</si>
  <si>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</si>
  <si>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</si>
  <si>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</si>
  <si>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</si>
  <si>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</si>
  <si>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</si>
  <si>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</si>
  <si>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</si>
  <si>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</si>
  <si>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</si>
  <si>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</si>
  <si>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</si>
  <si>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</si>
  <si>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</si>
  <si>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</si>
  <si>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</si>
  <si>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</si>
  <si>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</si>
  <si>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</si>
  <si>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</si>
  <si>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</si>
  <si>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</si>
  <si>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</si>
  <si>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24.06.2021</t>
  </si>
  <si>
    <t>26.05.2021</t>
  </si>
  <si>
    <t>Merries подгузники L (9-14 кг), 64 шт.</t>
  </si>
  <si>
    <t>Платёж за скидку по бонусам СберСпасибо</t>
  </si>
  <si>
    <t>28.05.2021</t>
  </si>
  <si>
    <t>60aeb199fbacea52e7b37fce</t>
  </si>
  <si>
    <t>27.05.2021</t>
  </si>
  <si>
    <t>Missha BB крем Perfect Cover, SPF 42, 20 мл, оттенок: 21 light beige</t>
  </si>
  <si>
    <t>60aedf2b94d5271341cc21b7</t>
  </si>
  <si>
    <t>Pigeon Бутылочка Перистальтик Плюс с широким горлом PP, 240 мл, с 3 месяцев, бесцветный</t>
  </si>
  <si>
    <t>Платёж за скидку по баллам Яндекс.Плюса</t>
  </si>
  <si>
    <t>60ae491b7399017e98649e4f</t>
  </si>
  <si>
    <t>Goo.N подгузники Ultra L (9-14 кг), 68 шт.</t>
  </si>
  <si>
    <t>Платёж за скидку маркетплейса</t>
  </si>
  <si>
    <t>60b100618927ca145c477f65</t>
  </si>
  <si>
    <t>Funs Порошок стиральный "2 в 1", концентрированный, с кондиционирующим эффектом, 900 г</t>
  </si>
  <si>
    <t>60b10917c3080f2f392d8e20</t>
  </si>
  <si>
    <t>Стиральный порошок FUNS Для чистоты вещей и сушки белья в помещении, картонная пачка, 0.9 кг</t>
  </si>
  <si>
    <t>Biore мусс для умывания Экстра увлажнение, запасной блок, 130 мл</t>
  </si>
  <si>
    <t>60b109344f5c6e105fcf9071</t>
  </si>
  <si>
    <t>25.05.2021</t>
  </si>
  <si>
    <t>Ёkitto трусики М (5-10 кг) 52 шт.</t>
  </si>
  <si>
    <t>60b118e6dff13b03a5e327e1</t>
  </si>
  <si>
    <t>Ёkitto трусики L (9-14 кг) 44 шт.</t>
  </si>
  <si>
    <t>YokoSun трусики XL (12-20 кг), 38 шт.</t>
  </si>
  <si>
    <t>60b11e742fe098646271fa95</t>
  </si>
  <si>
    <t>Ёkitto трусики XXL (15+ кг) 34 шт.</t>
  </si>
  <si>
    <t>60b1348394d527323ce1a176</t>
  </si>
  <si>
    <t>Ёkitto трусики XL (12+ кг) 34 шт.</t>
  </si>
  <si>
    <t>Merries подгузники L (9-14 кг), 54 шт.</t>
  </si>
  <si>
    <t>60b1391bf78dba1ec1b50d19</t>
  </si>
  <si>
    <t>20.05.2021</t>
  </si>
  <si>
    <t>Смесь БИБИКОЛЬ Нэнни 3, от 1 года, 800 г</t>
  </si>
  <si>
    <t>60b139f60fe995277c24e039</t>
  </si>
  <si>
    <t>60b14398fbacea40e138c1bf</t>
  </si>
  <si>
    <t>24.05.2021</t>
  </si>
  <si>
    <t>Goo.N подгузники S (4-8 кг), 84 шт.</t>
  </si>
  <si>
    <t>60b14d5504e943184cda031b</t>
  </si>
  <si>
    <t>YokoSun трусики Premium XL (12-20 кг) 38 шт.</t>
  </si>
  <si>
    <t>60b0aa11dff13b037c9c96fe</t>
  </si>
  <si>
    <t>Joonies трусики Comfort XL (12-17 кг), 114 шт.</t>
  </si>
  <si>
    <t>60b15892f78dba2beeb50d5a</t>
  </si>
  <si>
    <t>YokoSun трусики L (9-14 кг), 44 шт.</t>
  </si>
  <si>
    <t>60b15896f4c0cb6f1f153ba7</t>
  </si>
  <si>
    <t>YokoSun подгузники M (5-10 кг), 62 шт.</t>
  </si>
  <si>
    <t>29.05.2021</t>
  </si>
  <si>
    <t>60b013c820d51d0bc5180fd9</t>
  </si>
  <si>
    <t>YokoSun трусики XXL (15-23 кг) 28 шт.</t>
  </si>
  <si>
    <t>60af7174fbacea5de5b37fe6</t>
  </si>
  <si>
    <t>YokoSun трусики Econom XL (12-20 кг), 38 шт.</t>
  </si>
  <si>
    <t>60ae90ed2fe0987764e80d63</t>
  </si>
  <si>
    <t>Biore увлажняющая сыворотка для умывания и снятия макияжа, 210 мл</t>
  </si>
  <si>
    <t>60af5ebaf78dba37a0e02a3b</t>
  </si>
  <si>
    <t>Набор NAGARA Уголь древесный для устранения запаха в холодильнике, 160 г., 2шт</t>
  </si>
  <si>
    <t>60b1714d04e943d786da0322</t>
  </si>
  <si>
    <t>60b172a87153b3a3f9a13cd8</t>
  </si>
  <si>
    <t>60b172cff9880124bcfc0b60</t>
  </si>
  <si>
    <t>Гель для стирки Kao Attack Bio EX, 0.77 кг, дой-пак</t>
  </si>
  <si>
    <t>60afed64b9f8ed0a3a47bb91</t>
  </si>
  <si>
    <t>Merries подгузники XL (12-20 кг), 44 шт.</t>
  </si>
  <si>
    <t>60afe3c004e9433ff1808dc5</t>
  </si>
  <si>
    <t>60b17489954f6be5803fa3b8</t>
  </si>
  <si>
    <t>Missha BB крем Perfect Cover, SPF 42, 20 мл, оттенок: 23 natural beige</t>
  </si>
  <si>
    <t>60aff0033620c27797a2e6af</t>
  </si>
  <si>
    <t>60b174aa20d51d51fe4879f2</t>
  </si>
  <si>
    <t>YokoSun трусики Econom L (9-14 кг), 44 шт.</t>
  </si>
  <si>
    <t>60b174c3863e4e5f38bd1bb7</t>
  </si>
  <si>
    <t>60b174df3620c27894aee3b0</t>
  </si>
  <si>
    <t>Esthetic House шампунь CP-1 Anti-Hairloss Scalp Infusion, 250 мл</t>
  </si>
  <si>
    <t>60b174fddbdc31d1ae4c0d5f</t>
  </si>
  <si>
    <t>60afe2877153b3264dfe75be</t>
  </si>
  <si>
    <t>Esthetic House Formula Ampoule Hyaluronic Acid Сыворотка для лица, 80 мл</t>
  </si>
  <si>
    <t>60b1774d03c378263b349af1</t>
  </si>
  <si>
    <t>60b177bff78dba24f9b50d23</t>
  </si>
  <si>
    <t>60b064c8b9f8ed46cb47bac8</t>
  </si>
  <si>
    <t>YokoSun трусики Premium L (9-14 кг) 44 шт.</t>
  </si>
  <si>
    <t>60b177f1dff13b2caee327d4</t>
  </si>
  <si>
    <t>Merries трусики XXL (15-28 кг), 32 шт.</t>
  </si>
  <si>
    <t>60b178a70fe9951a7524e02f</t>
  </si>
  <si>
    <t>YokoSun подгузники L (9-13 кг), 54 шт.</t>
  </si>
  <si>
    <t>60b178ec20d51d7ab04879f3</t>
  </si>
  <si>
    <t>60afe990f988016677ebe527</t>
  </si>
  <si>
    <t>Joonies трусики Comfort XL (12-17 кг), 38 шт.</t>
  </si>
  <si>
    <t>60b17925fbacea6b8a38c1b5</t>
  </si>
  <si>
    <t>60b17e1f32da8391945107d2</t>
  </si>
  <si>
    <t>60b17fe294d5272bd1e1a133</t>
  </si>
  <si>
    <t>YokoSun трусики Eco L (9-14 кг), 44 шт.</t>
  </si>
  <si>
    <t>60b0a160dff13b35e79c96ef</t>
  </si>
  <si>
    <t>Burti Noir, жидкое средство для стирки черного и темного белья, 1.45 л</t>
  </si>
  <si>
    <t>60af49012fe0985897e80deb</t>
  </si>
  <si>
    <t>Joonies трусики Premium Soft XL (12-17 кг), 152 шт.</t>
  </si>
  <si>
    <t>60af1fbe9066f41cbcde9a13</t>
  </si>
  <si>
    <t>60b196a232da831ea05107ca</t>
  </si>
  <si>
    <t>60b199cb863e4e4e04bd1ba8</t>
  </si>
  <si>
    <t>60b199d0dbdc31b5e04c0d67</t>
  </si>
  <si>
    <t>Goo.N подгузники Ultra XL (12-20 кг), 52 шт.</t>
  </si>
  <si>
    <t>60b19a2fbed21e6630e76e57</t>
  </si>
  <si>
    <t>Goo.N трусики Ultra XXL (13-25 кг) 36 шт.</t>
  </si>
  <si>
    <t>60ae9d6c954f6b083b27df8c</t>
  </si>
  <si>
    <t>23.05.2021</t>
  </si>
  <si>
    <t>YokoSun трусики Premium L (9-14 кг) 44 шт.,</t>
  </si>
  <si>
    <t>60b19f84c3080f290c2d8e07</t>
  </si>
  <si>
    <t>Протеин Optimum Nutrition 100% Whey Gold Standard (2100-2353 г) мокко-капучино</t>
  </si>
  <si>
    <t>60aea5004f5c6e478f24c0bd</t>
  </si>
  <si>
    <t>60b1a6917153b33714a13cd0</t>
  </si>
  <si>
    <t>Протеин Optimum Nutrition 100% Whey Gold Standard (819-943 г) нетральный</t>
  </si>
  <si>
    <t>60b1a6fb99d6ef66496d35b5</t>
  </si>
  <si>
    <t>60afac1a792ab107f8eee849</t>
  </si>
  <si>
    <t>60b1b4586a86431a86889709</t>
  </si>
  <si>
    <t>Goo.N трусики XL (12-20 кг) 38 шт.</t>
  </si>
  <si>
    <t>60b1b4652af6cd2fdff7d2a2</t>
  </si>
  <si>
    <t>Joonies трусики Comfort XL (12-17 кг), 76 шт.</t>
  </si>
  <si>
    <t>60b1b468bed21e7633e76e59</t>
  </si>
  <si>
    <t>60af6b4b7399017298649dfc</t>
  </si>
  <si>
    <t>60af40d92af6cd59eeaa2860</t>
  </si>
  <si>
    <t>Смесь БИБИКОЛЬ Нэнни 3, от 1 года, 400 г</t>
  </si>
  <si>
    <t>60b1c942c3080f0a6d2d8e13</t>
  </si>
  <si>
    <t>60afec435a39513fb8196b05</t>
  </si>
  <si>
    <t>60b1ca2b83b1f26313893518</t>
  </si>
  <si>
    <t>60b0bde4bed21e0f81fb3500</t>
  </si>
  <si>
    <t>60b14e45c3080f138026048e</t>
  </si>
  <si>
    <t>Ёkitto трусики XXL (15+ кг) 34 шт.,</t>
  </si>
  <si>
    <t>60ac9bd08927cad2dd66ab22</t>
  </si>
  <si>
    <t>Esthetic House Профессиональное SPA средство для глубокого очищения кожи головы, 250 мл</t>
  </si>
  <si>
    <t>60b0d1c57153b3a93efe763e</t>
  </si>
  <si>
    <t>FUNS спрей для ванной комнаты с ароматом апельсина и мяты, 0.38 л</t>
  </si>
  <si>
    <t>60b1361832da832f444818a1</t>
  </si>
  <si>
    <t>Biore Очищающий мусс для умывания против акне, 150 мл</t>
  </si>
  <si>
    <t>60b1496494d527a358cc2189</t>
  </si>
  <si>
    <t>60b0e7cbf4c0cb33d671666a</t>
  </si>
  <si>
    <t>Manuoki подгузники UltraThin M (6-11 кг) 56 шт.</t>
  </si>
  <si>
    <t>60b28b26fbacea294638c1c4</t>
  </si>
  <si>
    <t>60aff0aa863e4e3e4474ddf1</t>
  </si>
  <si>
    <t>60b2a70a99d6ef7afd6d35cf</t>
  </si>
  <si>
    <t>Протеин Optimum Nutrition 100% Whey Gold Standard (819-943 г) клубника-банан</t>
  </si>
  <si>
    <t>60b2a8e199d6ef673a6d35aa</t>
  </si>
  <si>
    <t>Biore мицеллярная вода, запасной блок, 290 мл</t>
  </si>
  <si>
    <t>60b2a8f1792ab164771c5061</t>
  </si>
  <si>
    <t>60b2ab48f78dba482fb50d1a</t>
  </si>
  <si>
    <t>30.05.2021</t>
  </si>
  <si>
    <t>60b09db83620c20dbda2e6ed</t>
  </si>
  <si>
    <t>Полироль для приборных панелей PLAK виноград, 750 мл + 10%</t>
  </si>
  <si>
    <t>60b0ca8894d5271f1a4d40e6</t>
  </si>
  <si>
    <t>60b2c02ac3080f2df22d8e12</t>
  </si>
  <si>
    <t>60af9fef94d527da7fcc2253</t>
  </si>
  <si>
    <t>60b14737bed21e23fafb349b</t>
  </si>
  <si>
    <t>Palmbaby трусики Традиционные M (6-11 кг), 48 шт.</t>
  </si>
  <si>
    <t>60b108188927caf4c43edf01</t>
  </si>
  <si>
    <t>60b2c84d5a39515fe717ea9f</t>
  </si>
  <si>
    <t>60b1e69a954f6b3acf27df95</t>
  </si>
  <si>
    <t>60b2cc9103c3786f8b349aea</t>
  </si>
  <si>
    <t>60b1eca55a39513bef196b0c</t>
  </si>
  <si>
    <t>60b0d476bed21e095efb347a</t>
  </si>
  <si>
    <t>Esthetic House шампунь для волос CP-1 Ginger Purifying, 500 мл</t>
  </si>
  <si>
    <t>60b0cad2fbacea4fb6b3805a</t>
  </si>
  <si>
    <t>60b2cebe954f6b0d433fa3ae</t>
  </si>
  <si>
    <t>60b2cfd9c3080f59072d8e07</t>
  </si>
  <si>
    <t>60b2d2d17153b3ebc1a13ccf</t>
  </si>
  <si>
    <t>60b2d2ea8927caed78477f60</t>
  </si>
  <si>
    <t>Pigeon Бутылочка Перистальтик Плюс с широким горлом PPSU, 240 мл, с 3 месяцев, оранжевый</t>
  </si>
  <si>
    <t>60b2d33fbed21e549ce76e64</t>
  </si>
  <si>
    <t>Соска Pigeon Peristaltic PLUS L 6м+, 2 шт. бесцветный</t>
  </si>
  <si>
    <t>Гель для стирки Kao Attack Bio EX, 0.88 кг, бутылка</t>
  </si>
  <si>
    <t>60b1d080fbacea28c3b37faf</t>
  </si>
  <si>
    <t>Biore мицеллярная вода, 320 мл</t>
  </si>
  <si>
    <t>60b24359b9f8edc3f547ba96</t>
  </si>
  <si>
    <t>Протеин QNT Delicious Whey Protein (908 г) ваниль</t>
  </si>
  <si>
    <t>60b2e4bb04e9433fceda0310</t>
  </si>
  <si>
    <t>60af9cf6954f6b3c02f8427e</t>
  </si>
  <si>
    <t>60b2fd3599d6ef159d6d35ad</t>
  </si>
  <si>
    <t>60b3405b04e94349d0da0322</t>
  </si>
  <si>
    <t>60af8f86792ab16774eee8f0</t>
  </si>
  <si>
    <t>YokoSun подгузники Premium L (9-13 кг) 54 шт.</t>
  </si>
  <si>
    <t>60b35b17bed21e34aae76e5c</t>
  </si>
  <si>
    <t>60b35b2b792ab136731c500f</t>
  </si>
  <si>
    <t>60b35b37c3080fc2d22d8e06</t>
  </si>
  <si>
    <t>YokoSun трусики Eco XXL (15-23 кг) 32 шт.</t>
  </si>
  <si>
    <t>60b35b3f954f6bfcc23fa3bb</t>
  </si>
  <si>
    <t>60b1287403c3784337b778a7</t>
  </si>
  <si>
    <t>60b1a1288927ca35e066aac5</t>
  </si>
  <si>
    <t>60b35f1d0fe99578d524e028</t>
  </si>
  <si>
    <t>60b0d0a199d6ef5e8081be35</t>
  </si>
  <si>
    <t>60b361d6c5311b7f9cc00013</t>
  </si>
  <si>
    <t>60b0a64432da83bdcd481859</t>
  </si>
  <si>
    <t>Pigeon Бутылочка Перистальтик Плюс с широким горлом PP, 160 мл, с рождения, бесцветный</t>
  </si>
  <si>
    <t>60afb7560fe9953acd0d3fbe</t>
  </si>
  <si>
    <t>60b36702954f6be5e73fa42a</t>
  </si>
  <si>
    <t>Jigott ампульная маска с экстрактом слизи черной улитки, 27 мл, 5 шт.</t>
  </si>
  <si>
    <t>60b3675a954f6be5e73fa43d</t>
  </si>
  <si>
    <t>СПА средство для ногтей и кутикулы IQ Beauty Nail SPA 5 in 1, 12.5 мл</t>
  </si>
  <si>
    <t>60b384483620c23d51aee3b3</t>
  </si>
  <si>
    <t>60b39971c3080f5ff22d8e10</t>
  </si>
  <si>
    <t>Merries подгузники M (6-11 кг), 64 шт.</t>
  </si>
  <si>
    <t>60b3a7118927cac14d477f6a</t>
  </si>
  <si>
    <t>60aea5bc83b1f27f2888467d</t>
  </si>
  <si>
    <t>60b3fa9e5a3951053e17ea8c</t>
  </si>
  <si>
    <t>31.05.2021</t>
  </si>
  <si>
    <t>60b2a73b83b1f27fa588472c</t>
  </si>
  <si>
    <t>Laurier прокладки ежедневные Beauty Style без запаха, 36 шт</t>
  </si>
  <si>
    <t>60b20a428927ca7ceb66aaeb</t>
  </si>
  <si>
    <t>60b3b13b792ab157daeee7e9</t>
  </si>
  <si>
    <t>60b42bde8927ca1c17477f5a</t>
  </si>
  <si>
    <t>60b00eb8bed21e25f4fb34a3</t>
  </si>
  <si>
    <t>60b32bc5c5311b1747d3949f</t>
  </si>
  <si>
    <t>Meine Liebe, гель для мытья овощей, фруктов, детской посуды и игрушек, 485 мл</t>
  </si>
  <si>
    <t>60b2b530f4c0cb4fe27165f8</t>
  </si>
  <si>
    <t>Biore салфетки для снятия макияжа</t>
  </si>
  <si>
    <t>60afb8654f5c6e23f124c027</t>
  </si>
  <si>
    <t>60b3a4c383b1f2641488476d</t>
  </si>
  <si>
    <t>JAPAN GALS Маска Витамин С + Наноколлаген 30 шт</t>
  </si>
  <si>
    <t>60b3687e32da83575c481888</t>
  </si>
  <si>
    <t>18.05.2021</t>
  </si>
  <si>
    <t>Vivienne Sabo Тушь для ресниц Cabaret Premiere, 02 синий</t>
  </si>
  <si>
    <t>60b4befa3b31760cae1975b6</t>
  </si>
  <si>
    <t>60b392a020d51d4ac7181017</t>
  </si>
  <si>
    <t>Zenzia Placenta ampoule cream Крем для лица, 70 мл</t>
  </si>
  <si>
    <t>60b297233b31760432191bd9</t>
  </si>
  <si>
    <t>60b4d93cc5311b6923c00012</t>
  </si>
  <si>
    <t>60b4e0bff78dba7604b50d19</t>
  </si>
  <si>
    <t>Стиральный порошок Burti Oxi, картонная пачка, 5.7 кг</t>
  </si>
  <si>
    <t>60b5159b3b317643911975aa</t>
  </si>
  <si>
    <t>TONY MOLY пенка для умывания с экстрактом грейпфрута, 180 мл</t>
  </si>
  <si>
    <t>60b539158927ca5f0a477f69</t>
  </si>
  <si>
    <t>60b5490e99d6ef46f36d35ad</t>
  </si>
  <si>
    <t>60b5491d94d52746b8e1a189</t>
  </si>
  <si>
    <t>Satisfyer Стимулятор Pro2 Air Pulse (Next Gen), белый/розовый</t>
  </si>
  <si>
    <t>01.06.2021</t>
  </si>
  <si>
    <t>60b5647273990118e7948f8d</t>
  </si>
  <si>
    <t>Satisfyer Вибромассажер из силикона с вакуумно-волновой клиторальной стимуляцией Pro G-Spot Rabbit 22 см, белый</t>
  </si>
  <si>
    <t>60b5653ddbdc31c7aa4c0d5a</t>
  </si>
  <si>
    <t>I'm Sorry for My Skin Тканевая маска для восстановления кожи Revitalizing Jelly Mask (Beer), 33 мл х 10 шт</t>
  </si>
  <si>
    <t>60b565737153b3f75ba13cc7</t>
  </si>
  <si>
    <t>YokoSun подгузники S (3-6 кг), 82 шт.</t>
  </si>
  <si>
    <t>60b477108927ca51713edf38</t>
  </si>
  <si>
    <t>Joonies трусики Comfort M (6-11 кг)</t>
  </si>
  <si>
    <t>60b432b7954f6b0cb1f84221</t>
  </si>
  <si>
    <t>60b34bbbc5311b422ad394f2</t>
  </si>
  <si>
    <t>60b267a3fbacea5850b380ca</t>
  </si>
  <si>
    <t>Joonies трусики Premium Soft XXL (15-20 кг), 112 шт.</t>
  </si>
  <si>
    <t>60b565daf4c0cb3220153b9f</t>
  </si>
  <si>
    <t>60b565ddf98801086ffc0b68</t>
  </si>
  <si>
    <t>60b21f8020d51d417f180fd3</t>
  </si>
  <si>
    <t>60b566b96a86431b57889709</t>
  </si>
  <si>
    <t>60b567ee5a3951d55d17ea9c</t>
  </si>
  <si>
    <t>Satisfyer Стимулятор Number One Air Pulse (Next Gen), розовое золото</t>
  </si>
  <si>
    <t>60b442a48927ca1feb3edde5</t>
  </si>
  <si>
    <t>60b56a23b9f8edd7d141c30e</t>
  </si>
  <si>
    <t>60b56a51f98801da6afc0b68</t>
  </si>
  <si>
    <t>60b56a58f78dba18fdb50d16</t>
  </si>
  <si>
    <t>YokoSun трусики Premium M (6-10 кг) 56 шт.</t>
  </si>
  <si>
    <t>60b56a71954f6b2ab73fa3a9</t>
  </si>
  <si>
    <t>60b56a7f792ab1271c1c5015</t>
  </si>
  <si>
    <t>60b56c70954f6bc78c3fa3b2</t>
  </si>
  <si>
    <t>Goo.N трусики Ultra M (7-12 кг) 74 шт.</t>
  </si>
  <si>
    <t>60b56d18c3080f06392d8e02</t>
  </si>
  <si>
    <t>YokoSun трусики M (6-10 кг), 58 шт.</t>
  </si>
  <si>
    <t>60b56d2104e943337ada0314</t>
  </si>
  <si>
    <t>60b3cd192fe0985f3be80d9e</t>
  </si>
  <si>
    <t>60b3c5c3f4c0cb4dec71656e</t>
  </si>
  <si>
    <t>60b56f18863e4e4447bd1bae</t>
  </si>
  <si>
    <t>Протеин Optimum Nutrition 100% Whey Gold Standard (2100-2353 г) белый шоколад</t>
  </si>
  <si>
    <t>60b570298927caa65f477f62</t>
  </si>
  <si>
    <t>Laurier прокладки F дневные супертонкие с крылышками 25 см, 5 капель, 17 шт.</t>
  </si>
  <si>
    <t>60b4cc398927cabda466aade</t>
  </si>
  <si>
    <t>Manuoki трусики XL (12+ кг), 38 шт.</t>
  </si>
  <si>
    <t>60b5735b04e943dcb5da0322</t>
  </si>
  <si>
    <t>60b5737a99d6ef469f6d35aa</t>
  </si>
  <si>
    <t>60b578734f5c6e14cbcf9061</t>
  </si>
  <si>
    <t>60b5787b954f6ba3913fa3b2</t>
  </si>
  <si>
    <t>60b5788b99d6ef261f6d35aa</t>
  </si>
  <si>
    <t>60b57890fbacea547538c1b6</t>
  </si>
  <si>
    <t>Goo.N подгузники (0-5 кг), 90 шт.</t>
  </si>
  <si>
    <t>60b578a18927ca0b27477f58</t>
  </si>
  <si>
    <t>Протеин QNT Prime Whey 908гр, печенье и крем</t>
  </si>
  <si>
    <t>60b578a504e94316ccda030d</t>
  </si>
  <si>
    <t>Гель для душа Biore Гладкость шелка, 480 мл</t>
  </si>
  <si>
    <t>60b579415a3951070817ea92</t>
  </si>
  <si>
    <t>Гель для душа Biore Экстра увлажняющий, 480 мл</t>
  </si>
  <si>
    <t>Минерально-витаминный комплекс Optimum Nutrition Opti-Men (240 таблеток)</t>
  </si>
  <si>
    <t>60b5794e99d6ef47b46d35b6</t>
  </si>
  <si>
    <t>60b40e2204e943973a808df7</t>
  </si>
  <si>
    <t>60b57a49c5311b0cc3c0000c</t>
  </si>
  <si>
    <t>60b57a8abed21e5650e76e5d</t>
  </si>
  <si>
    <t>Протеин Optimum Nutrition 100% Whey Gold Standard (2100-2353 г) печенье и крем</t>
  </si>
  <si>
    <t>60b57ac604e94317afda031f</t>
  </si>
  <si>
    <t>60b486c1f78dba422de02a3c</t>
  </si>
  <si>
    <t>60b408d55a39511192196bc1</t>
  </si>
  <si>
    <t>60b3a0380fe9950cc60d3fcb</t>
  </si>
  <si>
    <t>60b346b1dff13b3b4d9c973a</t>
  </si>
  <si>
    <t>60b57e260fe995061c24e026</t>
  </si>
  <si>
    <t>60b32363f98801a0daebe514</t>
  </si>
  <si>
    <t>Japan Gals маска Pure 5 Essence с плацентой, 30 шт.</t>
  </si>
  <si>
    <t>60b30e2732da834cab4817ba</t>
  </si>
  <si>
    <t>60b2a4a87153b333719774da</t>
  </si>
  <si>
    <t>60b25e5a04e9434b80808eb9</t>
  </si>
  <si>
    <t>60b1efd77399016057649e0f</t>
  </si>
  <si>
    <t>60b1c4523b317640ff191bef</t>
  </si>
  <si>
    <t>Goo.N подгузники L (9-14 кг), 54 шт.</t>
  </si>
  <si>
    <t>60b3c9ba94d527d3484d408e</t>
  </si>
  <si>
    <t>60b4da1632da83292f481836</t>
  </si>
  <si>
    <t>60b5c507dbdc3134bf4c0d6f</t>
  </si>
  <si>
    <t>60b4ecea32da83d657481793</t>
  </si>
  <si>
    <t>60b5f63e20d51d3f954879f5</t>
  </si>
  <si>
    <t>Лосьон для тела FLOR de MAN Увлажняющий с кактусом Jeju Prickly Pear Body Lotion, 500 мл</t>
  </si>
  <si>
    <t>60b537a932da83b2274817b7</t>
  </si>
  <si>
    <t>60b6090e6a8643476b889736</t>
  </si>
  <si>
    <t>60b3f6060fe99564f60d4061</t>
  </si>
  <si>
    <t>60b353a52fe0986414e80d8d</t>
  </si>
  <si>
    <t>60b60e39dbdc313a314c0d7e</t>
  </si>
  <si>
    <t>Palmbaby подгузники Традиционные S (3-7 кг), 72 шт.</t>
  </si>
  <si>
    <t>Goo.N трусики Сheerful Baby L (8-14 кг), 48 шт.</t>
  </si>
  <si>
    <t>60b60e39c3080fd7f32d8e9d</t>
  </si>
  <si>
    <t>Joonies подгузники Premium Soft M (6-11 кг), 58 шт.</t>
  </si>
  <si>
    <t>60b60e438927ca6967478004</t>
  </si>
  <si>
    <t>Joonies трусики Comfort M (6-11 кг) 54 шт.</t>
  </si>
  <si>
    <t>60b618fe20d51d128b44d5d0</t>
  </si>
  <si>
    <t>60b6190d2af6cd31e776ccc2</t>
  </si>
  <si>
    <t>60b6195dfbacea1ec0c4d653</t>
  </si>
  <si>
    <t>60b619863620c20d1180ef7e</t>
  </si>
  <si>
    <t>60b37fb120d51d5286181046</t>
  </si>
  <si>
    <t>Goo.N трусики Сheerful Baby M (6-11 кг), 54 шт.</t>
  </si>
  <si>
    <t>60b3ccf4c3080f9aea26041c</t>
  </si>
  <si>
    <t>60b242518927cabb883edec7</t>
  </si>
  <si>
    <t>60b1fcfe9066f45cb1de9ae5</t>
  </si>
  <si>
    <t>YokoSun подгузники Premium NB (0-5 кг) 36 шт.</t>
  </si>
  <si>
    <t>60b6347f04e943b6e288f039</t>
  </si>
  <si>
    <t>Zenzia Hyaluronic acid ampoul cream Крем для лица, 70 мл</t>
  </si>
  <si>
    <t>60b656df8927ca22ef2018d2</t>
  </si>
  <si>
    <t>60b671e17153b360c3345d1d</t>
  </si>
  <si>
    <t>60b67fc07153b3e653345d18</t>
  </si>
  <si>
    <t>Протеин Optimum Nutrition 100% Whey Gold Standard (2100-2353 г) ванильное мороженое</t>
  </si>
  <si>
    <t>60b6894cb9f8edbe47f0058a</t>
  </si>
  <si>
    <t>60b68d9b04e943ead988f02b</t>
  </si>
  <si>
    <t>Joonies трусики Comfort L (9-14 кг), 44 шт.</t>
  </si>
  <si>
    <t>02.06.2021</t>
  </si>
  <si>
    <t>60b6a55f792ab1751dcac64f</t>
  </si>
  <si>
    <t>60b6a703f4c0cb401a503c14</t>
  </si>
  <si>
    <t>60b55c5504e9433951808df4</t>
  </si>
  <si>
    <t>Гель для душа Holika Holika Aloe 92%, 250 мл</t>
  </si>
  <si>
    <t>60b6a86f7153b3b604345d19</t>
  </si>
  <si>
    <t>60b6a87d83b1f22b4fc7b885</t>
  </si>
  <si>
    <t>60b4bf46dbdc312ede3205c9</t>
  </si>
  <si>
    <t>Esthetic House Гидрогелевые патчи для век с экстрактом ласточкиного гнезда Bird's Nest Hydrogel Eye Patch, 60 шт.</t>
  </si>
  <si>
    <t>60b60ac7f4c0cb16bf716637</t>
  </si>
  <si>
    <t>60b6aa3f6a86434862beef21</t>
  </si>
  <si>
    <t>60b5dd2ebed21e7663fb34f7</t>
  </si>
  <si>
    <t>60b3cfe9bed21e5be0fb3529</t>
  </si>
  <si>
    <t>60b6b13f792ab17bb6cac651</t>
  </si>
  <si>
    <t>Joonies трусики Premium Soft L (9-14 кг), 44 шт.</t>
  </si>
  <si>
    <t>60b6b1eb4f5c6e5f08707bd4</t>
  </si>
  <si>
    <t>60b6b1ee20d51d4ed844d5da</t>
  </si>
  <si>
    <t>60b6b2dbb9f8ed5421f0058c</t>
  </si>
  <si>
    <t>Satisfyer Вакуумно-волновой стимулятор Love Breeze, розовый</t>
  </si>
  <si>
    <t>60b6084804e9432cb8808dff</t>
  </si>
  <si>
    <t>Sandokkaebi Порошок для чистки барабанов стиральных машин 450 г</t>
  </si>
  <si>
    <t>60b6bcb6954f6b7733560f3d</t>
  </si>
  <si>
    <t>60b6bfe77153b37e8e345d13</t>
  </si>
  <si>
    <t>Укрепитель для ногтей IQ Beauty Gold Hardener, 12.5 мл</t>
  </si>
  <si>
    <t>60b6bff0dbdc317e7ad1915d</t>
  </si>
  <si>
    <t>60b52e7503c3788ca5b7779c</t>
  </si>
  <si>
    <t>60b4b195954f6b329927ded7</t>
  </si>
  <si>
    <t>60b6c444dbdc3139a8d1915f</t>
  </si>
  <si>
    <t>Joonies трусики Premium Soft XL (12-17 кг), 38 шт.</t>
  </si>
  <si>
    <t>60b5361b7153b30ef79774ae</t>
  </si>
  <si>
    <t>60b4ae5bf98801b25cebe424</t>
  </si>
  <si>
    <t>Satisfyer Стимулятор Pro 2 Vibration, rose gold</t>
  </si>
  <si>
    <t>60b6c9207153b390f0345d13</t>
  </si>
  <si>
    <t>Saphir Ластик Gomme a Daim Nubuck</t>
  </si>
  <si>
    <t>60b2bb5f2fe0987797e80ded</t>
  </si>
  <si>
    <t>60b6d078f4c0cb67fb503c1c</t>
  </si>
  <si>
    <t>Biore мусс для умывания с увлажняющим эффектом, 150 мл</t>
  </si>
  <si>
    <t>60b6d372739901790991104e</t>
  </si>
  <si>
    <t>60b6d3a332da83941a285761</t>
  </si>
  <si>
    <t>60b6d3ce7399010aa991104b</t>
  </si>
  <si>
    <t>60b6d514b9f8ed1452f0058f</t>
  </si>
  <si>
    <t>60b3bbd299d6ef601a81bdd0</t>
  </si>
  <si>
    <t>60b6654d792ab173f79c3f33</t>
  </si>
  <si>
    <t>Гейнер Optimum Nutrition Serious Mass (2.72 кг) шоколад</t>
  </si>
  <si>
    <t>60b6d9d294d5276adb749487</t>
  </si>
  <si>
    <t>60b6dba87153b3209e345d11</t>
  </si>
  <si>
    <t>60b6dbcb5a3951e43105d8ee</t>
  </si>
  <si>
    <t>60b5d5f55a395135aa196c7d</t>
  </si>
  <si>
    <t>60b6df8c8927caa0d72018c7</t>
  </si>
  <si>
    <t>60b6df8e8927ca04f42018ca</t>
  </si>
  <si>
    <t>60b6dfad94d527786c749485</t>
  </si>
  <si>
    <t>60b6dfb29066f41485044056</t>
  </si>
  <si>
    <t>60b6dfb403c378931999496c</t>
  </si>
  <si>
    <t>60b5d35e7153b31c34fe76d0</t>
  </si>
  <si>
    <t>Enough Collagen Hydro Moisture Cleansing and Massage Крем для лица массажный с коллагеном, 300 мл</t>
  </si>
  <si>
    <t>60b3d6d20fe9957fc20d4023</t>
  </si>
  <si>
    <t>Протеин Optimum Nutrition 100% Whey Gold Standard (819-943 г) банановый крем</t>
  </si>
  <si>
    <t>60b65c30863e4e6e6a8bb68c</t>
  </si>
  <si>
    <t>60b55a27c5311b35cad3945b</t>
  </si>
  <si>
    <t>60b65d5ddbdc312fb7baf46b</t>
  </si>
  <si>
    <t>Joonies подгузники Premium Soft NB (0-5 кг) 24 шт.</t>
  </si>
  <si>
    <t>60b5ec4cbed21e0408fb34e1</t>
  </si>
  <si>
    <t>60b6635004e9430d43e094f2</t>
  </si>
  <si>
    <t>60b6ff694f5c6e56c4707bc9</t>
  </si>
  <si>
    <t>Meine Liebe Стиральный порошок для цветных тканей, 1.5 кг</t>
  </si>
  <si>
    <t>60b5e5fadbdc31ede33206c1</t>
  </si>
  <si>
    <t>Стиральный порошок NS FaFa Japan Workers для рабочей одежды, картонная пачка, 1.5 кг</t>
  </si>
  <si>
    <t>60b5e981c3080f6d76260410</t>
  </si>
  <si>
    <t>60b74c92c3080f086ac79a9d</t>
  </si>
  <si>
    <t>60b6878c8927ca7abb3222a3</t>
  </si>
  <si>
    <t>60b75fb0dff13b73ec2a47c8</t>
  </si>
  <si>
    <t>60b75fb92fe098730405b796</t>
  </si>
  <si>
    <t>60b3b2beb9f8edb99747ba50</t>
  </si>
  <si>
    <t>Joonies трусики Comfort XXL (15-20 кг), 84 шт.</t>
  </si>
  <si>
    <t>60b79c02863e4e39857c9b32</t>
  </si>
  <si>
    <t>Joonies трусики Comfort XXL (15-20 кг), 56 шт.</t>
  </si>
  <si>
    <t>60b7b18db9f8ed998df00586</t>
  </si>
  <si>
    <t>60b7b18ff988014df2bea588</t>
  </si>
  <si>
    <t>Japan Gals маска Pure 5 Essence с гиалуроновой кислотой, 30 шт.</t>
  </si>
  <si>
    <t>60b7b5496a864367cabeef34</t>
  </si>
  <si>
    <t>60b7bc0383b1f23d01c7b889</t>
  </si>
  <si>
    <t>60b7d8c3fbacea1139c4d64f</t>
  </si>
  <si>
    <t>60b7de6a03c37850bb994975</t>
  </si>
  <si>
    <t>Goo.N трусики M (7-12 кг), 58 шт.</t>
  </si>
  <si>
    <t>03.06.2021</t>
  </si>
  <si>
    <t>60b7f165f988019d56bea5e8</t>
  </si>
  <si>
    <t>60b7f16cf988016949bea5d0</t>
  </si>
  <si>
    <t>60b7f1ad9066f478ca044052</t>
  </si>
  <si>
    <t>Смесь Kabrita 2 GOLD для комфортного пищеварения, 6-12 месяцев, 800 г</t>
  </si>
  <si>
    <t>60b685096a864301c84125fd</t>
  </si>
  <si>
    <t>60b6abd394d5273750cc21a1</t>
  </si>
  <si>
    <t>60b71d4a954f6bbb4b47de11</t>
  </si>
  <si>
    <t>60b7640683b1f26a9427fdb1</t>
  </si>
  <si>
    <t>60b6a7f65a3951384286a34e</t>
  </si>
  <si>
    <t>60b6131bdbdc316efe32068a</t>
  </si>
  <si>
    <t>60b8167c3b317632dff20c0b</t>
  </si>
  <si>
    <t>Missha Восстанавливающая эссенция для лица TIME REVOLUTION THE FIRST TREATMENT ESSENCE RX, 30 мл</t>
  </si>
  <si>
    <t>60b8168d5a395191e305d8ee</t>
  </si>
  <si>
    <t>Missha Pure Source Pocket Pack Pearl ночная маска с экстрактом жемчуга, 10 мл</t>
  </si>
  <si>
    <t>60b8174603c37857a9994977</t>
  </si>
  <si>
    <t>60b68ddd7153b32649cb78a1</t>
  </si>
  <si>
    <t>Japan Gals маска Pure 5 Essence с гиалуроновой кислотой, 7 шт.</t>
  </si>
  <si>
    <t>60b5bfcd94d5277cdc4d4023</t>
  </si>
  <si>
    <t>60b81faf863e4e3b657c9b2f</t>
  </si>
  <si>
    <t>60b81ff503c378dcb499496f</t>
  </si>
  <si>
    <t>Goo.N подгузники M (6-11 кг), 64 шт.</t>
  </si>
  <si>
    <t>60b81ffef4c0cb6a40503c13</t>
  </si>
  <si>
    <t>Satisfyer Стимулятор Penguin Air Pulse, черный/белый</t>
  </si>
  <si>
    <t>60b82033dbdc31132ed1915f</t>
  </si>
  <si>
    <t>60b82038c5311b19cd107a26</t>
  </si>
  <si>
    <t>Vivienne Sabo Тушь для ресниц Provocation, 01 черная</t>
  </si>
  <si>
    <t>60b8206e5a3951e2a105d8ee</t>
  </si>
  <si>
    <t>60b820db7153b32222345d1d</t>
  </si>
  <si>
    <t>60b8213a04e943e8d288f02d</t>
  </si>
  <si>
    <t>60b8214ec3080fe695c79a92</t>
  </si>
  <si>
    <t>60b8215603c378d44599496e</t>
  </si>
  <si>
    <t>Масло IQ BEAUTY Premium обогащенное для кутикулы, 12.5 мл</t>
  </si>
  <si>
    <t>60b821b3954f6b11bc560f41</t>
  </si>
  <si>
    <t>Протеин Optimum Nutrition 100% Whey Gold Standard (2100-2353 г) клубника-банан</t>
  </si>
  <si>
    <t>60b821c704e943e8d288f030</t>
  </si>
  <si>
    <t>60b821f9f988011cfabea58b</t>
  </si>
  <si>
    <t>60b822148927ca23702018cb</t>
  </si>
  <si>
    <t>60b822a92fe098724a05b772</t>
  </si>
  <si>
    <t>60b635d0954f6b20b647dd60</t>
  </si>
  <si>
    <t>60b824a3c3080feac3c79a95</t>
  </si>
  <si>
    <t>60b6659cf78dba3eb0179caf</t>
  </si>
  <si>
    <t>Missha Антивозрастная маска-пенка для умывания Time Revolution Artemisia Pack Foam Cleanser, 30 мл</t>
  </si>
  <si>
    <t>60b8253599d6ef14cc3f1f66</t>
  </si>
  <si>
    <t>60b63b3c99d6ef40ca56a510</t>
  </si>
  <si>
    <t>Гейнер Optimum Nutrition Serious Mass (5.44 кг) банан</t>
  </si>
  <si>
    <t>60b66d9e2af6cd03e16e8278</t>
  </si>
  <si>
    <t>60b825f6954f6b1b3f560f3e</t>
  </si>
  <si>
    <t>Протеин Optimum Nutrition 100% Whey Gold Standard (2100-2353 г) молочный шоколад</t>
  </si>
  <si>
    <t>60b8262adbdc3114fdd1915e</t>
  </si>
  <si>
    <t>60b60f9c8927ca345a3edf17</t>
  </si>
  <si>
    <t>Hello Beauty Сыворотка для лица Утренняя с экстрактами центеллы азиатской и гуараны, 30 мл</t>
  </si>
  <si>
    <t>60b617b399d6ef640656a4d5</t>
  </si>
  <si>
    <t>60b3daa37399014182649e29</t>
  </si>
  <si>
    <t>Смесь БИБИКОЛЬ Нэнни Классика, с рождения до 1 года, 800 г</t>
  </si>
  <si>
    <t>60b72df52af6cd691b6e81d8</t>
  </si>
  <si>
    <t>Satisfyer Стимулятор Curvy 2+, розовый</t>
  </si>
  <si>
    <t>60b62ffd3b31765295878c9b</t>
  </si>
  <si>
    <t>Manuoki трусики L (9-14 кг), 44 шт.</t>
  </si>
  <si>
    <t>60b837c82af6cd509f76ccbc</t>
  </si>
  <si>
    <t>60b837cc3620c20ec380ef8a</t>
  </si>
  <si>
    <t>60b8381732da8309fa285764</t>
  </si>
  <si>
    <t>60b83818954f6b46cf560f44</t>
  </si>
  <si>
    <t>60b72ca7954f6badebf84224</t>
  </si>
  <si>
    <t>60b6809a94d527def25390e0</t>
  </si>
  <si>
    <t>60b64668bed21e05d4e91fbc</t>
  </si>
  <si>
    <t>60b839a6b9f8ed8cd4f0058b</t>
  </si>
  <si>
    <t>60b83c9e04e943968488f02c</t>
  </si>
  <si>
    <t>60b83e277153b30c54345d1c</t>
  </si>
  <si>
    <t>60b83e494f5c6e7ae4707bd0</t>
  </si>
  <si>
    <t>60b66e0594d52727c9cc21c0</t>
  </si>
  <si>
    <t>60b5e53b04e9439e09808e4c</t>
  </si>
  <si>
    <t>60b842142fe098140c05b76b</t>
  </si>
  <si>
    <t>Palmbaby трусики Ультратонкие L (9-14 кг), 44 шт.</t>
  </si>
  <si>
    <t>I'm sorry for my skin Relaxing Ampoule Успокаивающая сыворотка для лица, 30 мл</t>
  </si>
  <si>
    <t>60b8421e4f5c6e13a7707bcb</t>
  </si>
  <si>
    <t>60b84222bed21e523f897b14</t>
  </si>
  <si>
    <t>60b8424e3b31763b11f20c09</t>
  </si>
  <si>
    <t>60b6a018863e4e71c78bb6d0</t>
  </si>
  <si>
    <t>60b85d86fbacea5b08c4d65d</t>
  </si>
  <si>
    <t>60b877f1fbacea031bc4d663</t>
  </si>
  <si>
    <t>60b878266a86437b68beef2b</t>
  </si>
  <si>
    <t>FarmStay Маска с натуральным экстрактом граната, 23 мл, 10 шт</t>
  </si>
  <si>
    <t>60b493bbf4c0cb5af3716613</t>
  </si>
  <si>
    <t>Презервативы Sagami Original 0.01, 1 шт.</t>
  </si>
  <si>
    <t>60b871ee954f6b5c9ff8433f</t>
  </si>
  <si>
    <t>60b73b2303c3780be00cc25d</t>
  </si>
  <si>
    <t>60b68da7f78dba7b04179c77</t>
  </si>
  <si>
    <t>60b79a9a04e9435163e094fb</t>
  </si>
  <si>
    <t>60b67efb7153b3c6becb788d</t>
  </si>
  <si>
    <t>Ёkitto трусики XL (12+ кг) 34 шт.,</t>
  </si>
  <si>
    <t>60b8b691863e4e1abb7c9b2a</t>
  </si>
  <si>
    <t>60b6d1a5fbacea104374262b</t>
  </si>
  <si>
    <t>60b8d3b104e9433dd4bc97e4</t>
  </si>
  <si>
    <t>60b8dc63dbdc31268adb4198</t>
  </si>
  <si>
    <t>Japan Gals натуральная маска с экстрактом алоэ, 30 шт.</t>
  </si>
  <si>
    <t>60b72e6583b1f207ab27fe33</t>
  </si>
  <si>
    <t>Biore Мусс очищающий для умывания против акне запасной блок, 130 мл</t>
  </si>
  <si>
    <t>60b67add2fe09842885bff38</t>
  </si>
  <si>
    <t>60b77bef94d527b7a9cc224c</t>
  </si>
  <si>
    <t>60b90044863e4e71779f6d23</t>
  </si>
  <si>
    <t>60b93e4f954f6b21e6036dc6</t>
  </si>
  <si>
    <t>Goo.N подгузники Ultra NB (до 5 кг) 114 шт.</t>
  </si>
  <si>
    <t>60b93e50c3080f8c741d5d49</t>
  </si>
  <si>
    <t>60b93e54dbdc31115bdb418c</t>
  </si>
  <si>
    <t>60b93f35f988018b4674b069</t>
  </si>
  <si>
    <t>60b941aa04e9430a19bc9802</t>
  </si>
  <si>
    <t>04.06.2021</t>
  </si>
  <si>
    <t>60b7e0d5f78dba735f179c3d</t>
  </si>
  <si>
    <t>60b5b40e3620c23b02a2e76f</t>
  </si>
  <si>
    <t>Meine Liebe, Карандаш-пятновыводитель кислородный универсальный</t>
  </si>
  <si>
    <t>60b9607904e9437622bc97eb</t>
  </si>
  <si>
    <t>60b960e0fbacea3ec85599eb</t>
  </si>
  <si>
    <t>60b801e32af6cd4be26e81c4</t>
  </si>
  <si>
    <t>Протеин Optimum Nutrition 100% Whey Gold Standard (819-943 г) французский ванильный крем</t>
  </si>
  <si>
    <t>60b962b904e9433ca7bc97ec</t>
  </si>
  <si>
    <t>60b962bbc3080f376f1d5cf6</t>
  </si>
  <si>
    <t>60b78c8ec3080fb8a308ffb8</t>
  </si>
  <si>
    <t>60b962f8c3080f376f1d5cf7</t>
  </si>
  <si>
    <t>60b9636d792ab1692e1cf3b7</t>
  </si>
  <si>
    <t>60b963c9dbdc31f9f1db4190</t>
  </si>
  <si>
    <t>60b7c89c99d6ef18af56a54d</t>
  </si>
  <si>
    <t>Goo.N трусики Ultra XL (12-20 кг), 50 шт.</t>
  </si>
  <si>
    <t>60b9670b7153b33ec25a1cb4</t>
  </si>
  <si>
    <t>60b96758792ab1692e1cf3bb</t>
  </si>
  <si>
    <t>60b96777c3080f376f1d5d07</t>
  </si>
  <si>
    <t>60b9677b7153b309a95a1cac</t>
  </si>
  <si>
    <t>60b9679332da834bdf9f3744</t>
  </si>
  <si>
    <t>60b9679c2fe0981f649e93a9</t>
  </si>
  <si>
    <t>Протеин Optimum Nutrition 100% Whey Gold Standard (4545-4704 г) клубника</t>
  </si>
  <si>
    <t>60b9679db9f8edd36c7a873d</t>
  </si>
  <si>
    <t>60b967b22fe0987e339e93ab</t>
  </si>
  <si>
    <t>60b967b35a395177f04eed35</t>
  </si>
  <si>
    <t>Satisfyer Вибромассажер Wand-er Woman 34 см (J2018-47), белый</t>
  </si>
  <si>
    <t>60b967ca03c378609f471423</t>
  </si>
  <si>
    <t>60b967cd2fe0981f649e93aa</t>
  </si>
  <si>
    <t>60b967e36a8643601b1ee3cd</t>
  </si>
  <si>
    <t>60b9691fc3080f645d1d5cfd</t>
  </si>
  <si>
    <t>YokoSun подгузники Premium M (5-10 кг) 62 шт.</t>
  </si>
  <si>
    <t>60b96937792ab14af41cf3b1</t>
  </si>
  <si>
    <t>60b841fef98801185e45b0fb</t>
  </si>
  <si>
    <t>60b696fe83b1f26bd127fd84</t>
  </si>
  <si>
    <t>60b96b0899d6ef1b90a67bc4</t>
  </si>
  <si>
    <t>Протеин Optimum Nutrition 100% Whey Gold Standard (2100-2353 г) клубника</t>
  </si>
  <si>
    <t>60b96b576a864379bb1ee3c6</t>
  </si>
  <si>
    <t>Merries подгузники M (6-11 кг), 76 шт.</t>
  </si>
  <si>
    <t>60b96b6f20d51d4d60eb3260</t>
  </si>
  <si>
    <t>60b96beb8927ca7623d3f9d4</t>
  </si>
  <si>
    <t>60b96c14b9f8ed35307a873d</t>
  </si>
  <si>
    <t>60b96c49f78dba64efb8d26a</t>
  </si>
  <si>
    <t>60b96c4e7399015d9c1bebd1</t>
  </si>
  <si>
    <t>60b772c89066f478cf9e508d</t>
  </si>
  <si>
    <t>60b974627153b3f2c05a1cac</t>
  </si>
  <si>
    <t>60b974b1bed21e34424e71ff</t>
  </si>
  <si>
    <t>60b7cb030fe9957ff2e5b6ce</t>
  </si>
  <si>
    <t>60b744feb9f8ed5b3d2e168c</t>
  </si>
  <si>
    <t>Набор Some By Mi Yuja Niacin 30 Days Brightening Starter Kit</t>
  </si>
  <si>
    <t>60b9767303c3784d4d47141f</t>
  </si>
  <si>
    <t>60b74e3904e943de5ce0942b</t>
  </si>
  <si>
    <t>60b97c0603c3789ad747141c</t>
  </si>
  <si>
    <t>60b78544863e4e51dd8bb777</t>
  </si>
  <si>
    <t>60b9807d863e4e6bd39f6d1c</t>
  </si>
  <si>
    <t>60b980930fe9951351258c1d</t>
  </si>
  <si>
    <t>60b860cd9066f40a699e50be</t>
  </si>
  <si>
    <t>60b7ed17863e4e1fbb8bb688</t>
  </si>
  <si>
    <t>60b74673954f6b328747dee7</t>
  </si>
  <si>
    <t>60b988133620c23924e43991</t>
  </si>
  <si>
    <t>60b883c49066f436089e50b7</t>
  </si>
  <si>
    <t>Nagara поглотитель запаха Бамбуковый уголь и Зеленый чай</t>
  </si>
  <si>
    <t>60b8daff9066f454638509e6</t>
  </si>
  <si>
    <t>Жидкость для стирки NS FaFa Japan Workers для сильнозагрязненной одежды, 2 кг, дой-пак</t>
  </si>
  <si>
    <t>60b86afa03c378be300cc230</t>
  </si>
  <si>
    <t>60b77e577153b3314ccb78d6</t>
  </si>
  <si>
    <t>Genki трусики Premium Soft XL (12-17 кг) 26 шт.</t>
  </si>
  <si>
    <t>60b90fe18927ca897903a548</t>
  </si>
  <si>
    <t>La'dor Набор бессиликоновый увлажняющий Шампунь + Кондиционер, 530мл + 530мл (10889+10612)</t>
  </si>
  <si>
    <t>60b993c5c3080fe5fa1d5cf5</t>
  </si>
  <si>
    <t>60b6a4e8f98801868d45b170</t>
  </si>
  <si>
    <t>60b9962803c378d3d9471428</t>
  </si>
  <si>
    <t>60b99634f988015d3474b01b</t>
  </si>
  <si>
    <t>60b9965e863e4e5cc69f6d2b</t>
  </si>
  <si>
    <t>60b87fe304e943fc3fe094dd</t>
  </si>
  <si>
    <t>60b99b12dbdc310cb2db419e</t>
  </si>
  <si>
    <t>60b99b1f04e94369babc97f2</t>
  </si>
  <si>
    <t>60b9134f8927ca305503a623</t>
  </si>
  <si>
    <t>60b99ce1dbdc31022bdb419b</t>
  </si>
  <si>
    <t>60b99d110fe9951b32258c16</t>
  </si>
  <si>
    <t>60b99d289066f411614a092e</t>
  </si>
  <si>
    <t>60b99d50f98801925474b023</t>
  </si>
  <si>
    <t>60b99d937153b303ae5a1cbd</t>
  </si>
  <si>
    <t>60b844bc7153b3826afe7533</t>
  </si>
  <si>
    <t>60b738d8792ab147ae9c3ead</t>
  </si>
  <si>
    <t>60b9b5dc03c378916c47141d</t>
  </si>
  <si>
    <t>60b9b5de2af6cd6699c412eb</t>
  </si>
  <si>
    <t>Скраб-мыло для тела Mukunghwa Jeju volcanic scoria body soap с вулканической солью, 100 г</t>
  </si>
  <si>
    <t>60b9b5fa954f6b4f38036d59</t>
  </si>
  <si>
    <t>60b9bed45a3951237d4eed43</t>
  </si>
  <si>
    <t>YokoSun трусики Econom XXL (15-25 кг) 32 шт.</t>
  </si>
  <si>
    <t>60b9bed7954f6b0df1036d5d</t>
  </si>
  <si>
    <t>60b9bfa42fe09869fb9e93a9</t>
  </si>
  <si>
    <t>60b9bfb303c37856ac471427</t>
  </si>
  <si>
    <t>60b853b02af6cd115c6e820d</t>
  </si>
  <si>
    <t>Lion Отбеливатель Bright дезинфицирующий для ежедневного использования, 720 мл</t>
  </si>
  <si>
    <t>60b9323ec5311b67ace6c2d9</t>
  </si>
  <si>
    <t>60b9cca4f78dba29cfb8d27c</t>
  </si>
  <si>
    <t>60b9ccd8792ab11db91cf3b9</t>
  </si>
  <si>
    <t>60b9ccd7fbacea7c565599f0</t>
  </si>
  <si>
    <t>60b9ccda73990130fe1bebd9</t>
  </si>
  <si>
    <t>60b9ccdb04e9431709bc97ef</t>
  </si>
  <si>
    <t>60b9ccdc3b31763f4bb8e9a5</t>
  </si>
  <si>
    <t>60b9ccdf9066f410194a092e</t>
  </si>
  <si>
    <t>60b9cce094d5270a9463a2fe</t>
  </si>
  <si>
    <t>60b9cce1dbdc312250db4198</t>
  </si>
  <si>
    <t>60b62ab3c3080fa85d08ff68</t>
  </si>
  <si>
    <t>60b54b09f78dba4f40e029ff</t>
  </si>
  <si>
    <t>60b919c60fe99512c386efb1</t>
  </si>
  <si>
    <t>60b9e9fcdbdc31f4f7db4197</t>
  </si>
  <si>
    <t>60b9fe9b6a864374381ee401</t>
  </si>
  <si>
    <t>Гель для душа Biore Ангельская роза, 480 мл</t>
  </si>
  <si>
    <t>60ba012304e9431569bc981a</t>
  </si>
  <si>
    <t>60ba0a8ac3080f3d791d5d0c</t>
  </si>
  <si>
    <t>60ba0a91f988013dc674b056</t>
  </si>
  <si>
    <t>60ba0ab9dbdc317588db41db</t>
  </si>
  <si>
    <t>60ba0ac6f4c0cb3a462a96eb</t>
  </si>
  <si>
    <t>60ba0af16a864364511ee3cd</t>
  </si>
  <si>
    <t>60b7c7ebc3080fba170900c3</t>
  </si>
  <si>
    <t>60b7c42f792ab1625a9c3e94</t>
  </si>
  <si>
    <t>60b755e899d6ef176f56a4c0</t>
  </si>
  <si>
    <t>Burti kushel Baby, ополаскиватель для детского белья, 1.45 л</t>
  </si>
  <si>
    <t>60ba1640c3080f20c81d5cf6</t>
  </si>
  <si>
    <t>60ba1b63f4c0cb04db2a96f3</t>
  </si>
  <si>
    <t>60ba1fa0f4c0cb5b5c2a96f1</t>
  </si>
  <si>
    <t>Joonies трусики Premium Soft M (6-11 кг), 56 шт.</t>
  </si>
  <si>
    <t>60ba227104e94353d0bc97ed</t>
  </si>
  <si>
    <t>60ba2c5683b1f27898a689a5</t>
  </si>
  <si>
    <t>60ba4628f9880171e2a47723</t>
  </si>
  <si>
    <t>Takeshi трусики бамбуковые Kid's ХXL (15-28 кг) 36 шт.</t>
  </si>
  <si>
    <t>60b76efe7153b3758afe7546</t>
  </si>
  <si>
    <t>60ba516c94d5271945f96bc5</t>
  </si>
  <si>
    <t>60ba540499d6ef564c56dd95</t>
  </si>
  <si>
    <t>60ba581e2af6cd0817413a45</t>
  </si>
  <si>
    <t>60ba58b9c3080f07a29cdb35</t>
  </si>
  <si>
    <t>60ba5fd9954f6b8c2df6a4bf</t>
  </si>
  <si>
    <t>60ba685b94d527fe4bf96bcf</t>
  </si>
  <si>
    <t>60ba8023792ab110b22056db</t>
  </si>
  <si>
    <t>05.06.2021</t>
  </si>
  <si>
    <t>60b8d4648927cac9e203a4f8</t>
  </si>
  <si>
    <t>60baa36cf98801887aa47716</t>
  </si>
  <si>
    <t>60baa38020d51d36247eff7d</t>
  </si>
  <si>
    <t>60baa4c47399017458eaa659</t>
  </si>
  <si>
    <t>60baa4da6a86433fadb2eaf9</t>
  </si>
  <si>
    <t>60baa5117153b307d3f04cab</t>
  </si>
  <si>
    <t>60baa58799d6ef03de56dda5</t>
  </si>
  <si>
    <t>60b94200f9880185dca190be</t>
  </si>
  <si>
    <t>60b9304dfbacea61f162da38</t>
  </si>
  <si>
    <t>60b92a48dff13b7ac4dc6c6e</t>
  </si>
  <si>
    <t>60b8ab288927cad9e0322325</t>
  </si>
  <si>
    <t>Meine Liebe Средство для уборки детских помещений с антибактериальным эффектом, 500 мл</t>
  </si>
  <si>
    <t>60b90f0d94d52723af3417b7</t>
  </si>
  <si>
    <t>Эссенция-концентрат Missha MISA Cho Gong Jin Ampoule, 50 мл</t>
  </si>
  <si>
    <t>60baadb65a395134a2412157</t>
  </si>
  <si>
    <t>60baadf2dbdc313b630b6d93</t>
  </si>
  <si>
    <t>60b88b6af4c0cb1434038e25</t>
  </si>
  <si>
    <t>60bab41cf78dba79f664e7ca</t>
  </si>
  <si>
    <t>60bab443c3080f19e09cdb33</t>
  </si>
  <si>
    <t>60bab450bed21e09c65f3cc6</t>
  </si>
  <si>
    <t>60b9237803c378343845bd06</t>
  </si>
  <si>
    <t>60b8bdc12fe0986c055bff03</t>
  </si>
  <si>
    <t>Протеин Optimum Nutrition 100% Whey Gold Standard (4545-4704 г) молочный шоколад</t>
  </si>
  <si>
    <t>60bab5224f5c6e55ad651d00</t>
  </si>
  <si>
    <t>60b67e1af988014e7245b1a3</t>
  </si>
  <si>
    <t>60bab703954f6b7056f6a4aa</t>
  </si>
  <si>
    <t>60bab87b0fe995520f056e80</t>
  </si>
  <si>
    <t>60b9be6ac3080f15c109004f</t>
  </si>
  <si>
    <t>60b930b02af6cd3adb6964e7</t>
  </si>
  <si>
    <t>60babdaa3b31761437321885</t>
  </si>
  <si>
    <t>60bac7abf4c0cb6e8768e22b</t>
  </si>
  <si>
    <t>60b91ddf04e9431decd92ff5</t>
  </si>
  <si>
    <t>60bade0bc5311b168b78bf2c</t>
  </si>
  <si>
    <t>60b9f44b863e4e3628a2ad0e</t>
  </si>
  <si>
    <t>60badf432fe0981c411cad64</t>
  </si>
  <si>
    <t>60bae38a7153b3d3dff04cbb</t>
  </si>
  <si>
    <t>60baebe3c3080f270c9cdb31</t>
  </si>
  <si>
    <t>60baebeadbdc31ac420b6d94</t>
  </si>
  <si>
    <t>60baec174f5c6e2976651d07</t>
  </si>
  <si>
    <t>60b8ff0e6a86437653c7fd80</t>
  </si>
  <si>
    <t>60ba6bb65a39519f11d5997b</t>
  </si>
  <si>
    <t>Biore увлажняющая сыворотка для умывания и снятия макияжа, 230 мл</t>
  </si>
  <si>
    <t>60b68d3fdbdc31bcbebaf477</t>
  </si>
  <si>
    <t>60bafec1b9f8ed6ad052e363</t>
  </si>
  <si>
    <t>60b9265a3b31761e589c6070</t>
  </si>
  <si>
    <t>60b9a087f98801851ca19044</t>
  </si>
  <si>
    <t>60ba0b769066f47b3d850a00</t>
  </si>
  <si>
    <t>60bb42b503c378a245455fef</t>
  </si>
  <si>
    <t>60b8ec6d863e4e412fa2adf8</t>
  </si>
  <si>
    <t>60bb5b453620c2014107dac8</t>
  </si>
  <si>
    <t>60bb7b1f94d527c2f5f96bc0</t>
  </si>
  <si>
    <t>60bb82129066f41f961d8f36</t>
  </si>
  <si>
    <t>60bb896420d51d54c37eff73</t>
  </si>
  <si>
    <t>60bb896dfbacea2bcd1be813</t>
  </si>
  <si>
    <t>60bb897983b1f2445d550707</t>
  </si>
  <si>
    <t>60bb89863b31767861321884</t>
  </si>
  <si>
    <t>60b89cfa863e4e74bc8bb78d</t>
  </si>
  <si>
    <t>60bb917699d6ef41d056dd9a</t>
  </si>
  <si>
    <t>60bb917994d527d8a8f96bbe</t>
  </si>
  <si>
    <t>Губка для плит Vileda Пур Актив 2 шт, желтый/зеленый</t>
  </si>
  <si>
    <t>60bb91b64f5c6e782b651cfe</t>
  </si>
  <si>
    <t>60bb91e394d5271af5f96bb8</t>
  </si>
  <si>
    <t>60b938e8bed21e35a02105df</t>
  </si>
  <si>
    <t>60b825703b31767b49878ca7</t>
  </si>
  <si>
    <t>60bb99b203c37866fd455fff</t>
  </si>
  <si>
    <t>Goo.N подгузники XL (12-20 кг), 42 шт.</t>
  </si>
  <si>
    <t>60bbb5a5b9f8edcea952e364</t>
  </si>
  <si>
    <t>06.06.2021</t>
  </si>
  <si>
    <t>60bbef897153b32b79f04cb7</t>
  </si>
  <si>
    <t>60bc06ba03c3785d2e455ff3</t>
  </si>
  <si>
    <t>60bc0776c3080fb8099cdb2f</t>
  </si>
  <si>
    <t>60bc077cc3080fb8099cdb30</t>
  </si>
  <si>
    <t>60b8a7adc3080f3363090002</t>
  </si>
  <si>
    <t>60ba189ef988010a35a1910e</t>
  </si>
  <si>
    <t>60bc0b6083b1f247ed55070a</t>
  </si>
  <si>
    <t>60ba906f2fe098025518f735</t>
  </si>
  <si>
    <t>60bc0d5b8927ca553463f6a0</t>
  </si>
  <si>
    <t>60ba920d8927ca169e66abb5</t>
  </si>
  <si>
    <t>60bc0d7194d5272454f96bbc</t>
  </si>
  <si>
    <t>60ba7c4bfbacea58b12dfd9a</t>
  </si>
  <si>
    <t>60bc0dad94d527bfeff96bc6</t>
  </si>
  <si>
    <t>60bc0de520d51d21b77eff76</t>
  </si>
  <si>
    <t>60bc0e53f988018c8ca47724</t>
  </si>
  <si>
    <t>60bc0e57f4c0cb41b268e22f</t>
  </si>
  <si>
    <t>Missha BB крем Perfect Cover, SPF 42, 50 мл, оттенок: 21 light beige</t>
  </si>
  <si>
    <t>60bc0e7a792ab162ed2056d5</t>
  </si>
  <si>
    <t>60bb18713b3176770b629dc2</t>
  </si>
  <si>
    <t>60ba7bd57153b311952d54e4</t>
  </si>
  <si>
    <t>60ba5a397153b35d812d54c8</t>
  </si>
  <si>
    <t>60ba5ef7bed21e76679b21a4</t>
  </si>
  <si>
    <t>Lactoflorene Холестерол Комплекс для снижения холестерина порошок пакетики 3,6 г х 20 шт</t>
  </si>
  <si>
    <t>60ba828e3620c2652f16fb6d</t>
  </si>
  <si>
    <t>60bc15adf988016b15a47720</t>
  </si>
  <si>
    <t>60b8f48c5a39516d4e32ee09</t>
  </si>
  <si>
    <t>Esthetic House Formula Ampoule Vita C Сыворотка для лица, 80 мл</t>
  </si>
  <si>
    <t>60bc162df78dba03c664e7cf</t>
  </si>
  <si>
    <t>60ba98d29066f452f9e6da4f</t>
  </si>
  <si>
    <t>60bc1a0e5a39516276412157</t>
  </si>
  <si>
    <t>Pigeon Ножницы 15122 белый</t>
  </si>
  <si>
    <t>60bc1e08954f6b221df6a4a1</t>
  </si>
  <si>
    <t>60bc21c6c3080f83659cdb2f</t>
  </si>
  <si>
    <t>Гейнер Optimum Nutrition Serious Mass (5.44 кг) шоколад</t>
  </si>
  <si>
    <t>60bc2377bed21e0fbc5f3ccd</t>
  </si>
  <si>
    <t>60bc23f03620c25f5907dac4</t>
  </si>
  <si>
    <t>Стиральный порошок Attack Bio EX, пластиковый пакет, 0.81 кг</t>
  </si>
  <si>
    <t>60bc240403c3781d58455ff3</t>
  </si>
  <si>
    <t>60bc24232af6cd0807413a3e</t>
  </si>
  <si>
    <t>60baf847fbacea48152dfd4a</t>
  </si>
  <si>
    <t>60ba6c0a0fe995107f5780ad</t>
  </si>
  <si>
    <t>60bc257999d6ef70ba56dd91</t>
  </si>
  <si>
    <t>60bbb7a104e943c71ab3b8da</t>
  </si>
  <si>
    <t>60ba97688927ca6d9da0349f</t>
  </si>
  <si>
    <t>60bc6a57f988010c62a4771f</t>
  </si>
  <si>
    <t>60bc6eb883b1f22b7655070e</t>
  </si>
  <si>
    <t>Крем Missha Misa Cho Gong Jin, 60 мл</t>
  </si>
  <si>
    <t>60bc70c55a39516949412165</t>
  </si>
  <si>
    <t>60b913e703c378570445bccf</t>
  </si>
  <si>
    <t>60bc71f894d527d6b3f96bce</t>
  </si>
  <si>
    <t>60bc779f5a3951784741216e</t>
  </si>
  <si>
    <t>60bc77e14f5c6e7cc6651cff</t>
  </si>
  <si>
    <t>60bc77f3dbdc316eb10b6d93</t>
  </si>
  <si>
    <t>60bc77f603c3780446455ff3</t>
  </si>
  <si>
    <t>60b8fb62954f6b082595a3e4</t>
  </si>
  <si>
    <t>60b85b7c3620c25f1490d86c</t>
  </si>
  <si>
    <t>60ba6ed899d6ef196434aec2</t>
  </si>
  <si>
    <t>60bca35ddbdc31636a0b6d9a</t>
  </si>
  <si>
    <t>60bca6fdc3080ff0149cdbda</t>
  </si>
  <si>
    <t>60bca7fa7153b3d789f04d03</t>
  </si>
  <si>
    <t>60bcb6ec792ab160692056da</t>
  </si>
  <si>
    <t>Esthetic House Formula Ampoule AC Tea Tree Сыворотка для лица, 80 мл</t>
  </si>
  <si>
    <t>60bcbaae3b31763d3e321888</t>
  </si>
  <si>
    <t>60bcbbb3739901039ceaa658</t>
  </si>
  <si>
    <t>Palmbaby подгузники Ультратонкие M (6-11 кг), 60 шт.</t>
  </si>
  <si>
    <t>60bcd32b04e9436b873be660</t>
  </si>
  <si>
    <t>60bcdd8c9066f402631d8f31</t>
  </si>
  <si>
    <t>60bcdf287153b3a5e6f04cc1</t>
  </si>
  <si>
    <t>60bd02726a86435355b2eb09</t>
  </si>
  <si>
    <t>IQ BEAUTY Суперстойкая защита маникюра 10 Days Top, 12,5 мл</t>
  </si>
  <si>
    <t>60bd0272c5311b7b2f78bf36</t>
  </si>
  <si>
    <t>Jigott Aloe Water Blue Cream Увлажняющий крем для лица с экстрактом алое, 70 мл</t>
  </si>
  <si>
    <t>60bd2c91dbdc31f6b60b6dc0</t>
  </si>
  <si>
    <t>Joonies подгузники Premium Soft L (9-14 кг), 42 шт.</t>
  </si>
  <si>
    <t>60bd2fc120d51d13967eff8d</t>
  </si>
  <si>
    <t>07.06.2021</t>
  </si>
  <si>
    <t>60bbd27db9f8ed46484569f5</t>
  </si>
  <si>
    <t>60bd06446a864321de0424c9</t>
  </si>
  <si>
    <t>60bcc84773990176aa9f2933</t>
  </si>
  <si>
    <t>60bc732f7399010e409f291a</t>
  </si>
  <si>
    <t>60bdd4bedbdc31f0980b6d92</t>
  </si>
  <si>
    <t>YokoSun трусики Premium M (6-10 кг) 56 шт.,</t>
  </si>
  <si>
    <t>60bdd4dcbed21e4d7f5f3cd7</t>
  </si>
  <si>
    <t>60bbffb4f78dba3491b45e29</t>
  </si>
  <si>
    <t>Goo.N трусики L (9-14 кг) 44 шт.,</t>
  </si>
  <si>
    <t>60bdea8904e943ad2b3be653</t>
  </si>
  <si>
    <t>60be0510863e4e486f8cabeb</t>
  </si>
  <si>
    <t>60be0ee57153b3adc3f04cb6</t>
  </si>
  <si>
    <t>Esthetic House шампунь для волос протеиновый CP-1 Bright Complex Intense Nourishing, 500 мл</t>
  </si>
  <si>
    <t>60be293d94d527ce9bf96bc5</t>
  </si>
  <si>
    <t>60b8effedff13b399cdc6cbf</t>
  </si>
  <si>
    <t>60be3bb9f988019a11a47717</t>
  </si>
  <si>
    <t>60be7376954f6b4e3af6a4a4</t>
  </si>
  <si>
    <t>08.06.2021</t>
  </si>
  <si>
    <t>60be9170f98801996ea47790</t>
  </si>
  <si>
    <t>60be91e032da832f07c290ec</t>
  </si>
  <si>
    <t>60be91f9c3080f1ecb5f7d2b</t>
  </si>
  <si>
    <t>Palmbaby подгузники Ультратонкие XL (12+ кг), 44 шт.</t>
  </si>
  <si>
    <t>60be945f3b3176086132187f</t>
  </si>
  <si>
    <t>Протеин Optimum Nutrition 100% Whey Gold Standard (2100-2353 г) двойной шоколад</t>
  </si>
  <si>
    <t>60be946104e94361763be653</t>
  </si>
  <si>
    <t>60be94a25a3951145d41215b</t>
  </si>
  <si>
    <t>60bc73ebf4c0cb407adbe007</t>
  </si>
  <si>
    <t>60bbb94b99d6ef240a34aead</t>
  </si>
  <si>
    <t>60bcac56c3080f0ab92f9e60</t>
  </si>
  <si>
    <t>60bbc2af0fe995412157808a</t>
  </si>
  <si>
    <t>60bb3d54bed21e799b9b20f1</t>
  </si>
  <si>
    <t>Смесь Kabrita 2 GOLD для комфортного пищеварения, 6-12 месяцев, 400 г</t>
  </si>
  <si>
    <t>60bd37fb2af6cd7b5101dc18</t>
  </si>
  <si>
    <t>Esthetic House маска-филлер CP-1 3 Seconds Hair Ringer (Hair Fill-up Ampoule), 13 мл, 10 шт.</t>
  </si>
  <si>
    <t>60beaa812fe09878ff1cad66</t>
  </si>
  <si>
    <t>60bd28e604e943cdf2b3b991</t>
  </si>
  <si>
    <t>60beaafc2fe09868be1cad65</t>
  </si>
  <si>
    <t>60beac32f4c0cb7c5b68e229</t>
  </si>
  <si>
    <t>60bcf1654f5c6e4eba916597</t>
  </si>
  <si>
    <t>60beae78f98801df72a47717</t>
  </si>
  <si>
    <t>60bbb14932da83505f86ec17</t>
  </si>
  <si>
    <t>60beb058f78dba204c64e7c7</t>
  </si>
  <si>
    <t>60beb10194d5276022f96bba</t>
  </si>
  <si>
    <t>60bbe12a954f6b1e780c2256</t>
  </si>
  <si>
    <t>60beb1c24f5c6e2a58651cfc</t>
  </si>
  <si>
    <t>60beb1eb99d6ef732956dd90</t>
  </si>
  <si>
    <t>60beb2b3863e4e2d068cabe3</t>
  </si>
  <si>
    <t>60beb2b7863e4e4b4f8cabe1</t>
  </si>
  <si>
    <t>60bd88e76a864339b5042496</t>
  </si>
  <si>
    <t>Набор NAGARA Aqua Beads Поглотитель запаха гелевый 360 г., 2шт</t>
  </si>
  <si>
    <t>60bc6dde0fe9955627577ff1</t>
  </si>
  <si>
    <t>60bbab732fe098713a18f6f5</t>
  </si>
  <si>
    <t>60bd8a58b9f8ed2211456a60</t>
  </si>
  <si>
    <t>60beb5695a395100af41215f</t>
  </si>
  <si>
    <t>60beb5bc2fe09848ae1cad6c</t>
  </si>
  <si>
    <t>60beb5da954f6b92edf6a49c</t>
  </si>
  <si>
    <t>60beb5dbdbdc3148be0b6d90</t>
  </si>
  <si>
    <t>Минерально-витаминный комплекс для спорсменов Optimum Nutrition Opti Women (60c)</t>
  </si>
  <si>
    <t>60bdacb8954f6b0d82f842a7</t>
  </si>
  <si>
    <t>60beb7a9863e4e4b4f8cabea</t>
  </si>
  <si>
    <t>60beb88a2af6cd0c21413a3a</t>
  </si>
  <si>
    <t>60beb88e792ab11f0d2056e0</t>
  </si>
  <si>
    <t>60beb8dbc3080fc2405f7d32</t>
  </si>
  <si>
    <t>60beb93399d6ef707f56dd8c</t>
  </si>
  <si>
    <t>Протеин Optimum Nutrition 100% Whey Gold Standard (2100-2353 г) шоколад-кокос</t>
  </si>
  <si>
    <t>60beb95e0fe99536ef056e84</t>
  </si>
  <si>
    <t>Протеин Optimum Nutrition 100% Whey Gold Standard (2100-2353 г) французский ванильный крем</t>
  </si>
  <si>
    <t>60beba5103c3788290455ff3</t>
  </si>
  <si>
    <t>60bcfd5b5a39511ff5d59a38</t>
  </si>
  <si>
    <t>60bcce848927caefd966aada</t>
  </si>
  <si>
    <t>60bec90483b1f26d32550706</t>
  </si>
  <si>
    <t>Набор Missha Time revolution Night repair</t>
  </si>
  <si>
    <t>60beca38f9880169c0a4771c</t>
  </si>
  <si>
    <t>60bd8dfcf4c0cb08b9dbe028</t>
  </si>
  <si>
    <t>60bdb2acb9f8ed87e0456b25</t>
  </si>
  <si>
    <t>60bbcaec03c3788c994d9d68</t>
  </si>
  <si>
    <t>60bb98fedbdc31df54f4484f</t>
  </si>
  <si>
    <t>60bb80e9dbdc31c1a6f4486e</t>
  </si>
  <si>
    <t>60bb581994d52733729c9b33</t>
  </si>
  <si>
    <t>60bed3fe9066f4207a1d8f2e</t>
  </si>
  <si>
    <t>60bed46499d6ef479c56dd8b</t>
  </si>
  <si>
    <t>60bed47a83b1f2784855070c</t>
  </si>
  <si>
    <t>Протеин Optimum Nutrition 100% Whey Gold Standard (819-943 г) шоколадно-арахисовая паста</t>
  </si>
  <si>
    <t>60be43318927ca443f66abf2</t>
  </si>
  <si>
    <t>60bedb127153b3d180f04cb1</t>
  </si>
  <si>
    <t>60bcb8a2792ab131fbafe964</t>
  </si>
  <si>
    <t>Deoproce Snail Recovery Brightening Ampoule Сыворотка для лица на основе муцина улитки, 30 мл</t>
  </si>
  <si>
    <t>60bb52d8fbacea3ca12dfd2d</t>
  </si>
  <si>
    <t>60bee67503c3780a3d455ff4</t>
  </si>
  <si>
    <t>60bb75ad5a395119b2d59a42</t>
  </si>
  <si>
    <t>60beeb0ec3080f20575f7d35</t>
  </si>
  <si>
    <t>60bd113273990110349f28dc</t>
  </si>
  <si>
    <t>60bb7f502af6cd6b8c01dd2b</t>
  </si>
  <si>
    <t>60ba8137863e4e6983a90de2</t>
  </si>
  <si>
    <t>Протеин Optimum Nutrition 100% Whey Gold Standard (819-943 г) клубника</t>
  </si>
  <si>
    <t>60ba4bc50fe99554e45780a4</t>
  </si>
  <si>
    <t>60bef6c48927ca1b8f63f6aa</t>
  </si>
  <si>
    <t>60bb5557954f6bf0e10c2220</t>
  </si>
  <si>
    <t>60bf090183b1f209a655070c</t>
  </si>
  <si>
    <t>60bf0b28792ab13fe82056d6</t>
  </si>
  <si>
    <t>60bf16264f5c6e1727651d01</t>
  </si>
  <si>
    <t>60be5c0e3b31763ece629dd4</t>
  </si>
  <si>
    <t>60be085694d527fb12cc2138</t>
  </si>
  <si>
    <t>60bd094094d527220acc2212</t>
  </si>
  <si>
    <t>60bf1f12863e4e453a8cabe3</t>
  </si>
  <si>
    <t>60bc392cf78dba5ce2b45e60</t>
  </si>
  <si>
    <t>Ёkitto подгузники S (3-6 кг) 64 шт.</t>
  </si>
  <si>
    <t>60bf23d42fe098013b1cad6e</t>
  </si>
  <si>
    <t>60bf2450f78dba7a3164e7c8</t>
  </si>
  <si>
    <t>60bf2c478927ca95a863f6a7</t>
  </si>
  <si>
    <t>60bf2c4b8927ca648d63f6a8</t>
  </si>
  <si>
    <t>60bf2c50c3080f3bb95f7d41</t>
  </si>
  <si>
    <t>60bf2c53dff13b3c1dbdfb69</t>
  </si>
  <si>
    <t>60bf2c58792ab10df92056de</t>
  </si>
  <si>
    <t>60bdb91d5a39515741d599bf</t>
  </si>
  <si>
    <t>60bd31795a39512901d59962</t>
  </si>
  <si>
    <t>60bf2e285a3951c34741215a</t>
  </si>
  <si>
    <t>60bf34c0954f6b1edaf6a4a5</t>
  </si>
  <si>
    <t>60bf34c632da83a0dac290f7</t>
  </si>
  <si>
    <t>TheFaceShop пенка для умывания Herb Day 365 Mung Beans Cleansing Foam, 170 мл</t>
  </si>
  <si>
    <t>60ba00512af6cd694f6964ec</t>
  </si>
  <si>
    <t>60bf55495a3951718c412161</t>
  </si>
  <si>
    <t>60bf5e34b9f8ed696652e363</t>
  </si>
  <si>
    <t>Takeshi трусики бамбуковые Kid's XL (12-22 кг) 38 шт.</t>
  </si>
  <si>
    <t>60bf6379863e4e501c8cabf2</t>
  </si>
  <si>
    <t>Takeshi трусики бамбуковые Kid's L (9-14 кг) 44 шт.</t>
  </si>
  <si>
    <t>60bf6af394d527327cf96bb7</t>
  </si>
  <si>
    <t>60bf6d0894d5270d84f96bbc</t>
  </si>
  <si>
    <t>60bd9188c3080fba1c08fff6</t>
  </si>
  <si>
    <t>60bf778203c378668fc99db3</t>
  </si>
  <si>
    <t>60bf78508927caba2c824f4f</t>
  </si>
  <si>
    <t>60bf785320d51d3e6772c61f</t>
  </si>
  <si>
    <t>60bf7d9803c3785807c99dca</t>
  </si>
  <si>
    <t>60bf808c83b1f218c805c6a8</t>
  </si>
  <si>
    <t>Japan Gals маска Pure 5 Essence с натуральными керамидами, 30 шт.</t>
  </si>
  <si>
    <t>60bf97868927ca1fbd824f51</t>
  </si>
  <si>
    <t>Смесь Kabrita 3 GOLD для комфортного пищеварения, старше 12 месяцев, 400 г</t>
  </si>
  <si>
    <t>60bf9ba4dbdc3188f7791a4d</t>
  </si>
  <si>
    <t>60bfa55edbdc312b21791a56</t>
  </si>
  <si>
    <t>60bfa87194d527d32790c993</t>
  </si>
  <si>
    <t>Минерально-витаминный комплекс Optimum Nutrition ZMA (90 капсул), нейтральный</t>
  </si>
  <si>
    <t>60bfaf3983b1f21b9b0ed8ee</t>
  </si>
  <si>
    <t>60bfbaf032da83218d1fbca7</t>
  </si>
  <si>
    <t>Joonies трусики Comfort XL (12-17 кг), 38 шт., 3 уп.</t>
  </si>
  <si>
    <t>60ba859cf98801dd3c8cae35</t>
  </si>
  <si>
    <t>60bfd7e383b1f20eda05c6b7</t>
  </si>
  <si>
    <t>60bfd7e6f4c0cb5ea0336f32</t>
  </si>
  <si>
    <t>09.06.2021</t>
  </si>
  <si>
    <t>60be637c94d527c5b49c9c55</t>
  </si>
  <si>
    <t>60be5d2b7153b3a0aafe757b</t>
  </si>
  <si>
    <t>60bfeb0cbed21e481808169e</t>
  </si>
  <si>
    <t>YokoSun подгузники Premium S (3-6 кг) 72 шт.</t>
  </si>
  <si>
    <t>60bfeb95954f6b9fb15dea72</t>
  </si>
  <si>
    <t>60bf050df4c0cb0d6adbe049</t>
  </si>
  <si>
    <t>Missha BB крем Perfect Cover, SPF 42, 50 мл, оттенок: 23 natural beige</t>
  </si>
  <si>
    <t>60bfec7904e943e11bf79e99</t>
  </si>
  <si>
    <t>60bfeccb04e943052af79e9a</t>
  </si>
  <si>
    <t>60be93f53b31764537629dca</t>
  </si>
  <si>
    <t>60bdb676f98801cfab8caf8f</t>
  </si>
  <si>
    <t>60bfedef954f6b7cd65dea62</t>
  </si>
  <si>
    <t>60bfeeb5dff13b34b48738cb</t>
  </si>
  <si>
    <t>60bfeed9792ab16a7f49b2a1</t>
  </si>
  <si>
    <t>60bf0e50c5311b249d45f00d</t>
  </si>
  <si>
    <t>60bf1642c3080f5bbd2f9eda</t>
  </si>
  <si>
    <t>60bf17f7dbdc312d58f448d9</t>
  </si>
  <si>
    <t>60be5ee094d527029e9c9b76</t>
  </si>
  <si>
    <t>60bf189d8927ca4b2fa0343a</t>
  </si>
  <si>
    <t>Протеин Optimum Nutrition 100% Whey Gold Standard (819-943 г) ванильное мороженое</t>
  </si>
  <si>
    <t>60bd9f863b31761851629dfe</t>
  </si>
  <si>
    <t>60bf4e2073990164e69e1025</t>
  </si>
  <si>
    <t>Смесь Kabrita 1 GOLD для комфортного пищеварения, 0-6 месяцев, 400 г</t>
  </si>
  <si>
    <t>60c00c2e2af6cd77ab552e3c</t>
  </si>
  <si>
    <t>60be149d03c3781a604d9c1e</t>
  </si>
  <si>
    <t>60c00d2d3b317658eb6d6f88</t>
  </si>
  <si>
    <t>60c00d5c6a86430a984d0ecf</t>
  </si>
  <si>
    <t>60c00d5ff988012ec1dc16ca</t>
  </si>
  <si>
    <t>60c00d62c3080f4d4f689194</t>
  </si>
  <si>
    <t>60c00e73954f6b2a625dea64</t>
  </si>
  <si>
    <t>60c00ec76a864361794d0ed2</t>
  </si>
  <si>
    <t>60c00fbe20d51d026272c60d</t>
  </si>
  <si>
    <t>60c011cc3620c27faba6e29f</t>
  </si>
  <si>
    <t>Satisfyer Вибратор из силикона Sexy Secret Panty 8.2 см, красный</t>
  </si>
  <si>
    <t>60c011d3fbacea77cd82f156</t>
  </si>
  <si>
    <t>60c0120bc3080f16336891a3</t>
  </si>
  <si>
    <t>60c012d14f5c6e105eeb0746</t>
  </si>
  <si>
    <t>60be814fc3080f15072f9d4c</t>
  </si>
  <si>
    <t>Креатин Optimum Nutrition Creatine 2500 Caps (100 шт) без вкуса</t>
  </si>
  <si>
    <t>60be6de88927ca0a2ca03407</t>
  </si>
  <si>
    <t>60bf78397153b3313500219e</t>
  </si>
  <si>
    <t>Протеин Optimum Nutrition 100% Casein Gold Standard (1812-1820 г) шоколад-арахисовое масло</t>
  </si>
  <si>
    <t>60c01364bed21e572408169d</t>
  </si>
  <si>
    <t>60bf1469f9880160548caf21</t>
  </si>
  <si>
    <t>Satisfyer Стимулятор Curvy 2+, белый</t>
  </si>
  <si>
    <t>60be3ab794d5271acfcc2211</t>
  </si>
  <si>
    <t>Гейнер Optimum Nutrition Serious Mass (5.44 кг) ваниль</t>
  </si>
  <si>
    <t>60c014ae8927cab518824f49</t>
  </si>
  <si>
    <t>60be5db204e9435f9ab3b99e</t>
  </si>
  <si>
    <t>60c01cf304e943f2d8f79e9c</t>
  </si>
  <si>
    <t>60c01d4120d51d324072c60e</t>
  </si>
  <si>
    <t>60be7d448927ca20df66ab58</t>
  </si>
  <si>
    <t>60c02225dbdc31cefd791a54</t>
  </si>
  <si>
    <t>60be649432da83d53486ebc1</t>
  </si>
  <si>
    <t>60c0241304e9430df9f79ea1</t>
  </si>
  <si>
    <t>60c02b8204e94336c6f79e9c</t>
  </si>
  <si>
    <t>60c033bddbdc3150aa791a54</t>
  </si>
  <si>
    <t>Esthetic House кондиционер-ополаскиватель для волос CP-1 Raspberry Treatment Vinegar с малиновым уксусом, 500 мл</t>
  </si>
  <si>
    <t>60be8641954f6b4151f84223</t>
  </si>
  <si>
    <t>60be68ec8927ca380166aad8</t>
  </si>
  <si>
    <t>60be176520d51d56b9642edc</t>
  </si>
  <si>
    <t>60c04d3d04e943990bf79ea9</t>
  </si>
  <si>
    <t>60be6b27c3080f8a4a2f9d73</t>
  </si>
  <si>
    <t>Крем-гель для душа Lion Жемчужный поцелуй, 750 мл</t>
  </si>
  <si>
    <t>60bf17c9fbacea78682dfd53</t>
  </si>
  <si>
    <t>60bb87c832da83acf486ed02</t>
  </si>
  <si>
    <t>60c0657d94d52741a690c980</t>
  </si>
  <si>
    <t>60bb15392af6cd757f01dc3d</t>
  </si>
  <si>
    <t>60c0785f03c378666dc99db6</t>
  </si>
  <si>
    <t>60c0816f3b31766b1e6d6f83</t>
  </si>
  <si>
    <t>60c08176dbdc3114ca791a51</t>
  </si>
  <si>
    <t>60c08176c5311b288f2b4cf8</t>
  </si>
  <si>
    <t>60c0818bc3080f0dca6891a6</t>
  </si>
  <si>
    <t>60c081923620c248f1a6e2a1</t>
  </si>
  <si>
    <t>60c08197dbdc3114ca791a53</t>
  </si>
  <si>
    <t>60c0819d954f6b68a15dea6b</t>
  </si>
  <si>
    <t>60be241f792ab1449bafea04</t>
  </si>
  <si>
    <t>60be0081954f6b2ecff843dc</t>
  </si>
  <si>
    <t>60be2d2d2af6cd14e101dc97</t>
  </si>
  <si>
    <t>60bdc3310fe9956cdb57807a</t>
  </si>
  <si>
    <t>60c082fe7153b325cd84d4fb</t>
  </si>
  <si>
    <t>60bb5250dff13b45ad011c3a</t>
  </si>
  <si>
    <t>60bb7a72dff13b795a011bfe</t>
  </si>
  <si>
    <t>Max Factor Тональный крем Facefinity All Day Flawless 3-in-1, 30 мл, оттенок: 55 Beige</t>
  </si>
  <si>
    <t>60c030f9954f6b25b86cd4d7</t>
  </si>
  <si>
    <t>60c0c6020fe9952571ec0f44</t>
  </si>
  <si>
    <t>60bb804699d6ef1c4134af0b</t>
  </si>
  <si>
    <t>60c0d5a4dbdc3196a6791a5c</t>
  </si>
  <si>
    <t>60c0da96792ab1552149b29d</t>
  </si>
  <si>
    <t>60bb9a463b31761536629e7f</t>
  </si>
  <si>
    <t>60c0e8e33b317615366d6f8c</t>
  </si>
  <si>
    <t>60c0f1a2954f6bd1055dea6b</t>
  </si>
  <si>
    <t>60c0f36903c378a770c99dad</t>
  </si>
  <si>
    <t>60c0f613f988016ceadc16cb</t>
  </si>
  <si>
    <t>60c109d999d6ef3f91f5eadb</t>
  </si>
  <si>
    <t>60c1133b5a3951909a0b4648</t>
  </si>
  <si>
    <t>60c11c0a8927ca212e824f56</t>
  </si>
  <si>
    <t>Goo.N трусики L (9-14 кг) 44 шт.</t>
  </si>
  <si>
    <t>60c127fbf78dba1f7a4f2c76</t>
  </si>
  <si>
    <t>60c1280ac3080f0c4d6891dd</t>
  </si>
  <si>
    <t>10.06.2021</t>
  </si>
  <si>
    <t>60c12e780fe9950c4fec0f42</t>
  </si>
  <si>
    <t>60c13412fbacea546f82f155</t>
  </si>
  <si>
    <t>Joonies трусики Comfort L (9-14 кг), 44 шт., 2 уп.</t>
  </si>
  <si>
    <t>60bfdc69dbdc3114f89cdfc8</t>
  </si>
  <si>
    <t>60c137a8b9f8eda4381c2ac0</t>
  </si>
  <si>
    <t>60c137b604e9431771f79e9c</t>
  </si>
  <si>
    <t>60c137bf3b31766b7a6d6f8b</t>
  </si>
  <si>
    <t>60c137d620d51d0a9372c60e</t>
  </si>
  <si>
    <t>60c137eb8927caf56b824f56</t>
  </si>
  <si>
    <t>60c137f24f5c6e1d2ceb073f</t>
  </si>
  <si>
    <t>60bfc4f203c378bbd99e6577</t>
  </si>
  <si>
    <t>Креатин Optimum Nutrition Micronised Creatine Powder (600 г) без вкуса</t>
  </si>
  <si>
    <t>60bfa9d004e9437a166ba8b2</t>
  </si>
  <si>
    <t>60bfca9b954f6b91c96cd4d6</t>
  </si>
  <si>
    <t>60bf3aabfbacea6c562dfe42</t>
  </si>
  <si>
    <t>BCAA Mutant BCAA (200 капсул)</t>
  </si>
  <si>
    <t>60bf33742af6cd6b9401dc26</t>
  </si>
  <si>
    <t>60bfaa22792ab179c8819519</t>
  </si>
  <si>
    <t>Креатин Optimum Nutrition Micronised Creatine Powder (300 г) без вкуса</t>
  </si>
  <si>
    <t>60bfc1683620c24cec691768</t>
  </si>
  <si>
    <t>Life-do Влажные салфетки для уборки на кухне, 30 шт</t>
  </si>
  <si>
    <t>60bff4f794d527bc77497dac</t>
  </si>
  <si>
    <t>Life-do Влажные салфетки с антибактериальным эффектом для уборки в туалете 30 шт</t>
  </si>
  <si>
    <t>60c093d204e9434b0b6ba862</t>
  </si>
  <si>
    <t>Joonies трусики Comfort XL (12-17 кг), 38 шт., 2 уп.</t>
  </si>
  <si>
    <t>60c1644d94d52797be90c97d</t>
  </si>
  <si>
    <t>60c164a703c37868b2c99daa</t>
  </si>
  <si>
    <t>60bfdbef9066f435f9821f00</t>
  </si>
  <si>
    <t>Пенка Lion Kirei Kirei Розовый персик, 250 мл, 325 г</t>
  </si>
  <si>
    <t>60bfa7c9b9f8eda48e22ff7c</t>
  </si>
  <si>
    <t>60c165b432da83049a1fbcad</t>
  </si>
  <si>
    <t>60bf994ddbdc31052b9ce033</t>
  </si>
  <si>
    <t>60bfbce30fe9952c17161074</t>
  </si>
  <si>
    <t>Satisfyer Вибромассажер Wand-er Woman 34 см (J2018-47), фиолетовый</t>
  </si>
  <si>
    <t>60c168d3dbdc31f3be791a53</t>
  </si>
  <si>
    <t>60c1693904e9431195f79ea2</t>
  </si>
  <si>
    <t>60bf81ff954f6b1c266cd4d1</t>
  </si>
  <si>
    <t>MEDI-PEEL Naite Thread Neck Cream крем для шеи, 100 мл</t>
  </si>
  <si>
    <t>60c16a70c3080f1a8368919e</t>
  </si>
  <si>
    <t>Жидкость для стирки Lion Top Sweet Harmony аромат цветов и апельсина, 850г</t>
  </si>
  <si>
    <t>60c16aac954f6bf08d5dea6b</t>
  </si>
  <si>
    <t>Протеин Optimum Nutrition 100% Isolate Gold Standard (720-744 г) шоколад</t>
  </si>
  <si>
    <t>60c16b2dfbacea1f9882f15b</t>
  </si>
  <si>
    <t>LG H&amp;H салфетки Tech Romantic Flower, картонная пачка, 36 шт.</t>
  </si>
  <si>
    <t>60c16b479066f47160648d23</t>
  </si>
  <si>
    <t>60c16b492af6cd4d49552e38</t>
  </si>
  <si>
    <t>60bfba61c3080f0f4f756148</t>
  </si>
  <si>
    <t>60c06d0c8927cad60466abe8</t>
  </si>
  <si>
    <t>60c16d16c5311b4f082b4cf4</t>
  </si>
  <si>
    <t>60c16d1edff13b235a8738d0</t>
  </si>
  <si>
    <t>Moist Diane Perfect Beauty Бальзам-маска кератиновая Уход за кожей головы 450 мл</t>
  </si>
  <si>
    <t>60bfd378c3080f7ad4090037</t>
  </si>
  <si>
    <t>Moist Diane Perfect Beauty Уход за кожей головы Шампунь кератиновый, 450 мл</t>
  </si>
  <si>
    <t>60bfda9ddff13b3144a72f52</t>
  </si>
  <si>
    <t>60c1776cb9f8edde821c2ab4</t>
  </si>
  <si>
    <t>Esthetic House Formula Ampoule Gold Snail Сыворотка для лица, 80 мл</t>
  </si>
  <si>
    <t>60c17a5820d51d226b72c612</t>
  </si>
  <si>
    <t>60c17d6204e943079af79ea5</t>
  </si>
  <si>
    <t>60c17d6edbdc310568791a4e</t>
  </si>
  <si>
    <t>60c03ca0863e4e59a302a1b6</t>
  </si>
  <si>
    <t>Joonies трусики Comfort M (6-11 кг), 2 уп.</t>
  </si>
  <si>
    <t>60c1847e3620c21905a6e297</t>
  </si>
  <si>
    <t>60c185cc73990156d74073fe</t>
  </si>
  <si>
    <t>60c188a8f78dba2c3b4f2c33</t>
  </si>
  <si>
    <t>60c188ab32da8393391fbcb8</t>
  </si>
  <si>
    <t>60c188b8dbdc3115bd791a5f</t>
  </si>
  <si>
    <t>60c188d532da83d4c01fbcb9</t>
  </si>
  <si>
    <t>60c188d94f5c6e3a19eb073e</t>
  </si>
  <si>
    <t>60c188ed4f5c6e214ceb0737</t>
  </si>
  <si>
    <t>60bf34332fe0982d5f18f722</t>
  </si>
  <si>
    <t>60bfb86683b1f24cba0ed8a1</t>
  </si>
  <si>
    <t>60c1a7d699d6ef60cff5eacd</t>
  </si>
  <si>
    <t>60bfd000fbacea22d340c1d5</t>
  </si>
  <si>
    <t>60c1aea5c3080f9216689194</t>
  </si>
  <si>
    <t>60c06c7203c37807ad9e658c</t>
  </si>
  <si>
    <t>60c1bf6abed21e04210816a7</t>
  </si>
  <si>
    <t>60c1bf6c5a39512c440b4646</t>
  </si>
  <si>
    <t>60c1c09dbed21e58570816a4</t>
  </si>
  <si>
    <t>60c1c7bd20d51d491f72c618</t>
  </si>
  <si>
    <t>60c1c7c6c3080f509468919f</t>
  </si>
  <si>
    <t>Max Factor Тушь для ресниц False Lash Effect Natural Look, black brown</t>
  </si>
  <si>
    <t>60c1c9ba9066f42484648d2d</t>
  </si>
  <si>
    <t>MEDI-PEEL Volume Essence Peptide 9 эссенция с пептидами для эластичности кожи лица, 100 мл</t>
  </si>
  <si>
    <t>60c1c9bc954f6bd0495dea6b</t>
  </si>
  <si>
    <t>60c1c9be83b1f26d6705c6c4</t>
  </si>
  <si>
    <t>60bf66f72fe09803fa18f74a</t>
  </si>
  <si>
    <t>60bf3ec8792ab11a87afea88</t>
  </si>
  <si>
    <t>60bfcf3af78dba015addd7d6</t>
  </si>
  <si>
    <t>60c1d92073990159674073ff</t>
  </si>
  <si>
    <t>60c1f29799d6ef5819fc2bb0</t>
  </si>
  <si>
    <t>60c1f69794d5276eb8b76745</t>
  </si>
  <si>
    <t>60bcb8abf4c0cb60fcdbdfb7</t>
  </si>
  <si>
    <t>60bdf456dbdc312c93f44810</t>
  </si>
  <si>
    <t>60c21c5d94d52719c9494c14</t>
  </si>
  <si>
    <t>60c22c7699d6ef58217916c9</t>
  </si>
  <si>
    <t>Vivienne Sabo Тушь для ресниц Cabaret, в коробке, 01 черный</t>
  </si>
  <si>
    <t>60c22e58c3080f35eedd538d</t>
  </si>
  <si>
    <t>60c2386b4f5c6e01b6f3fd6f</t>
  </si>
  <si>
    <t>60c23c62c3080f148ddd5392</t>
  </si>
  <si>
    <t>60c2415e0fe9954cd9795b6a</t>
  </si>
  <si>
    <t>60c04a13c3080f14c708ff63</t>
  </si>
  <si>
    <t>60c242cbc3080fad12dd5395</t>
  </si>
  <si>
    <t>60c242d17153b35bdfa7015d</t>
  </si>
  <si>
    <t>60c242d49066f473060fe6e8</t>
  </si>
  <si>
    <t>60c242edf4c0cb08b9e99442</t>
  </si>
  <si>
    <t>60bfab9f8927ca82def55c9c</t>
  </si>
  <si>
    <t>60bf21cac3080f8b582f9e50</t>
  </si>
  <si>
    <t>60c2463df4c0cb0f8ae99435</t>
  </si>
  <si>
    <t>Joonies подгузники Premium Soft S (4-8 кг) 64 шт.</t>
  </si>
  <si>
    <t>60c246403620c2551e4cf047</t>
  </si>
  <si>
    <t>60c24bec04e9432b4b61c73d</t>
  </si>
  <si>
    <t>60c25b14f988013d5b3946c7</t>
  </si>
  <si>
    <t>60c268ab954f6b29a69cf065</t>
  </si>
  <si>
    <t>60c26bd07399010815327056</t>
  </si>
  <si>
    <t>11.06.2021</t>
  </si>
  <si>
    <t>60c2886694d5272c9d49f36c</t>
  </si>
  <si>
    <t>60c2892f99d6ef595d586176</t>
  </si>
  <si>
    <t>60c28cb5c3080fb372129f26</t>
  </si>
  <si>
    <t>60c28d776a86432c86ce4cae</t>
  </si>
  <si>
    <t>60c28d8603c3783a0e0e0a98</t>
  </si>
  <si>
    <t>60c0e775fbacea17a740c208</t>
  </si>
  <si>
    <t>60c28effc3080f6c06129f26</t>
  </si>
  <si>
    <t>Jigott Collagen Healing Cream Ночной омолаживающий лечебный крем для лица с коллагеном, 100 г</t>
  </si>
  <si>
    <t>60c28f0e0fe99565b2795b54</t>
  </si>
  <si>
    <t>60c28f13f78dba5ee90dd994</t>
  </si>
  <si>
    <t>60c28f1bdff13b67c9f046aa</t>
  </si>
  <si>
    <t>60c11ce0bed21e685bb3fc27</t>
  </si>
  <si>
    <t>60c29350dff13b70c7f046aa</t>
  </si>
  <si>
    <t>60c293557153b36bdc062243</t>
  </si>
  <si>
    <t>60c11bb9792ab16a2f819548</t>
  </si>
  <si>
    <t>60c294015a39514ac914401e</t>
  </si>
  <si>
    <t>Satisfyer Стимулятор 2 Next Gen, rose gold/white</t>
  </si>
  <si>
    <t>60c114a0863e4e469802a196</t>
  </si>
  <si>
    <t>60c11bb4b9f8edce4622ff41</t>
  </si>
  <si>
    <t>60c29546954f6ba3dc9cf071</t>
  </si>
  <si>
    <t>Satisfyer Стимулятор Traveler, aubergine/rosegold</t>
  </si>
  <si>
    <t>60c0fefaf78dba0eaaddd7ba</t>
  </si>
  <si>
    <t>60c2a5fb3620c271ab4cf02f</t>
  </si>
  <si>
    <t>60c2b3155a39512de7144021</t>
  </si>
  <si>
    <t>60c2b5f8792ab13aaf185693</t>
  </si>
  <si>
    <t>60c0ff62863e4e4cbd02a24f</t>
  </si>
  <si>
    <t>60c0997bc3080fcedc756219</t>
  </si>
  <si>
    <t>60c2c1328927ca963b271699</t>
  </si>
  <si>
    <t>60c10e6a8927ca6e1466ab2e</t>
  </si>
  <si>
    <t>60c05a36bed21e525db3fc62</t>
  </si>
  <si>
    <t>60c2caf6c3080f31b6129f22</t>
  </si>
  <si>
    <t>60c11b0f3620c218dd6916bf</t>
  </si>
  <si>
    <t>60c2cba26a86431647ce4cbb</t>
  </si>
  <si>
    <t>60c2cbc632da83b5d4218e3a</t>
  </si>
  <si>
    <t>60c2cbd9f78dba7b6b0dd993</t>
  </si>
  <si>
    <t>60c0ec0a8927ca237266aba0</t>
  </si>
  <si>
    <t>60c2cd3c3620c257474cf036</t>
  </si>
  <si>
    <t>60c2d2c9dbdc31a4b0797fc4</t>
  </si>
  <si>
    <t>Biore мусс для умывания с увлажняющим эффектом, 130 мл</t>
  </si>
  <si>
    <t>60c2d2dac5311b47224a02fd</t>
  </si>
  <si>
    <t>60c2d336dbdc310a50797fca</t>
  </si>
  <si>
    <t>60c2d4a34f5c6e1739cc6723</t>
  </si>
  <si>
    <t>Esthetic House кондиционер для волос CP-1 Bright Complex Intense Nourishing Professional с протеинами, 100 мл</t>
  </si>
  <si>
    <t>60c2d4af99d6ef42a3586167</t>
  </si>
  <si>
    <t>60c11610dff13b76fca72f70</t>
  </si>
  <si>
    <t>60c2d4c732da833bda218e3c</t>
  </si>
  <si>
    <t>60c0b2e19066f443f1821eee</t>
  </si>
  <si>
    <t>60c0b3b0b9f8ed7fa3230070</t>
  </si>
  <si>
    <t>60c0932b6a86437c7c8f2da0</t>
  </si>
  <si>
    <t>60c2f3aa83b1f25f48309a69</t>
  </si>
  <si>
    <t>60c1200b0fe9952fc5160fe4</t>
  </si>
  <si>
    <t>60c2f75604e9432eda61c730</t>
  </si>
  <si>
    <t>60c2f767b9f8ed077e31e071</t>
  </si>
  <si>
    <t>60c2f76994d52739f949f33e</t>
  </si>
  <si>
    <t>60c2f7727153b303f606225c</t>
  </si>
  <si>
    <t>Enough Мист Collagen Moisture Essential, 100 мл</t>
  </si>
  <si>
    <t>60bfd2c0954f6bc893f84284</t>
  </si>
  <si>
    <t>60c2ff5a83b1f2128f309a71</t>
  </si>
  <si>
    <t>60c11b39c3080fc550090020</t>
  </si>
  <si>
    <t>60c3084594d527dcb149f354</t>
  </si>
  <si>
    <t>60c308542fe0981382c0239d</t>
  </si>
  <si>
    <t>60c3085973990160a2327051</t>
  </si>
  <si>
    <t>60bfa64603c37863619e64bf</t>
  </si>
  <si>
    <t>60c312cd8927ca5d7827169c</t>
  </si>
  <si>
    <t>60c312d2c3080fc162129f27</t>
  </si>
  <si>
    <t>Goo.N подгузники Ultra M (6-11 кг), 80 шт.</t>
  </si>
  <si>
    <t>60c312d62fe0987984c0239d</t>
  </si>
  <si>
    <t>60c312da7153b3781806224b</t>
  </si>
  <si>
    <t>60c0f10994d5270b1a497db2</t>
  </si>
  <si>
    <t>60c316bcfbacea5aebc25817</t>
  </si>
  <si>
    <t>Nagara поглотитель запаха Aqua Beads</t>
  </si>
  <si>
    <t>60c318953620c20c564cf037</t>
  </si>
  <si>
    <t>60c320a683b1f27052309a64</t>
  </si>
  <si>
    <t>60c32b7d954f6b3b879cf078</t>
  </si>
  <si>
    <t>Deoproce Тонер Hydro Soothing Aloe Vera, 380 мл</t>
  </si>
  <si>
    <t>60bf750bc5311b48c7cf1b78</t>
  </si>
  <si>
    <t>60bf7006f78dba3007b45ee2</t>
  </si>
  <si>
    <t>60c33ced954f6b14b99cf0aa</t>
  </si>
  <si>
    <t>60c34e3b6a86432d1fce4cb4</t>
  </si>
  <si>
    <t>Vivienne Sabo Тушь для ресниц Regard Coquette, 01 черная</t>
  </si>
  <si>
    <t>60bfb8bbc5311b26cecf1ad6</t>
  </si>
  <si>
    <t>60c3585b20d51d0e379c8cba</t>
  </si>
  <si>
    <t>60c35e4a954f6b34939cf07b</t>
  </si>
  <si>
    <t>60bde8d7dbdc3134bdf447d1</t>
  </si>
  <si>
    <t>60c38006c5311b797f4a0310</t>
  </si>
  <si>
    <t>60c389a69066f42b680fe6ee</t>
  </si>
  <si>
    <t>60c390c004e943941061c74b</t>
  </si>
  <si>
    <t>60c39708dbdc31c515797fcc</t>
  </si>
  <si>
    <t>Креатин Optimum Nutrition Creatine 2500 Caps (200 шт) без вкуса</t>
  </si>
  <si>
    <t>60c26a2b3b31767ce957c644</t>
  </si>
  <si>
    <t>Moist Diane шампунь Volume &amp; Sсalp бессиликоновый, 450 мл</t>
  </si>
  <si>
    <t>60be6163fbacea57262dfdbc</t>
  </si>
  <si>
    <t>60be642bfbacea026c2dfd88</t>
  </si>
  <si>
    <t>60c3bac5f4c0cb2404e9943b</t>
  </si>
  <si>
    <t>Esthetic House Formula Ampoule Collagen Сыворотка для лица, 80 мл</t>
  </si>
  <si>
    <t>60c3bdd59066f45f3f0fe6f9</t>
  </si>
  <si>
    <t>Аминокислоты Optimum Nutrition Beta Alanine Powder, 203г</t>
  </si>
  <si>
    <t>60c3cb328927cafe0c2716b5</t>
  </si>
  <si>
    <t>60c3cd642fe0985395c0240a</t>
  </si>
  <si>
    <t>12.06.2021</t>
  </si>
  <si>
    <t>60c3d0a699d6ef6d71586167</t>
  </si>
  <si>
    <t>Joonies трусики Comfort XXL (15-20 кг), 28 шт.</t>
  </si>
  <si>
    <t>60c2771f8927ca4b7654921b</t>
  </si>
  <si>
    <t>60c3d69af9880136eb3946c5</t>
  </si>
  <si>
    <t>60c299869066f4736dcee121</t>
  </si>
  <si>
    <t>60c3ddcf2fe098673ac02394</t>
  </si>
  <si>
    <t>60c310f89066f46cfacee233</t>
  </si>
  <si>
    <t>60c3dde9f98801610b3946b4</t>
  </si>
  <si>
    <t>Biore смягчающий массажный гель для умывания, 150 мл</t>
  </si>
  <si>
    <t>60c3df3f7399016161327050</t>
  </si>
  <si>
    <t>60c24a986a86432cca926027</t>
  </si>
  <si>
    <t>60c3e0e1954f6b41a19cf072</t>
  </si>
  <si>
    <t>60c23a60954f6b226ff84276</t>
  </si>
  <si>
    <t>60c2230cf4c0cb1f56bed90c</t>
  </si>
  <si>
    <t>60c26d598927cafc585491f8</t>
  </si>
  <si>
    <t>60c4186a792ab1367b185691</t>
  </si>
  <si>
    <t>60c419855a3951156a144021</t>
  </si>
  <si>
    <t>60c4198e5a395166d1144026</t>
  </si>
  <si>
    <t>60c419c483b1f22ceb309a67</t>
  </si>
  <si>
    <t>60c2f60c94d52717e4ce6f7b</t>
  </si>
  <si>
    <t>60c41b390fe99551d2795b57</t>
  </si>
  <si>
    <t>60c41d066a86434566ce4cb0</t>
  </si>
  <si>
    <t>60c41fde954f6b4bbf9cf071</t>
  </si>
  <si>
    <t>60c41fe9dbdc31dd19797fc4</t>
  </si>
  <si>
    <t>60c4219b792ab17370185690</t>
  </si>
  <si>
    <t>60c2318904e943414c78c79d</t>
  </si>
  <si>
    <t>Минерально-витаминный комплекс Optimum Nutrition Opti-Women (120 капсул)</t>
  </si>
  <si>
    <t>60c27669c5311b667c0c227a</t>
  </si>
  <si>
    <t>60c21169f4c0cb49fdbed8b6</t>
  </si>
  <si>
    <t>60c2083cfbacea4f63c0f785</t>
  </si>
  <si>
    <t>60c1e4f87153b324af0020db</t>
  </si>
  <si>
    <t>60c1d36dfbacea63c940c1fa</t>
  </si>
  <si>
    <t>60c1f56303c37847c49e991a</t>
  </si>
  <si>
    <t>60c1ce2ec3080f7ef175622f</t>
  </si>
  <si>
    <t>60c44aeebed21e0b4e22d88f</t>
  </si>
  <si>
    <t>La'dor шампунь для волос Moisture Balancing увлажняющий для сухих и поврежденных волос, 530 мл</t>
  </si>
  <si>
    <t>60c44af88927ca04d02716a4</t>
  </si>
  <si>
    <t>La'dor кондиционер Moisture Balancing для сухих и поврежденных волос, 530 мл</t>
  </si>
  <si>
    <t>60c44afe8927ca79592716a5</t>
  </si>
  <si>
    <t>60c2795dbed21e103babd1f6</t>
  </si>
  <si>
    <t>60c44f2032da8331ee218e3a</t>
  </si>
  <si>
    <t>60c206fafbacea0bb9c0f747</t>
  </si>
  <si>
    <t>Lion спрей для ванны Ofuro no Look Апельсин, 0.4 л</t>
  </si>
  <si>
    <t>60c20b443620c21e701f35a8</t>
  </si>
  <si>
    <t>60c1e35b9066f45bc8821ea4</t>
  </si>
  <si>
    <t>60c455910fe99524e9795b56</t>
  </si>
  <si>
    <t>60c45d0204e943f70261c728</t>
  </si>
  <si>
    <t>60c208685a3951f3b9520a39</t>
  </si>
  <si>
    <t>60c1f97f20d51d053e6f8038</t>
  </si>
  <si>
    <t>60c4650903c3780e490e0a9c</t>
  </si>
  <si>
    <t>60c4650e04e94309af61c727</t>
  </si>
  <si>
    <t>60c46711dbdc312b11797fd4</t>
  </si>
  <si>
    <t>60c46a5532da830895218e44</t>
  </si>
  <si>
    <t>60c46a5f6a864315e5ce4cb6</t>
  </si>
  <si>
    <t>60c478ea4f5c6e7f1bcc6726</t>
  </si>
  <si>
    <t>60c107112fe0981f220f6f68</t>
  </si>
  <si>
    <t>60c0fdf60fe9951419161076</t>
  </si>
  <si>
    <t>Jigott Whitening Activated Cream Отбеливающий крем для лица, 100 мл</t>
  </si>
  <si>
    <t>60c4908394d52752a549f363</t>
  </si>
  <si>
    <t>60c4993d2af6cd325ade7001</t>
  </si>
  <si>
    <t>60c0ef7ec3080f2ff2756187</t>
  </si>
  <si>
    <t>60c0b89299d6ef3caeac05d2</t>
  </si>
  <si>
    <t>60c23c37792ab151d34a6fc5</t>
  </si>
  <si>
    <t>60bfb196f988012de8079e2a</t>
  </si>
  <si>
    <t>60bf67b5c3080ffddc090078</t>
  </si>
  <si>
    <t>60c4c96f9066f43eee0fe6f6</t>
  </si>
  <si>
    <t>60c4e18e954f6b407b9cf06e</t>
  </si>
  <si>
    <t>60be8e997153b31464fe75ed</t>
  </si>
  <si>
    <t>60c4e5d583b1f2466f309a6d</t>
  </si>
  <si>
    <t>60c4e5e50fe99512b2795b53</t>
  </si>
  <si>
    <t>60c17e278927ca73e6f55cca</t>
  </si>
  <si>
    <t>60c50c585a3951c86e144035</t>
  </si>
  <si>
    <t>13.06.2021</t>
  </si>
  <si>
    <t>60c52ed703c37889780e0a99</t>
  </si>
  <si>
    <t>60c52f4532da832320218e3c</t>
  </si>
  <si>
    <t>60c5319f2af6cd4e0ede6fe5</t>
  </si>
  <si>
    <t>60c5324a7153b368e306223d</t>
  </si>
  <si>
    <t>60c3587004e9431326c9b562</t>
  </si>
  <si>
    <t>60c55696f78dba57e40dd998</t>
  </si>
  <si>
    <t>60c39c72dbdc314336e9f2aa</t>
  </si>
  <si>
    <t>60c43ec604e9437703c9b55b</t>
  </si>
  <si>
    <t>60c55df17153b392dc062246</t>
  </si>
  <si>
    <t>60c55e33c3080f6d4a129f2e</t>
  </si>
  <si>
    <t>60c45667863e4e4744706f2f</t>
  </si>
  <si>
    <t>60c564662fe098334dc02394</t>
  </si>
  <si>
    <t>60c5649bdbdc31a14f797fd1</t>
  </si>
  <si>
    <t>60c564d05a395105ff144022</t>
  </si>
  <si>
    <t>60c34b3efbacea0df9da0562</t>
  </si>
  <si>
    <t>60c568f37153b35872062246</t>
  </si>
  <si>
    <t>60c569ad8927ca0b0427169c</t>
  </si>
  <si>
    <t>60c3919b6a86430f39926029</t>
  </si>
  <si>
    <t>60c56c55c3080fafde129f1f</t>
  </si>
  <si>
    <t>60c56c7e4f5c6e4a3ccc6729</t>
  </si>
  <si>
    <t>60c56cc632da839372218e35</t>
  </si>
  <si>
    <t>60c56e3e2af6cd590bde6fdb</t>
  </si>
  <si>
    <t>60c57324792ab1036e185694</t>
  </si>
  <si>
    <t>60c5733f5a3951132414401e</t>
  </si>
  <si>
    <t>60c3cfb87153b3400cfe7617</t>
  </si>
  <si>
    <t>60c3a4117153b3179afe7684</t>
  </si>
  <si>
    <t>60c33334954f6b16f8f84263</t>
  </si>
  <si>
    <t>60c596de5a3951f2a514402a</t>
  </si>
  <si>
    <t>60c46c4f0fe995778bd8544d</t>
  </si>
  <si>
    <t>60c31a5c73990123fdffad17</t>
  </si>
  <si>
    <t>60c3c82fc3080f5cdf3f99e8</t>
  </si>
  <si>
    <t>60c3142894d527690fcc22d7</t>
  </si>
  <si>
    <t>60c5a57a99d6ef6474586167</t>
  </si>
  <si>
    <t>60c5a6ecdbdc3188fa797fc5</t>
  </si>
  <si>
    <t>60c3c537dbdc31c485e9f26e</t>
  </si>
  <si>
    <t>60c3e79704e943ed4ec9b56b</t>
  </si>
  <si>
    <t>60c5a8b70fe9955dd9795b4e</t>
  </si>
  <si>
    <t>60c3ce30dff13b7768736102</t>
  </si>
  <si>
    <t>60c5b798f78dba1c6f0dd9a2</t>
  </si>
  <si>
    <t>60c42d2adff13b35b573612a</t>
  </si>
  <si>
    <t>60c5baec04e943027261c735</t>
  </si>
  <si>
    <t>LEC Губка для чистки изделий из нержавеющей стали, алюминия и фарфора без моющих средств, 1шт</t>
  </si>
  <si>
    <t>60c5baf47399012bb2327053</t>
  </si>
  <si>
    <t>60c5bc126a864322ecce4cc4</t>
  </si>
  <si>
    <t>60c314d2fbacea33dcda0659</t>
  </si>
  <si>
    <t>60c44483954f6b5a38cd8012</t>
  </si>
  <si>
    <t>Зубная паста Lion Zact Whitening, 100 г</t>
  </si>
  <si>
    <t>60c2b5f95a395159051c2889</t>
  </si>
  <si>
    <t>60c5cd3d7153b307dc062245</t>
  </si>
  <si>
    <t>60c5cd478927ca1e1d271695</t>
  </si>
  <si>
    <t>60c5cd6d04e943358561c730</t>
  </si>
  <si>
    <t>60c5d38edff13b1d27f046bb</t>
  </si>
  <si>
    <t>60c5d39bf98801525b3946bd</t>
  </si>
  <si>
    <t>60c5d3b704e9431ae061c72f</t>
  </si>
  <si>
    <t>60c45d54b9f8edbd4e4b975b</t>
  </si>
  <si>
    <t>60c5d66a792ab133c6185699</t>
  </si>
  <si>
    <t>60c25848c3080ff8ab3f998a</t>
  </si>
  <si>
    <t>60c5da6ec3080fdb2e129f31</t>
  </si>
  <si>
    <t>60c2469699d6ef63eeb119dc</t>
  </si>
  <si>
    <t>60c22bd45a39511991f5d775</t>
  </si>
  <si>
    <t>60c608a532da83c5dc218e49</t>
  </si>
  <si>
    <t>60c14bd532da83805650c86b</t>
  </si>
  <si>
    <t>60c11135bed21e5660b3fc96</t>
  </si>
  <si>
    <t>60c625b50fe99538f7795b59</t>
  </si>
  <si>
    <t>60c0b8fa5a395139b490f325</t>
  </si>
  <si>
    <t>60c633d2b9f8ed3d3d31e05c</t>
  </si>
  <si>
    <t>60c0a19ffbacea128640c27b</t>
  </si>
  <si>
    <t>Pigeon Бутылочка с ложечкой для кормления, 120 мл, с 4 месяцев, желтый</t>
  </si>
  <si>
    <t>60c3b3cf3b3176147957c64c</t>
  </si>
  <si>
    <t>Смесь Kabrita 3 GOLD для комфортного пищеварения, старше 12 месяцев, 800 г</t>
  </si>
  <si>
    <t>60c370340fe9952b11d854d6</t>
  </si>
  <si>
    <t>60c3c117dbdc317732e9f348</t>
  </si>
  <si>
    <t>60c648e504e943ba5261c725</t>
  </si>
  <si>
    <t>YokoSun подгузники XL (13+ кг), 42 шт.</t>
  </si>
  <si>
    <t>60c4ed9fc3080f497c3f993e</t>
  </si>
  <si>
    <t>14.06.2021</t>
  </si>
  <si>
    <t>60c677cd04e943dd8c61c726</t>
  </si>
  <si>
    <t>60c4b3718927ca73ff5492d1</t>
  </si>
  <si>
    <t>60c50c286a864304949260e4</t>
  </si>
  <si>
    <t>60c5a5f57153b39df0fe7549</t>
  </si>
  <si>
    <t>60c48c06dbdc310685e9f2aa</t>
  </si>
  <si>
    <t>60c5184ec3080fcaa53f99b1</t>
  </si>
  <si>
    <t>60c69ec66a86435178ce4cb0</t>
  </si>
  <si>
    <t>60c6a585dff13b3971f046a6</t>
  </si>
  <si>
    <t>60c6a5a26a86435f57ce4caf</t>
  </si>
  <si>
    <t>60c6a62699d6ef68dd586164</t>
  </si>
  <si>
    <t>60c6a85fdff13b70e4f046a9</t>
  </si>
  <si>
    <t>Vivienne Sabo Тушь для ресниц Cabaret Waterproof, black</t>
  </si>
  <si>
    <t>60c6a8646a86432153ce4cab</t>
  </si>
  <si>
    <t>60c6a93b2af6cd20b7de6fda</t>
  </si>
  <si>
    <t>60c6a9dd954f6bafaa9cf068</t>
  </si>
  <si>
    <t>60c6ad79f78dba026d0dd993</t>
  </si>
  <si>
    <t>60c6ad8d04e94362d861c72f</t>
  </si>
  <si>
    <t>60c6b0ad03c3787f130e0a92</t>
  </si>
  <si>
    <t>60c6b18b20d51d0e4d9c8ca6</t>
  </si>
  <si>
    <t>Аминокислотный комплекс Optimum Nutrition Superior Amino 2222 (320 таблеток)</t>
  </si>
  <si>
    <t>60c6b2d0c5311b484e4a02f7</t>
  </si>
  <si>
    <t>60c6b3ea20d51d0e4d9c8caa</t>
  </si>
  <si>
    <t>60c53dbf7153b3dbc460ae80</t>
  </si>
  <si>
    <t>60c6c4305a3951408d144025</t>
  </si>
  <si>
    <t>60c6c8e7863e4e0d33d26245</t>
  </si>
  <si>
    <t>Протеин Optimum Nutrition 100% Casein Gold Standard (907-910 г) шоколад суприм</t>
  </si>
  <si>
    <t>60c5c8bcdbdc315bb8e9f2e7</t>
  </si>
  <si>
    <t>60c6ce7c4f5c6e241ccc672b</t>
  </si>
  <si>
    <t>60c5a3c6c5311b01e40c2217</t>
  </si>
  <si>
    <t>60c4fea0954f6bbfb0f8433b</t>
  </si>
  <si>
    <t>Deoproce гель Hyaluronic Cooling, SPF 50, 50 г, 1 шт</t>
  </si>
  <si>
    <t>60c639a37153b367c1fe7617</t>
  </si>
  <si>
    <t>60c4f29b3b31767b4057c696</t>
  </si>
  <si>
    <t>60c4e3934f5c6e162923c837</t>
  </si>
  <si>
    <t>60c6ddaef4c0cb043ee99438</t>
  </si>
  <si>
    <t>тонер Deoproce Hydro Pomergranate, 380 мл</t>
  </si>
  <si>
    <t>60c5128e8927ca14715492de</t>
  </si>
  <si>
    <t>60c4d7e494d527cb49ce7020</t>
  </si>
  <si>
    <t>60c6e01af9880176833946bb</t>
  </si>
  <si>
    <t>60c50d78863e4e60b5706f39</t>
  </si>
  <si>
    <t>60c504204f5c6e2edb23c800</t>
  </si>
  <si>
    <t>Ёkitto подгузники L (12+ кг) 44 шт.</t>
  </si>
  <si>
    <t>60c6e060dbdc311245797fd1</t>
  </si>
  <si>
    <t>60c6e30cf78dba71ba0dd990</t>
  </si>
  <si>
    <t>60c6e3182fe0985e77c02393</t>
  </si>
  <si>
    <t>60c6e324fbacea4f81c2580c</t>
  </si>
  <si>
    <t>60c50603dbdc31dc07e9f30b</t>
  </si>
  <si>
    <t>60c6e3cac3080f4050129f27</t>
  </si>
  <si>
    <t>Протеин Optimum Nutrition 100% Whey Gold Standard (2100-2353 г) кофе</t>
  </si>
  <si>
    <t>60c6e43c99d6ef2d97586171</t>
  </si>
  <si>
    <t>60c4cd027153b3a9a3fe7683</t>
  </si>
  <si>
    <t>60c6e57483b1f2164a309a67</t>
  </si>
  <si>
    <t>60c6e579fbacea1369c2580f</t>
  </si>
  <si>
    <t>60c6e584739901543e327053</t>
  </si>
  <si>
    <t>60c6e5f920d51d63829c8cb2</t>
  </si>
  <si>
    <t>60c4ab255a39510dec1c280e</t>
  </si>
  <si>
    <t>60c645b8792ab1254d4a6f20</t>
  </si>
  <si>
    <t>60c49f105a395136021c2930</t>
  </si>
  <si>
    <t>60c497970fe99510f1d85444</t>
  </si>
  <si>
    <t>60c48f7d954f6b0b6acd8180</t>
  </si>
  <si>
    <t>60c48bc43b31766f1957c61e</t>
  </si>
  <si>
    <t>60c4fbb2954f6b5398cd80be</t>
  </si>
  <si>
    <t>60c703d37399011f09327056</t>
  </si>
  <si>
    <t>Vivienne Sabo Тушь для ресниц Cabaret Premiere, 05 коричневый</t>
  </si>
  <si>
    <t>60c473248927ca198966aa7e</t>
  </si>
  <si>
    <t>Vivienne Sabo Тушь для ресниц Cabaret Premiere, 04 фиолетовый</t>
  </si>
  <si>
    <t>60c412512fe0987cd497e427</t>
  </si>
  <si>
    <t>Farmstay пилинг для лица Escargot Noblesse lntensive Peeling Gel 180 мл</t>
  </si>
  <si>
    <t>60c3dd529066f463f3cee132</t>
  </si>
  <si>
    <t>60c72e633b317636fe4b802d</t>
  </si>
  <si>
    <t>60c3c38583b1f21be643fa9b</t>
  </si>
  <si>
    <t>Etude House Soon Jung Интенсивный крем для лица 2x Barrier Intensive Cream, 60 мл</t>
  </si>
  <si>
    <t>60c7372104e9437b4061c73b</t>
  </si>
  <si>
    <t>60c3b57c7153b371dafe75f1</t>
  </si>
  <si>
    <t>60c39605b9f8ed5aa54b9765</t>
  </si>
  <si>
    <t>60c746f2c3080f10df129f1e</t>
  </si>
  <si>
    <t>60c757f68927ca399b2716aa</t>
  </si>
  <si>
    <t>60c339fe94d527b88bce7044</t>
  </si>
  <si>
    <t>60c765c67153b3f81606224b</t>
  </si>
  <si>
    <t>60c3d45fdbdc314229e9f375</t>
  </si>
  <si>
    <t>60c2716fc5311b79bb0c22da</t>
  </si>
  <si>
    <t>60c25a85c3080f7d073f9993</t>
  </si>
  <si>
    <t>60c7939420d51d47bc9c8cb2</t>
  </si>
  <si>
    <t>60c2197c4f5c6e2c891161e4</t>
  </si>
  <si>
    <t>60c7a31d2af6cd7e0ade6fde</t>
  </si>
  <si>
    <t>60c7a7b35a39518a2a14402f</t>
  </si>
  <si>
    <t>60c2646b2af6cd71addb450d</t>
  </si>
  <si>
    <t>15.06.2021</t>
  </si>
  <si>
    <t>60c7c8d273990116c5327072</t>
  </si>
  <si>
    <t>60c7c9c4b9f8ed3aa831e067</t>
  </si>
  <si>
    <t>60c7cb674f5c6e7508cc6723</t>
  </si>
  <si>
    <t>60c7cc09c3080f4d3e129f3c</t>
  </si>
  <si>
    <t>60c7cc0ab9f8eda8e831e05c</t>
  </si>
  <si>
    <t>60c7cc8e0fe9952099795b4a</t>
  </si>
  <si>
    <t>60c7cd144f5c6e3f4fcc6728</t>
  </si>
  <si>
    <t>60c7cd1c99d6ef41c0586171</t>
  </si>
  <si>
    <t>60c7cda1f9880178953946b5</t>
  </si>
  <si>
    <t>60c667625a3951df401c2960</t>
  </si>
  <si>
    <t>60c660012af6cd3f4ddb45c2</t>
  </si>
  <si>
    <t>60c7d0af94d527196449f33f</t>
  </si>
  <si>
    <t>60c7d0d47153b31f62062248</t>
  </si>
  <si>
    <t>60c7d7e68927ca98be27169c</t>
  </si>
  <si>
    <t>60c71b7d8927ca729066abdd</t>
  </si>
  <si>
    <t>60c7f5735a39519f86144026</t>
  </si>
  <si>
    <t>60c6372a94d527890bcc22d0</t>
  </si>
  <si>
    <t>60c62fc0dff13b3ebf7361c8</t>
  </si>
  <si>
    <t>60c7fa19bed21e758022d88d</t>
  </si>
  <si>
    <t>60c704b0954f6b82f7cd8045</t>
  </si>
  <si>
    <t>60c7052bf98801224627ee83</t>
  </si>
  <si>
    <t>60c7fb22bed21e06aa22d885</t>
  </si>
  <si>
    <t>60c7fbd72af6cd1225de6fda</t>
  </si>
  <si>
    <t>60c70b0f739901269affac8e</t>
  </si>
  <si>
    <t>60c70472f98801d56027eefb</t>
  </si>
  <si>
    <t>60c7fe3294d5270b3d49f33c</t>
  </si>
  <si>
    <t>60c7fe40954f6b27579cf074</t>
  </si>
  <si>
    <t>60c657f28927ca1a9a54915e</t>
  </si>
  <si>
    <t>60c804ae94d5271dc349f343</t>
  </si>
  <si>
    <t>60c8099d792ab14346185690</t>
  </si>
  <si>
    <t>60c809a66a8643566ace4cac</t>
  </si>
  <si>
    <t>60c80b797153b37bf206223b</t>
  </si>
  <si>
    <t>60c80c4a3b31763e304b8017</t>
  </si>
  <si>
    <t>60c80c877153b37bf206223e</t>
  </si>
  <si>
    <t>60c80cab20d51d2f439c8cac</t>
  </si>
  <si>
    <t>60c80cd194d5272cf249f33a</t>
  </si>
  <si>
    <t>60c80cefb9f8edd65231e069</t>
  </si>
  <si>
    <t>60c8137004e943e35661c72a</t>
  </si>
  <si>
    <t>60c8150f3620c20a074cf034</t>
  </si>
  <si>
    <t>60c815d5f98801c59b3946b3</t>
  </si>
  <si>
    <t>60c6c91603c378dd2038ead9</t>
  </si>
  <si>
    <t>60c66db603c378433438eaac</t>
  </si>
  <si>
    <t>60c642710fe9954f64d853ef</t>
  </si>
  <si>
    <t>60c6676832da83126cc4ef4f</t>
  </si>
  <si>
    <t>60c61f94dbdc3100b4e9f38a</t>
  </si>
  <si>
    <t>60c83e87f9880134ef3946c3</t>
  </si>
  <si>
    <t>60c653629066f43510cee176</t>
  </si>
  <si>
    <t>60c5fd4b739901312cffaca8</t>
  </si>
  <si>
    <t>60c73f31792ab128274a6f92</t>
  </si>
  <si>
    <t>60c87c33dbdc31548e797fd6</t>
  </si>
  <si>
    <t>60c86f33bed21e79ebabd23f</t>
  </si>
  <si>
    <t>60c880b5dbdc3126bc797fef</t>
  </si>
  <si>
    <t>Гель для тела Farmstay универсальный смягчающий с экстрактом алоэ Aloe Vera Moisture Soothing Gel, 300 мл</t>
  </si>
  <si>
    <t>60c5db77954f6bbc86cd816d</t>
  </si>
  <si>
    <t>60c8856fdff13b3e83f046fa</t>
  </si>
  <si>
    <t>60c5cbe8954f6bc6e3f8426f</t>
  </si>
  <si>
    <t>60c88e8104e943bbd961c730</t>
  </si>
  <si>
    <t>60c88e8d94d52712e949f341</t>
  </si>
  <si>
    <t>60c88e91dbdc31294d797fca</t>
  </si>
  <si>
    <t>60c88e9c3b31767b0d4b803c</t>
  </si>
  <si>
    <t>60c89130dff13b32e3f046ae</t>
  </si>
  <si>
    <t>60c5b5888927ca9364549172</t>
  </si>
  <si>
    <t>John Frieda шампунь Full Repair Strengthen + Restore укрепляющий + восстанавливающий, 250 мл</t>
  </si>
  <si>
    <t>60c599ceb9f8ed29d54b97ae</t>
  </si>
  <si>
    <t>60c8b1c803c3784759f3f236</t>
  </si>
  <si>
    <t>60c8b1d27399016f19eb71c5</t>
  </si>
  <si>
    <t>60c8b37f3620c24a41432612</t>
  </si>
  <si>
    <t>60c8b380863e4e295d4f2808</t>
  </si>
  <si>
    <t>60c8b43203c3788ec0f3f22f</t>
  </si>
  <si>
    <t>60c8b7e5dff13b0b20b2b374</t>
  </si>
  <si>
    <t>60c511babed21e4029abd260</t>
  </si>
  <si>
    <t>60c510a2dff13b074f736166</t>
  </si>
  <si>
    <t>60c50bdab9f8edb7574b9885</t>
  </si>
  <si>
    <t>60c5036d5a39518a3c1c29ba</t>
  </si>
  <si>
    <t>60c4ddc7f78dba5497f3590f</t>
  </si>
  <si>
    <t>Enough W Collagen Whitening Premium Emulsion Эмульсия для лица осветляющая, 130 мл</t>
  </si>
  <si>
    <t>60c8c3be04e943697b38f22b</t>
  </si>
  <si>
    <t>60c8c6c9dff13b5dceb2b374</t>
  </si>
  <si>
    <t>60c8c825c3080f187814f85e</t>
  </si>
  <si>
    <t>60c8c9614f5c6e41b4827c85</t>
  </si>
  <si>
    <t>60c4b7a0f988010ca027ee6f</t>
  </si>
  <si>
    <t>60c4b6e7f78dba6dd6f358a0</t>
  </si>
  <si>
    <t>La'dor Пилинг для кожи головы Scalp Scaling Spa Ampoule, 15 мл</t>
  </si>
  <si>
    <t>60c4b33c2af6cd3f94db4597</t>
  </si>
  <si>
    <t>60c8cfc7792ab178d7ee516e</t>
  </si>
  <si>
    <t>60c8d23edff13b41dbb2b373</t>
  </si>
  <si>
    <t>60c8d45df9880103cf5fb72a</t>
  </si>
  <si>
    <t>60c48d156a864349bd9260cd</t>
  </si>
  <si>
    <t>60c4841183b1f2776f43fac4</t>
  </si>
  <si>
    <t>60c47fdbdbdc317702e9f3c7</t>
  </si>
  <si>
    <t>Набор NAGARA Поглотитель запаха гелевый с бамбуковым углем и зеленым чаем, 320 г., 2шт</t>
  </si>
  <si>
    <t>60c46ca394d527ac5ccc2193</t>
  </si>
  <si>
    <t>Vivienne Sabo Тушь для ресниц Cabaret Premiere, 01 черный</t>
  </si>
  <si>
    <t>60c46b0d83b1f26eb443fa4e</t>
  </si>
  <si>
    <t>60c8e46a2fe0985f9096b9f8</t>
  </si>
  <si>
    <t>60c41b39f4c0cb535540199b</t>
  </si>
  <si>
    <t>60c3bb1ac3080f1d3c3f9986</t>
  </si>
  <si>
    <t>60c3a93f863e4e7907706f34</t>
  </si>
  <si>
    <t>60c3a7f33620c21354941987</t>
  </si>
  <si>
    <t>60c3a1a194d527d868ce70bf</t>
  </si>
  <si>
    <t>60c394092af6cd1082db456f</t>
  </si>
  <si>
    <t>60c9001220d51d4cda3c1d2b</t>
  </si>
  <si>
    <t>Pigeon палочки ватные с липкой поверхностью 50 шт</t>
  </si>
  <si>
    <t>60c36cecdff13b329873619a</t>
  </si>
  <si>
    <t>60c907b3c3080fe22614f84d</t>
  </si>
  <si>
    <t>60c91020dbdc311017960102</t>
  </si>
  <si>
    <t>16.06.2021</t>
  </si>
  <si>
    <t>60c91536863e4e29604f286d</t>
  </si>
  <si>
    <t>Freedom тампоны normal, 3 капли, 3 шт.</t>
  </si>
  <si>
    <t>60c86a716a864334e99260c8</t>
  </si>
  <si>
    <t>60c7c17973990137bbffac6f</t>
  </si>
  <si>
    <t>60c91fbc32da839e39cd6399</t>
  </si>
  <si>
    <t>60c9211a6a86433ef831ccc6</t>
  </si>
  <si>
    <t>60c925ab2af6cd2da621d76b</t>
  </si>
  <si>
    <t>Протеин QNT Prime Whey 908гр, клубника</t>
  </si>
  <si>
    <t>60c7c2302af6cd62e5db450e</t>
  </si>
  <si>
    <t>60c94facdbdc3108a89600a0</t>
  </si>
  <si>
    <t>60c94fb294d527962d247afa</t>
  </si>
  <si>
    <t>60c7a9ca792ab17ac64a6ea4</t>
  </si>
  <si>
    <t>60c894222af6cd4fdddb456c</t>
  </si>
  <si>
    <t>60c95572954f6bdc3c4db863</t>
  </si>
  <si>
    <t>60c956a294d527e1b4247af2</t>
  </si>
  <si>
    <t>60c956f894d527e1b4247af3</t>
  </si>
  <si>
    <t>Креатин Optimum Nutrition Creatine 2500 Caps (300 шт) без вкуса</t>
  </si>
  <si>
    <t>60c95d940fe9953d0b29ba9f</t>
  </si>
  <si>
    <t>60c96466dbdc312ba19600a0</t>
  </si>
  <si>
    <t>60c96a23fbacea4a9f183e8c</t>
  </si>
  <si>
    <t>60c96b7099d6ef219f22fb9d</t>
  </si>
  <si>
    <t>60c971cffbacea3afc183e94</t>
  </si>
  <si>
    <t>60c97d816a86436d2131ccc0</t>
  </si>
  <si>
    <t>60c98192dbdc3108bd9600b2</t>
  </si>
  <si>
    <t>Satisfyer Вибратор силиконовый Yummy Sunshine 22.5 см, желтый</t>
  </si>
  <si>
    <t>60c8cf9594d527305ddf4332</t>
  </si>
  <si>
    <t>60c87bc25a3951b2261c2885</t>
  </si>
  <si>
    <t>60c9abc64f5c6e6087827c71</t>
  </si>
  <si>
    <t>60c9aeb23620c25df9432604</t>
  </si>
  <si>
    <t>60c9b7e994d5277283247afe</t>
  </si>
  <si>
    <t>Гель для стирки Kao Attack Multi‐Action, 0.77 кг, дой-пак</t>
  </si>
  <si>
    <t>60c73691fbacea2cd0da061a</t>
  </si>
  <si>
    <t>60c9d9e9b9f8edde5d6655de</t>
  </si>
  <si>
    <t>60c704eb5a395100511c28f2</t>
  </si>
  <si>
    <t>60c6faae792ab150f34a6ea8</t>
  </si>
  <si>
    <t>60c9ea3e9066f459ae9c733c</t>
  </si>
  <si>
    <t>60c9ea85c3080f1ee214f850</t>
  </si>
  <si>
    <t>60c66f663620c27e5094196b</t>
  </si>
  <si>
    <t>60c9f36e3620c250bd43260a</t>
  </si>
  <si>
    <t>60c9f9d03620c268ff432601</t>
  </si>
  <si>
    <t>Стиральный порошок Lion Shoushu Blue Dia, картонная пачка, 0.9 кг</t>
  </si>
  <si>
    <t>60c61c22f9880182a427eeef</t>
  </si>
  <si>
    <t>60c5e8c9c3080fbc303f987d</t>
  </si>
  <si>
    <t>60ca0be2792ab16cb92a7d5b</t>
  </si>
  <si>
    <t>60c5ca7cc3080fa94808ff65</t>
  </si>
  <si>
    <t>60c53b1b954f6b09fdcd8028</t>
  </si>
  <si>
    <t>60ca23533b31767930e4d7d1</t>
  </si>
  <si>
    <t>60ca236c6a86433cd8ebff31</t>
  </si>
  <si>
    <t>60c4e001fbacea5613da057b</t>
  </si>
  <si>
    <t>60ca28c6dff13b5d7094339f</t>
  </si>
  <si>
    <t>60ca2c862af6cd059cd1e101</t>
  </si>
  <si>
    <t>60c4bc4e0fe9957579d853ee</t>
  </si>
  <si>
    <t>60c491254f5c6e62a523c859</t>
  </si>
  <si>
    <t>60ca43e05a395110d54e75be</t>
  </si>
  <si>
    <t>60ca4de3f4c0cb40ecfbcc32</t>
  </si>
  <si>
    <t>Аминокислотный комплекс Optimum Nutrition Superior Amino 2222 (160 таблеток)</t>
  </si>
  <si>
    <t>60c92a257153b32892fe7634</t>
  </si>
  <si>
    <t>60ca519b8927caa543e27bf7</t>
  </si>
  <si>
    <t>Sandokkaebi Концентрированный кондиционер для белья Soft Aroma Фрезия, 1.3 л</t>
  </si>
  <si>
    <t>60c3e30c20d51d0a93d8fcaf</t>
  </si>
  <si>
    <t>60c325662fe09877f997e434</t>
  </si>
  <si>
    <t>17.06.2021</t>
  </si>
  <si>
    <t>60ca79293b31761a30e4d7d6</t>
  </si>
  <si>
    <t>Lion Очарование гель (апельсин) для посудомоечной машины, 0.84 кг</t>
  </si>
  <si>
    <t>60ca7a218927ca8be4e27bfd</t>
  </si>
  <si>
    <t>60ca7b330fe995309e4226c5</t>
  </si>
  <si>
    <t>60c99bb27153b3153ec043fb</t>
  </si>
  <si>
    <t>60c90d1fb9f8ed161bef0154</t>
  </si>
  <si>
    <t>60caa6f5c3080f0471eeb157</t>
  </si>
  <si>
    <t>60caa8d2954f6bea826a4e5f</t>
  </si>
  <si>
    <t>60caabafc5311b66bf423268</t>
  </si>
  <si>
    <t>60caabb3dbdc31675cac33d0</t>
  </si>
  <si>
    <t>60cab112f78dba1f38d6d744</t>
  </si>
  <si>
    <t>60cac5e2dbdc31fbcfac33d0</t>
  </si>
  <si>
    <t>60cac6f85a3951cc7a4e75c7</t>
  </si>
  <si>
    <t>60cacfe72af6cd6ac0d1e0fb</t>
  </si>
  <si>
    <t>60cad563f988017aca26746f</t>
  </si>
  <si>
    <t>60cad579792ab16edd2a7d57</t>
  </si>
  <si>
    <t>60c9a66294d52732eadf41f0</t>
  </si>
  <si>
    <t>60cadd68792ab118682a7d57</t>
  </si>
  <si>
    <t>60c90a005a3951885d647993</t>
  </si>
  <si>
    <t>60ca4885dff13b57788f5108</t>
  </si>
  <si>
    <t>60c9f33ff988014aed6d02fc</t>
  </si>
  <si>
    <t>60cb0e068927ca2cfee27c01</t>
  </si>
  <si>
    <t>60cb0e85954f6b81236a4e63</t>
  </si>
  <si>
    <t>60c79fdb99d6ef46ffb119b4</t>
  </si>
  <si>
    <t>60ca58d85a39513b922fe88e</t>
  </si>
  <si>
    <t>60c79a997399012a08ffad35</t>
  </si>
  <si>
    <t>60c7595432da839c54c4ef96</t>
  </si>
  <si>
    <t>60cb2539792ab17ead2a7d7b</t>
  </si>
  <si>
    <t>60cb4ae8dbdc31918d497205</t>
  </si>
  <si>
    <t>60c551d8863e4e2b98706f1d</t>
  </si>
  <si>
    <t>Farmstay Патчи для глаз Collagen Water full hydrogel eye patch, 60 шт.</t>
  </si>
  <si>
    <t>60cb59cc0fe9951a56b44673</t>
  </si>
  <si>
    <t>FarmStay Маска тканевая с экстрактом ласточкиного гнезда Visible Difference Bird's Nest Aqua Mask Pack (..52017), 23 мл х 10 шт</t>
  </si>
  <si>
    <t>60cb5d7c2fe09838cece0557</t>
  </si>
  <si>
    <t>60cb5d7d4f5c6e02ec69da02</t>
  </si>
  <si>
    <t>60c98ee95a3951409d6479ad</t>
  </si>
  <si>
    <t>60cb8c71739901660e0d54a1</t>
  </si>
  <si>
    <t>60cb93777153b392e5ed8649</t>
  </si>
  <si>
    <t>60cb9d1f04e94368e9efbdff</t>
  </si>
  <si>
    <t>60cba7e8b9f8edd559f620e3</t>
  </si>
  <si>
    <t>60c668cd32da834b8fc4ef10</t>
  </si>
  <si>
    <t>18.06.2021</t>
  </si>
  <si>
    <t>60cbc485792ab1521ffc113c</t>
  </si>
  <si>
    <t>60cbc5a4dbdc311448d10de7</t>
  </si>
  <si>
    <t>60cbc5d0954f6b27183fb112</t>
  </si>
  <si>
    <t>60ca5ea083b1f21859482a70</t>
  </si>
  <si>
    <t>60ca5db59066f43dc4e6968c</t>
  </si>
  <si>
    <t>60cbca48f9880195bda1748d</t>
  </si>
  <si>
    <t>60cbca5f20d51d15139c081d</t>
  </si>
  <si>
    <t>60cbcd957153b377c6ed8649</t>
  </si>
  <si>
    <t>60cbcda794d52703dcfc2408</t>
  </si>
  <si>
    <t>60ca4c762fe098499349527f</t>
  </si>
  <si>
    <t>60cbf81b7153b34d66ed8648</t>
  </si>
  <si>
    <t>60cbfae104e9433f7eefbdfa</t>
  </si>
  <si>
    <t>60cbfb1ebed21e0c196e0af1</t>
  </si>
  <si>
    <t>60cbfc05f988012fc9a1748e</t>
  </si>
  <si>
    <t>60cbfdc52af6cd389eacb9c4</t>
  </si>
  <si>
    <t>60cbfe17bed21e0c196e0af7</t>
  </si>
  <si>
    <t>60c8c8e65a395150fb6479a4</t>
  </si>
  <si>
    <t>60ca0220b9f8edcdb9762018</t>
  </si>
  <si>
    <t>60cc0503c3080fd88135e5db</t>
  </si>
  <si>
    <t>60cc0571792ab12957fc10c8</t>
  </si>
  <si>
    <t>60cc0656fbacea33c69ae57f</t>
  </si>
  <si>
    <t>60cc0d7d03c3784bbba0a0fe</t>
  </si>
  <si>
    <t>FarmStay Маска тканевая с экстрактом улитки Visible Difference Mask Sheet Snail, 23 мл х 10 шт</t>
  </si>
  <si>
    <t>60c9dc3d3620c23f70cc0ce2</t>
  </si>
  <si>
    <t>60cc343904e943b835efbe11</t>
  </si>
  <si>
    <t>60cc36fb04e943bdabefbe11</t>
  </si>
  <si>
    <t>60cb34778927ca2c22852cb5</t>
  </si>
  <si>
    <t>60ca4063b9f8ed0302761fa2</t>
  </si>
  <si>
    <t>60c8cf912fe09812d53cf704</t>
  </si>
  <si>
    <t>60c8aeee8927ca8fa858b2cc</t>
  </si>
  <si>
    <t>60c8a0449066f471a5ba48d6</t>
  </si>
  <si>
    <t>60c89bde4f5c6e5be923c8b4</t>
  </si>
  <si>
    <t>60c8980b3b31760ea757c5a8</t>
  </si>
  <si>
    <t>60cc59c183b1f276f1943d93</t>
  </si>
  <si>
    <t>Esthetic House Formula Ampoule Galactomyces Сыворотка для лица, 80 мл</t>
  </si>
  <si>
    <t>60cc5e318927cabddbac4925</t>
  </si>
  <si>
    <t>60c845b5dff13b7d2f736157</t>
  </si>
  <si>
    <t>60c7db1a32da83592dc4ef53</t>
  </si>
  <si>
    <t>Vivienne Sabo Тушь для ресниц Adultere, 01 черная</t>
  </si>
  <si>
    <t>60c7b7fd04e9432a17c9b4ad</t>
  </si>
  <si>
    <t>60c7b0ca7153b3344dfe762a</t>
  </si>
  <si>
    <t>60c7a18bf78dba7d4af357fc</t>
  </si>
  <si>
    <t>60c87ddb04e9436d8cc9b519</t>
  </si>
  <si>
    <t>60cc6ad37153b394fced8651</t>
  </si>
  <si>
    <t>60c7a276f4c0cb16ab401a46</t>
  </si>
  <si>
    <t>60ca48db792ab15148cefba0</t>
  </si>
  <si>
    <t>60cc7a12bed21e4b506e0b4f</t>
  </si>
  <si>
    <t>60cab51b32da83bca9d512e2</t>
  </si>
  <si>
    <t>60cc841732da8367bf3e4ff2</t>
  </si>
  <si>
    <t>60cc8798f78dba6d0cb2871c</t>
  </si>
  <si>
    <t>60cc89ba3b317629bc7ddc68</t>
  </si>
  <si>
    <t>60cc89fbf4c0cb3028206b30</t>
  </si>
  <si>
    <t>60cc8b8a7399014fbc0d549f</t>
  </si>
  <si>
    <t>60c97038dbdc31db519821bc</t>
  </si>
  <si>
    <t>60ccb8f0fbacea4e939ae583</t>
  </si>
  <si>
    <t>60ccbc7cf78dba7dfcb28726</t>
  </si>
  <si>
    <t>60ca5f078927ca8d5266ab49</t>
  </si>
  <si>
    <t>Merries трусики XXL (15-28 кг), 26 шт.</t>
  </si>
  <si>
    <t>60ccd163c3080f23f935e5e4</t>
  </si>
  <si>
    <t>60cce3c19066f456556d3c5c</t>
  </si>
  <si>
    <t>60cce65632da8311c43e4fd3</t>
  </si>
  <si>
    <t>60cce711c3080f86a435e5d4</t>
  </si>
  <si>
    <t>60cce74304e9434b59efbe0f</t>
  </si>
  <si>
    <t>60cce75d7153b3aca0ed864c</t>
  </si>
  <si>
    <t>60ccf4fa5a39513e996e1efa</t>
  </si>
  <si>
    <t>60c7b16194d5270eb9ce6fce</t>
  </si>
  <si>
    <t>Трубка газоотводная Windi для новорожденных, 10 шт.</t>
  </si>
  <si>
    <t>19.06.2021</t>
  </si>
  <si>
    <t>60cad65bf4c0cb5f8c0f02ff</t>
  </si>
  <si>
    <t>60cc1962792ab13d2dac62e2</t>
  </si>
  <si>
    <t>Стиральный порошок FUNS Clean с ферментом яичного белка, картонная пачка, 0.9 кг</t>
  </si>
  <si>
    <t>60cd112504e9431f4aefbe03</t>
  </si>
  <si>
    <t>60cd15ec03c3787087a0a0fa</t>
  </si>
  <si>
    <t>60cc69bb863e4e0d3357f8e4</t>
  </si>
  <si>
    <t>60cd22a55a395190316e1eff</t>
  </si>
  <si>
    <t>60cd22a96a86436c956608f4</t>
  </si>
  <si>
    <t>Japan Gals маска Pure 5 Essence Premium c тремя видами плаценты, 30 шт.</t>
  </si>
  <si>
    <t>60cbb20bf4c0cb3ae2bfbe83</t>
  </si>
  <si>
    <t>60cb967f32da83666d2c2cb2</t>
  </si>
  <si>
    <t>60cb97612fe098254ad832b2</t>
  </si>
  <si>
    <t>60cc1ff03620c257ed33d740</t>
  </si>
  <si>
    <t>60cd3e0edbdc31fcdfd10de9</t>
  </si>
  <si>
    <t>60cd3e3503c378cd09a0a0fb</t>
  </si>
  <si>
    <t>60cb6da2792ab133ffac62d3</t>
  </si>
  <si>
    <t>60cb14cb2fe0980d84495236</t>
  </si>
  <si>
    <t>60cd44b7fbacea2f989ae579</t>
  </si>
  <si>
    <t>60cb123432da83470ad51453</t>
  </si>
  <si>
    <t>60cd474720d51d55579c081a</t>
  </si>
  <si>
    <t>60cd49533b317619f37ddc67</t>
  </si>
  <si>
    <t>60cd495b04e9430225efbe06</t>
  </si>
  <si>
    <t>Missha BB крем Wrinkle Filler Signature, SPF 37, 44 г, оттенок: 21 light beige</t>
  </si>
  <si>
    <t>60cd498bdbdc31d7dcd10de9</t>
  </si>
  <si>
    <t>60cc5fc0b9f8ed9efa860253</t>
  </si>
  <si>
    <t>60cd49f03b3176376d7ddc68</t>
  </si>
  <si>
    <t>60cb516f8927ca0b14852b82</t>
  </si>
  <si>
    <t>Крем-гель для душа Lion Рисовое молочко, 750 мл</t>
  </si>
  <si>
    <t>60cd4aaff78dba1c18b28722</t>
  </si>
  <si>
    <t>60cd4b404f5c6e171933e7df</t>
  </si>
  <si>
    <t>60cd4e515a395148c26e1eec</t>
  </si>
  <si>
    <t>60cd4fb15a395148c26e1ef5</t>
  </si>
  <si>
    <t>60cc56e47399017b8833c3dd</t>
  </si>
  <si>
    <t>60cc4154b9f8ed6bea8603b4</t>
  </si>
  <si>
    <t>60cc89463620c20be833d71d</t>
  </si>
  <si>
    <t>60cc9d09dbdc31bd81039fef</t>
  </si>
  <si>
    <t>60cb8bf2954f6b5eae93f1d0</t>
  </si>
  <si>
    <t>60cd717ab9f8edc668f620e1</t>
  </si>
  <si>
    <t>Joonies трусики Premium Soft L (9-14 кг), 176 шт.</t>
  </si>
  <si>
    <t>60cb0eec03c3789ee9255635</t>
  </si>
  <si>
    <t>60ca476c83b1f25726482a32</t>
  </si>
  <si>
    <t>60ccaadd04e9437f2aaedf7e</t>
  </si>
  <si>
    <t>Biore мусс для умывания Экстра увлажнение, 150 мл</t>
  </si>
  <si>
    <t>60cc5a8d3620c23fd333d70f</t>
  </si>
  <si>
    <t>60cd8d2204e9435917efbdfa</t>
  </si>
  <si>
    <t>60c9f0d7c5311b5915137eac</t>
  </si>
  <si>
    <t>60c9ac533620c24ffccc0cf4</t>
  </si>
  <si>
    <t>60cc5007954f6b686d93f118</t>
  </si>
  <si>
    <t>60c94f377399013e5094f720</t>
  </si>
  <si>
    <t>60c92576bed21e3b36181cbe</t>
  </si>
  <si>
    <t>60cda13db9f8ed8d78f620ea</t>
  </si>
  <si>
    <t>60c902096a864331b52f8314</t>
  </si>
  <si>
    <t>60c8a7a832da8360d9c6221d</t>
  </si>
  <si>
    <t>60c89136fbacea3974da05b1</t>
  </si>
  <si>
    <t>60c880a53b317678bb57c5dc</t>
  </si>
  <si>
    <t>60cdbc1b7153b3d477ed864f</t>
  </si>
  <si>
    <t>60cdd658954f6b8af03fb10f</t>
  </si>
  <si>
    <t>60cb3c873620c203d60b55a1</t>
  </si>
  <si>
    <t>60cdf88399d6ef0d21bf9e8d</t>
  </si>
  <si>
    <t>60c8bb9894d527e7cdcc2213</t>
  </si>
  <si>
    <t>Bourjois Тушь для ресниц Twist Up The Volume, 52 ultra black</t>
  </si>
  <si>
    <t>60c8bdb62af6cd304d9d556c</t>
  </si>
  <si>
    <t>60ce081dfbacea26919ae584</t>
  </si>
  <si>
    <t>DENTALPRO Black Diamond Щетка зубная многоуровневая с ультратонкой щетиной алмазной формы (жесткая)</t>
  </si>
  <si>
    <t>60cc5f065a39510853fa4e69</t>
  </si>
  <si>
    <t>60ce30d42fe0986753f9ae51</t>
  </si>
  <si>
    <t>60ce383bf78dba5a8bb2871b</t>
  </si>
  <si>
    <t>Мыло кусковое Kaneyo Elysee Морские водоросли, 240 г</t>
  </si>
  <si>
    <t>60ce38423b3176017f7ddc7c</t>
  </si>
  <si>
    <t>60cc3e10f4c0cb6766bfbe69</t>
  </si>
  <si>
    <t>60c908948927cacb1458b262</t>
  </si>
  <si>
    <t>60ce503f7153b32c20ed8672</t>
  </si>
  <si>
    <t>60ce51c3b9f8ed1e73f62125</t>
  </si>
  <si>
    <t>20.06.2021</t>
  </si>
  <si>
    <t>60cd05f18927ca321366ab49</t>
  </si>
  <si>
    <t>60ce89adfbacea7ae09ae577</t>
  </si>
  <si>
    <t>60ce8f0e03c378887ca0a101</t>
  </si>
  <si>
    <t>60cd0fc4863e4e7a9557f860</t>
  </si>
  <si>
    <t>60cd06eb3620c227b733d775</t>
  </si>
  <si>
    <t>Протеин QNT Delicious Whey Protein (2.2 кг) ваниль-крем</t>
  </si>
  <si>
    <t>60ce9adff98801bc35a17490</t>
  </si>
  <si>
    <t>60ccdd95863e4e238357f880</t>
  </si>
  <si>
    <t>60cc67cf83b1f27804e91e5e</t>
  </si>
  <si>
    <t>60cc5f71b9f8eddff8860307</t>
  </si>
  <si>
    <t>60cbd87cbed21e587690590f</t>
  </si>
  <si>
    <t>60cba7a894d527b0facc219c</t>
  </si>
  <si>
    <t>60ceaa805a395179256e1ef0</t>
  </si>
  <si>
    <t>Takeshi подгузники бамбуковые Kid's NB (0-5 кг) 82 шт, 82 шт.</t>
  </si>
  <si>
    <t>60ceb54c954f6b6bac3fb10d</t>
  </si>
  <si>
    <t>60cebaa404e94313acefbdfe</t>
  </si>
  <si>
    <t>60cebc707399016e2b0d549e</t>
  </si>
  <si>
    <t>60cebc8d954f6b78af3fb116</t>
  </si>
  <si>
    <t>60cc88f03b3176073d9f52e4</t>
  </si>
  <si>
    <t>60cebd935a39513f6d6e1ef3</t>
  </si>
  <si>
    <t>60cc7e945a3951165afa4edc</t>
  </si>
  <si>
    <t>60cc28d283b1f25e86e91df5</t>
  </si>
  <si>
    <t>60cec00fc5311b58c6aa1ecc</t>
  </si>
  <si>
    <t>Esthetic House Набор Шампунь + кондиционер для волос CP-1, 500 мл + 100 мл</t>
  </si>
  <si>
    <t>60cb73376a8643785043064a</t>
  </si>
  <si>
    <t>60cec1bac3080f77dd35e5dc</t>
  </si>
  <si>
    <t>60cb79cef4c0cb665abfbea7</t>
  </si>
  <si>
    <t>60cec6c0792ab11dc7fc10c6</t>
  </si>
  <si>
    <t>Крем-гель для душа Shokubutsu Softening Lavender &amp; Hokkaido Milk, 500 мл</t>
  </si>
  <si>
    <t>60cb7fc2863e4e54c757f90b</t>
  </si>
  <si>
    <t>60cbc402c3080f8bab090039</t>
  </si>
  <si>
    <t>60cb1948863e4e213edbda30</t>
  </si>
  <si>
    <t>Goo.N трусики S (5-9 кг) 62 шт.</t>
  </si>
  <si>
    <t>60cd075eb9f8ed9a138602a8</t>
  </si>
  <si>
    <t>60cedd3cc3080f524335e5df</t>
  </si>
  <si>
    <t>60cedd4632da834a893e4fc1</t>
  </si>
  <si>
    <t>60cedd724f5c6e16d733e7e7</t>
  </si>
  <si>
    <t>60cedd7903c3784f45a0a0ff</t>
  </si>
  <si>
    <t>60cedffe2fe098762bf9ae54</t>
  </si>
  <si>
    <t>60cee043c3080f26e635e5e0</t>
  </si>
  <si>
    <t>60cee08394d5279b4bfc2408</t>
  </si>
  <si>
    <t>60cee09e20d51d68f59c081c</t>
  </si>
  <si>
    <t>60cee2c8f988014b4ca17499</t>
  </si>
  <si>
    <t>60cee40ac5311b18e3aa1ed6</t>
  </si>
  <si>
    <t>60cee7dd94d52709e1fc2410</t>
  </si>
  <si>
    <t>Гель для душа Holika Holika с алоэ вера Aloe 92% Shower Gel, 250 мл</t>
  </si>
  <si>
    <t>60cd02e27153b39859fe75d9</t>
  </si>
  <si>
    <t>60cd98c420d51d42f1bd8b0b</t>
  </si>
  <si>
    <t>60ceed04dbdc312297d10dfd</t>
  </si>
  <si>
    <t>60cef4a699d6ef505bbf9e8f</t>
  </si>
  <si>
    <t>60cef4aa94d527b20efc240b</t>
  </si>
  <si>
    <t>60cca5c203c3783cc580568d</t>
  </si>
  <si>
    <t>60cef9066a86437cef6608f5</t>
  </si>
  <si>
    <t>60cc88e17153b30ca3fe75b9</t>
  </si>
  <si>
    <t>60cc23cdbed21e6c4d9058b0</t>
  </si>
  <si>
    <t>60cbae9799d6ef03f7585f7c</t>
  </si>
  <si>
    <t>60cba42a7399016ca533c409</t>
  </si>
  <si>
    <t>60cb7fe60fe9956f3ebdaaf2</t>
  </si>
  <si>
    <t>Satisfyer Вибратор для пар Double Joy (J2008-16), purple</t>
  </si>
  <si>
    <t>60c9c8d104e94352bc0baa00</t>
  </si>
  <si>
    <t>60c9c6b4c3080f224808fff3</t>
  </si>
  <si>
    <t>60cf11620fe995406c9922c9</t>
  </si>
  <si>
    <t>60cf11ff83b1f2446e943d93</t>
  </si>
  <si>
    <t>60cf1240863e4e5f9806398c</t>
  </si>
  <si>
    <t>60cf12d4f98801cf85a174a0</t>
  </si>
  <si>
    <t>60cf12e12af6cd5ec0acb9b9</t>
  </si>
  <si>
    <t>60cc8593dbdc310c6d03a040</t>
  </si>
  <si>
    <t>60cc999432da8307452c2d81</t>
  </si>
  <si>
    <t>60ca3c162af6cd66b3fa0143</t>
  </si>
  <si>
    <t>60c99ab799d6ef52a72e604b</t>
  </si>
  <si>
    <t>60c972d6f4c0cb1cd0c64572</t>
  </si>
  <si>
    <t>60c9225594d52737ffdf4270</t>
  </si>
  <si>
    <t>60cf23133620c272e69d3d7a</t>
  </si>
  <si>
    <t>60cf4cf66a86432e1e6608f1</t>
  </si>
  <si>
    <t>Гель для душа Biore Бодрящий цитрус, 480 мл</t>
  </si>
  <si>
    <t>60cb1d5304e943d429d10105</t>
  </si>
  <si>
    <t>60cf4f8e6a86432fe86608ed</t>
  </si>
  <si>
    <t>60cf5e24863e4e6ae3063995</t>
  </si>
  <si>
    <t>60cf62c73620c2508d9d3d79</t>
  </si>
  <si>
    <t>60ca28a4792ab12151cefb95</t>
  </si>
  <si>
    <t>60ca469f4f5c6e075d5e3465</t>
  </si>
  <si>
    <t>60cf982c954f6b23b43fb117</t>
  </si>
  <si>
    <t>21.06.2021</t>
  </si>
  <si>
    <t>60ca6633b9f8edc62876204f</t>
  </si>
  <si>
    <t>60cfb24894d5273944fc2412</t>
  </si>
  <si>
    <t>60cec36532da838edb2c2d4a</t>
  </si>
  <si>
    <t>60cfb50a6a864352bf6608e7</t>
  </si>
  <si>
    <t>60ce0ae10fe99567c0bdaa2c</t>
  </si>
  <si>
    <t>60cfb53d8927ca3a95ac491f</t>
  </si>
  <si>
    <t>60cfb65b6a864352bf6608ea</t>
  </si>
  <si>
    <t>Pigeon Концентрированный кондиционер для белья Yellow Mimosa, 3.5 л</t>
  </si>
  <si>
    <t>60cdb38703c378383a805593</t>
  </si>
  <si>
    <t>60cef0050fe995258dbdaa8e</t>
  </si>
  <si>
    <t>60ce0364f4c0cb44a9bfbecf</t>
  </si>
  <si>
    <t>60ce22ee04e9439cc0aede0f</t>
  </si>
  <si>
    <t>60cfd8a02af6cd2ae8acb9bc</t>
  </si>
  <si>
    <t>60ce373832da83870d2c2e11</t>
  </si>
  <si>
    <t>60cfdd6094d5274395fc2409</t>
  </si>
  <si>
    <t>60cdfbb4c5311b15834e44ed</t>
  </si>
  <si>
    <t>60cfe4b6f4c0cb392c206b25</t>
  </si>
  <si>
    <t>60cfe545c5311b56d7aa1ece</t>
  </si>
  <si>
    <t>60cfe5df3620c241a29d3d7a</t>
  </si>
  <si>
    <t>60cfe6938927ca1be0ac4917</t>
  </si>
  <si>
    <t>60cfe6e132da8352033e4fba</t>
  </si>
  <si>
    <t>Deoproce шампунь Argan Silky Moisture с аргановым маслом, 200 мл</t>
  </si>
  <si>
    <t>60ce5f5c8927ca226e66aa8e</t>
  </si>
  <si>
    <t>60ce03c97153b3f6af50a550</t>
  </si>
  <si>
    <t>60cfe93bf78dba76d4b2871c</t>
  </si>
  <si>
    <t>60cfe94c32da83a0933e4fbd</t>
  </si>
  <si>
    <t>60cfe9667153b32b86ed864c</t>
  </si>
  <si>
    <t>60cfe966c5311b150eaa1ed2</t>
  </si>
  <si>
    <t>60cfe9a403c3788dfca0a0f8</t>
  </si>
  <si>
    <t>60cfea79f4c0cb479a206b29</t>
  </si>
  <si>
    <t>60cfedec0fe99505c79922c4</t>
  </si>
  <si>
    <t>60cfef27f98801ae89a1748e</t>
  </si>
  <si>
    <t>60cfeffbc3080f307535e5df</t>
  </si>
  <si>
    <t>60cff5119066f455b76d3c66</t>
  </si>
  <si>
    <t>60cff5383b31764c647ddc67</t>
  </si>
  <si>
    <t>60cff54a863e4e48c406398c</t>
  </si>
  <si>
    <t>60cff5ca8927cac2a0ac4922</t>
  </si>
  <si>
    <t>60cff7165a39513d696e1eed</t>
  </si>
  <si>
    <t>60cff72bc3080ff95a35e5d9</t>
  </si>
  <si>
    <t>60cff733dbdc313f92d10dec</t>
  </si>
  <si>
    <t>60cff9f104e943581eefbdfd</t>
  </si>
  <si>
    <t>60cef409bed21e6175905921</t>
  </si>
  <si>
    <t>60cffb1b5a39511cb36e1eed</t>
  </si>
  <si>
    <t>60cee86c94d5271bebe8fc68</t>
  </si>
  <si>
    <t>60cea021dff13b06a5769b7e</t>
  </si>
  <si>
    <t>60ce61537153b308d050a619</t>
  </si>
  <si>
    <t>60ce4bde7399014db533c452</t>
  </si>
  <si>
    <t>60ce222fdbdc31362203a011</t>
  </si>
  <si>
    <t>60cf6ac632da8392532c2cc3</t>
  </si>
  <si>
    <t>60d00eec0fe9954b379922ca</t>
  </si>
  <si>
    <t>60ce92568927ca968c66aaf0</t>
  </si>
  <si>
    <t>60cd8c4fdbdc312e2703a018</t>
  </si>
  <si>
    <t>60cf48f583b1f25b21e91d59</t>
  </si>
  <si>
    <t>60ce94ea0fe9955c71bdaa48</t>
  </si>
  <si>
    <t>60cd496ec3080f957f3e3799</t>
  </si>
  <si>
    <t>60d01c1a8927ca2f44ac4917</t>
  </si>
  <si>
    <t>60cf2e034f5c6e127c7dc08a</t>
  </si>
  <si>
    <t>Freedom тампоны normal, 3 капли, 10 шт.</t>
  </si>
  <si>
    <t>60d01dfd954f6bcad03fb10c</t>
  </si>
  <si>
    <t>60cd018099d6ef3e23585f32</t>
  </si>
  <si>
    <t>60ccfe882fe0980b3ed8321c</t>
  </si>
  <si>
    <t>60ccea054f5c6e29157dc0fe</t>
  </si>
  <si>
    <t>60d029343b317673e97ddc70</t>
  </si>
  <si>
    <t>60d02b23954f6b2bac3fb110</t>
  </si>
  <si>
    <t>60ce5514c3080fcdfa090083</t>
  </si>
  <si>
    <t>60d0373cc5311b2e69aa1ecf</t>
  </si>
  <si>
    <t>60d03cf96a864344706608e5</t>
  </si>
  <si>
    <t>Гейнер Optimum Nutrition Serious Mass (2.72 кг) банан</t>
  </si>
  <si>
    <t>60cdfbc904e943a4edaeddee</t>
  </si>
  <si>
    <t>60cc8a818927caad189cd3ea</t>
  </si>
  <si>
    <t>60cc751e03c37880e180564b</t>
  </si>
  <si>
    <t>60cc5d8c5a3951e4c2fa4e8b</t>
  </si>
  <si>
    <t>60cc18ac2fe09822c7d83238</t>
  </si>
  <si>
    <t>60cbbda799d6ef4a9c585f42</t>
  </si>
  <si>
    <t>60d06f30f78dba4bcfb2874a</t>
  </si>
  <si>
    <t>60d06f972af6cd5e94acb9e8</t>
  </si>
  <si>
    <t>60d0755ac5311b6ddfaa1f24</t>
  </si>
  <si>
    <t>60d07bef7153b3d6d7ed864e</t>
  </si>
  <si>
    <t>60d080514f5c6e605d33e7ec</t>
  </si>
  <si>
    <t>Missha BB крем Perfect Cover, SPF 42, 50 мл, оттенок: 13 bright beige</t>
  </si>
  <si>
    <t>60cdc98fc3080f00ad3e386b</t>
  </si>
  <si>
    <t>60d0a5052af6cd78b2acb9bf</t>
  </si>
  <si>
    <t>Набор Esthetic House CP-1 Intense nourishing v2.0, шампунь, 500 мл и кондиционер, 500 мл</t>
  </si>
  <si>
    <t>60ce339432da8377502c2dbe</t>
  </si>
  <si>
    <t>60d0b0e0bed21e73ac6e0af2</t>
  </si>
  <si>
    <t>60d0b15f954f6b30c43fb115</t>
  </si>
  <si>
    <t>60cf76addbdc31720a039fa6</t>
  </si>
  <si>
    <t>60d0bdb79066f46d096d3c60</t>
  </si>
  <si>
    <t>60d0c80cdbdc3115e4d10e03</t>
  </si>
  <si>
    <t>60d0cd57954f6bced33fb119</t>
  </si>
  <si>
    <t>60d0cd78dbdc31adfad10dfd</t>
  </si>
  <si>
    <t>60d0d1ad83b1f20476943d93</t>
  </si>
  <si>
    <t>60d0d27494d5271299fc2412</t>
  </si>
  <si>
    <t>60d0d8a0dbdc31800dd10de9</t>
  </si>
  <si>
    <t>60d0db56c5311b452baa1ed5</t>
  </si>
  <si>
    <t>60d0e7ddfbacea73879ae57b</t>
  </si>
  <si>
    <t>60d0ee0db9f8ed7da0f620df</t>
  </si>
  <si>
    <t>60d0f51ef78dba5191b28738</t>
  </si>
  <si>
    <t>22.06.2021</t>
  </si>
  <si>
    <t>60d1018f3620c27e7a9d3db4</t>
  </si>
  <si>
    <t>60cfc3ee2af6cd6d74d65e66</t>
  </si>
  <si>
    <t>60d105c3f4c0cb4ac1206b2a</t>
  </si>
  <si>
    <t>60d109a02af6cd553facb9be</t>
  </si>
  <si>
    <t>60d109a003c378401aa0a0fc</t>
  </si>
  <si>
    <t>60d10b2ac3080fbf7735e63f</t>
  </si>
  <si>
    <t>60d10dcdc5311b0ba9aa1ed3</t>
  </si>
  <si>
    <t>60d10e173620c25b899d3d78</t>
  </si>
  <si>
    <t>60d113187153b30d1bed8651</t>
  </si>
  <si>
    <t>60d1175e99d6ef5fa3bf9e84</t>
  </si>
  <si>
    <t>60d11caff98801defca1748b</t>
  </si>
  <si>
    <t>60cfa7eb03c378491080552b</t>
  </si>
  <si>
    <t>60cfa6125a39514afefa4e83</t>
  </si>
  <si>
    <t>60d0668a7153b327a9fe7598</t>
  </si>
  <si>
    <t>60cf8e0bfbacea7784bfce36</t>
  </si>
  <si>
    <t>60cf8b84863e4e5bdf57f860</t>
  </si>
  <si>
    <t>60d02a23863e4e558557f8f6</t>
  </si>
  <si>
    <t>60d14410f988014f22a17490</t>
  </si>
  <si>
    <t>60d14412954f6b3fa83fb107</t>
  </si>
  <si>
    <t>60d1466af4c0cb5cf1206b26</t>
  </si>
  <si>
    <t>60d148b0c3080f276135e5de</t>
  </si>
  <si>
    <t>60d15e04c5311b6d50aa1ed3</t>
  </si>
  <si>
    <t>60cf77d54f5c6e22b07dc18d</t>
  </si>
  <si>
    <t>60cf6b795a39513787fa4f42</t>
  </si>
  <si>
    <t>60d172e08927ca439eac4914</t>
  </si>
  <si>
    <t>60d06cec7153b3a91dfe768a</t>
  </si>
  <si>
    <t>60d09ad9954f6b236df843c8</t>
  </si>
  <si>
    <t>60cf8250b9f8ed0f41860286</t>
  </si>
  <si>
    <t>60d18fa27153b3d6a9ed864e</t>
  </si>
  <si>
    <t>Banila Co. очищающий крем-щербет для сухой кожи Clean It Zero Nourishing, 7 мл</t>
  </si>
  <si>
    <t>60d0e52c04e943f381aedea6</t>
  </si>
  <si>
    <t>60cf8a85f98801a0261f9ab3</t>
  </si>
  <si>
    <t>60cf17f90fe9956f33bdab05</t>
  </si>
  <si>
    <t>60cee9df2af6cd46d8d65ea3</t>
  </si>
  <si>
    <t>60ce75d204e943df61aede5c</t>
  </si>
  <si>
    <t>60ce322fc3080fcf913e382a</t>
  </si>
  <si>
    <t>60cdfbe07153b3adb050a534</t>
  </si>
  <si>
    <t>60cde4154f5c6e1a887dc175</t>
  </si>
  <si>
    <t>60cddc89c3080f0ada08ffea</t>
  </si>
  <si>
    <t>60d0b9c6f78dba6c2d35f099</t>
  </si>
  <si>
    <t>Pigeon Щетка для бутылочек с губкой, зеленый</t>
  </si>
  <si>
    <t>60cd139df988013d8b1f9a75</t>
  </si>
  <si>
    <t>60cc8990b9f8ed3cfc86029f</t>
  </si>
  <si>
    <t>60d2213f0fe99555cc9922c4</t>
  </si>
  <si>
    <t>60d23afe2af6cd6302acb9bb</t>
  </si>
  <si>
    <t>23.06.2021</t>
  </si>
  <si>
    <t>60d2597320d51d343b9c0818</t>
  </si>
  <si>
    <t>60cdb89394d5277eb0e8fc6a</t>
  </si>
  <si>
    <t>60d19cd42af6cd754fd65f30</t>
  </si>
  <si>
    <t>60d26a49954f6b0ee23fb111</t>
  </si>
  <si>
    <t>60d1a0689066f42f4c67ece7</t>
  </si>
  <si>
    <t>60cf0c287153b32b40fe7641</t>
  </si>
  <si>
    <t>60d26c86c3080f452f35e5da</t>
  </si>
  <si>
    <t>60d00d80bed21e18b69058dc</t>
  </si>
  <si>
    <t>60d275c0f98801d4b1ec66ba</t>
  </si>
  <si>
    <t>60d0e6c094d527f222cc2225</t>
  </si>
  <si>
    <t>60d0a651dff13b5f9c769bbe</t>
  </si>
  <si>
    <t>Соска Pigeon Peristaltic PLUS M 3м+, 2 шт. бесцветный</t>
  </si>
  <si>
    <t>60d0f757f988013b561f9aca</t>
  </si>
  <si>
    <t>Соска Pigeon Peristaltic PLUS S 1м+, 2 шт. бесцветный</t>
  </si>
  <si>
    <t>60d27ad220d51d4bc09c0817</t>
  </si>
  <si>
    <t>60d27b494f5c6e595333e7e0</t>
  </si>
  <si>
    <t>60d27db7954f6bc2983fb10d</t>
  </si>
  <si>
    <t>60cf48fe6a864356fb4305d3</t>
  </si>
  <si>
    <t>60d160cf32da83766a2c2d44</t>
  </si>
  <si>
    <t>60d2816d3b31767d9b7ddc64</t>
  </si>
  <si>
    <t>60d282a14f5c6e41af33e7de</t>
  </si>
  <si>
    <t>60cf6d657153b30faffe75bb</t>
  </si>
  <si>
    <t>60d0e9213620c24e0333d764</t>
  </si>
  <si>
    <t>60d0f0185a39511c9ffa4e09</t>
  </si>
  <si>
    <t>60cf97c832da83c4e82c2de8</t>
  </si>
  <si>
    <t>60cf8621f78dba735635f10d</t>
  </si>
  <si>
    <t>60d28ddf6a86434dd36608e5</t>
  </si>
  <si>
    <t>60d28ebafbacea55d09ae579</t>
  </si>
  <si>
    <t>60d28ebb99d6ef5f0ebf9e88</t>
  </si>
  <si>
    <t>60d28ebd6a864376416608f2</t>
  </si>
  <si>
    <t>60d28ed65a395136aa6e1eec</t>
  </si>
  <si>
    <t>60d28f0132da83733aa79ac1</t>
  </si>
  <si>
    <t>60d28f2020d51d2edb9c081c</t>
  </si>
  <si>
    <t>60d2914dbed21e48826e0af2</t>
  </si>
  <si>
    <t>60d1097dc3080ffd2408ff3e</t>
  </si>
  <si>
    <t>60d291b62fe0986bbcf9ae50</t>
  </si>
  <si>
    <t>60d293d483b1f26467943d95</t>
  </si>
  <si>
    <t>60d16bf76a864376c943060b</t>
  </si>
  <si>
    <t>60d29887dff13b44f84f5f59</t>
  </si>
  <si>
    <t>60d298def98801a133ec6672</t>
  </si>
  <si>
    <t>60d29ade7153b3f10fed8648</t>
  </si>
  <si>
    <t>60d046948927caa26266ab40</t>
  </si>
  <si>
    <t>60cf4ecb792ab1635dac62a4</t>
  </si>
  <si>
    <t>60cf48882fe0980306d8326d</t>
  </si>
  <si>
    <t>60d2a18f04e9431c22efbe06</t>
  </si>
  <si>
    <t>60d05e79c3080f2ae53e37c5</t>
  </si>
  <si>
    <t>60d2a71fc3080f5d1435e5e6</t>
  </si>
  <si>
    <t>60d2a74303c378bebb180d25</t>
  </si>
  <si>
    <t>Набор Esthetic House CP-1 Intense nourishing v2.0 mini</t>
  </si>
  <si>
    <t>60cfb35f8927cab68c66ab73</t>
  </si>
  <si>
    <t>60d1a97820d51d6e55bd8bda</t>
  </si>
  <si>
    <t>60d2b1566a86433a116608ec</t>
  </si>
  <si>
    <t>60d1f4a47153b328c450a6c3</t>
  </si>
  <si>
    <t>60ce3a9b32da83d4b12c2cb9</t>
  </si>
  <si>
    <t>60d2c083dbdc313011d10df6</t>
  </si>
  <si>
    <t>60cead7694d527c572e8fb08</t>
  </si>
  <si>
    <t>60d2c35632da832914a79abe</t>
  </si>
  <si>
    <t>60d17df44f5c6e67367dc1ea</t>
  </si>
  <si>
    <t>60d2c79d32da833e04a79ad3</t>
  </si>
  <si>
    <t>60d1853a8927ca31e89cd46b</t>
  </si>
  <si>
    <t>60d2caaf954f6b74333fb11c</t>
  </si>
  <si>
    <t>60d2cb812fe0983694f9ae56</t>
  </si>
  <si>
    <t>60d2cb8c6a864323a86608e8</t>
  </si>
  <si>
    <t>60d2dcf38927cafcd9ac491b</t>
  </si>
  <si>
    <t>60d2f2922fe09876b3f9ae58</t>
  </si>
  <si>
    <t>60cdc0fe5a395109cbfa4f59</t>
  </si>
  <si>
    <t>60d309647153b3af9aed865a</t>
  </si>
  <si>
    <t>60d322cdc5311b5d90eff6c1</t>
  </si>
  <si>
    <t>60d32524954f6bd3ab1960b1</t>
  </si>
  <si>
    <t>60d32db794d527d3867de63a</t>
  </si>
  <si>
    <t>60d33d010fe99574c40c0caa</t>
  </si>
  <si>
    <t>60d3413a04e943a9c41cf88e</t>
  </si>
  <si>
    <t>60d3432f3b3176075fe6b60c</t>
  </si>
  <si>
    <t>60d34abf7153b348b9d58b70</t>
  </si>
  <si>
    <t>60d35043f4c0cb60fead8ff4</t>
  </si>
  <si>
    <t>60d35193dbdc314c9d7e9446</t>
  </si>
  <si>
    <t>60cf3b4e863e4e539857f865</t>
  </si>
  <si>
    <t>Jigott BB крем Sun Protect, SPF 41, 50 мл, оттенок: универсальный</t>
  </si>
  <si>
    <t>60d36698dbdc3167587e9455</t>
  </si>
  <si>
    <t>60d37731954f6b9e091960c7</t>
  </si>
  <si>
    <t>60d37e58863e4e3e5d00f5d7</t>
  </si>
  <si>
    <t>60d385cc04e943c6b31cf88f</t>
  </si>
  <si>
    <t>60d38a827153b3fca6d58b70</t>
  </si>
  <si>
    <t>60d3995204e9433dc81cf8ee</t>
  </si>
  <si>
    <t>60d3a63af988014370e388b5</t>
  </si>
  <si>
    <t>60d1a2d43b317631259f5403</t>
  </si>
  <si>
    <t>60d3aae203c3785c021a69dc</t>
  </si>
  <si>
    <t>60d3ad7404e9430d021cf886</t>
  </si>
  <si>
    <t>60d3ae78f4c0cb66adad8ff2</t>
  </si>
  <si>
    <t>60d3aef90fe99510c20c0caf</t>
  </si>
  <si>
    <t>60d3b0b8c3080f27f0a0c99e</t>
  </si>
  <si>
    <t>60d3b1450fe99555d10c0cb0</t>
  </si>
  <si>
    <t>Some By Mi гель для умывания с муцином улитки Snail Truecica Miracle Repair Gel Cleanser, 100 мл</t>
  </si>
  <si>
    <t>60d0d892dbdc31327a039fd2</t>
  </si>
  <si>
    <t>60cf3a613b31766fb89f534f</t>
  </si>
  <si>
    <t>60d097482fe0981505d832d4</t>
  </si>
  <si>
    <t>60d3b5a33620c2178fc2409b</t>
  </si>
  <si>
    <t>Laurier прокладки F дневные супертонкие с крылышками 20,5 см, 3 капли, 24 шт.</t>
  </si>
  <si>
    <t>60d3b7560fe995108a0c0cad</t>
  </si>
  <si>
    <t>60d3bb5603c37834c71a69df</t>
  </si>
  <si>
    <t>60d3bbb74f5c6e4c5f0d2810</t>
  </si>
  <si>
    <t>60d2690083b1f261e3e91d7e</t>
  </si>
  <si>
    <t>60d3c533863e4e0cf100f5c8</t>
  </si>
  <si>
    <t>60d3ca4004e943045f1cf898</t>
  </si>
  <si>
    <t>Missha BB крем Perfect Cover RX, SPF 42, 20 мл, оттенок: 23</t>
  </si>
  <si>
    <t>60d3cba2c3080fea9aa0c99a</t>
  </si>
  <si>
    <t>60d0f42c04e9433be4aede65</t>
  </si>
  <si>
    <t>60d3cd58f4c0cb3039ad8feb</t>
  </si>
  <si>
    <t>60d1cd904f5c6e0d1f7dc148</t>
  </si>
  <si>
    <t>60d3cf083b317611bde6b611</t>
  </si>
  <si>
    <t>60d11df77153b34d61fe75e4</t>
  </si>
  <si>
    <t>60d3dc5673990145fcadbf9b</t>
  </si>
  <si>
    <t>60d3dca604e9431bc11cf885</t>
  </si>
  <si>
    <t>60d3e2de8927ca4cd79da782</t>
  </si>
  <si>
    <t>60d3e6565a3951045f4c6986</t>
  </si>
  <si>
    <t>60d3eb13dff13b4d7ff743ad</t>
  </si>
  <si>
    <t>60d2500d03c378a912250762</t>
  </si>
  <si>
    <t>60d3f1182fe0982f39af822a</t>
  </si>
  <si>
    <t>60d3f1cdc3080ff58fa0c99d</t>
  </si>
  <si>
    <t>60d3f596dff13b79f1f743ab</t>
  </si>
  <si>
    <t>60d3f700954f6b515a1960b2</t>
  </si>
  <si>
    <t>60d3f867954f6bc20c1960b6</t>
  </si>
  <si>
    <t>60d3f9ddc5311b7323eff6c8</t>
  </si>
  <si>
    <t>60d1670d8927ca070766abf4</t>
  </si>
  <si>
    <t>60d0dc188927ca22189cd2f1</t>
  </si>
  <si>
    <t>15.05.2021</t>
  </si>
  <si>
    <t>Возврат платежа за скидку маркетплейса</t>
  </si>
  <si>
    <t>60b0aab5c3080fa28a2d8e01</t>
  </si>
  <si>
    <t>60b13d8bdbdc311ea34c0d5d</t>
  </si>
  <si>
    <t>60b14658b9f8edcd2241c30a</t>
  </si>
  <si>
    <t>Возврат платежа за скидку по баллам Яндекс.Плюса</t>
  </si>
  <si>
    <t>60b1465899d6ef461781bde2</t>
  </si>
  <si>
    <t>21.05.2021</t>
  </si>
  <si>
    <t>Протеин Optimum Nutrition 100% Whey Gold Standard (819-943 г) молочный шоколад</t>
  </si>
  <si>
    <t>60b1ae5094d527233bcc2138</t>
  </si>
  <si>
    <t>60b1da8dbed21e3ad8e76e68</t>
  </si>
  <si>
    <t>22.05.2021</t>
  </si>
  <si>
    <t>Jigott Snail Lifting Cream Подтягивающий крем для лица с экстрактом слизи улитки, 70 мл</t>
  </si>
  <si>
    <t>Возврат платежа за скидку по бонусам СберСпасибо</t>
  </si>
  <si>
    <t>60b204fd4f5c6e599b24c03f</t>
  </si>
  <si>
    <t>19.05.2021</t>
  </si>
  <si>
    <t>60b230703b317634461975b1</t>
  </si>
  <si>
    <t>60b23075dbdc3119154c0d62</t>
  </si>
  <si>
    <t>Manuoki подгузники UltraThin M (6-11 кг) 56 шт., 56 шт.</t>
  </si>
  <si>
    <t>60b2309cf98801682bebe4ef</t>
  </si>
  <si>
    <t>60b2309dfbacea43b438c1ba</t>
  </si>
  <si>
    <t>ON: THE BODY пенка для умывания с маслом оливы, 120 г</t>
  </si>
  <si>
    <t>60b2346e954f6ba575f8424b</t>
  </si>
  <si>
    <t>60b2347b792ab12855eee7d5</t>
  </si>
  <si>
    <t>Enough Тональный крем Collagen Whitening Moisture Foundation, 100 мл, оттенок: тон №21</t>
  </si>
  <si>
    <t>60b283143b3176668d191c09</t>
  </si>
  <si>
    <t>Lion top sweet harmony жидкое средство для стирки белья со сладким цветочным ароматом, мягкая упаковка, 720 гр</t>
  </si>
  <si>
    <t>60b3bcda863e4e5dc274dda3</t>
  </si>
  <si>
    <t>Lion Top Shiny Rose Жидкое средство для стирки аромат цветущих роз 1160 гр в мягкой упаковке</t>
  </si>
  <si>
    <t>60b3bce0c3080f89d42d8e11</t>
  </si>
  <si>
    <t>60b404517153b3a12bfe75c3</t>
  </si>
  <si>
    <t>60b404512fe098202b71fa9b</t>
  </si>
  <si>
    <t>16.05.2021</t>
  </si>
  <si>
    <t>Merries подгузники M (6-11 кг) 64 шт.</t>
  </si>
  <si>
    <t>60b40b8b3620c213f5a2e6bf</t>
  </si>
  <si>
    <t>60b49a1e3620c23685aee3ad</t>
  </si>
  <si>
    <t>60b49a1e03c378c4a6b77760</t>
  </si>
  <si>
    <t>60b4a64404e9430ff6808da3</t>
  </si>
  <si>
    <t>60b4a64720d51d69284879fe</t>
  </si>
  <si>
    <t>60b7573d94d52733dc749483</t>
  </si>
  <si>
    <t>60b758b87153b38208345d18</t>
  </si>
  <si>
    <t>60b7cf61c3080fc9d9c79a97</t>
  </si>
  <si>
    <t>60ba1df09066f4425e4a093c</t>
  </si>
  <si>
    <t>60ba1e2194d527d72563a2fa</t>
  </si>
  <si>
    <t>60ba447d03c378a538456007</t>
  </si>
  <si>
    <t>60bdfe8bc3080f2f019cdb2e</t>
  </si>
  <si>
    <t>60c0d33dc3080f3fe775626e</t>
  </si>
  <si>
    <t>60c115c19066f46d51821f2c</t>
  </si>
  <si>
    <t>60c22361dbdc31dec7c2e493</t>
  </si>
  <si>
    <t>60c4d4fe94d52771f5cc224e</t>
  </si>
  <si>
    <t>60c6c8a4dbdc313acc797fc8</t>
  </si>
  <si>
    <t>60ca68f7f9880128b8a357af</t>
  </si>
  <si>
    <t>25.03.2020</t>
  </si>
  <si>
    <t>Enough Тональный крем Collagen Moisture Foundation SPF 15, 100 мл, оттенок: 21</t>
  </si>
  <si>
    <t>60cc7af4f78dba1b9a35f170</t>
  </si>
  <si>
    <t>60cdb9092af6cd3f1eacb9ba</t>
  </si>
  <si>
    <t>60cf6a6b03c378dad4805530</t>
  </si>
  <si>
    <t>60d046c27153b372fefe756e</t>
  </si>
  <si>
    <t>60d08f13b9f8ed8e61f620f2</t>
  </si>
  <si>
    <t>60d191c18927caf60766aab8</t>
  </si>
  <si>
    <t>60d2f295f4c0cb267c206b2f</t>
  </si>
  <si>
    <t>60d3195920d51d3244bd8aa6</t>
  </si>
  <si>
    <t>60d3bf6c4f5c6e4c5f0d2815</t>
  </si>
  <si>
    <t>60d3eaebb9f8ed9a09b4b5dc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</si>
</sst>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87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252567.0</v>
      </c>
    </row>
    <row r="4" spans="1:9" s="3" customFormat="1" x14ac:dyDescent="0.2" ht="16.0" customHeight="true">
      <c r="A4" s="3" t="s">
        <v>34</v>
      </c>
      <c r="B4" s="10" t="n">
        <v>713664.14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4.8235668E7</v>
      </c>
      <c r="B8" s="8" t="s">
        <v>51</v>
      </c>
      <c r="C8" s="8" t="n">
        <f>IF(false,"005-1250", "005-1250")</f>
      </c>
      <c r="D8" s="8" t="s">
        <v>52</v>
      </c>
      <c r="E8" s="8" t="n">
        <v>1.0</v>
      </c>
      <c r="F8" s="8" t="n">
        <v>4.0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4.8244427E7</v>
      </c>
      <c r="B9" t="s" s="8">
        <v>56</v>
      </c>
      <c r="C9" t="n" s="8">
        <f>IF(false,"120921439", "120921439")</f>
      </c>
      <c r="D9" t="s" s="8">
        <v>57</v>
      </c>
      <c r="E9" t="n" s="8">
        <v>1.0</v>
      </c>
      <c r="F9" t="n" s="8">
        <v>270.0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4.818046E7</v>
      </c>
      <c r="B10" s="8" t="s">
        <v>51</v>
      </c>
      <c r="C10" s="8" t="n">
        <f>IF(false,"005-1254", "005-1254")</f>
      </c>
      <c r="D10" s="8" t="s">
        <v>59</v>
      </c>
      <c r="E10" s="8" t="n">
        <v>2.0</v>
      </c>
      <c r="F10" s="8" t="n">
        <v>156.0</v>
      </c>
      <c r="G10" s="8" t="s">
        <v>60</v>
      </c>
      <c r="H10" t="s" s="8">
        <v>54</v>
      </c>
      <c r="I10" t="s" s="8">
        <v>61</v>
      </c>
    </row>
    <row r="11" ht="16.0" customHeight="true">
      <c r="A11" t="n" s="7">
        <v>4.8215541E7</v>
      </c>
      <c r="B11" t="s" s="8">
        <v>51</v>
      </c>
      <c r="C11" t="n" s="8">
        <f>IF(false,"005-1110", "005-1110")</f>
      </c>
      <c r="D11" t="s" s="8">
        <v>62</v>
      </c>
      <c r="E11" t="n" s="8">
        <v>3.0</v>
      </c>
      <c r="F11" t="n" s="8">
        <v>600.0</v>
      </c>
      <c r="G11" t="s" s="8">
        <v>63</v>
      </c>
      <c r="H11" t="s" s="8">
        <v>54</v>
      </c>
      <c r="I11" t="s" s="8">
        <v>64</v>
      </c>
    </row>
    <row r="12" spans="1:9" x14ac:dyDescent="0.2" ht="16.0" customHeight="true">
      <c r="A12" s="7" t="n">
        <v>4.8242773E7</v>
      </c>
      <c r="B12" t="s" s="8">
        <v>56</v>
      </c>
      <c r="C12" t="n" s="8">
        <f>IF(false,"120922784", "120922784")</f>
      </c>
      <c r="D12" t="s" s="8">
        <v>65</v>
      </c>
      <c r="E12" t="n" s="8">
        <v>1.0</v>
      </c>
      <c r="F12" t="n" s="8">
        <v>73.0</v>
      </c>
      <c r="G12" t="s" s="8">
        <v>63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4.8242773E7</v>
      </c>
      <c r="B13" s="8" t="s">
        <v>56</v>
      </c>
      <c r="C13" s="8" t="n">
        <f>IF(false,"120922782", "120922782")</f>
      </c>
      <c r="D13" s="8" t="s">
        <v>67</v>
      </c>
      <c r="E13" s="8" t="n">
        <v>1.0</v>
      </c>
      <c r="F13" s="8" t="n">
        <v>66.0</v>
      </c>
      <c r="G13" s="8" t="s">
        <v>63</v>
      </c>
      <c r="H13" s="8" t="s">
        <v>54</v>
      </c>
      <c r="I13" s="8" t="s">
        <v>66</v>
      </c>
    </row>
    <row r="14" spans="1:9" x14ac:dyDescent="0.2" ht="16.0" customHeight="true">
      <c r="A14" s="7" t="n">
        <v>4.8262236E7</v>
      </c>
      <c r="B14" s="8" t="s">
        <v>56</v>
      </c>
      <c r="C14" s="8" t="n">
        <f>IF(false,"120921817", "120921817")</f>
      </c>
      <c r="D14" s="8" t="s">
        <v>68</v>
      </c>
      <c r="E14" s="8" t="n">
        <v>1.0</v>
      </c>
      <c r="F14" s="8" t="n">
        <v>100.0</v>
      </c>
      <c r="G14" s="8" t="s">
        <v>63</v>
      </c>
      <c r="H14" s="8" t="s">
        <v>54</v>
      </c>
      <c r="I14" s="8" t="s">
        <v>69</v>
      </c>
    </row>
    <row r="15" ht="16.0" customHeight="true">
      <c r="A15" t="n" s="7">
        <v>4.8078417E7</v>
      </c>
      <c r="B15" t="s" s="8">
        <v>70</v>
      </c>
      <c r="C15" t="n" s="8">
        <f>IF(false,"120921543", "120921543")</f>
      </c>
      <c r="D15" t="s" s="8">
        <v>71</v>
      </c>
      <c r="E15" t="n" s="8">
        <v>2.0</v>
      </c>
      <c r="F15" t="n" s="8">
        <v>244.0</v>
      </c>
      <c r="G15" t="s" s="8">
        <v>63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4.8078417E7</v>
      </c>
      <c r="B16" t="s" s="8">
        <v>70</v>
      </c>
      <c r="C16" t="n" s="8">
        <f>IF(false,"120921544", "120921544")</f>
      </c>
      <c r="D16" t="s" s="8">
        <v>73</v>
      </c>
      <c r="E16" t="n" s="8">
        <v>1.0</v>
      </c>
      <c r="F16" s="8" t="n">
        <v>119.0</v>
      </c>
      <c r="G16" s="8" t="s">
        <v>63</v>
      </c>
      <c r="H16" s="8" t="s">
        <v>54</v>
      </c>
      <c r="I16" s="8" t="s">
        <v>72</v>
      </c>
    </row>
    <row r="17" spans="1:9" x14ac:dyDescent="0.2" ht="16.0" customHeight="true">
      <c r="A17" s="7" t="n">
        <v>4.8100168E7</v>
      </c>
      <c r="B17" s="8" t="s">
        <v>70</v>
      </c>
      <c r="C17" s="8" t="n">
        <f>IF(false,"005-1516", "005-1516")</f>
      </c>
      <c r="D17" s="8" t="s">
        <v>74</v>
      </c>
      <c r="E17" s="8" t="n">
        <v>1.0</v>
      </c>
      <c r="F17" s="8" t="n">
        <v>39.0</v>
      </c>
      <c r="G17" s="8" t="s">
        <v>63</v>
      </c>
      <c r="H17" s="8" t="s">
        <v>54</v>
      </c>
      <c r="I17" s="8" t="s">
        <v>75</v>
      </c>
    </row>
    <row r="18" spans="1:9" x14ac:dyDescent="0.2" ht="16.0" customHeight="true">
      <c r="A18" s="7" t="n">
        <v>4.8235309E7</v>
      </c>
      <c r="B18" t="s" s="8">
        <v>51</v>
      </c>
      <c r="C18" t="n" s="8">
        <f>IF(false,"120922090", "120922090")</f>
      </c>
      <c r="D18" t="s" s="8">
        <v>76</v>
      </c>
      <c r="E18" t="n" s="8">
        <v>1.0</v>
      </c>
      <c r="F18" t="n" s="8">
        <v>137.0</v>
      </c>
      <c r="G18" t="s" s="8">
        <v>63</v>
      </c>
      <c r="H18" t="s" s="8">
        <v>54</v>
      </c>
      <c r="I18" t="s" s="8">
        <v>77</v>
      </c>
    </row>
    <row r="19" spans="1:9" ht="16.0" x14ac:dyDescent="0.2" customHeight="true">
      <c r="A19" s="7" t="n">
        <v>4.8235309E7</v>
      </c>
      <c r="B19" s="8" t="s">
        <v>51</v>
      </c>
      <c r="C19" s="8" t="n">
        <f>IF(false,"120921545", "120921545")</f>
      </c>
      <c r="D19" s="8" t="s">
        <v>78</v>
      </c>
      <c r="E19" s="8" t="n">
        <v>1.0</v>
      </c>
      <c r="F19" s="8" t="n">
        <v>137.0</v>
      </c>
      <c r="G19" s="8" t="s">
        <v>63</v>
      </c>
      <c r="H19" s="8" t="s">
        <v>54</v>
      </c>
      <c r="I19" s="8" t="s">
        <v>77</v>
      </c>
    </row>
    <row r="20" spans="1:9" x14ac:dyDescent="0.2" ht="16.0" customHeight="true">
      <c r="A20" s="7" t="n">
        <v>4.8197251E7</v>
      </c>
      <c r="B20" s="8" t="s">
        <v>51</v>
      </c>
      <c r="C20" s="8" t="n">
        <f>IF(false,"003-315", "003-315")</f>
      </c>
      <c r="D20" s="8" t="s">
        <v>79</v>
      </c>
      <c r="E20" s="8" t="n">
        <v>1.0</v>
      </c>
      <c r="F20" s="8" t="n">
        <v>52.0</v>
      </c>
      <c r="G20" s="8" t="s">
        <v>63</v>
      </c>
      <c r="H20" s="8" t="s">
        <v>54</v>
      </c>
      <c r="I20" s="8" t="s">
        <v>80</v>
      </c>
    </row>
    <row r="21" ht="16.0" customHeight="true">
      <c r="A21" t="n" s="7">
        <v>4.7476377E7</v>
      </c>
      <c r="B21" t="s" s="8">
        <v>81</v>
      </c>
      <c r="C21" t="n" s="8">
        <f>IF(false,"01-004217", "01-004217")</f>
      </c>
      <c r="D21" t="s" s="8">
        <v>82</v>
      </c>
      <c r="E21" t="n" s="8">
        <v>1.0</v>
      </c>
      <c r="F21" t="n" s="8">
        <v>243.0</v>
      </c>
      <c r="G21" t="s" s="8">
        <v>63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4.7506285E7</v>
      </c>
      <c r="B22" t="s" s="8">
        <v>81</v>
      </c>
      <c r="C22" t="n" s="8">
        <f>IF(false,"120921544", "120921544")</f>
      </c>
      <c r="D22" t="s" s="8">
        <v>73</v>
      </c>
      <c r="E22" t="n" s="8">
        <v>1.0</v>
      </c>
      <c r="F22" s="8" t="n">
        <v>119.0</v>
      </c>
      <c r="G22" s="8" t="s">
        <v>63</v>
      </c>
      <c r="H22" s="8" t="s">
        <v>54</v>
      </c>
      <c r="I22" s="8" t="s">
        <v>84</v>
      </c>
    </row>
    <row r="23" spans="1:9" x14ac:dyDescent="0.2" ht="16.0" customHeight="true">
      <c r="A23" s="7" t="n">
        <v>4.7901521E7</v>
      </c>
      <c r="B23" s="8" t="s">
        <v>85</v>
      </c>
      <c r="C23" s="8" t="n">
        <f>IF(false,"002-101", "002-101")</f>
      </c>
      <c r="D23" s="8" t="s">
        <v>86</v>
      </c>
      <c r="E23" s="8" t="n">
        <v>1.0</v>
      </c>
      <c r="F23" s="8" t="n">
        <v>205.0</v>
      </c>
      <c r="G23" s="8" t="s">
        <v>63</v>
      </c>
      <c r="H23" s="8" t="s">
        <v>54</v>
      </c>
      <c r="I23" s="8" t="s">
        <v>87</v>
      </c>
    </row>
    <row r="24" ht="16.0" customHeight="true">
      <c r="A24" t="n" s="7">
        <v>4.8402452E7</v>
      </c>
      <c r="B24" t="s" s="8">
        <v>54</v>
      </c>
      <c r="C24" t="n" s="8">
        <f>IF(false,"120921901", "120921901")</f>
      </c>
      <c r="D24" t="s" s="8">
        <v>88</v>
      </c>
      <c r="E24" t="n" s="8">
        <v>1.0</v>
      </c>
      <c r="F24" t="n" s="8">
        <v>1.0</v>
      </c>
      <c r="G24" t="s" s="8">
        <v>53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4.825188E7</v>
      </c>
      <c r="B25" t="s" s="8">
        <v>56</v>
      </c>
      <c r="C25" t="n" s="8">
        <f>IF(false,"120922761", "120922761")</f>
      </c>
      <c r="D25" t="s" s="8">
        <v>90</v>
      </c>
      <c r="E25" t="n" s="8">
        <v>1.0</v>
      </c>
      <c r="F25" t="n" s="8">
        <v>365.0</v>
      </c>
      <c r="G25" t="s" s="8">
        <v>63</v>
      </c>
      <c r="H25" t="s" s="8">
        <v>54</v>
      </c>
      <c r="I25" t="s" s="8">
        <v>91</v>
      </c>
    </row>
    <row r="26" ht="16.0" customHeight="true">
      <c r="A26" t="n" s="7">
        <v>4.8200175E7</v>
      </c>
      <c r="B26" t="s" s="8">
        <v>51</v>
      </c>
      <c r="C26" t="n" s="8">
        <f>IF(false,"005-1515", "005-1515")</f>
      </c>
      <c r="D26" t="s" s="8">
        <v>92</v>
      </c>
      <c r="E26" t="n" s="8">
        <v>3.0</v>
      </c>
      <c r="F26" t="n" s="8">
        <v>360.0</v>
      </c>
      <c r="G26" t="s" s="8">
        <v>63</v>
      </c>
      <c r="H26" t="s" s="8">
        <v>54</v>
      </c>
      <c r="I26" t="s" s="8">
        <v>93</v>
      </c>
    </row>
    <row r="27" ht="16.0" customHeight="true">
      <c r="A27" t="n" s="7">
        <v>4.8200175E7</v>
      </c>
      <c r="B27" t="s" s="8">
        <v>51</v>
      </c>
      <c r="C27" t="n" s="8">
        <f>IF(false,"005-1516", "005-1516")</f>
      </c>
      <c r="D27" t="s" s="8">
        <v>74</v>
      </c>
      <c r="E27" t="n" s="8">
        <v>2.0</v>
      </c>
      <c r="F27" t="n" s="8">
        <v>240.0</v>
      </c>
      <c r="G27" t="s" s="8">
        <v>63</v>
      </c>
      <c r="H27" t="s" s="8">
        <v>54</v>
      </c>
      <c r="I27" t="s" s="8">
        <v>93</v>
      </c>
    </row>
    <row r="28" ht="16.0" customHeight="true">
      <c r="A28" t="n" s="7">
        <v>4.8369112E7</v>
      </c>
      <c r="B28" t="s" s="8">
        <v>54</v>
      </c>
      <c r="C28" t="n" s="8">
        <f>IF(false,"005-1512", "005-1512")</f>
      </c>
      <c r="D28" t="s" s="8">
        <v>94</v>
      </c>
      <c r="E28" t="n" s="8">
        <v>1.0</v>
      </c>
      <c r="F28" t="n" s="8">
        <v>40.0</v>
      </c>
      <c r="G28" t="s" s="8">
        <v>60</v>
      </c>
      <c r="H28" t="s" s="8">
        <v>95</v>
      </c>
      <c r="I28" t="s" s="8">
        <v>96</v>
      </c>
    </row>
    <row r="29" spans="1:9" s="1" customFormat="1" x14ac:dyDescent="0.2" ht="16.0" customHeight="true">
      <c r="A29" t="n" s="7">
        <v>4.8288073E7</v>
      </c>
      <c r="B29" t="s" s="8">
        <v>56</v>
      </c>
      <c r="C29" t="n" s="8">
        <f>IF(false,"005-1517", "005-1517")</f>
      </c>
      <c r="D29" t="s" s="8">
        <v>97</v>
      </c>
      <c r="E29" t="n" s="8">
        <v>4.0</v>
      </c>
      <c r="F29" t="n" s="8">
        <v>394.0</v>
      </c>
      <c r="G29" s="8" t="s">
        <v>60</v>
      </c>
      <c r="H29" t="s" s="8">
        <v>95</v>
      </c>
      <c r="I29" s="8" t="s">
        <v>98</v>
      </c>
    </row>
    <row r="30" ht="16.0" customHeight="true">
      <c r="A30" t="n" s="7">
        <v>4.8217562E7</v>
      </c>
      <c r="B30" t="s" s="8">
        <v>51</v>
      </c>
      <c r="C30" t="n" s="8">
        <f>IF(false,"120921904", "120921904")</f>
      </c>
      <c r="D30" t="s" s="8">
        <v>99</v>
      </c>
      <c r="E30" t="n" s="8">
        <v>1.0</v>
      </c>
      <c r="F30" t="n" s="8">
        <v>530.0</v>
      </c>
      <c r="G30" t="s" s="8">
        <v>53</v>
      </c>
      <c r="H30" t="s" s="8">
        <v>95</v>
      </c>
      <c r="I30" t="s" s="8">
        <v>100</v>
      </c>
    </row>
    <row r="31" ht="16.0" customHeight="true">
      <c r="A31" t="n" s="7">
        <v>4.827718E7</v>
      </c>
      <c r="B31" t="s" s="8">
        <v>56</v>
      </c>
      <c r="C31" t="n" s="8">
        <f>IF(false,"120921818", "120921818")</f>
      </c>
      <c r="D31" t="s" s="8">
        <v>101</v>
      </c>
      <c r="E31" t="n" s="8">
        <v>2.0</v>
      </c>
      <c r="F31" t="n" s="8">
        <v>1307.0</v>
      </c>
      <c r="G31" t="s" s="8">
        <v>53</v>
      </c>
      <c r="H31" t="s" s="8">
        <v>95</v>
      </c>
      <c r="I31" t="s" s="8">
        <v>102</v>
      </c>
    </row>
    <row r="32" ht="16.0" customHeight="true">
      <c r="A32" t="n" s="7">
        <v>4.836939E7</v>
      </c>
      <c r="B32" t="s" s="8">
        <v>54</v>
      </c>
      <c r="C32" t="n" s="8">
        <f>IF(false,"120922754", "120922754")</f>
      </c>
      <c r="D32" t="s" s="8">
        <v>103</v>
      </c>
      <c r="E32" t="n" s="8">
        <v>1.0</v>
      </c>
      <c r="F32" t="n" s="8">
        <v>76.0</v>
      </c>
      <c r="G32" t="s" s="8">
        <v>63</v>
      </c>
      <c r="H32" t="s" s="8">
        <v>95</v>
      </c>
      <c r="I32" t="s" s="8">
        <v>104</v>
      </c>
    </row>
    <row r="33" ht="16.0" customHeight="true">
      <c r="A33" t="n" s="7">
        <v>4.8279735E7</v>
      </c>
      <c r="B33" t="s" s="8">
        <v>56</v>
      </c>
      <c r="C33" t="n" s="8">
        <f>IF(false,"005-1254", "005-1254")</f>
      </c>
      <c r="D33" t="s" s="8">
        <v>59</v>
      </c>
      <c r="E33" t="n" s="8">
        <v>1.0</v>
      </c>
      <c r="F33" t="n" s="8">
        <v>221.0</v>
      </c>
      <c r="G33" t="s" s="8">
        <v>63</v>
      </c>
      <c r="H33" t="s" s="8">
        <v>95</v>
      </c>
      <c r="I33" t="s" s="8">
        <v>105</v>
      </c>
    </row>
    <row r="34" ht="16.0" customHeight="true">
      <c r="A34" t="n" s="7">
        <v>4.8330246E7</v>
      </c>
      <c r="B34" t="s" s="8">
        <v>56</v>
      </c>
      <c r="C34" t="n" s="8">
        <f>IF(false,"120921544", "120921544")</f>
      </c>
      <c r="D34" t="s" s="8">
        <v>73</v>
      </c>
      <c r="E34" t="n" s="8">
        <v>1.0</v>
      </c>
      <c r="F34" t="n" s="8">
        <v>130.0</v>
      </c>
      <c r="G34" t="s" s="8">
        <v>63</v>
      </c>
      <c r="H34" t="s" s="8">
        <v>95</v>
      </c>
      <c r="I34" t="s" s="8">
        <v>106</v>
      </c>
    </row>
    <row r="35" ht="16.0" customHeight="true">
      <c r="A35" t="n" s="7">
        <v>4.8352769E7</v>
      </c>
      <c r="B35" t="s" s="8">
        <v>56</v>
      </c>
      <c r="C35" t="n" s="8">
        <f>IF(false,"000-631", "000-631")</f>
      </c>
      <c r="D35" t="s" s="8">
        <v>107</v>
      </c>
      <c r="E35" t="n" s="8">
        <v>2.0</v>
      </c>
      <c r="F35" t="n" s="8">
        <v>941.0</v>
      </c>
      <c r="G35" t="s" s="8">
        <v>53</v>
      </c>
      <c r="H35" t="s" s="8">
        <v>95</v>
      </c>
      <c r="I35" t="s" s="8">
        <v>108</v>
      </c>
    </row>
    <row r="36" ht="16.0" customHeight="true">
      <c r="A36" t="n" s="7">
        <v>4.8347786E7</v>
      </c>
      <c r="B36" t="s" s="8">
        <v>56</v>
      </c>
      <c r="C36" t="n" s="8">
        <f>IF(false,"003-318", "003-318")</f>
      </c>
      <c r="D36" t="s" s="8">
        <v>109</v>
      </c>
      <c r="E36" t="n" s="8">
        <v>1.0</v>
      </c>
      <c r="F36" t="n" s="8">
        <v>517.0</v>
      </c>
      <c r="G36" t="s" s="8">
        <v>53</v>
      </c>
      <c r="H36" t="s" s="8">
        <v>95</v>
      </c>
      <c r="I36" t="s" s="8">
        <v>110</v>
      </c>
    </row>
    <row r="37" ht="16.0" customHeight="true">
      <c r="A37" t="n" s="7">
        <v>4.8217562E7</v>
      </c>
      <c r="B37" t="s" s="8">
        <v>51</v>
      </c>
      <c r="C37" t="n" s="8">
        <f>IF(false,"120921904", "120921904")</f>
      </c>
      <c r="D37" t="s" s="8">
        <v>99</v>
      </c>
      <c r="E37" t="n" s="8">
        <v>1.0</v>
      </c>
      <c r="F37" t="n" s="8">
        <v>101.0</v>
      </c>
      <c r="G37" t="s" s="8">
        <v>63</v>
      </c>
      <c r="H37" t="s" s="8">
        <v>95</v>
      </c>
      <c r="I37" t="s" s="8">
        <v>111</v>
      </c>
    </row>
    <row r="38" ht="16.0" customHeight="true">
      <c r="A38" t="n" s="7">
        <v>4.8353817E7</v>
      </c>
      <c r="B38" t="s" s="8">
        <v>56</v>
      </c>
      <c r="C38" t="n" s="8">
        <f>IF(false,"120921947", "120921947")</f>
      </c>
      <c r="D38" t="s" s="8">
        <v>112</v>
      </c>
      <c r="E38" t="n" s="8">
        <v>1.0</v>
      </c>
      <c r="F38" t="n" s="8">
        <v>598.0</v>
      </c>
      <c r="G38" t="s" s="8">
        <v>53</v>
      </c>
      <c r="H38" t="s" s="8">
        <v>95</v>
      </c>
      <c r="I38" t="s" s="8">
        <v>113</v>
      </c>
    </row>
    <row r="39" ht="16.0" customHeight="true">
      <c r="A39" t="n" s="7">
        <v>4.7943064E7</v>
      </c>
      <c r="B39" t="s" s="8">
        <v>85</v>
      </c>
      <c r="C39" t="n" s="8">
        <f>IF(false,"003-315", "003-315")</f>
      </c>
      <c r="D39" t="s" s="8">
        <v>79</v>
      </c>
      <c r="E39" t="n" s="8">
        <v>4.0</v>
      </c>
      <c r="F39" t="n" s="8">
        <v>480.0</v>
      </c>
      <c r="G39" t="s" s="8">
        <v>63</v>
      </c>
      <c r="H39" t="s" s="8">
        <v>95</v>
      </c>
      <c r="I39" t="s" s="8">
        <v>114</v>
      </c>
    </row>
    <row r="40" ht="16.0" customHeight="true">
      <c r="A40" t="n" s="7">
        <v>4.8358161E7</v>
      </c>
      <c r="B40" t="s" s="8">
        <v>56</v>
      </c>
      <c r="C40" t="n" s="8">
        <f>IF(false,"120921903", "120921903")</f>
      </c>
      <c r="D40" t="s" s="8">
        <v>115</v>
      </c>
      <c r="E40" t="n" s="8">
        <v>1.0</v>
      </c>
      <c r="F40" t="n" s="8">
        <v>114.0</v>
      </c>
      <c r="G40" t="s" s="8">
        <v>63</v>
      </c>
      <c r="H40" t="s" s="8">
        <v>95</v>
      </c>
      <c r="I40" t="s" s="8">
        <v>116</v>
      </c>
    </row>
    <row r="41" ht="16.0" customHeight="true">
      <c r="A41" t="n" s="7">
        <v>4.827718E7</v>
      </c>
      <c r="B41" t="s" s="8">
        <v>56</v>
      </c>
      <c r="C41" t="n" s="8">
        <f>IF(false,"120921818", "120921818")</f>
      </c>
      <c r="D41" t="s" s="8">
        <v>101</v>
      </c>
      <c r="E41" t="n" s="8">
        <v>2.0</v>
      </c>
      <c r="F41" t="n" s="8">
        <v>162.0</v>
      </c>
      <c r="G41" t="s" s="8">
        <v>63</v>
      </c>
      <c r="H41" t="s" s="8">
        <v>95</v>
      </c>
      <c r="I41" t="s" s="8">
        <v>117</v>
      </c>
    </row>
    <row r="42" ht="16.0" customHeight="true">
      <c r="A42" t="n" s="7">
        <v>4.8287454E7</v>
      </c>
      <c r="B42" t="s" s="8">
        <v>56</v>
      </c>
      <c r="C42" t="n" s="8">
        <f>IF(false,"005-1563", "005-1563")</f>
      </c>
      <c r="D42" t="s" s="8">
        <v>118</v>
      </c>
      <c r="E42" t="n" s="8">
        <v>1.0</v>
      </c>
      <c r="F42" t="n" s="8">
        <v>147.0</v>
      </c>
      <c r="G42" t="s" s="8">
        <v>63</v>
      </c>
      <c r="H42" t="s" s="8">
        <v>95</v>
      </c>
      <c r="I42" t="s" s="8">
        <v>119</v>
      </c>
    </row>
    <row r="43" ht="16.0" customHeight="true">
      <c r="A43" t="n" s="7">
        <v>4.8346801E7</v>
      </c>
      <c r="B43" t="s" s="8">
        <v>56</v>
      </c>
      <c r="C43" t="n" s="8">
        <f>IF(false,"120921901", "120921901")</f>
      </c>
      <c r="D43" t="s" s="8">
        <v>88</v>
      </c>
      <c r="E43" t="n" s="8">
        <v>1.0</v>
      </c>
      <c r="F43" t="n" s="8">
        <v>1237.0</v>
      </c>
      <c r="G43" t="s" s="8">
        <v>53</v>
      </c>
      <c r="H43" t="s" s="8">
        <v>95</v>
      </c>
      <c r="I43" t="s" s="8">
        <v>120</v>
      </c>
    </row>
    <row r="44" ht="16.0" customHeight="true">
      <c r="A44" t="n" s="7">
        <v>4.8375872E7</v>
      </c>
      <c r="B44" t="s" s="8">
        <v>54</v>
      </c>
      <c r="C44" t="n" s="8">
        <f>IF(false,"005-1557", "005-1557")</f>
      </c>
      <c r="D44" t="s" s="8">
        <v>121</v>
      </c>
      <c r="E44" t="n" s="8">
        <v>1.0</v>
      </c>
      <c r="F44" t="n" s="8">
        <v>110.0</v>
      </c>
      <c r="G44" t="s" s="8">
        <v>63</v>
      </c>
      <c r="H44" t="s" s="8">
        <v>95</v>
      </c>
      <c r="I44" t="s" s="8">
        <v>122</v>
      </c>
    </row>
    <row r="45" ht="16.0" customHeight="true">
      <c r="A45" t="n" s="7">
        <v>4.8269781E7</v>
      </c>
      <c r="B45" t="s" s="8">
        <v>56</v>
      </c>
      <c r="C45" t="n" s="8">
        <f>IF(false,"005-1254", "005-1254")</f>
      </c>
      <c r="D45" t="s" s="8">
        <v>59</v>
      </c>
      <c r="E45" t="n" s="8">
        <v>1.0</v>
      </c>
      <c r="F45" t="n" s="8">
        <v>221.0</v>
      </c>
      <c r="G45" t="s" s="8">
        <v>63</v>
      </c>
      <c r="H45" t="s" s="8">
        <v>95</v>
      </c>
      <c r="I45" t="s" s="8">
        <v>123</v>
      </c>
    </row>
    <row r="46" ht="16.0" customHeight="true">
      <c r="A46" t="n" s="7">
        <v>4.8375872E7</v>
      </c>
      <c r="B46" t="s" s="8">
        <v>54</v>
      </c>
      <c r="C46" t="n" s="8">
        <f>IF(false,"005-1557", "005-1557")</f>
      </c>
      <c r="D46" t="s" s="8">
        <v>121</v>
      </c>
      <c r="E46" t="n" s="8">
        <v>1.0</v>
      </c>
      <c r="F46" t="n" s="8">
        <v>18.0</v>
      </c>
      <c r="G46" t="s" s="8">
        <v>60</v>
      </c>
      <c r="H46" t="s" s="8">
        <v>95</v>
      </c>
      <c r="I46" t="s" s="8">
        <v>124</v>
      </c>
    </row>
    <row r="47" ht="16.0" customHeight="true">
      <c r="A47" t="n" s="7">
        <v>4.8351082E7</v>
      </c>
      <c r="B47" t="s" s="8">
        <v>56</v>
      </c>
      <c r="C47" t="n" s="8">
        <f>IF(false,"120921995", "120921995")</f>
      </c>
      <c r="D47" t="s" s="8">
        <v>125</v>
      </c>
      <c r="E47" t="n" s="8">
        <v>1.0</v>
      </c>
      <c r="F47" t="n" s="8">
        <v>185.0</v>
      </c>
      <c r="G47" t="s" s="8">
        <v>63</v>
      </c>
      <c r="H47" t="s" s="8">
        <v>95</v>
      </c>
      <c r="I47" t="s" s="8">
        <v>126</v>
      </c>
    </row>
    <row r="48" ht="16.0" customHeight="true">
      <c r="A48" t="n" s="7">
        <v>4.8363166E7</v>
      </c>
      <c r="B48" t="s" s="8">
        <v>56</v>
      </c>
      <c r="C48" t="n" s="8">
        <f>IF(false,"120921370", "120921370")</f>
      </c>
      <c r="D48" t="s" s="8">
        <v>127</v>
      </c>
      <c r="E48" t="n" s="8">
        <v>5.0</v>
      </c>
      <c r="F48" t="n" s="8">
        <v>600.0</v>
      </c>
      <c r="G48" t="s" s="8">
        <v>63</v>
      </c>
      <c r="H48" t="s" s="8">
        <v>95</v>
      </c>
      <c r="I48" t="s" s="8">
        <v>128</v>
      </c>
    </row>
    <row r="49" ht="16.0" customHeight="true">
      <c r="A49" t="n" s="7">
        <v>4.8325577E7</v>
      </c>
      <c r="B49" t="s" s="8">
        <v>56</v>
      </c>
      <c r="C49" t="n" s="8">
        <f>IF(false,"005-1513", "005-1513")</f>
      </c>
      <c r="D49" t="s" s="8">
        <v>129</v>
      </c>
      <c r="E49" t="n" s="8">
        <v>1.0</v>
      </c>
      <c r="F49" t="n" s="8">
        <v>126.0</v>
      </c>
      <c r="G49" t="s" s="8">
        <v>63</v>
      </c>
      <c r="H49" t="s" s="8">
        <v>95</v>
      </c>
      <c r="I49" t="s" s="8">
        <v>130</v>
      </c>
    </row>
    <row r="50" ht="16.0" customHeight="true">
      <c r="A50" t="n" s="7">
        <v>4.8325577E7</v>
      </c>
      <c r="B50" t="s" s="8">
        <v>56</v>
      </c>
      <c r="C50" t="n" s="8">
        <f>IF(false,"005-1512", "005-1512")</f>
      </c>
      <c r="D50" t="s" s="8">
        <v>94</v>
      </c>
      <c r="E50" t="n" s="8">
        <v>1.0</v>
      </c>
      <c r="F50" t="n" s="8">
        <v>126.0</v>
      </c>
      <c r="G50" t="s" s="8">
        <v>63</v>
      </c>
      <c r="H50" t="s" s="8">
        <v>95</v>
      </c>
      <c r="I50" t="s" s="8">
        <v>130</v>
      </c>
    </row>
    <row r="51" ht="16.0" customHeight="true">
      <c r="A51" t="n" s="7">
        <v>4.8351082E7</v>
      </c>
      <c r="B51" t="s" s="8">
        <v>56</v>
      </c>
      <c r="C51" t="n" s="8">
        <f>IF(false,"120921995", "120921995")</f>
      </c>
      <c r="D51" t="s" s="8">
        <v>125</v>
      </c>
      <c r="E51" t="n" s="8">
        <v>1.0</v>
      </c>
      <c r="F51" t="n" s="8">
        <v>245.0</v>
      </c>
      <c r="G51" t="s" s="8">
        <v>60</v>
      </c>
      <c r="H51" t="s" s="8">
        <v>95</v>
      </c>
      <c r="I51" t="s" s="8">
        <v>131</v>
      </c>
    </row>
    <row r="52" ht="16.0" customHeight="true">
      <c r="A52" t="n" s="7">
        <v>4.8345193E7</v>
      </c>
      <c r="B52" t="s" s="8">
        <v>56</v>
      </c>
      <c r="C52" t="n" s="8">
        <f>IF(false,"120922351", "120922351")</f>
      </c>
      <c r="D52" t="s" s="8">
        <v>132</v>
      </c>
      <c r="E52" t="n" s="8">
        <v>5.0</v>
      </c>
      <c r="F52" t="n" s="8">
        <v>600.0</v>
      </c>
      <c r="G52" t="s" s="8">
        <v>63</v>
      </c>
      <c r="H52" t="s" s="8">
        <v>95</v>
      </c>
      <c r="I52" t="s" s="8">
        <v>133</v>
      </c>
    </row>
    <row r="53" ht="16.0" customHeight="true">
      <c r="A53" t="n" s="7">
        <v>4.8268364E7</v>
      </c>
      <c r="B53" t="s" s="8">
        <v>56</v>
      </c>
      <c r="C53" t="n" s="8">
        <f>IF(false,"005-1254", "005-1254")</f>
      </c>
      <c r="D53" t="s" s="8">
        <v>59</v>
      </c>
      <c r="E53" t="n" s="8">
        <v>1.0</v>
      </c>
      <c r="F53" t="n" s="8">
        <v>221.0</v>
      </c>
      <c r="G53" t="s" s="8">
        <v>63</v>
      </c>
      <c r="H53" t="s" s="8">
        <v>95</v>
      </c>
      <c r="I53" t="s" s="8">
        <v>134</v>
      </c>
    </row>
    <row r="54" ht="16.0" customHeight="true">
      <c r="A54" t="n" s="7">
        <v>4.8106331E7</v>
      </c>
      <c r="B54" t="s" s="8">
        <v>51</v>
      </c>
      <c r="C54" t="n" s="8">
        <f>IF(false,"002-101", "002-101")</f>
      </c>
      <c r="D54" t="s" s="8">
        <v>86</v>
      </c>
      <c r="E54" t="n" s="8">
        <v>1.0</v>
      </c>
      <c r="F54" t="n" s="8">
        <v>169.0</v>
      </c>
      <c r="G54" t="s" s="8">
        <v>63</v>
      </c>
      <c r="H54" t="s" s="8">
        <v>95</v>
      </c>
      <c r="I54" t="s" s="8">
        <v>135</v>
      </c>
    </row>
    <row r="55" ht="16.0" customHeight="true">
      <c r="A55" t="n" s="7">
        <v>4.8397176E7</v>
      </c>
      <c r="B55" t="s" s="8">
        <v>54</v>
      </c>
      <c r="C55" t="n" s="8">
        <f>IF(false,"120922769", "120922769")</f>
      </c>
      <c r="D55" t="s" s="8">
        <v>136</v>
      </c>
      <c r="E55" t="n" s="8">
        <v>1.0</v>
      </c>
      <c r="F55" t="n" s="8">
        <v>526.0</v>
      </c>
      <c r="G55" t="s" s="8">
        <v>53</v>
      </c>
      <c r="H55" t="s" s="8">
        <v>95</v>
      </c>
      <c r="I55" t="s" s="8">
        <v>137</v>
      </c>
    </row>
    <row r="56" ht="16.0" customHeight="true">
      <c r="A56" t="n" s="7">
        <v>4.8397176E7</v>
      </c>
      <c r="B56" t="s" s="8">
        <v>54</v>
      </c>
      <c r="C56" t="n" s="8">
        <f>IF(false,"120921903", "120921903")</f>
      </c>
      <c r="D56" t="s" s="8">
        <v>115</v>
      </c>
      <c r="E56" t="n" s="8">
        <v>1.0</v>
      </c>
      <c r="F56" t="n" s="8">
        <v>485.0</v>
      </c>
      <c r="G56" t="s" s="8">
        <v>53</v>
      </c>
      <c r="H56" t="s" s="8">
        <v>95</v>
      </c>
      <c r="I56" t="s" s="8">
        <v>137</v>
      </c>
    </row>
    <row r="57" ht="16.0" customHeight="true">
      <c r="A57" t="n" s="7">
        <v>4.8264935E7</v>
      </c>
      <c r="B57" t="s" s="8">
        <v>56</v>
      </c>
      <c r="C57" t="n" s="8">
        <f>IF(false,"01-004062", "01-004062")</f>
      </c>
      <c r="D57" t="s" s="8">
        <v>138</v>
      </c>
      <c r="E57" t="n" s="8">
        <v>1.0</v>
      </c>
      <c r="F57" t="n" s="8">
        <v>577.0</v>
      </c>
      <c r="G57" t="s" s="8">
        <v>53</v>
      </c>
      <c r="H57" t="s" s="8">
        <v>95</v>
      </c>
      <c r="I57" t="s" s="8">
        <v>139</v>
      </c>
    </row>
    <row r="58" ht="16.0" customHeight="true">
      <c r="A58" t="n" s="7">
        <v>4.8249149E7</v>
      </c>
      <c r="B58" t="s" s="8">
        <v>56</v>
      </c>
      <c r="C58" t="n" s="8">
        <f>IF(false,"120922756", "120922756")</f>
      </c>
      <c r="D58" t="s" s="8">
        <v>140</v>
      </c>
      <c r="E58" t="n" s="8">
        <v>1.0</v>
      </c>
      <c r="F58" t="n" s="8">
        <v>804.0</v>
      </c>
      <c r="G58" t="s" s="8">
        <v>60</v>
      </c>
      <c r="H58" t="s" s="8">
        <v>95</v>
      </c>
      <c r="I58" t="s" s="8">
        <v>141</v>
      </c>
    </row>
    <row r="59" ht="16.0" customHeight="true">
      <c r="A59" t="n" s="7">
        <v>4.817636E7</v>
      </c>
      <c r="B59" t="s" s="8">
        <v>51</v>
      </c>
      <c r="C59" t="n" s="8">
        <f>IF(false,"120921439", "120921439")</f>
      </c>
      <c r="D59" t="s" s="8">
        <v>57</v>
      </c>
      <c r="E59" t="n" s="8">
        <v>1.0</v>
      </c>
      <c r="F59" t="n" s="8">
        <v>90.0</v>
      </c>
      <c r="G59" t="s" s="8">
        <v>63</v>
      </c>
      <c r="H59" t="s" s="8">
        <v>95</v>
      </c>
      <c r="I59" t="s" s="8">
        <v>142</v>
      </c>
    </row>
    <row r="60" ht="16.0" customHeight="true">
      <c r="A60" t="n" s="7">
        <v>4.818046E7</v>
      </c>
      <c r="B60" t="s" s="8">
        <v>51</v>
      </c>
      <c r="C60" t="n" s="8">
        <f>IF(false,"005-1254", "005-1254")</f>
      </c>
      <c r="D60" t="s" s="8">
        <v>59</v>
      </c>
      <c r="E60" t="n" s="8">
        <v>2.0</v>
      </c>
      <c r="F60" t="n" s="8">
        <v>442.0</v>
      </c>
      <c r="G60" t="s" s="8">
        <v>63</v>
      </c>
      <c r="H60" t="s" s="8">
        <v>95</v>
      </c>
      <c r="I60" t="s" s="8">
        <v>143</v>
      </c>
    </row>
    <row r="61" ht="16.0" customHeight="true">
      <c r="A61" t="n" s="7">
        <v>4.813954E7</v>
      </c>
      <c r="B61" t="s" s="8">
        <v>51</v>
      </c>
      <c r="C61" t="n" s="8">
        <f>IF(false,"003-315", "003-315")</f>
      </c>
      <c r="D61" t="s" s="8">
        <v>79</v>
      </c>
      <c r="E61" t="n" s="8">
        <v>1.0</v>
      </c>
      <c r="F61" t="n" s="8">
        <v>202.0</v>
      </c>
      <c r="G61" t="s" s="8">
        <v>63</v>
      </c>
      <c r="H61" t="s" s="8">
        <v>95</v>
      </c>
      <c r="I61" t="s" s="8">
        <v>144</v>
      </c>
    </row>
    <row r="62" ht="16.0" customHeight="true">
      <c r="A62" t="n" s="7">
        <v>4.8224922E7</v>
      </c>
      <c r="B62" t="s" s="8">
        <v>51</v>
      </c>
      <c r="C62" t="n" s="8">
        <f>IF(false,"005-1114", "005-1114")</f>
      </c>
      <c r="D62" t="s" s="8">
        <v>145</v>
      </c>
      <c r="E62" t="n" s="8">
        <v>2.0</v>
      </c>
      <c r="F62" t="n" s="8">
        <v>464.0</v>
      </c>
      <c r="G62" t="s" s="8">
        <v>63</v>
      </c>
      <c r="H62" t="s" s="8">
        <v>95</v>
      </c>
      <c r="I62" t="s" s="8">
        <v>146</v>
      </c>
    </row>
    <row r="63" ht="16.0" customHeight="true">
      <c r="A63" t="n" s="7">
        <v>4.8224922E7</v>
      </c>
      <c r="B63" t="s" s="8">
        <v>51</v>
      </c>
      <c r="C63" t="n" s="8">
        <f>IF(false,"120922005", "120922005")</f>
      </c>
      <c r="D63" t="s" s="8">
        <v>147</v>
      </c>
      <c r="E63" t="n" s="8">
        <v>1.0</v>
      </c>
      <c r="F63" t="n" s="8">
        <v>236.0</v>
      </c>
      <c r="G63" t="s" s="8">
        <v>63</v>
      </c>
      <c r="H63" t="s" s="8">
        <v>95</v>
      </c>
      <c r="I63" t="s" s="8">
        <v>146</v>
      </c>
    </row>
    <row r="64" ht="16.0" customHeight="true">
      <c r="A64" t="n" s="7">
        <v>4.8224922E7</v>
      </c>
      <c r="B64" t="s" s="8">
        <v>51</v>
      </c>
      <c r="C64" t="n" s="8">
        <f>IF(false,"005-1114", "005-1114")</f>
      </c>
      <c r="D64" t="s" s="8">
        <v>145</v>
      </c>
      <c r="E64" t="n" s="8">
        <v>2.0</v>
      </c>
      <c r="F64" t="n" s="8">
        <v>1137.0</v>
      </c>
      <c r="G64" t="s" s="8">
        <v>53</v>
      </c>
      <c r="H64" t="s" s="8">
        <v>95</v>
      </c>
      <c r="I64" t="s" s="8">
        <v>148</v>
      </c>
    </row>
    <row r="65" ht="16.0" customHeight="true">
      <c r="A65" t="n" s="7">
        <v>4.8224922E7</v>
      </c>
      <c r="B65" t="s" s="8">
        <v>51</v>
      </c>
      <c r="C65" t="n" s="8">
        <f>IF(false,"120922005", "120922005")</f>
      </c>
      <c r="D65" t="s" s="8">
        <v>147</v>
      </c>
      <c r="E65" t="n" s="8">
        <v>1.0</v>
      </c>
      <c r="F65" t="n" s="8">
        <v>567.0</v>
      </c>
      <c r="G65" t="s" s="8">
        <v>53</v>
      </c>
      <c r="H65" t="s" s="8">
        <v>95</v>
      </c>
      <c r="I65" t="s" s="8">
        <v>148</v>
      </c>
    </row>
    <row r="66" ht="16.0" customHeight="true">
      <c r="A66" t="n" s="7">
        <v>4.7815081E7</v>
      </c>
      <c r="B66" t="s" s="8">
        <v>149</v>
      </c>
      <c r="C66" t="n" s="8">
        <f>IF(false,"120921995", "120921995")</f>
      </c>
      <c r="D66" t="s" s="8">
        <v>150</v>
      </c>
      <c r="E66" t="n" s="8">
        <v>1.0</v>
      </c>
      <c r="F66" t="n" s="8">
        <v>240.0</v>
      </c>
      <c r="G66" t="s" s="8">
        <v>63</v>
      </c>
      <c r="H66" t="s" s="8">
        <v>95</v>
      </c>
      <c r="I66" t="s" s="8">
        <v>151</v>
      </c>
    </row>
    <row r="67" ht="16.0" customHeight="true">
      <c r="A67" t="n" s="7">
        <v>4.8229352E7</v>
      </c>
      <c r="B67" t="s" s="8">
        <v>51</v>
      </c>
      <c r="C67" t="n" s="8">
        <f>IF(false,"120922871", "120922871")</f>
      </c>
      <c r="D67" t="s" s="8">
        <v>152</v>
      </c>
      <c r="E67" t="n" s="8">
        <v>1.0</v>
      </c>
      <c r="F67" t="n" s="8">
        <v>1886.0</v>
      </c>
      <c r="G67" t="s" s="8">
        <v>53</v>
      </c>
      <c r="H67" t="s" s="8">
        <v>95</v>
      </c>
      <c r="I67" t="s" s="8">
        <v>153</v>
      </c>
    </row>
    <row r="68" ht="16.0" customHeight="true">
      <c r="A68" t="n" s="7">
        <v>4.8315529E7</v>
      </c>
      <c r="B68" t="s" s="8">
        <v>56</v>
      </c>
      <c r="C68" t="n" s="8">
        <f>IF(false,"005-1254", "005-1254")</f>
      </c>
      <c r="D68" t="s" s="8">
        <v>59</v>
      </c>
      <c r="E68" t="n" s="8">
        <v>2.0</v>
      </c>
      <c r="F68" t="n" s="8">
        <v>442.0</v>
      </c>
      <c r="G68" t="s" s="8">
        <v>63</v>
      </c>
      <c r="H68" t="s" s="8">
        <v>95</v>
      </c>
      <c r="I68" t="s" s="8">
        <v>154</v>
      </c>
    </row>
    <row r="69" ht="16.0" customHeight="true">
      <c r="A69" t="n" s="7">
        <v>4.8363724E7</v>
      </c>
      <c r="B69" t="s" s="8">
        <v>56</v>
      </c>
      <c r="C69" t="n" s="8">
        <f>IF(false,"120923139", "120923139")</f>
      </c>
      <c r="D69" t="s" s="8">
        <v>155</v>
      </c>
      <c r="E69" t="n" s="8">
        <v>1.0</v>
      </c>
      <c r="F69" t="n" s="8">
        <v>93.0</v>
      </c>
      <c r="G69" t="s" s="8">
        <v>63</v>
      </c>
      <c r="H69" t="s" s="8">
        <v>95</v>
      </c>
      <c r="I69" t="s" s="8">
        <v>156</v>
      </c>
    </row>
    <row r="70" ht="16.0" customHeight="true">
      <c r="A70" t="n" s="7">
        <v>4.8319803E7</v>
      </c>
      <c r="B70" t="s" s="8">
        <v>56</v>
      </c>
      <c r="C70" t="n" s="8">
        <f>IF(false,"005-1517", "005-1517")</f>
      </c>
      <c r="D70" t="s" s="8">
        <v>97</v>
      </c>
      <c r="E70" t="n" s="8">
        <v>1.0</v>
      </c>
      <c r="F70" t="n" s="8">
        <v>965.0</v>
      </c>
      <c r="G70" t="s" s="8">
        <v>53</v>
      </c>
      <c r="H70" t="s" s="8">
        <v>95</v>
      </c>
      <c r="I70" t="s" s="8">
        <v>157</v>
      </c>
    </row>
    <row r="71" ht="16.0" customHeight="true">
      <c r="A71" t="n" s="7">
        <v>4.8280395E7</v>
      </c>
      <c r="B71" t="s" s="8">
        <v>56</v>
      </c>
      <c r="C71" t="n" s="8">
        <f>IF(false,"003-318", "003-318")</f>
      </c>
      <c r="D71" t="s" s="8">
        <v>109</v>
      </c>
      <c r="E71" t="n" s="8">
        <v>1.0</v>
      </c>
      <c r="F71" t="n" s="8">
        <v>277.0</v>
      </c>
      <c r="G71" t="s" s="8">
        <v>63</v>
      </c>
      <c r="H71" t="s" s="8">
        <v>95</v>
      </c>
      <c r="I71" t="s" s="8">
        <v>158</v>
      </c>
    </row>
    <row r="72" ht="16.0" customHeight="true">
      <c r="A72" t="n" s="7">
        <v>4.8341791E7</v>
      </c>
      <c r="B72" t="s" s="8">
        <v>56</v>
      </c>
      <c r="C72" t="n" s="8">
        <f>IF(false,"005-1519", "005-1519")</f>
      </c>
      <c r="D72" t="s" s="8">
        <v>159</v>
      </c>
      <c r="E72" t="n" s="8">
        <v>1.0</v>
      </c>
      <c r="F72" t="n" s="8">
        <v>166.0</v>
      </c>
      <c r="G72" t="s" s="8">
        <v>63</v>
      </c>
      <c r="H72" t="s" s="8">
        <v>95</v>
      </c>
      <c r="I72" t="s" s="8">
        <v>160</v>
      </c>
    </row>
    <row r="73" ht="16.0" customHeight="true">
      <c r="A73" t="n" s="7">
        <v>4.828436E7</v>
      </c>
      <c r="B73" t="s" s="8">
        <v>56</v>
      </c>
      <c r="C73" t="n" s="8">
        <f>IF(false,"120922767", "120922767")</f>
      </c>
      <c r="D73" t="s" s="8">
        <v>161</v>
      </c>
      <c r="E73" t="n" s="8">
        <v>1.0</v>
      </c>
      <c r="F73" t="n" s="8">
        <v>200.0</v>
      </c>
      <c r="G73" t="s" s="8">
        <v>63</v>
      </c>
      <c r="H73" t="s" s="8">
        <v>95</v>
      </c>
      <c r="I73" t="s" s="8">
        <v>162</v>
      </c>
    </row>
    <row r="74" ht="16.0" customHeight="true">
      <c r="A74" t="n" s="7">
        <v>4.828436E7</v>
      </c>
      <c r="B74" t="s" s="8">
        <v>56</v>
      </c>
      <c r="C74" t="n" s="8">
        <f>IF(false,"120922767", "120922767")</f>
      </c>
      <c r="D74" t="s" s="8">
        <v>161</v>
      </c>
      <c r="E74" t="n" s="8">
        <v>1.0</v>
      </c>
      <c r="F74" t="n" s="8">
        <v>1498.0</v>
      </c>
      <c r="G74" t="s" s="8">
        <v>53</v>
      </c>
      <c r="H74" t="s" s="8">
        <v>95</v>
      </c>
      <c r="I74" t="s" s="8">
        <v>163</v>
      </c>
    </row>
    <row r="75" ht="16.0" customHeight="true">
      <c r="A75" t="n" s="7">
        <v>4.826048E7</v>
      </c>
      <c r="B75" t="s" s="8">
        <v>56</v>
      </c>
      <c r="C75" t="n" s="8">
        <f>IF(false,"120921545", "120921545")</f>
      </c>
      <c r="D75" t="s" s="8">
        <v>78</v>
      </c>
      <c r="E75" t="n" s="8">
        <v>1.0</v>
      </c>
      <c r="F75" t="n" s="8">
        <v>17.0</v>
      </c>
      <c r="G75" t="s" s="8">
        <v>60</v>
      </c>
      <c r="H75" t="s" s="8">
        <v>95</v>
      </c>
      <c r="I75" t="s" s="8">
        <v>164</v>
      </c>
    </row>
    <row r="76" ht="16.0" customHeight="true">
      <c r="A76" t="n" s="7">
        <v>4.8352488E7</v>
      </c>
      <c r="B76" t="s" s="8">
        <v>56</v>
      </c>
      <c r="C76" t="n" s="8">
        <f>IF(false,"01-004213", "01-004213")</f>
      </c>
      <c r="D76" t="s" s="8">
        <v>165</v>
      </c>
      <c r="E76" t="n" s="8">
        <v>1.0</v>
      </c>
      <c r="F76" t="n" s="8">
        <v>500.0</v>
      </c>
      <c r="G76" t="s" s="8">
        <v>63</v>
      </c>
      <c r="H76" t="s" s="8">
        <v>95</v>
      </c>
      <c r="I76" t="s" s="8">
        <v>166</v>
      </c>
    </row>
    <row r="77" ht="16.0" customHeight="true">
      <c r="A77" t="n" s="7">
        <v>4.8352488E7</v>
      </c>
      <c r="B77" t="s" s="8">
        <v>56</v>
      </c>
      <c r="C77" t="n" s="8">
        <f>IF(false,"01-004213", "01-004213")</f>
      </c>
      <c r="D77" t="s" s="8">
        <v>165</v>
      </c>
      <c r="E77" t="n" s="8">
        <v>1.0</v>
      </c>
      <c r="F77" t="n" s="8">
        <v>753.0</v>
      </c>
      <c r="G77" t="s" s="8">
        <v>53</v>
      </c>
      <c r="H77" t="s" s="8">
        <v>95</v>
      </c>
      <c r="I77" t="s" s="8">
        <v>167</v>
      </c>
    </row>
    <row r="78" ht="16.0" customHeight="true">
      <c r="A78" t="n" s="7">
        <v>4.8270771E7</v>
      </c>
      <c r="B78" t="s" s="8">
        <v>56</v>
      </c>
      <c r="C78" t="n" s="8">
        <f>IF(false,"005-1254", "005-1254")</f>
      </c>
      <c r="D78" t="s" s="8">
        <v>59</v>
      </c>
      <c r="E78" t="n" s="8">
        <v>1.0</v>
      </c>
      <c r="F78" t="n" s="8">
        <v>221.0</v>
      </c>
      <c r="G78" t="s" s="8">
        <v>63</v>
      </c>
      <c r="H78" t="s" s="8">
        <v>95</v>
      </c>
      <c r="I78" t="s" s="8">
        <v>168</v>
      </c>
    </row>
    <row r="79" ht="16.0" customHeight="true">
      <c r="A79" t="n" s="7">
        <v>4.8413859E7</v>
      </c>
      <c r="B79" t="s" s="8">
        <v>54</v>
      </c>
      <c r="C79" t="n" s="8">
        <f>IF(false,"120921370", "120921370")</f>
      </c>
      <c r="D79" t="s" s="8">
        <v>127</v>
      </c>
      <c r="E79" t="n" s="8">
        <v>1.0</v>
      </c>
      <c r="F79" t="n" s="8">
        <v>310.0</v>
      </c>
      <c r="G79" t="s" s="8">
        <v>53</v>
      </c>
      <c r="H79" t="s" s="8">
        <v>95</v>
      </c>
      <c r="I79" t="s" s="8">
        <v>169</v>
      </c>
    </row>
    <row r="80" ht="16.0" customHeight="true">
      <c r="A80" t="n" s="7">
        <v>4.848726E7</v>
      </c>
      <c r="B80" t="s" s="8">
        <v>54</v>
      </c>
      <c r="C80" t="n" s="8">
        <f>IF(false,"120921439", "120921439")</f>
      </c>
      <c r="D80" t="s" s="8">
        <v>57</v>
      </c>
      <c r="E80" t="n" s="8">
        <v>1.0</v>
      </c>
      <c r="F80" t="n" s="8">
        <v>329.0</v>
      </c>
      <c r="G80" t="s" s="8">
        <v>53</v>
      </c>
      <c r="H80" t="s" s="8">
        <v>95</v>
      </c>
      <c r="I80" t="s" s="8">
        <v>170</v>
      </c>
    </row>
    <row r="81" ht="16.0" customHeight="true">
      <c r="A81" t="n" s="7">
        <v>4.7995466E7</v>
      </c>
      <c r="B81" t="s" s="8">
        <v>70</v>
      </c>
      <c r="C81" t="n" s="8">
        <f>IF(false,"120922090", "120922090")</f>
      </c>
      <c r="D81" t="s" s="8">
        <v>171</v>
      </c>
      <c r="E81" t="n" s="8">
        <v>3.0</v>
      </c>
      <c r="F81" t="n" s="8">
        <v>626.0</v>
      </c>
      <c r="G81" t="s" s="8">
        <v>53</v>
      </c>
      <c r="H81" t="s" s="8">
        <v>95</v>
      </c>
      <c r="I81" t="s" s="8">
        <v>172</v>
      </c>
    </row>
    <row r="82" ht="16.0" customHeight="true">
      <c r="A82" t="n" s="7">
        <v>4.8425539E7</v>
      </c>
      <c r="B82" t="s" s="8">
        <v>54</v>
      </c>
      <c r="C82" t="n" s="8">
        <f>IF(false,"120921374", "120921374")</f>
      </c>
      <c r="D82" t="s" s="8">
        <v>173</v>
      </c>
      <c r="E82" t="n" s="8">
        <v>1.0</v>
      </c>
      <c r="F82" t="n" s="8">
        <v>174.0</v>
      </c>
      <c r="G82" t="s" s="8">
        <v>53</v>
      </c>
      <c r="H82" t="s" s="8">
        <v>95</v>
      </c>
      <c r="I82" t="s" s="8">
        <v>174</v>
      </c>
    </row>
    <row r="83" ht="16.0" customHeight="true">
      <c r="A83" t="n" s="7">
        <v>4.8475245E7</v>
      </c>
      <c r="B83" t="s" s="8">
        <v>54</v>
      </c>
      <c r="C83" t="n" s="8">
        <f>IF(false,"120922733", "120922733")</f>
      </c>
      <c r="D83" t="s" s="8">
        <v>175</v>
      </c>
      <c r="E83" t="n" s="8">
        <v>1.0</v>
      </c>
      <c r="F83" t="n" s="8">
        <v>21.0</v>
      </c>
      <c r="G83" t="s" s="8">
        <v>60</v>
      </c>
      <c r="H83" t="s" s="8">
        <v>95</v>
      </c>
      <c r="I83" t="s" s="8">
        <v>176</v>
      </c>
    </row>
    <row r="84" ht="16.0" customHeight="true">
      <c r="A84" t="n" s="7">
        <v>4.8484999E7</v>
      </c>
      <c r="B84" t="s" s="8">
        <v>54</v>
      </c>
      <c r="C84" t="n" s="8">
        <f>IF(false,"005-1376", "005-1376")</f>
      </c>
      <c r="D84" t="s" s="8">
        <v>177</v>
      </c>
      <c r="E84" t="n" s="8">
        <v>1.0</v>
      </c>
      <c r="F84" t="n" s="8">
        <v>153.0</v>
      </c>
      <c r="G84" t="s" s="8">
        <v>53</v>
      </c>
      <c r="H84" t="s" s="8">
        <v>95</v>
      </c>
      <c r="I84" t="s" s="8">
        <v>178</v>
      </c>
    </row>
    <row r="85" ht="16.0" customHeight="true">
      <c r="A85" t="n" s="7">
        <v>4.8438077E7</v>
      </c>
      <c r="B85" t="s" s="8">
        <v>54</v>
      </c>
      <c r="C85" t="n" s="8">
        <f>IF(false,"005-1516", "005-1516")</f>
      </c>
      <c r="D85" t="s" s="8">
        <v>74</v>
      </c>
      <c r="E85" t="n" s="8">
        <v>1.0</v>
      </c>
      <c r="F85" t="n" s="8">
        <v>965.0</v>
      </c>
      <c r="G85" t="s" s="8">
        <v>53</v>
      </c>
      <c r="H85" t="s" s="8">
        <v>95</v>
      </c>
      <c r="I85" t="s" s="8">
        <v>179</v>
      </c>
    </row>
    <row r="86" ht="16.0" customHeight="true">
      <c r="A86" t="n" s="7">
        <v>4.8353565E7</v>
      </c>
      <c r="B86" t="s" s="8">
        <v>56</v>
      </c>
      <c r="C86" t="n" s="8">
        <f>IF(false,"005-1080", "005-1080")</f>
      </c>
      <c r="D86" t="s" s="8">
        <v>180</v>
      </c>
      <c r="E86" t="n" s="8">
        <v>1.0</v>
      </c>
      <c r="F86" t="n" s="8">
        <v>146.0</v>
      </c>
      <c r="G86" t="s" s="8">
        <v>63</v>
      </c>
      <c r="H86" t="s" s="8">
        <v>95</v>
      </c>
      <c r="I86" t="s" s="8">
        <v>181</v>
      </c>
    </row>
    <row r="87" ht="16.0" customHeight="true">
      <c r="A87" t="n" s="7">
        <v>4.835504E7</v>
      </c>
      <c r="B87" t="s" s="8">
        <v>56</v>
      </c>
      <c r="C87" t="n" s="8">
        <f>IF(false,"005-1516", "005-1516")</f>
      </c>
      <c r="D87" t="s" s="8">
        <v>74</v>
      </c>
      <c r="E87" t="n" s="8">
        <v>1.0</v>
      </c>
      <c r="F87" t="n" s="8">
        <v>181.0</v>
      </c>
      <c r="G87" t="s" s="8">
        <v>53</v>
      </c>
      <c r="H87" t="s" s="8">
        <v>95</v>
      </c>
      <c r="I87" t="s" s="8">
        <v>182</v>
      </c>
    </row>
    <row r="88" ht="16.0" customHeight="true">
      <c r="A88" t="n" s="7">
        <v>4.8343368E7</v>
      </c>
      <c r="B88" t="s" s="8">
        <v>56</v>
      </c>
      <c r="C88" t="n" s="8">
        <f>IF(false,"120921370", "120921370")</f>
      </c>
      <c r="D88" t="s" s="8">
        <v>127</v>
      </c>
      <c r="E88" t="n" s="8">
        <v>1.0</v>
      </c>
      <c r="F88" t="n" s="8">
        <v>200.0</v>
      </c>
      <c r="G88" t="s" s="8">
        <v>63</v>
      </c>
      <c r="H88" t="s" s="8">
        <v>95</v>
      </c>
      <c r="I88" t="s" s="8">
        <v>183</v>
      </c>
    </row>
    <row r="89" ht="16.0" customHeight="true">
      <c r="A89" t="n" s="7">
        <v>4.8371177E7</v>
      </c>
      <c r="B89" t="s" s="8">
        <v>54</v>
      </c>
      <c r="C89" t="n" s="8">
        <f>IF(false,"120922875", "120922875")</f>
      </c>
      <c r="D89" t="s" s="8">
        <v>184</v>
      </c>
      <c r="E89" t="n" s="8">
        <v>1.0</v>
      </c>
      <c r="F89" t="n" s="8">
        <v>200.0</v>
      </c>
      <c r="G89" t="s" s="8">
        <v>63</v>
      </c>
      <c r="H89" t="s" s="8">
        <v>95</v>
      </c>
      <c r="I89" t="s" s="8">
        <v>185</v>
      </c>
    </row>
    <row r="90" ht="16.0" customHeight="true">
      <c r="A90" t="n" s="7">
        <v>4.8293872E7</v>
      </c>
      <c r="B90" t="s" s="8">
        <v>56</v>
      </c>
      <c r="C90" t="n" s="8">
        <f>IF(false,"005-1380", "005-1380")</f>
      </c>
      <c r="D90" t="s" s="8">
        <v>186</v>
      </c>
      <c r="E90" t="n" s="8">
        <v>1.0</v>
      </c>
      <c r="F90" t="n" s="8">
        <v>84.0</v>
      </c>
      <c r="G90" t="s" s="8">
        <v>63</v>
      </c>
      <c r="H90" t="s" s="8">
        <v>95</v>
      </c>
      <c r="I90" t="s" s="8">
        <v>187</v>
      </c>
    </row>
    <row r="91" ht="16.0" customHeight="true">
      <c r="A91" t="n" s="7">
        <v>4.8323126E7</v>
      </c>
      <c r="B91" t="s" s="8">
        <v>56</v>
      </c>
      <c r="C91" t="n" s="8">
        <f>IF(false,"005-1254", "005-1254")</f>
      </c>
      <c r="D91" t="s" s="8">
        <v>59</v>
      </c>
      <c r="E91" t="n" s="8">
        <v>1.0</v>
      </c>
      <c r="F91" t="n" s="8">
        <v>247.0</v>
      </c>
      <c r="G91" t="s" s="8">
        <v>63</v>
      </c>
      <c r="H91" t="s" s="8">
        <v>95</v>
      </c>
      <c r="I91" t="s" s="8">
        <v>188</v>
      </c>
    </row>
    <row r="92" ht="16.0" customHeight="true">
      <c r="A92" t="n" s="7">
        <v>4.8395468E7</v>
      </c>
      <c r="B92" t="s" s="8">
        <v>54</v>
      </c>
      <c r="C92" t="n" s="8">
        <f>IF(false,"120921545", "120921545")</f>
      </c>
      <c r="D92" t="s" s="8">
        <v>78</v>
      </c>
      <c r="E92" t="n" s="8">
        <v>1.0</v>
      </c>
      <c r="F92" t="n" s="8">
        <v>596.0</v>
      </c>
      <c r="G92" t="s" s="8">
        <v>60</v>
      </c>
      <c r="H92" t="s" s="8">
        <v>189</v>
      </c>
      <c r="I92" t="s" s="8">
        <v>190</v>
      </c>
    </row>
    <row r="93" ht="16.0" customHeight="true">
      <c r="A93" t="n" s="7">
        <v>4.8421359E7</v>
      </c>
      <c r="B93" t="s" s="8">
        <v>54</v>
      </c>
      <c r="C93" t="n" s="8">
        <f>IF(false,"120922839", "120922839")</f>
      </c>
      <c r="D93" t="s" s="8">
        <v>191</v>
      </c>
      <c r="E93" t="n" s="8">
        <v>1.0</v>
      </c>
      <c r="F93" t="n" s="8">
        <v>72.0</v>
      </c>
      <c r="G93" t="s" s="8">
        <v>53</v>
      </c>
      <c r="H93" t="s" s="8">
        <v>189</v>
      </c>
      <c r="I93" t="s" s="8">
        <v>192</v>
      </c>
    </row>
    <row r="94" ht="16.0" customHeight="true">
      <c r="A94" t="n" s="7">
        <v>4.8313706E7</v>
      </c>
      <c r="B94" t="s" s="8">
        <v>56</v>
      </c>
      <c r="C94" t="n" s="8">
        <f>IF(false,"003-318", "003-318")</f>
      </c>
      <c r="D94" t="s" s="8">
        <v>109</v>
      </c>
      <c r="E94" t="n" s="8">
        <v>4.0</v>
      </c>
      <c r="F94" t="n" s="8">
        <v>600.0</v>
      </c>
      <c r="G94" t="s" s="8">
        <v>63</v>
      </c>
      <c r="H94" t="s" s="8">
        <v>189</v>
      </c>
      <c r="I94" t="s" s="8">
        <v>193</v>
      </c>
    </row>
    <row r="95" ht="16.0" customHeight="true">
      <c r="A95" t="n" s="7">
        <v>4.8313706E7</v>
      </c>
      <c r="B95" t="s" s="8">
        <v>56</v>
      </c>
      <c r="C95" t="n" s="8">
        <f>IF(false,"003-318", "003-318")</f>
      </c>
      <c r="D95" t="s" s="8">
        <v>109</v>
      </c>
      <c r="E95" t="n" s="8">
        <v>4.0</v>
      </c>
      <c r="F95" t="n" s="8">
        <v>261.0</v>
      </c>
      <c r="G95" t="s" s="8">
        <v>60</v>
      </c>
      <c r="H95" t="s" s="8">
        <v>189</v>
      </c>
      <c r="I95" t="s" s="8">
        <v>194</v>
      </c>
    </row>
    <row r="96" ht="16.0" customHeight="true">
      <c r="A96" t="n" s="7">
        <v>4.8483854E7</v>
      </c>
      <c r="B96" t="s" s="8">
        <v>54</v>
      </c>
      <c r="C96" t="n" s="8">
        <f>IF(false,"005-1517", "005-1517")</f>
      </c>
      <c r="D96" t="s" s="8">
        <v>97</v>
      </c>
      <c r="E96" t="n" s="8">
        <v>1.0</v>
      </c>
      <c r="F96" t="n" s="8">
        <v>572.0</v>
      </c>
      <c r="G96" t="s" s="8">
        <v>53</v>
      </c>
      <c r="H96" t="s" s="8">
        <v>189</v>
      </c>
      <c r="I96" t="s" s="8">
        <v>195</v>
      </c>
    </row>
    <row r="97" ht="16.0" customHeight="true">
      <c r="A97" t="n" s="7">
        <v>4.8453209E7</v>
      </c>
      <c r="B97" t="s" s="8">
        <v>54</v>
      </c>
      <c r="C97" t="n" s="8">
        <f>IF(false,"005-1108", "005-1108")</f>
      </c>
      <c r="D97" t="s" s="8">
        <v>196</v>
      </c>
      <c r="E97" t="n" s="8">
        <v>1.0</v>
      </c>
      <c r="F97" t="n" s="8">
        <v>582.0</v>
      </c>
      <c r="G97" t="s" s="8">
        <v>53</v>
      </c>
      <c r="H97" t="s" s="8">
        <v>189</v>
      </c>
      <c r="I97" t="s" s="8">
        <v>197</v>
      </c>
    </row>
    <row r="98" ht="16.0" customHeight="true">
      <c r="A98" t="n" s="7">
        <v>4.8513148E7</v>
      </c>
      <c r="B98" t="s" s="8">
        <v>95</v>
      </c>
      <c r="C98" t="n" s="8">
        <f>IF(false,"005-1380", "005-1380")</f>
      </c>
      <c r="D98" t="s" s="8">
        <v>186</v>
      </c>
      <c r="E98" t="n" s="8">
        <v>1.0</v>
      </c>
      <c r="F98" t="n" s="8">
        <v>109.0</v>
      </c>
      <c r="G98" t="s" s="8">
        <v>63</v>
      </c>
      <c r="H98" t="s" s="8">
        <v>189</v>
      </c>
      <c r="I98" t="s" s="8">
        <v>198</v>
      </c>
    </row>
    <row r="99" ht="16.0" customHeight="true">
      <c r="A99" t="n" s="7">
        <v>4.8513148E7</v>
      </c>
      <c r="B99" t="s" s="8">
        <v>95</v>
      </c>
      <c r="C99" t="n" s="8">
        <f>IF(false,"005-1380", "005-1380")</f>
      </c>
      <c r="D99" t="s" s="8">
        <v>186</v>
      </c>
      <c r="E99" t="n" s="8">
        <v>1.0</v>
      </c>
      <c r="F99" t="n" s="8">
        <v>615.0</v>
      </c>
      <c r="G99" t="s" s="8">
        <v>53</v>
      </c>
      <c r="H99" t="s" s="8">
        <v>189</v>
      </c>
      <c r="I99" t="s" s="8">
        <v>199</v>
      </c>
    </row>
    <row r="100" ht="16.0" customHeight="true">
      <c r="A100" t="n" s="7">
        <v>4.8515991E7</v>
      </c>
      <c r="B100" t="s" s="8">
        <v>95</v>
      </c>
      <c r="C100" t="n" s="8">
        <f>IF(false,"005-1380", "005-1380")</f>
      </c>
      <c r="D100" t="s" s="8">
        <v>186</v>
      </c>
      <c r="E100" t="n" s="8">
        <v>1.0</v>
      </c>
      <c r="F100" t="n" s="8">
        <v>109.0</v>
      </c>
      <c r="G100" t="s" s="8">
        <v>63</v>
      </c>
      <c r="H100" t="s" s="8">
        <v>189</v>
      </c>
      <c r="I100" t="s" s="8">
        <v>200</v>
      </c>
    </row>
    <row r="101" ht="16.0" customHeight="true">
      <c r="A101" t="n" s="7">
        <v>4.8515991E7</v>
      </c>
      <c r="B101" t="s" s="8">
        <v>95</v>
      </c>
      <c r="C101" t="n" s="8">
        <f>IF(false,"005-1380", "005-1380")</f>
      </c>
      <c r="D101" t="s" s="8">
        <v>186</v>
      </c>
      <c r="E101" t="n" s="8">
        <v>1.0</v>
      </c>
      <c r="F101" t="n" s="8">
        <v>611.0</v>
      </c>
      <c r="G101" t="s" s="8">
        <v>53</v>
      </c>
      <c r="H101" t="s" s="8">
        <v>189</v>
      </c>
      <c r="I101" t="s" s="8">
        <v>201</v>
      </c>
    </row>
    <row r="102" ht="16.0" customHeight="true">
      <c r="A102" t="n" s="7">
        <v>4.8427237E7</v>
      </c>
      <c r="B102" t="s" s="8">
        <v>54</v>
      </c>
      <c r="C102" t="n" s="8">
        <f>IF(false,"120921947", "120921947")</f>
      </c>
      <c r="D102" t="s" s="8">
        <v>112</v>
      </c>
      <c r="E102" t="n" s="8">
        <v>1.0</v>
      </c>
      <c r="F102" t="n" s="8">
        <v>598.0</v>
      </c>
      <c r="G102" t="s" s="8">
        <v>53</v>
      </c>
      <c r="H102" t="s" s="8">
        <v>189</v>
      </c>
      <c r="I102" t="s" s="8">
        <v>202</v>
      </c>
    </row>
    <row r="103" ht="16.0" customHeight="true">
      <c r="A103" t="n" s="7">
        <v>4.8421498E7</v>
      </c>
      <c r="B103" t="s" s="8">
        <v>54</v>
      </c>
      <c r="C103" t="n" s="8">
        <f>IF(false,"120922164", "120922164")</f>
      </c>
      <c r="D103" t="s" s="8">
        <v>203</v>
      </c>
      <c r="E103" t="n" s="8">
        <v>1.0</v>
      </c>
      <c r="F103" t="n" s="8">
        <v>593.0</v>
      </c>
      <c r="G103" t="s" s="8">
        <v>53</v>
      </c>
      <c r="H103" t="s" s="8">
        <v>189</v>
      </c>
      <c r="I103" t="s" s="8">
        <v>204</v>
      </c>
    </row>
    <row r="104" ht="16.0" customHeight="true">
      <c r="A104" t="n" s="7">
        <v>4.833761E7</v>
      </c>
      <c r="B104" t="s" s="8">
        <v>56</v>
      </c>
      <c r="C104" t="n" s="8">
        <f>IF(false,"003-315", "003-315")</f>
      </c>
      <c r="D104" t="s" s="8">
        <v>79</v>
      </c>
      <c r="E104" t="n" s="8">
        <v>2.0</v>
      </c>
      <c r="F104" t="n" s="8">
        <v>310.0</v>
      </c>
      <c r="G104" t="s" s="8">
        <v>63</v>
      </c>
      <c r="H104" t="s" s="8">
        <v>189</v>
      </c>
      <c r="I104" t="s" s="8">
        <v>205</v>
      </c>
    </row>
    <row r="105" ht="16.0" customHeight="true">
      <c r="A105" t="n" s="7">
        <v>4.8425539E7</v>
      </c>
      <c r="B105" t="s" s="8">
        <v>54</v>
      </c>
      <c r="C105" t="n" s="8">
        <f>IF(false,"120921374", "120921374")</f>
      </c>
      <c r="D105" t="s" s="8">
        <v>173</v>
      </c>
      <c r="E105" t="n" s="8">
        <v>1.0</v>
      </c>
      <c r="F105" t="n" s="8">
        <v>132.0</v>
      </c>
      <c r="G105" t="s" s="8">
        <v>63</v>
      </c>
      <c r="H105" t="s" s="8">
        <v>189</v>
      </c>
      <c r="I105" t="s" s="8">
        <v>206</v>
      </c>
    </row>
    <row r="106" ht="16.0" customHeight="true">
      <c r="A106" t="n" s="7">
        <v>4.7995466E7</v>
      </c>
      <c r="B106" t="s" s="8">
        <v>70</v>
      </c>
      <c r="C106" t="n" s="8">
        <f>IF(false,"120922090", "120922090")</f>
      </c>
      <c r="D106" t="s" s="8">
        <v>171</v>
      </c>
      <c r="E106" t="n" s="8">
        <v>3.0</v>
      </c>
      <c r="F106" t="n" s="8">
        <v>57.0</v>
      </c>
      <c r="G106" t="s" s="8">
        <v>63</v>
      </c>
      <c r="H106" t="s" s="8">
        <v>189</v>
      </c>
      <c r="I106" t="s" s="8">
        <v>207</v>
      </c>
    </row>
    <row r="107" ht="16.0" customHeight="true">
      <c r="A107" t="n" s="7">
        <v>4.8430698E7</v>
      </c>
      <c r="B107" t="s" s="8">
        <v>54</v>
      </c>
      <c r="C107" t="n" s="8">
        <f>IF(false,"005-1254", "005-1254")</f>
      </c>
      <c r="D107" t="s" s="8">
        <v>59</v>
      </c>
      <c r="E107" t="n" s="8">
        <v>2.0</v>
      </c>
      <c r="F107" t="n" s="8">
        <v>442.0</v>
      </c>
      <c r="G107" t="s" s="8">
        <v>63</v>
      </c>
      <c r="H107" t="s" s="8">
        <v>189</v>
      </c>
      <c r="I107" t="s" s="8">
        <v>208</v>
      </c>
    </row>
    <row r="108" ht="16.0" customHeight="true">
      <c r="A108" t="n" s="7">
        <v>4.8508307E7</v>
      </c>
      <c r="B108" t="s" s="8">
        <v>95</v>
      </c>
      <c r="C108" t="n" s="8">
        <f>IF(false,"120922624", "120922624")</f>
      </c>
      <c r="D108" t="s" s="8">
        <v>209</v>
      </c>
      <c r="E108" t="n" s="8">
        <v>1.0</v>
      </c>
      <c r="F108" t="n" s="8">
        <v>178.0</v>
      </c>
      <c r="G108" t="s" s="8">
        <v>63</v>
      </c>
      <c r="H108" t="s" s="8">
        <v>189</v>
      </c>
      <c r="I108" t="s" s="8">
        <v>210</v>
      </c>
    </row>
    <row r="109" ht="16.0" customHeight="true">
      <c r="A109" t="n" s="7">
        <v>4.8508307E7</v>
      </c>
      <c r="B109" t="s" s="8">
        <v>95</v>
      </c>
      <c r="C109" t="n" s="8">
        <f>IF(false,"005-1258", "005-1258")</f>
      </c>
      <c r="D109" t="s" s="8">
        <v>211</v>
      </c>
      <c r="E109" t="n" s="8">
        <v>3.0</v>
      </c>
      <c r="F109" t="n" s="8">
        <v>174.0</v>
      </c>
      <c r="G109" t="s" s="8">
        <v>63</v>
      </c>
      <c r="H109" t="s" s="8">
        <v>189</v>
      </c>
      <c r="I109" t="s" s="8">
        <v>210</v>
      </c>
    </row>
    <row r="110" ht="16.0" customHeight="true">
      <c r="A110" t="n" s="7">
        <v>4.8505316E7</v>
      </c>
      <c r="B110" t="s" s="8">
        <v>95</v>
      </c>
      <c r="C110" t="n" s="8">
        <f>IF(false,"120922877", "120922877")</f>
      </c>
      <c r="D110" t="s" s="8">
        <v>212</v>
      </c>
      <c r="E110" t="n" s="8">
        <v>1.0</v>
      </c>
      <c r="F110" t="n" s="8">
        <v>122.0</v>
      </c>
      <c r="G110" t="s" s="8">
        <v>53</v>
      </c>
      <c r="H110" t="s" s="8">
        <v>189</v>
      </c>
      <c r="I110" t="s" s="8">
        <v>213</v>
      </c>
    </row>
    <row r="111" ht="16.0" customHeight="true">
      <c r="A111" t="n" s="7">
        <v>4.8560638E7</v>
      </c>
      <c r="B111" t="s" s="8">
        <v>95</v>
      </c>
      <c r="C111" t="n" s="8">
        <f>IF(false,"005-1379", "005-1379")</f>
      </c>
      <c r="D111" t="s" s="8">
        <v>214</v>
      </c>
      <c r="E111" t="n" s="8">
        <v>1.0</v>
      </c>
      <c r="F111" t="n" s="8">
        <v>754.0</v>
      </c>
      <c r="G111" t="s" s="8">
        <v>53</v>
      </c>
      <c r="H111" t="s" s="8">
        <v>189</v>
      </c>
      <c r="I111" t="s" s="8">
        <v>215</v>
      </c>
    </row>
    <row r="112" ht="16.0" customHeight="true">
      <c r="A112" t="n" s="7">
        <v>4.8312058E7</v>
      </c>
      <c r="B112" t="s" s="8">
        <v>56</v>
      </c>
      <c r="C112" t="n" s="8">
        <f>IF(false,"120923096", "120923096")</f>
      </c>
      <c r="D112" t="s" s="8">
        <v>216</v>
      </c>
      <c r="E112" t="n" s="8">
        <v>1.0</v>
      </c>
      <c r="F112" t="n" s="8">
        <v>444.0</v>
      </c>
      <c r="G112" t="s" s="8">
        <v>63</v>
      </c>
      <c r="H112" t="s" s="8">
        <v>189</v>
      </c>
      <c r="I112" t="s" s="8">
        <v>217</v>
      </c>
    </row>
    <row r="113" ht="16.0" customHeight="true">
      <c r="A113" t="n" s="7">
        <v>4.8312058E7</v>
      </c>
      <c r="B113" t="s" s="8">
        <v>56</v>
      </c>
      <c r="C113" t="n" s="8">
        <f>IF(false,"120923096", "120923096")</f>
      </c>
      <c r="D113" t="s" s="8">
        <v>216</v>
      </c>
      <c r="E113" t="n" s="8">
        <v>1.0</v>
      </c>
      <c r="F113" t="n" s="8">
        <v>19.0</v>
      </c>
      <c r="G113" t="s" s="8">
        <v>60</v>
      </c>
      <c r="H113" t="s" s="8">
        <v>189</v>
      </c>
      <c r="I113" t="s" s="8">
        <v>218</v>
      </c>
    </row>
    <row r="114" ht="16.0" customHeight="true">
      <c r="A114" t="n" s="7">
        <v>4.820737E7</v>
      </c>
      <c r="B114" t="s" s="8">
        <v>51</v>
      </c>
      <c r="C114" t="n" s="8">
        <f>IF(false,"120922782", "120922782")</f>
      </c>
      <c r="D114" t="s" s="8">
        <v>67</v>
      </c>
      <c r="E114" t="n" s="8">
        <v>8.0</v>
      </c>
      <c r="F114" t="n" s="8">
        <v>448.0</v>
      </c>
      <c r="G114" t="s" s="8">
        <v>63</v>
      </c>
      <c r="H114" t="s" s="8">
        <v>189</v>
      </c>
      <c r="I114" t="s" s="8">
        <v>219</v>
      </c>
    </row>
    <row r="115" ht="16.0" customHeight="true">
      <c r="A115" t="n" s="7">
        <v>4.8002271E7</v>
      </c>
      <c r="B115" t="s" s="8">
        <v>70</v>
      </c>
      <c r="C115" t="n" s="8">
        <f>IF(false,"003-315", "003-315")</f>
      </c>
      <c r="D115" t="s" s="8">
        <v>79</v>
      </c>
      <c r="E115" t="n" s="8">
        <v>1.0</v>
      </c>
      <c r="F115" t="n" s="8">
        <v>194.0</v>
      </c>
      <c r="G115" t="s" s="8">
        <v>63</v>
      </c>
      <c r="H115" t="s" s="8">
        <v>189</v>
      </c>
      <c r="I115" t="s" s="8">
        <v>220</v>
      </c>
    </row>
    <row r="116" ht="16.0" customHeight="true">
      <c r="A116" t="n" s="7">
        <v>4.8304782E7</v>
      </c>
      <c r="B116" t="s" s="8">
        <v>56</v>
      </c>
      <c r="C116" t="n" s="8">
        <f>IF(false,"005-1254", "005-1254")</f>
      </c>
      <c r="D116" t="s" s="8">
        <v>59</v>
      </c>
      <c r="E116" t="n" s="8">
        <v>1.0</v>
      </c>
      <c r="F116" t="n" s="8">
        <v>37.0</v>
      </c>
      <c r="G116" t="s" s="8">
        <v>60</v>
      </c>
      <c r="H116" t="s" s="8">
        <v>189</v>
      </c>
      <c r="I116" t="s" s="8">
        <v>221</v>
      </c>
    </row>
    <row r="117" ht="16.0" customHeight="true">
      <c r="A117" t="n" s="7">
        <v>4.8468641E7</v>
      </c>
      <c r="B117" t="s" s="8">
        <v>54</v>
      </c>
      <c r="C117" t="n" s="8">
        <f>IF(false,"120921899", "120921899")</f>
      </c>
      <c r="D117" t="s" s="8">
        <v>222</v>
      </c>
      <c r="E117" t="n" s="8">
        <v>2.0</v>
      </c>
      <c r="F117" t="n" s="8">
        <v>574.0</v>
      </c>
      <c r="G117" t="s" s="8">
        <v>63</v>
      </c>
      <c r="H117" t="s" s="8">
        <v>189</v>
      </c>
      <c r="I117" t="s" s="8">
        <v>223</v>
      </c>
    </row>
    <row r="118" ht="16.0" customHeight="true">
      <c r="A118" t="n" s="7">
        <v>4.8402452E7</v>
      </c>
      <c r="B118" t="s" s="8">
        <v>54</v>
      </c>
      <c r="C118" t="n" s="8">
        <f>IF(false,"120921901", "120921901")</f>
      </c>
      <c r="D118" t="s" s="8">
        <v>88</v>
      </c>
      <c r="E118" t="n" s="8">
        <v>1.0</v>
      </c>
      <c r="F118" t="n" s="8">
        <v>100.0</v>
      </c>
      <c r="G118" t="s" s="8">
        <v>63</v>
      </c>
      <c r="H118" t="s" s="8">
        <v>189</v>
      </c>
      <c r="I118" t="s" s="8">
        <v>224</v>
      </c>
    </row>
    <row r="119" ht="16.0" customHeight="true">
      <c r="A119" t="n" s="7">
        <v>4.8314861E7</v>
      </c>
      <c r="B119" t="s" s="8">
        <v>56</v>
      </c>
      <c r="C119" t="n" s="8">
        <f>IF(false,"120921370", "120921370")</f>
      </c>
      <c r="D119" t="s" s="8">
        <v>127</v>
      </c>
      <c r="E119" t="n" s="8">
        <v>1.0</v>
      </c>
      <c r="F119" t="n" s="8">
        <v>262.0</v>
      </c>
      <c r="G119" t="s" s="8">
        <v>63</v>
      </c>
      <c r="H119" t="s" s="8">
        <v>189</v>
      </c>
      <c r="I119" t="s" s="8">
        <v>225</v>
      </c>
    </row>
    <row r="120" ht="16.0" customHeight="true">
      <c r="A120" t="n" s="7">
        <v>4.8499278E7</v>
      </c>
      <c r="B120" t="s" s="8">
        <v>95</v>
      </c>
      <c r="C120" t="n" s="8">
        <f>IF(false,"120922768", "120922768")</f>
      </c>
      <c r="D120" t="s" s="8">
        <v>226</v>
      </c>
      <c r="E120" t="n" s="8">
        <v>1.0</v>
      </c>
      <c r="F120" t="n" s="8">
        <v>140.0</v>
      </c>
      <c r="G120" t="s" s="8">
        <v>63</v>
      </c>
      <c r="H120" t="s" s="8">
        <v>189</v>
      </c>
      <c r="I120" t="s" s="8">
        <v>227</v>
      </c>
    </row>
    <row r="121" ht="16.0" customHeight="true">
      <c r="A121" t="n" s="7">
        <v>4.8468641E7</v>
      </c>
      <c r="B121" t="s" s="8">
        <v>54</v>
      </c>
      <c r="C121" t="n" s="8">
        <f>IF(false,"120921899", "120921899")</f>
      </c>
      <c r="D121" t="s" s="8">
        <v>222</v>
      </c>
      <c r="E121" t="n" s="8">
        <v>2.0</v>
      </c>
      <c r="F121" t="n" s="8">
        <v>132.0</v>
      </c>
      <c r="G121" t="s" s="8">
        <v>53</v>
      </c>
      <c r="H121" t="s" s="8">
        <v>189</v>
      </c>
      <c r="I121" t="s" s="8">
        <v>228</v>
      </c>
    </row>
    <row r="122" ht="16.0" customHeight="true">
      <c r="A122" t="n" s="7">
        <v>4.8499278E7</v>
      </c>
      <c r="B122" t="s" s="8">
        <v>95</v>
      </c>
      <c r="C122" t="n" s="8">
        <f>IF(false,"120922768", "120922768")</f>
      </c>
      <c r="D122" t="s" s="8">
        <v>226</v>
      </c>
      <c r="E122" t="n" s="8">
        <v>1.0</v>
      </c>
      <c r="F122" t="n" s="8">
        <v>111.0</v>
      </c>
      <c r="G122" t="s" s="8">
        <v>53</v>
      </c>
      <c r="H122" t="s" s="8">
        <v>189</v>
      </c>
      <c r="I122" t="s" s="8">
        <v>229</v>
      </c>
    </row>
    <row r="123" ht="16.0" customHeight="true">
      <c r="A123" t="n" s="7">
        <v>4.8413859E7</v>
      </c>
      <c r="B123" t="s" s="8">
        <v>54</v>
      </c>
      <c r="C123" t="n" s="8">
        <f>IF(false,"120921370", "120921370")</f>
      </c>
      <c r="D123" t="s" s="8">
        <v>127</v>
      </c>
      <c r="E123" t="n" s="8">
        <v>1.0</v>
      </c>
      <c r="F123" t="n" s="8">
        <v>156.0</v>
      </c>
      <c r="G123" t="s" s="8">
        <v>63</v>
      </c>
      <c r="H123" t="s" s="8">
        <v>189</v>
      </c>
      <c r="I123" t="s" s="8">
        <v>230</v>
      </c>
    </row>
    <row r="124" ht="16.0" customHeight="true">
      <c r="A124" t="n" s="7">
        <v>4.8425037E7</v>
      </c>
      <c r="B124" t="s" s="8">
        <v>54</v>
      </c>
      <c r="C124" t="n" s="8">
        <f>IF(false,"120921439", "120921439")</f>
      </c>
      <c r="D124" t="s" s="8">
        <v>57</v>
      </c>
      <c r="E124" t="n" s="8">
        <v>1.0</v>
      </c>
      <c r="F124" t="n" s="8">
        <v>26.0</v>
      </c>
      <c r="G124" t="s" s="8">
        <v>53</v>
      </c>
      <c r="H124" t="s" s="8">
        <v>189</v>
      </c>
      <c r="I124" t="s" s="8">
        <v>231</v>
      </c>
    </row>
    <row r="125" ht="16.0" customHeight="true">
      <c r="A125" t="n" s="7">
        <v>4.8304782E7</v>
      </c>
      <c r="B125" t="s" s="8">
        <v>56</v>
      </c>
      <c r="C125" t="n" s="8">
        <f>IF(false,"005-1254", "005-1254")</f>
      </c>
      <c r="D125" t="s" s="8">
        <v>59</v>
      </c>
      <c r="E125" t="n" s="8">
        <v>1.0</v>
      </c>
      <c r="F125" t="n" s="8">
        <v>253.0</v>
      </c>
      <c r="G125" t="s" s="8">
        <v>63</v>
      </c>
      <c r="H125" t="s" s="8">
        <v>189</v>
      </c>
      <c r="I125" t="s" s="8">
        <v>232</v>
      </c>
    </row>
    <row r="126" ht="16.0" customHeight="true">
      <c r="A126" t="n" s="7">
        <v>4.8400139E7</v>
      </c>
      <c r="B126" t="s" s="8">
        <v>54</v>
      </c>
      <c r="C126" t="n" s="8">
        <f>IF(false,"120921901", "120921901")</f>
      </c>
      <c r="D126" t="s" s="8">
        <v>88</v>
      </c>
      <c r="E126" t="n" s="8">
        <v>3.0</v>
      </c>
      <c r="F126" t="n" s="8">
        <v>536.0</v>
      </c>
      <c r="G126" t="s" s="8">
        <v>53</v>
      </c>
      <c r="H126" t="s" s="8">
        <v>189</v>
      </c>
      <c r="I126" t="s" s="8">
        <v>233</v>
      </c>
    </row>
    <row r="127" ht="16.0" customHeight="true">
      <c r="A127" t="n" s="7">
        <v>4.8324859E7</v>
      </c>
      <c r="B127" t="s" s="8">
        <v>56</v>
      </c>
      <c r="C127" t="n" s="8">
        <f>IF(false,"005-1255", "005-1255")</f>
      </c>
      <c r="D127" t="s" s="8">
        <v>234</v>
      </c>
      <c r="E127" t="n" s="8">
        <v>1.0</v>
      </c>
      <c r="F127" t="n" s="8">
        <v>624.0</v>
      </c>
      <c r="G127" t="s" s="8">
        <v>53</v>
      </c>
      <c r="H127" t="s" s="8">
        <v>189</v>
      </c>
      <c r="I127" t="s" s="8">
        <v>235</v>
      </c>
    </row>
    <row r="128" ht="16.0" customHeight="true">
      <c r="A128" t="n" s="7">
        <v>4.8180069E7</v>
      </c>
      <c r="B128" t="s" s="8">
        <v>51</v>
      </c>
      <c r="C128" t="n" s="8">
        <f>IF(false,"003-318", "003-318")</f>
      </c>
      <c r="D128" t="s" s="8">
        <v>109</v>
      </c>
      <c r="E128" t="n" s="8">
        <v>2.0</v>
      </c>
      <c r="F128" t="n" s="8">
        <v>118.0</v>
      </c>
      <c r="G128" t="s" s="8">
        <v>63</v>
      </c>
      <c r="H128" t="s" s="8">
        <v>189</v>
      </c>
      <c r="I128" t="s" s="8">
        <v>236</v>
      </c>
    </row>
    <row r="129" ht="16.0" customHeight="true">
      <c r="A129" t="n" s="7">
        <v>4.8005293E7</v>
      </c>
      <c r="B129" t="s" s="8">
        <v>70</v>
      </c>
      <c r="C129" t="n" s="8">
        <f>IF(false,"120922432", "120922432")</f>
      </c>
      <c r="D129" t="s" s="8">
        <v>237</v>
      </c>
      <c r="E129" t="n" s="8">
        <v>1.0</v>
      </c>
      <c r="F129" t="n" s="8">
        <v>17.0</v>
      </c>
      <c r="G129" t="s" s="8">
        <v>63</v>
      </c>
      <c r="H129" t="s" s="8">
        <v>189</v>
      </c>
      <c r="I129" t="s" s="8">
        <v>238</v>
      </c>
    </row>
    <row r="130" ht="16.0" customHeight="true">
      <c r="A130" t="n" s="7">
        <v>4.811258E7</v>
      </c>
      <c r="B130" t="s" s="8">
        <v>51</v>
      </c>
      <c r="C130" t="n" s="8">
        <f>IF(false,"120922792", "120922792")</f>
      </c>
      <c r="D130" t="s" s="8">
        <v>239</v>
      </c>
      <c r="E130" t="n" s="8">
        <v>1.0</v>
      </c>
      <c r="F130" t="n" s="8">
        <v>18.0</v>
      </c>
      <c r="G130" t="s" s="8">
        <v>63</v>
      </c>
      <c r="H130" t="s" s="8">
        <v>189</v>
      </c>
      <c r="I130" t="s" s="8">
        <v>240</v>
      </c>
    </row>
    <row r="131" ht="16.0" customHeight="true">
      <c r="A131" t="n" s="7">
        <v>4.8387638E7</v>
      </c>
      <c r="B131" t="s" s="8">
        <v>54</v>
      </c>
      <c r="C131" t="n" s="8">
        <f>IF(false,"120922782", "120922782")</f>
      </c>
      <c r="D131" t="s" s="8">
        <v>67</v>
      </c>
      <c r="E131" t="n" s="8">
        <v>1.0</v>
      </c>
      <c r="F131" t="n" s="8">
        <v>75.0</v>
      </c>
      <c r="G131" t="s" s="8">
        <v>63</v>
      </c>
      <c r="H131" t="s" s="8">
        <v>189</v>
      </c>
      <c r="I131" t="s" s="8">
        <v>241</v>
      </c>
    </row>
    <row r="132" ht="16.0" customHeight="true">
      <c r="A132" t="n" s="7">
        <v>4.8355639E7</v>
      </c>
      <c r="B132" t="s" s="8">
        <v>56</v>
      </c>
      <c r="C132" t="n" s="8">
        <f>IF(false,"003-319", "003-319")</f>
      </c>
      <c r="D132" t="s" s="8">
        <v>242</v>
      </c>
      <c r="E132" t="n" s="8">
        <v>1.0</v>
      </c>
      <c r="F132" t="n" s="8">
        <v>195.0</v>
      </c>
      <c r="G132" t="s" s="8">
        <v>63</v>
      </c>
      <c r="H132" t="s" s="8">
        <v>189</v>
      </c>
      <c r="I132" t="s" s="8">
        <v>243</v>
      </c>
    </row>
    <row r="133" ht="16.0" customHeight="true">
      <c r="A133" t="n" s="7">
        <v>4.8229753E7</v>
      </c>
      <c r="B133" t="s" s="8">
        <v>51</v>
      </c>
      <c r="C133" t="n" s="8">
        <f>IF(false,"003-318", "003-318")</f>
      </c>
      <c r="D133" t="s" s="8">
        <v>109</v>
      </c>
      <c r="E133" t="n" s="8">
        <v>2.0</v>
      </c>
      <c r="F133" t="n" s="8">
        <v>126.0</v>
      </c>
      <c r="G133" t="s" s="8">
        <v>60</v>
      </c>
      <c r="H133" t="s" s="8">
        <v>189</v>
      </c>
      <c r="I133" t="s" s="8">
        <v>244</v>
      </c>
    </row>
    <row r="134" ht="16.0" customHeight="true">
      <c r="A134" t="n" s="7">
        <v>4.8154639E7</v>
      </c>
      <c r="B134" t="s" s="8">
        <v>51</v>
      </c>
      <c r="C134" t="n" s="8">
        <f>IF(false,"120921439", "120921439")</f>
      </c>
      <c r="D134" t="s" s="8">
        <v>57</v>
      </c>
      <c r="E134" t="n" s="8">
        <v>1.0</v>
      </c>
      <c r="F134" t="n" s="8">
        <v>90.0</v>
      </c>
      <c r="G134" t="s" s="8">
        <v>63</v>
      </c>
      <c r="H134" t="s" s="8">
        <v>189</v>
      </c>
      <c r="I134" t="s" s="8">
        <v>245</v>
      </c>
    </row>
    <row r="135" ht="16.0" customHeight="true">
      <c r="A135" t="n" s="7">
        <v>4.860641E7</v>
      </c>
      <c r="B135" t="s" s="8">
        <v>95</v>
      </c>
      <c r="C135" t="n" s="8">
        <f>IF(false,"000-631", "000-631")</f>
      </c>
      <c r="D135" t="s" s="8">
        <v>107</v>
      </c>
      <c r="E135" t="n" s="8">
        <v>3.0</v>
      </c>
      <c r="F135" t="n" s="8">
        <v>156.0</v>
      </c>
      <c r="G135" t="s" s="8">
        <v>60</v>
      </c>
      <c r="H135" t="s" s="8">
        <v>246</v>
      </c>
      <c r="I135" t="s" s="8">
        <v>247</v>
      </c>
    </row>
    <row r="136" ht="16.0" customHeight="true">
      <c r="A136" t="n" s="7">
        <v>4.853127E7</v>
      </c>
      <c r="B136" t="s" s="8">
        <v>95</v>
      </c>
      <c r="C136" t="n" s="8">
        <f>IF(false,"120922481", "120922481")</f>
      </c>
      <c r="D136" t="s" s="8">
        <v>248</v>
      </c>
      <c r="E136" t="n" s="8">
        <v>1.0</v>
      </c>
      <c r="F136" t="n" s="8">
        <v>42.0</v>
      </c>
      <c r="G136" t="s" s="8">
        <v>53</v>
      </c>
      <c r="H136" t="s" s="8">
        <v>246</v>
      </c>
      <c r="I136" t="s" s="8">
        <v>249</v>
      </c>
    </row>
    <row r="137" ht="16.0" customHeight="true">
      <c r="A137" t="n" s="7">
        <v>4.869348E7</v>
      </c>
      <c r="B137" t="s" s="8">
        <v>189</v>
      </c>
      <c r="C137" t="n" s="8">
        <f>IF(false,"120921947", "120921947")</f>
      </c>
      <c r="D137" t="s" s="8">
        <v>112</v>
      </c>
      <c r="E137" t="n" s="8">
        <v>1.0</v>
      </c>
      <c r="F137" t="n" s="8">
        <v>594.0</v>
      </c>
      <c r="G137" t="s" s="8">
        <v>53</v>
      </c>
      <c r="H137" t="s" s="8">
        <v>246</v>
      </c>
      <c r="I137" t="s" s="8">
        <v>250</v>
      </c>
    </row>
    <row r="138" ht="16.0" customHeight="true">
      <c r="A138" t="n" s="7">
        <v>4.8367993E7</v>
      </c>
      <c r="B138" t="s" s="8">
        <v>54</v>
      </c>
      <c r="C138" t="n" s="8">
        <f>IF(false,"120921995", "120921995")</f>
      </c>
      <c r="D138" t="s" s="8">
        <v>125</v>
      </c>
      <c r="E138" t="n" s="8">
        <v>1.0</v>
      </c>
      <c r="F138" t="n" s="8">
        <v>100.0</v>
      </c>
      <c r="G138" t="s" s="8">
        <v>63</v>
      </c>
      <c r="H138" t="s" s="8">
        <v>246</v>
      </c>
      <c r="I138" t="s" s="8">
        <v>251</v>
      </c>
    </row>
    <row r="139" ht="16.0" customHeight="true">
      <c r="A139" t="n" s="7">
        <v>4.8367993E7</v>
      </c>
      <c r="B139" t="s" s="8">
        <v>54</v>
      </c>
      <c r="C139" t="n" s="8">
        <f>IF(false,"120921995", "120921995")</f>
      </c>
      <c r="D139" t="s" s="8">
        <v>125</v>
      </c>
      <c r="E139" t="n" s="8">
        <v>1.0</v>
      </c>
      <c r="F139" t="n" s="8">
        <v>113.0</v>
      </c>
      <c r="G139" t="s" s="8">
        <v>53</v>
      </c>
      <c r="H139" t="s" s="8">
        <v>246</v>
      </c>
      <c r="I139" t="s" s="8">
        <v>252</v>
      </c>
    </row>
    <row r="140" ht="16.0" customHeight="true">
      <c r="A140" t="n" s="7">
        <v>4.862243E7</v>
      </c>
      <c r="B140" t="s" s="8">
        <v>189</v>
      </c>
      <c r="C140" t="n" s="8">
        <f>IF(false,"005-1379", "005-1379")</f>
      </c>
      <c r="D140" t="s" s="8">
        <v>214</v>
      </c>
      <c r="E140" t="n" s="8">
        <v>1.0</v>
      </c>
      <c r="F140" t="n" s="8">
        <v>423.0</v>
      </c>
      <c r="G140" t="s" s="8">
        <v>60</v>
      </c>
      <c r="H140" t="s" s="8">
        <v>246</v>
      </c>
      <c r="I140" t="s" s="8">
        <v>253</v>
      </c>
    </row>
    <row r="141" ht="16.0" customHeight="true">
      <c r="A141" t="n" s="7">
        <v>4.8610443E7</v>
      </c>
      <c r="B141" t="s" s="8">
        <v>189</v>
      </c>
      <c r="C141" t="n" s="8">
        <f>IF(false,"003-276", "003-276")</f>
      </c>
      <c r="D141" t="s" s="8">
        <v>254</v>
      </c>
      <c r="E141" t="n" s="8">
        <v>1.0</v>
      </c>
      <c r="F141" t="n" s="8">
        <v>313.0</v>
      </c>
      <c r="G141" t="s" s="8">
        <v>60</v>
      </c>
      <c r="H141" t="s" s="8">
        <v>246</v>
      </c>
      <c r="I141" t="s" s="8">
        <v>255</v>
      </c>
    </row>
    <row r="142" ht="16.0" customHeight="true">
      <c r="A142" t="n" s="7">
        <v>4.8325589E7</v>
      </c>
      <c r="B142" t="s" s="8">
        <v>56</v>
      </c>
      <c r="C142" t="n" s="8">
        <f>IF(false,"01-004068", "01-004068")</f>
      </c>
      <c r="D142" t="s" s="8">
        <v>256</v>
      </c>
      <c r="E142" t="n" s="8">
        <v>4.0</v>
      </c>
      <c r="F142" t="n" s="8">
        <v>1100.0</v>
      </c>
      <c r="G142" t="s" s="8">
        <v>53</v>
      </c>
      <c r="H142" t="s" s="8">
        <v>246</v>
      </c>
      <c r="I142" t="s" s="8">
        <v>257</v>
      </c>
    </row>
    <row r="143" ht="16.0" customHeight="true">
      <c r="A143" t="n" s="7">
        <v>4.8687059E7</v>
      </c>
      <c r="B143" t="s" s="8">
        <v>189</v>
      </c>
      <c r="C143" t="n" s="8">
        <f>IF(false,"003-318", "003-318")</f>
      </c>
      <c r="D143" t="s" s="8">
        <v>109</v>
      </c>
      <c r="E143" t="n" s="8">
        <v>1.0</v>
      </c>
      <c r="F143" t="n" s="8">
        <v>1488.0</v>
      </c>
      <c r="G143" t="s" s="8">
        <v>53</v>
      </c>
      <c r="H143" t="s" s="8">
        <v>246</v>
      </c>
      <c r="I143" t="s" s="8">
        <v>258</v>
      </c>
    </row>
    <row r="144" ht="16.0" customHeight="true">
      <c r="A144" t="n" s="7">
        <v>4.8653445E7</v>
      </c>
      <c r="B144" t="s" s="8">
        <v>189</v>
      </c>
      <c r="C144" t="n" s="8">
        <f>IF(false,"120922774", "120922774")</f>
      </c>
      <c r="D144" t="s" s="8">
        <v>259</v>
      </c>
      <c r="E144" t="n" s="8">
        <v>1.0</v>
      </c>
      <c r="F144" t="n" s="8">
        <v>1358.0</v>
      </c>
      <c r="G144" t="s" s="8">
        <v>53</v>
      </c>
      <c r="H144" t="s" s="8">
        <v>246</v>
      </c>
      <c r="I144" t="s" s="8">
        <v>260</v>
      </c>
    </row>
    <row r="145" ht="16.0" customHeight="true">
      <c r="A145" t="n" s="7">
        <v>4.7147067E7</v>
      </c>
      <c r="B145" t="s" s="8">
        <v>261</v>
      </c>
      <c r="C145" t="n" s="8">
        <f>IF(false,"120922389", "120922389")</f>
      </c>
      <c r="D145" t="s" s="8">
        <v>262</v>
      </c>
      <c r="E145" t="n" s="8">
        <v>1.0</v>
      </c>
      <c r="F145" t="n" s="8">
        <v>42.0</v>
      </c>
      <c r="G145" t="s" s="8">
        <v>63</v>
      </c>
      <c r="H145" t="s" s="8">
        <v>246</v>
      </c>
      <c r="I145" t="s" s="8">
        <v>263</v>
      </c>
    </row>
    <row r="146" ht="16.0" customHeight="true">
      <c r="A146" t="n" s="7">
        <v>4.8677638E7</v>
      </c>
      <c r="B146" t="s" s="8">
        <v>189</v>
      </c>
      <c r="C146" t="n" s="8">
        <f>IF(false,"003-318", "003-318")</f>
      </c>
      <c r="D146" t="s" s="8">
        <v>109</v>
      </c>
      <c r="E146" t="n" s="8">
        <v>1.0</v>
      </c>
      <c r="F146" t="n" s="8">
        <v>441.0</v>
      </c>
      <c r="G146" t="s" s="8">
        <v>53</v>
      </c>
      <c r="H146" t="s" s="8">
        <v>246</v>
      </c>
      <c r="I146" t="s" s="8">
        <v>264</v>
      </c>
    </row>
    <row r="147" ht="16.0" customHeight="true">
      <c r="A147" t="n" s="7">
        <v>4.8599917E7</v>
      </c>
      <c r="B147" t="s" s="8">
        <v>95</v>
      </c>
      <c r="C147" t="n" s="8">
        <f>IF(false,"120921592", "120921592")</f>
      </c>
      <c r="D147" t="s" s="8">
        <v>265</v>
      </c>
      <c r="E147" t="n" s="8">
        <v>1.0</v>
      </c>
      <c r="F147" t="n" s="8">
        <v>468.0</v>
      </c>
      <c r="G147" t="s" s="8">
        <v>53</v>
      </c>
      <c r="H147" t="s" s="8">
        <v>246</v>
      </c>
      <c r="I147" t="s" s="8">
        <v>266</v>
      </c>
    </row>
    <row r="148" ht="16.0" customHeight="true">
      <c r="A148" t="n" s="7">
        <v>4.8102954E7</v>
      </c>
      <c r="B148" t="s" s="8">
        <v>70</v>
      </c>
      <c r="C148" t="n" s="8">
        <f>IF(false,"120921370", "120921370")</f>
      </c>
      <c r="D148" t="s" s="8">
        <v>127</v>
      </c>
      <c r="E148" t="n" s="8">
        <v>3.0</v>
      </c>
      <c r="F148" t="n" s="8">
        <v>801.0</v>
      </c>
      <c r="G148" t="s" s="8">
        <v>63</v>
      </c>
      <c r="H148" t="s" s="8">
        <v>246</v>
      </c>
      <c r="I148" t="s" s="8">
        <v>267</v>
      </c>
    </row>
    <row r="149" ht="16.0" customHeight="true">
      <c r="A149" t="n" s="7">
        <v>4.8381832E7</v>
      </c>
      <c r="B149" t="s" s="8">
        <v>54</v>
      </c>
      <c r="C149" t="n" s="8">
        <f>IF(false,"005-1254", "005-1254")</f>
      </c>
      <c r="D149" t="s" s="8">
        <v>59</v>
      </c>
      <c r="E149" t="n" s="8">
        <v>2.0</v>
      </c>
      <c r="F149" t="n" s="8">
        <v>442.0</v>
      </c>
      <c r="G149" t="s" s="8">
        <v>63</v>
      </c>
      <c r="H149" t="s" s="8">
        <v>246</v>
      </c>
      <c r="I149" t="s" s="8">
        <v>268</v>
      </c>
    </row>
    <row r="150" ht="16.0" customHeight="true">
      <c r="A150" t="n" s="7">
        <v>4.8226173E7</v>
      </c>
      <c r="B150" t="s" s="8">
        <v>51</v>
      </c>
      <c r="C150" t="n" s="8">
        <f>IF(false,"001-334", "001-334")</f>
      </c>
      <c r="D150" t="s" s="8">
        <v>269</v>
      </c>
      <c r="E150" t="n" s="8">
        <v>1.0</v>
      </c>
      <c r="F150" t="n" s="8">
        <v>105.0</v>
      </c>
      <c r="G150" t="s" s="8">
        <v>63</v>
      </c>
      <c r="H150" t="s" s="8">
        <v>246</v>
      </c>
      <c r="I150" t="s" s="8">
        <v>270</v>
      </c>
    </row>
    <row r="151" ht="16.0" customHeight="true">
      <c r="A151" t="n" s="7">
        <v>4.8176893E7</v>
      </c>
      <c r="B151" t="s" s="8">
        <v>51</v>
      </c>
      <c r="C151" t="n" s="8">
        <f>IF(false,"1003343", "1003343")</f>
      </c>
      <c r="D151" t="s" s="8">
        <v>271</v>
      </c>
      <c r="E151" t="n" s="8">
        <v>1.0</v>
      </c>
      <c r="F151" t="n" s="8">
        <v>75.0</v>
      </c>
      <c r="G151" t="s" s="8">
        <v>63</v>
      </c>
      <c r="H151" t="s" s="8">
        <v>246</v>
      </c>
      <c r="I151" t="s" s="8">
        <v>272</v>
      </c>
    </row>
    <row r="152" ht="16.0" customHeight="true">
      <c r="A152" t="n" s="7">
        <v>4.7811868E7</v>
      </c>
      <c r="B152" t="s" s="8">
        <v>149</v>
      </c>
      <c r="C152" t="n" s="8">
        <f>IF(false,"000-631", "000-631")</f>
      </c>
      <c r="D152" t="s" s="8">
        <v>107</v>
      </c>
      <c r="E152" t="n" s="8">
        <v>2.0</v>
      </c>
      <c r="F152" t="n" s="8">
        <v>152.0</v>
      </c>
      <c r="G152" t="s" s="8">
        <v>63</v>
      </c>
      <c r="H152" t="s" s="8">
        <v>246</v>
      </c>
      <c r="I152" t="s" s="8">
        <v>273</v>
      </c>
    </row>
    <row r="153" ht="16.0" customHeight="true">
      <c r="A153" t="n" s="7">
        <v>4.7763775E7</v>
      </c>
      <c r="B153" t="s" s="8">
        <v>149</v>
      </c>
      <c r="C153" t="n" s="8">
        <f>IF(false,"120921995", "120921995")</f>
      </c>
      <c r="D153" t="s" s="8">
        <v>150</v>
      </c>
      <c r="E153" t="n" s="8">
        <v>1.0</v>
      </c>
      <c r="F153" t="n" s="8">
        <v>100.0</v>
      </c>
      <c r="G153" t="s" s="8">
        <v>63</v>
      </c>
      <c r="H153" t="s" s="8">
        <v>246</v>
      </c>
      <c r="I153" t="s" s="8">
        <v>274</v>
      </c>
    </row>
    <row r="154" ht="16.0" customHeight="true">
      <c r="A154" t="n" s="7">
        <v>4.8578111E7</v>
      </c>
      <c r="B154" t="s" s="8">
        <v>95</v>
      </c>
      <c r="C154" t="n" s="8">
        <f>IF(false,"120922948", "120922948")</f>
      </c>
      <c r="D154" t="s" s="8">
        <v>275</v>
      </c>
      <c r="E154" t="n" s="8">
        <v>1.0</v>
      </c>
      <c r="F154" t="n" s="8">
        <v>200.0</v>
      </c>
      <c r="G154" t="s" s="8">
        <v>63</v>
      </c>
      <c r="H154" t="s" s="8">
        <v>276</v>
      </c>
      <c r="I154" t="s" s="8">
        <v>277</v>
      </c>
    </row>
    <row r="155" ht="16.0" customHeight="true">
      <c r="A155" t="n" s="7">
        <v>4.8595552E7</v>
      </c>
      <c r="B155" t="s" s="8">
        <v>95</v>
      </c>
      <c r="C155" t="n" s="8">
        <f>IF(false,"120922460", "120922460")</f>
      </c>
      <c r="D155" t="s" s="8">
        <v>278</v>
      </c>
      <c r="E155" t="n" s="8">
        <v>1.0</v>
      </c>
      <c r="F155" t="n" s="8">
        <v>339.0</v>
      </c>
      <c r="G155" t="s" s="8">
        <v>63</v>
      </c>
      <c r="H155" t="s" s="8">
        <v>276</v>
      </c>
      <c r="I155" t="s" s="8">
        <v>279</v>
      </c>
    </row>
    <row r="156" ht="16.0" customHeight="true">
      <c r="A156" t="n" s="7">
        <v>4.8286888E7</v>
      </c>
      <c r="B156" t="s" s="8">
        <v>56</v>
      </c>
      <c r="C156" t="n" s="8">
        <f>IF(false,"120922693", "120922693")</f>
      </c>
      <c r="D156" t="s" s="8">
        <v>280</v>
      </c>
      <c r="E156" t="n" s="8">
        <v>1.0</v>
      </c>
      <c r="F156" t="n" s="8">
        <v>74.0</v>
      </c>
      <c r="G156" t="s" s="8">
        <v>63</v>
      </c>
      <c r="H156" t="s" s="8">
        <v>276</v>
      </c>
      <c r="I156" t="s" s="8">
        <v>281</v>
      </c>
    </row>
    <row r="157" ht="16.0" customHeight="true">
      <c r="A157" t="n" s="7">
        <v>4.8750527E7</v>
      </c>
      <c r="B157" t="s" s="8">
        <v>246</v>
      </c>
      <c r="C157" t="n" s="8">
        <f>IF(false,"005-1511", "005-1511")</f>
      </c>
      <c r="D157" t="s" s="8">
        <v>282</v>
      </c>
      <c r="E157" t="n" s="8">
        <v>2.0</v>
      </c>
      <c r="F157" t="n" s="8">
        <v>1957.0</v>
      </c>
      <c r="G157" t="s" s="8">
        <v>53</v>
      </c>
      <c r="H157" t="s" s="8">
        <v>276</v>
      </c>
      <c r="I157" t="s" s="8">
        <v>283</v>
      </c>
    </row>
    <row r="158" ht="16.0" customHeight="true">
      <c r="A158" t="n" s="7">
        <v>4.8742548E7</v>
      </c>
      <c r="B158" t="s" s="8">
        <v>246</v>
      </c>
      <c r="C158" t="n" s="8">
        <f>IF(false,"120922352", "120922352")</f>
      </c>
      <c r="D158" t="s" s="8">
        <v>284</v>
      </c>
      <c r="E158" t="n" s="8">
        <v>1.0</v>
      </c>
      <c r="F158" t="n" s="8">
        <v>420.0</v>
      </c>
      <c r="G158" t="s" s="8">
        <v>53</v>
      </c>
      <c r="H158" t="s" s="8">
        <v>276</v>
      </c>
      <c r="I158" t="s" s="8">
        <v>285</v>
      </c>
    </row>
    <row r="159" ht="16.0" customHeight="true">
      <c r="A159" t="n" s="7">
        <v>4.8637067E7</v>
      </c>
      <c r="B159" t="s" s="8">
        <v>189</v>
      </c>
      <c r="C159" t="n" s="8">
        <f>IF(false,"000-631", "000-631")</f>
      </c>
      <c r="D159" t="s" s="8">
        <v>107</v>
      </c>
      <c r="E159" t="n" s="8">
        <v>1.0</v>
      </c>
      <c r="F159" t="n" s="8">
        <v>107.0</v>
      </c>
      <c r="G159" t="s" s="8">
        <v>53</v>
      </c>
      <c r="H159" t="s" s="8">
        <v>276</v>
      </c>
      <c r="I159" t="s" s="8">
        <v>286</v>
      </c>
    </row>
    <row r="160" ht="16.0" customHeight="true">
      <c r="A160" t="n" s="7">
        <v>4.8578111E7</v>
      </c>
      <c r="B160" t="s" s="8">
        <v>95</v>
      </c>
      <c r="C160" t="n" s="8">
        <f>IF(false,"120922948", "120922948")</f>
      </c>
      <c r="D160" t="s" s="8">
        <v>275</v>
      </c>
      <c r="E160" t="n" s="8">
        <v>1.0</v>
      </c>
      <c r="F160" t="n" s="8">
        <v>176.0</v>
      </c>
      <c r="G160" t="s" s="8">
        <v>60</v>
      </c>
      <c r="H160" t="s" s="8">
        <v>276</v>
      </c>
      <c r="I160" t="s" s="8">
        <v>287</v>
      </c>
    </row>
    <row r="161" ht="16.0" customHeight="true">
      <c r="A161" t="n" s="7">
        <v>4.869359E7</v>
      </c>
      <c r="B161" t="s" s="8">
        <v>189</v>
      </c>
      <c r="C161" t="n" s="8">
        <f>IF(false,"120922764", "120922764")</f>
      </c>
      <c r="D161" t="s" s="8">
        <v>288</v>
      </c>
      <c r="E161" t="n" s="8">
        <v>1.0</v>
      </c>
      <c r="F161" t="n" s="8">
        <v>71.0</v>
      </c>
      <c r="G161" t="s" s="8">
        <v>63</v>
      </c>
      <c r="H161" t="s" s="8">
        <v>276</v>
      </c>
      <c r="I161" t="s" s="8">
        <v>289</v>
      </c>
    </row>
    <row r="162" ht="16.0" customHeight="true">
      <c r="A162" t="n" s="7">
        <v>4.8542726E7</v>
      </c>
      <c r="B162" t="s" s="8">
        <v>95</v>
      </c>
      <c r="C162" t="n" s="8">
        <f>IF(false,"005-1517", "005-1517")</f>
      </c>
      <c r="D162" t="s" s="8">
        <v>97</v>
      </c>
      <c r="E162" t="n" s="8">
        <v>7.0</v>
      </c>
      <c r="F162" t="n" s="8">
        <v>1512.0</v>
      </c>
      <c r="G162" t="s" s="8">
        <v>63</v>
      </c>
      <c r="H162" t="s" s="8">
        <v>276</v>
      </c>
      <c r="I162" t="s" s="8">
        <v>290</v>
      </c>
    </row>
    <row r="163" ht="16.0" customHeight="true">
      <c r="A163" t="n" s="7">
        <v>4.8542726E7</v>
      </c>
      <c r="B163" t="s" s="8">
        <v>95</v>
      </c>
      <c r="C163" t="n" s="8">
        <f>IF(false,"005-1517", "005-1517")</f>
      </c>
      <c r="D163" t="s" s="8">
        <v>97</v>
      </c>
      <c r="E163" t="n" s="8">
        <v>7.0</v>
      </c>
      <c r="F163" t="n" s="8">
        <v>784.0</v>
      </c>
      <c r="G163" t="s" s="8">
        <v>60</v>
      </c>
      <c r="H163" t="s" s="8">
        <v>276</v>
      </c>
      <c r="I163" t="s" s="8">
        <v>291</v>
      </c>
    </row>
    <row r="164" ht="16.0" customHeight="true">
      <c r="A164" t="n" s="7">
        <v>4.8756181E7</v>
      </c>
      <c r="B164" t="s" s="8">
        <v>246</v>
      </c>
      <c r="C164" t="n" s="8">
        <f>IF(false,"003-318", "003-318")</f>
      </c>
      <c r="D164" t="s" s="8">
        <v>109</v>
      </c>
      <c r="E164" t="n" s="8">
        <v>4.0</v>
      </c>
      <c r="F164" t="n" s="8">
        <v>872.0</v>
      </c>
      <c r="G164" t="s" s="8">
        <v>63</v>
      </c>
      <c r="H164" t="s" s="8">
        <v>276</v>
      </c>
      <c r="I164" t="s" s="8">
        <v>292</v>
      </c>
    </row>
    <row r="165" ht="16.0" customHeight="true">
      <c r="A165" t="n" s="7">
        <v>4.8573729E7</v>
      </c>
      <c r="B165" t="s" s="8">
        <v>95</v>
      </c>
      <c r="C165" t="n" s="8">
        <f>IF(false,"005-1379", "005-1379")</f>
      </c>
      <c r="D165" t="s" s="8">
        <v>214</v>
      </c>
      <c r="E165" t="n" s="8">
        <v>1.0</v>
      </c>
      <c r="F165" t="n" s="8">
        <v>173.0</v>
      </c>
      <c r="G165" t="s" s="8">
        <v>63</v>
      </c>
      <c r="H165" t="s" s="8">
        <v>276</v>
      </c>
      <c r="I165" t="s" s="8">
        <v>293</v>
      </c>
    </row>
    <row r="166" ht="16.0" customHeight="true">
      <c r="A166" t="n" s="7">
        <v>4.8743084E7</v>
      </c>
      <c r="B166" t="s" s="8">
        <v>246</v>
      </c>
      <c r="C166" t="n" s="8">
        <f>IF(false,"120922954", "120922954")</f>
      </c>
      <c r="D166" t="s" s="8">
        <v>294</v>
      </c>
      <c r="E166" t="n" s="8">
        <v>1.0</v>
      </c>
      <c r="F166" t="n" s="8">
        <v>990.0</v>
      </c>
      <c r="G166" t="s" s="8">
        <v>53</v>
      </c>
      <c r="H166" t="s" s="8">
        <v>276</v>
      </c>
      <c r="I166" t="s" s="8">
        <v>295</v>
      </c>
    </row>
    <row r="167" ht="16.0" customHeight="true">
      <c r="A167" t="n" s="7">
        <v>4.852011E7</v>
      </c>
      <c r="B167" t="s" s="8">
        <v>95</v>
      </c>
      <c r="C167" t="n" s="8">
        <f>IF(false,"005-1379", "005-1379")</f>
      </c>
      <c r="D167" t="s" s="8">
        <v>214</v>
      </c>
      <c r="E167" t="n" s="8">
        <v>1.0</v>
      </c>
      <c r="F167" t="n" s="8">
        <v>173.0</v>
      </c>
      <c r="G167" t="s" s="8">
        <v>63</v>
      </c>
      <c r="H167" t="s" s="8">
        <v>276</v>
      </c>
      <c r="I167" t="s" s="8">
        <v>296</v>
      </c>
    </row>
    <row r="168" ht="16.0" customHeight="true">
      <c r="A168" t="n" s="7">
        <v>4.8591721E7</v>
      </c>
      <c r="B168" t="s" s="8">
        <v>95</v>
      </c>
      <c r="C168" t="n" s="8">
        <f>IF(false,"120921370", "120921370")</f>
      </c>
      <c r="D168" t="s" s="8">
        <v>127</v>
      </c>
      <c r="E168" t="n" s="8">
        <v>1.0</v>
      </c>
      <c r="F168" t="n" s="8">
        <v>109.0</v>
      </c>
      <c r="G168" t="s" s="8">
        <v>63</v>
      </c>
      <c r="H168" t="s" s="8">
        <v>276</v>
      </c>
      <c r="I168" t="s" s="8">
        <v>297</v>
      </c>
    </row>
    <row r="169" ht="16.0" customHeight="true">
      <c r="A169" t="n" s="7">
        <v>4.857189E7</v>
      </c>
      <c r="B169" t="s" s="8">
        <v>95</v>
      </c>
      <c r="C169" t="n" s="8">
        <f>IF(false,"120922460", "120922460")</f>
      </c>
      <c r="D169" t="s" s="8">
        <v>278</v>
      </c>
      <c r="E169" t="n" s="8">
        <v>1.0</v>
      </c>
      <c r="F169" t="n" s="8">
        <v>339.0</v>
      </c>
      <c r="G169" t="s" s="8">
        <v>63</v>
      </c>
      <c r="H169" t="s" s="8">
        <v>276</v>
      </c>
      <c r="I169" t="s" s="8">
        <v>298</v>
      </c>
    </row>
    <row r="170" ht="16.0" customHeight="true">
      <c r="A170" t="n" s="7">
        <v>4.8478204E7</v>
      </c>
      <c r="B170" t="s" s="8">
        <v>54</v>
      </c>
      <c r="C170" t="n" s="8">
        <f>IF(false,"120921900", "120921900")</f>
      </c>
      <c r="D170" t="s" s="8">
        <v>299</v>
      </c>
      <c r="E170" t="n" s="8">
        <v>1.0</v>
      </c>
      <c r="F170" t="n" s="8">
        <v>214.0</v>
      </c>
      <c r="G170" t="s" s="8">
        <v>63</v>
      </c>
      <c r="H170" t="s" s="8">
        <v>276</v>
      </c>
      <c r="I170" t="s" s="8">
        <v>300</v>
      </c>
    </row>
    <row r="171" ht="16.0" customHeight="true">
      <c r="A171" t="n" s="7">
        <v>4.8743084E7</v>
      </c>
      <c r="B171" t="s" s="8">
        <v>246</v>
      </c>
      <c r="C171" t="n" s="8">
        <f>IF(false,"120922954", "120922954")</f>
      </c>
      <c r="D171" t="s" s="8">
        <v>294</v>
      </c>
      <c r="E171" t="n" s="8">
        <v>1.0</v>
      </c>
      <c r="F171" t="n" s="8">
        <v>33.0</v>
      </c>
      <c r="G171" t="s" s="8">
        <v>63</v>
      </c>
      <c r="H171" t="s" s="8">
        <v>276</v>
      </c>
      <c r="I171" t="s" s="8">
        <v>301</v>
      </c>
    </row>
    <row r="172" ht="16.0" customHeight="true">
      <c r="A172" t="n" s="7">
        <v>4.8530073E7</v>
      </c>
      <c r="B172" t="s" s="8">
        <v>95</v>
      </c>
      <c r="C172" t="n" s="8">
        <f>IF(false,"120921995", "120921995")</f>
      </c>
      <c r="D172" t="s" s="8">
        <v>125</v>
      </c>
      <c r="E172" t="n" s="8">
        <v>2.0</v>
      </c>
      <c r="F172" t="n" s="8">
        <v>424.0</v>
      </c>
      <c r="G172" t="s" s="8">
        <v>63</v>
      </c>
      <c r="H172" t="s" s="8">
        <v>276</v>
      </c>
      <c r="I172" t="s" s="8">
        <v>302</v>
      </c>
    </row>
    <row r="173" ht="16.0" customHeight="true">
      <c r="A173" t="n" s="7">
        <v>4.8731654E7</v>
      </c>
      <c r="B173" t="s" s="8">
        <v>189</v>
      </c>
      <c r="C173" t="n" s="8">
        <f>IF(false,"005-1119", "005-1119")</f>
      </c>
      <c r="D173" t="s" s="8">
        <v>303</v>
      </c>
      <c r="E173" t="n" s="8">
        <v>1.0</v>
      </c>
      <c r="F173" t="n" s="8">
        <v>127.0</v>
      </c>
      <c r="G173" t="s" s="8">
        <v>63</v>
      </c>
      <c r="H173" t="s" s="8">
        <v>276</v>
      </c>
      <c r="I173" t="s" s="8">
        <v>304</v>
      </c>
    </row>
    <row r="174" ht="16.0" customHeight="true">
      <c r="A174" t="n" s="7">
        <v>4.8731654E7</v>
      </c>
      <c r="B174" t="s" s="8">
        <v>189</v>
      </c>
      <c r="C174" t="n" s="8">
        <f>IF(false,"005-1514", "005-1514")</f>
      </c>
      <c r="D174" t="s" s="8">
        <v>305</v>
      </c>
      <c r="E174" t="n" s="8">
        <v>1.0</v>
      </c>
      <c r="F174" t="n" s="8">
        <v>73.0</v>
      </c>
      <c r="G174" t="s" s="8">
        <v>63</v>
      </c>
      <c r="H174" t="s" s="8">
        <v>276</v>
      </c>
      <c r="I174" t="s" s="8">
        <v>304</v>
      </c>
    </row>
    <row r="175" ht="16.0" customHeight="true">
      <c r="A175" t="n" s="7">
        <v>4.8709158E7</v>
      </c>
      <c r="B175" t="s" s="8">
        <v>189</v>
      </c>
      <c r="C175" t="n" s="8">
        <f>IF(false,"120921370", "120921370")</f>
      </c>
      <c r="D175" t="s" s="8">
        <v>127</v>
      </c>
      <c r="E175" t="n" s="8">
        <v>1.0</v>
      </c>
      <c r="F175" t="n" s="8">
        <v>109.0</v>
      </c>
      <c r="G175" t="s" s="8">
        <v>63</v>
      </c>
      <c r="H175" t="s" s="8">
        <v>276</v>
      </c>
      <c r="I175" t="s" s="8">
        <v>306</v>
      </c>
    </row>
    <row r="176" ht="16.0" customHeight="true">
      <c r="A176" t="n" s="7">
        <v>4.8709158E7</v>
      </c>
      <c r="B176" t="s" s="8">
        <v>189</v>
      </c>
      <c r="C176" t="n" s="8">
        <f>IF(false,"120921370", "120921370")</f>
      </c>
      <c r="D176" t="s" s="8">
        <v>127</v>
      </c>
      <c r="E176" t="n" s="8">
        <v>1.0</v>
      </c>
      <c r="F176" t="n" s="8">
        <v>472.0</v>
      </c>
      <c r="G176" t="s" s="8">
        <v>53</v>
      </c>
      <c r="H176" t="s" s="8">
        <v>276</v>
      </c>
      <c r="I176" t="s" s="8">
        <v>307</v>
      </c>
    </row>
    <row r="177" ht="16.0" customHeight="true">
      <c r="A177" t="n" s="7">
        <v>4.8705082E7</v>
      </c>
      <c r="B177" t="s" s="8">
        <v>189</v>
      </c>
      <c r="C177" t="n" s="8">
        <f>IF(false,"120921439", "120921439")</f>
      </c>
      <c r="D177" t="s" s="8">
        <v>57</v>
      </c>
      <c r="E177" t="n" s="8">
        <v>1.0</v>
      </c>
      <c r="F177" t="n" s="8">
        <v>93.0</v>
      </c>
      <c r="G177" t="s" s="8">
        <v>53</v>
      </c>
      <c r="H177" t="s" s="8">
        <v>276</v>
      </c>
      <c r="I177" t="s" s="8">
        <v>308</v>
      </c>
    </row>
    <row r="178" ht="16.0" customHeight="true">
      <c r="A178" t="n" s="7">
        <v>4.8537535E7</v>
      </c>
      <c r="B178" t="s" s="8">
        <v>95</v>
      </c>
      <c r="C178" t="n" s="8">
        <f>IF(false,"120921995", "120921995")</f>
      </c>
      <c r="D178" t="s" s="8">
        <v>125</v>
      </c>
      <c r="E178" t="n" s="8">
        <v>1.0</v>
      </c>
      <c r="F178" t="n" s="8">
        <v>22.0</v>
      </c>
      <c r="G178" t="s" s="8">
        <v>63</v>
      </c>
      <c r="H178" t="s" s="8">
        <v>276</v>
      </c>
      <c r="I178" t="s" s="8">
        <v>309</v>
      </c>
    </row>
    <row r="179" ht="16.0" customHeight="true">
      <c r="A179" t="n" s="7">
        <v>4.8652347E7</v>
      </c>
      <c r="B179" t="s" s="8">
        <v>189</v>
      </c>
      <c r="C179" t="n" s="8">
        <f>IF(false,"120923132", "120923132")</f>
      </c>
      <c r="D179" t="s" s="8">
        <v>310</v>
      </c>
      <c r="E179" t="n" s="8">
        <v>1.0</v>
      </c>
      <c r="F179" t="n" s="8">
        <v>477.0</v>
      </c>
      <c r="G179" t="s" s="8">
        <v>63</v>
      </c>
      <c r="H179" t="s" s="8">
        <v>276</v>
      </c>
      <c r="I179" t="s" s="8">
        <v>311</v>
      </c>
    </row>
    <row r="180" ht="16.0" customHeight="true">
      <c r="A180" t="n" s="7">
        <v>4.8798914E7</v>
      </c>
      <c r="B180" t="s" s="8">
        <v>246</v>
      </c>
      <c r="C180" t="n" s="8">
        <f>IF(false,"01-004188", "01-004188")</f>
      </c>
      <c r="D180" t="s" s="8">
        <v>312</v>
      </c>
      <c r="E180" t="n" s="8">
        <v>1.0</v>
      </c>
      <c r="F180" t="n" s="8">
        <v>44.0</v>
      </c>
      <c r="G180" t="s" s="8">
        <v>60</v>
      </c>
      <c r="H180" t="s" s="8">
        <v>276</v>
      </c>
      <c r="I180" t="s" s="8">
        <v>313</v>
      </c>
    </row>
    <row r="181" ht="16.0" customHeight="true">
      <c r="A181" t="n" s="7">
        <v>4.8585054E7</v>
      </c>
      <c r="B181" t="s" s="8">
        <v>95</v>
      </c>
      <c r="C181" t="n" s="8">
        <f>IF(false,"008-577", "008-577")</f>
      </c>
      <c r="D181" t="s" s="8">
        <v>314</v>
      </c>
      <c r="E181" t="n" s="8">
        <v>1.0</v>
      </c>
      <c r="F181" t="n" s="8">
        <v>90.0</v>
      </c>
      <c r="G181" t="s" s="8">
        <v>63</v>
      </c>
      <c r="H181" t="s" s="8">
        <v>276</v>
      </c>
      <c r="I181" t="s" s="8">
        <v>315</v>
      </c>
    </row>
    <row r="182" ht="16.0" customHeight="true">
      <c r="A182" t="n" s="7">
        <v>4.8578886E7</v>
      </c>
      <c r="B182" t="s" s="8">
        <v>95</v>
      </c>
      <c r="C182" t="n" s="8">
        <f>IF(false,"120921370", "120921370")</f>
      </c>
      <c r="D182" t="s" s="8">
        <v>127</v>
      </c>
      <c r="E182" t="n" s="8">
        <v>1.0</v>
      </c>
      <c r="F182" t="n" s="8">
        <v>109.0</v>
      </c>
      <c r="G182" t="s" s="8">
        <v>63</v>
      </c>
      <c r="H182" t="s" s="8">
        <v>276</v>
      </c>
      <c r="I182" t="s" s="8">
        <v>316</v>
      </c>
    </row>
    <row r="183" ht="16.0" customHeight="true">
      <c r="A183" t="n" s="7">
        <v>4.8560638E7</v>
      </c>
      <c r="B183" t="s" s="8">
        <v>95</v>
      </c>
      <c r="C183" t="n" s="8">
        <f>IF(false,"005-1379", "005-1379")</f>
      </c>
      <c r="D183" t="s" s="8">
        <v>214</v>
      </c>
      <c r="E183" t="n" s="8">
        <v>1.0</v>
      </c>
      <c r="F183" t="n" s="8">
        <v>173.0</v>
      </c>
      <c r="G183" t="s" s="8">
        <v>63</v>
      </c>
      <c r="H183" t="s" s="8">
        <v>276</v>
      </c>
      <c r="I183" t="s" s="8">
        <v>317</v>
      </c>
    </row>
    <row r="184" ht="16.0" customHeight="true">
      <c r="A184" t="n" s="7">
        <v>4.8573391E7</v>
      </c>
      <c r="B184" t="s" s="8">
        <v>95</v>
      </c>
      <c r="C184" t="n" s="8">
        <f>IF(false,"003-318", "003-318")</f>
      </c>
      <c r="D184" t="s" s="8">
        <v>109</v>
      </c>
      <c r="E184" t="n" s="8">
        <v>1.0</v>
      </c>
      <c r="F184" t="n" s="8">
        <v>200.0</v>
      </c>
      <c r="G184" t="s" s="8">
        <v>63</v>
      </c>
      <c r="H184" t="s" s="8">
        <v>276</v>
      </c>
      <c r="I184" t="s" s="8">
        <v>318</v>
      </c>
    </row>
    <row r="185" ht="16.0" customHeight="true">
      <c r="A185" t="n" s="7">
        <v>4.8729152E7</v>
      </c>
      <c r="B185" t="s" s="8">
        <v>189</v>
      </c>
      <c r="C185" t="n" s="8">
        <f>IF(false,"000-631", "000-631")</f>
      </c>
      <c r="D185" t="s" s="8">
        <v>107</v>
      </c>
      <c r="E185" t="n" s="8">
        <v>2.0</v>
      </c>
      <c r="F185" t="n" s="8">
        <v>152.0</v>
      </c>
      <c r="G185" t="s" s="8">
        <v>63</v>
      </c>
      <c r="H185" t="s" s="8">
        <v>276</v>
      </c>
      <c r="I185" t="s" s="8">
        <v>319</v>
      </c>
    </row>
    <row r="186" ht="16.0" customHeight="true">
      <c r="A186" t="n" s="7">
        <v>4.862243E7</v>
      </c>
      <c r="B186" t="s" s="8">
        <v>189</v>
      </c>
      <c r="C186" t="n" s="8">
        <f>IF(false,"005-1379", "005-1379")</f>
      </c>
      <c r="D186" t="s" s="8">
        <v>214</v>
      </c>
      <c r="E186" t="n" s="8">
        <v>1.0</v>
      </c>
      <c r="F186" t="n" s="8">
        <v>147.0</v>
      </c>
      <c r="G186" t="s" s="8">
        <v>63</v>
      </c>
      <c r="H186" t="s" s="8">
        <v>276</v>
      </c>
      <c r="I186" t="s" s="8">
        <v>320</v>
      </c>
    </row>
    <row r="187" ht="16.0" customHeight="true">
      <c r="A187" t="n" s="7">
        <v>4.8607628E7</v>
      </c>
      <c r="B187" t="s" s="8">
        <v>95</v>
      </c>
      <c r="C187" t="n" s="8">
        <f>IF(false,"002-098", "002-098")</f>
      </c>
      <c r="D187" t="s" s="8">
        <v>321</v>
      </c>
      <c r="E187" t="n" s="8">
        <v>2.0</v>
      </c>
      <c r="F187" t="n" s="8">
        <v>500.0</v>
      </c>
      <c r="G187" t="s" s="8">
        <v>63</v>
      </c>
      <c r="H187" t="s" s="8">
        <v>276</v>
      </c>
      <c r="I187" t="s" s="8">
        <v>322</v>
      </c>
    </row>
    <row r="188" ht="16.0" customHeight="true">
      <c r="A188" t="n" s="7">
        <v>4.8739874E7</v>
      </c>
      <c r="B188" t="s" s="8">
        <v>246</v>
      </c>
      <c r="C188" t="n" s="8">
        <f>IF(false,"120923100", "120923100")</f>
      </c>
      <c r="D188" t="s" s="8">
        <v>323</v>
      </c>
      <c r="E188" t="n" s="8">
        <v>1.0</v>
      </c>
      <c r="F188" t="n" s="8">
        <v>200.0</v>
      </c>
      <c r="G188" t="s" s="8">
        <v>63</v>
      </c>
      <c r="H188" t="s" s="8">
        <v>276</v>
      </c>
      <c r="I188" t="s" s="8">
        <v>324</v>
      </c>
    </row>
    <row r="189" ht="16.0" customHeight="true">
      <c r="A189" t="n" s="7">
        <v>4.8698794E7</v>
      </c>
      <c r="B189" t="s" s="8">
        <v>189</v>
      </c>
      <c r="C189" t="n" s="8">
        <f>IF(false,"01-004071", "01-004071")</f>
      </c>
      <c r="D189" t="s" s="8">
        <v>325</v>
      </c>
      <c r="E189" t="n" s="8">
        <v>1.0</v>
      </c>
      <c r="F189" t="n" s="8">
        <v>170.0</v>
      </c>
      <c r="G189" t="s" s="8">
        <v>63</v>
      </c>
      <c r="H189" t="s" s="8">
        <v>276</v>
      </c>
      <c r="I189" t="s" s="8">
        <v>326</v>
      </c>
    </row>
    <row r="190" ht="16.0" customHeight="true">
      <c r="A190" t="n" s="7">
        <v>4.8698794E7</v>
      </c>
      <c r="B190" t="s" s="8">
        <v>189</v>
      </c>
      <c r="C190" t="n" s="8">
        <f>IF(false,"120922570", "120922570")</f>
      </c>
      <c r="D190" t="s" s="8">
        <v>327</v>
      </c>
      <c r="E190" t="n" s="8">
        <v>1.0</v>
      </c>
      <c r="F190" t="n" s="8">
        <v>160.0</v>
      </c>
      <c r="G190" t="s" s="8">
        <v>63</v>
      </c>
      <c r="H190" t="s" s="8">
        <v>276</v>
      </c>
      <c r="I190" t="s" s="8">
        <v>326</v>
      </c>
    </row>
    <row r="191" ht="16.0" customHeight="true">
      <c r="A191" t="n" s="7">
        <v>4.8733157E7</v>
      </c>
      <c r="B191" t="s" s="8">
        <v>189</v>
      </c>
      <c r="C191" t="n" s="8">
        <f>IF(false,"120923128", "120923128")</f>
      </c>
      <c r="D191" t="s" s="8">
        <v>328</v>
      </c>
      <c r="E191" t="n" s="8">
        <v>1.0</v>
      </c>
      <c r="F191" t="n" s="8">
        <v>324.0</v>
      </c>
      <c r="G191" t="s" s="8">
        <v>63</v>
      </c>
      <c r="H191" t="s" s="8">
        <v>276</v>
      </c>
      <c r="I191" t="s" s="8">
        <v>329</v>
      </c>
    </row>
    <row r="192" ht="16.0" customHeight="true">
      <c r="A192" t="n" s="7">
        <v>4.8739874E7</v>
      </c>
      <c r="B192" t="s" s="8">
        <v>246</v>
      </c>
      <c r="C192" t="n" s="8">
        <f>IF(false,"120923100", "120923100")</f>
      </c>
      <c r="D192" t="s" s="8">
        <v>323</v>
      </c>
      <c r="E192" t="n" s="8">
        <v>1.0</v>
      </c>
      <c r="F192" t="n" s="8">
        <v>106.0</v>
      </c>
      <c r="G192" t="s" s="8">
        <v>60</v>
      </c>
      <c r="H192" t="s" s="8">
        <v>276</v>
      </c>
      <c r="I192" t="s" s="8">
        <v>330</v>
      </c>
    </row>
    <row r="193" ht="16.0" customHeight="true">
      <c r="A193" t="n" s="7">
        <v>4.8536336E7</v>
      </c>
      <c r="B193" t="s" s="8">
        <v>95</v>
      </c>
      <c r="C193" t="n" s="8">
        <f>IF(false,"005-1517", "005-1517")</f>
      </c>
      <c r="D193" t="s" s="8">
        <v>97</v>
      </c>
      <c r="E193" t="n" s="8">
        <v>5.0</v>
      </c>
      <c r="F193" t="n" s="8">
        <v>1080.0</v>
      </c>
      <c r="G193" t="s" s="8">
        <v>63</v>
      </c>
      <c r="H193" t="s" s="8">
        <v>276</v>
      </c>
      <c r="I193" t="s" s="8">
        <v>331</v>
      </c>
    </row>
    <row r="194" ht="16.0" customHeight="true">
      <c r="A194" t="n" s="7">
        <v>4.8738874E7</v>
      </c>
      <c r="B194" t="s" s="8">
        <v>246</v>
      </c>
      <c r="C194" t="n" s="8">
        <f>IF(false,"120921370", "120921370")</f>
      </c>
      <c r="D194" t="s" s="8">
        <v>127</v>
      </c>
      <c r="E194" t="n" s="8">
        <v>1.0</v>
      </c>
      <c r="F194" t="n" s="8">
        <v>309.0</v>
      </c>
      <c r="G194" t="s" s="8">
        <v>63</v>
      </c>
      <c r="H194" t="s" s="8">
        <v>276</v>
      </c>
      <c r="I194" t="s" s="8">
        <v>332</v>
      </c>
    </row>
    <row r="195" ht="16.0" customHeight="true">
      <c r="A195" t="n" s="7">
        <v>4.8684524E7</v>
      </c>
      <c r="B195" t="s" s="8">
        <v>189</v>
      </c>
      <c r="C195" t="n" s="8">
        <f>IF(false,"120923123", "120923123")</f>
      </c>
      <c r="D195" t="s" s="8">
        <v>333</v>
      </c>
      <c r="E195" t="n" s="8">
        <v>1.0</v>
      </c>
      <c r="F195" t="n" s="8">
        <v>300.0</v>
      </c>
      <c r="G195" t="s" s="8">
        <v>63</v>
      </c>
      <c r="H195" t="s" s="8">
        <v>276</v>
      </c>
      <c r="I195" t="s" s="8">
        <v>334</v>
      </c>
    </row>
    <row r="196" ht="16.0" customHeight="true">
      <c r="A196" t="n" s="7">
        <v>4.8756787E7</v>
      </c>
      <c r="B196" t="s" s="8">
        <v>246</v>
      </c>
      <c r="C196" t="n" s="8">
        <f>IF(false,"120921995", "120921995")</f>
      </c>
      <c r="D196" t="s" s="8">
        <v>125</v>
      </c>
      <c r="E196" t="n" s="8">
        <v>1.0</v>
      </c>
      <c r="F196" t="n" s="8">
        <v>447.0</v>
      </c>
      <c r="G196" t="s" s="8">
        <v>53</v>
      </c>
      <c r="H196" t="s" s="8">
        <v>276</v>
      </c>
      <c r="I196" t="s" s="8">
        <v>335</v>
      </c>
    </row>
    <row r="197" ht="16.0" customHeight="true">
      <c r="A197" t="n" s="7">
        <v>4.8738874E7</v>
      </c>
      <c r="B197" t="s" s="8">
        <v>246</v>
      </c>
      <c r="C197" t="n" s="8">
        <f>IF(false,"120921370", "120921370")</f>
      </c>
      <c r="D197" t="s" s="8">
        <v>127</v>
      </c>
      <c r="E197" t="n" s="8">
        <v>1.0</v>
      </c>
      <c r="F197" t="n" s="8">
        <v>1489.0</v>
      </c>
      <c r="G197" t="s" s="8">
        <v>53</v>
      </c>
      <c r="H197" t="s" s="8">
        <v>276</v>
      </c>
      <c r="I197" t="s" s="8">
        <v>336</v>
      </c>
    </row>
    <row r="198" ht="16.0" customHeight="true">
      <c r="A198" t="n" s="7">
        <v>4.8684524E7</v>
      </c>
      <c r="B198" t="s" s="8">
        <v>189</v>
      </c>
      <c r="C198" t="n" s="8">
        <f>IF(false,"120923123", "120923123")</f>
      </c>
      <c r="D198" t="s" s="8">
        <v>333</v>
      </c>
      <c r="E198" t="n" s="8">
        <v>1.0</v>
      </c>
      <c r="F198" t="n" s="8">
        <v>2071.0</v>
      </c>
      <c r="G198" t="s" s="8">
        <v>53</v>
      </c>
      <c r="H198" t="s" s="8">
        <v>276</v>
      </c>
      <c r="I198" t="s" s="8">
        <v>337</v>
      </c>
    </row>
    <row r="199" ht="16.0" customHeight="true">
      <c r="A199" t="n" s="7">
        <v>4.8633802E7</v>
      </c>
      <c r="B199" t="s" s="8">
        <v>189</v>
      </c>
      <c r="C199" t="n" s="8">
        <f>IF(false,"005-1513", "005-1513")</f>
      </c>
      <c r="D199" t="s" s="8">
        <v>129</v>
      </c>
      <c r="E199" t="n" s="8">
        <v>1.0</v>
      </c>
      <c r="F199" t="n" s="8">
        <v>412.0</v>
      </c>
      <c r="G199" t="s" s="8">
        <v>60</v>
      </c>
      <c r="H199" t="s" s="8">
        <v>276</v>
      </c>
      <c r="I199" t="s" s="8">
        <v>338</v>
      </c>
    </row>
    <row r="200" ht="16.0" customHeight="true">
      <c r="A200" t="n" s="7">
        <v>4.8633802E7</v>
      </c>
      <c r="B200" t="s" s="8">
        <v>189</v>
      </c>
      <c r="C200" t="n" s="8">
        <f>IF(false,"005-1514", "005-1514")</f>
      </c>
      <c r="D200" t="s" s="8">
        <v>305</v>
      </c>
      <c r="E200" t="n" s="8">
        <v>1.0</v>
      </c>
      <c r="F200" t="n" s="8">
        <v>403.0</v>
      </c>
      <c r="G200" t="s" s="8">
        <v>60</v>
      </c>
      <c r="H200" t="s" s="8">
        <v>276</v>
      </c>
      <c r="I200" t="s" s="8">
        <v>338</v>
      </c>
    </row>
    <row r="201" ht="16.0" customHeight="true">
      <c r="A201" t="n" s="7">
        <v>4.853127E7</v>
      </c>
      <c r="B201" t="s" s="8">
        <v>95</v>
      </c>
      <c r="C201" t="n" s="8">
        <f>IF(false,"120922481", "120922481")</f>
      </c>
      <c r="D201" t="s" s="8">
        <v>248</v>
      </c>
      <c r="E201" t="n" s="8">
        <v>1.0</v>
      </c>
      <c r="F201" t="n" s="8">
        <v>63.0</v>
      </c>
      <c r="G201" t="s" s="8">
        <v>63</v>
      </c>
      <c r="H201" t="s" s="8">
        <v>276</v>
      </c>
      <c r="I201" t="s" s="8">
        <v>339</v>
      </c>
    </row>
    <row r="202" ht="16.0" customHeight="true">
      <c r="A202" t="n" s="7">
        <v>4.8620094E7</v>
      </c>
      <c r="B202" t="s" s="8">
        <v>189</v>
      </c>
      <c r="C202" t="n" s="8">
        <f>IF(false,"120922005", "120922005")</f>
      </c>
      <c r="D202" t="s" s="8">
        <v>147</v>
      </c>
      <c r="E202" t="n" s="8">
        <v>1.0</v>
      </c>
      <c r="F202" t="n" s="8">
        <v>90.0</v>
      </c>
      <c r="G202" t="s" s="8">
        <v>60</v>
      </c>
      <c r="H202" t="s" s="8">
        <v>276</v>
      </c>
      <c r="I202" t="s" s="8">
        <v>340</v>
      </c>
    </row>
    <row r="203" ht="16.0" customHeight="true">
      <c r="A203" t="n" s="7">
        <v>4.8616762E7</v>
      </c>
      <c r="B203" t="s" s="8">
        <v>189</v>
      </c>
      <c r="C203" t="n" s="8">
        <f>IF(false,"120922890", "120922890")</f>
      </c>
      <c r="D203" t="s" s="8">
        <v>341</v>
      </c>
      <c r="E203" t="n" s="8">
        <v>1.0</v>
      </c>
      <c r="F203" t="n" s="8">
        <v>1358.0</v>
      </c>
      <c r="G203" t="s" s="8">
        <v>53</v>
      </c>
      <c r="H203" t="s" s="8">
        <v>276</v>
      </c>
      <c r="I203" t="s" s="8">
        <v>342</v>
      </c>
    </row>
    <row r="204" ht="16.0" customHeight="true">
      <c r="A204" t="n" s="7">
        <v>4.8605508E7</v>
      </c>
      <c r="B204" t="s" s="8">
        <v>95</v>
      </c>
      <c r="C204" t="n" s="8">
        <f>IF(false,"120922756", "120922756")</f>
      </c>
      <c r="D204" t="s" s="8">
        <v>140</v>
      </c>
      <c r="E204" t="n" s="8">
        <v>1.0</v>
      </c>
      <c r="F204" t="n" s="8">
        <v>1457.0</v>
      </c>
      <c r="G204" t="s" s="8">
        <v>60</v>
      </c>
      <c r="H204" t="s" s="8">
        <v>276</v>
      </c>
      <c r="I204" t="s" s="8">
        <v>343</v>
      </c>
    </row>
    <row r="205" ht="16.0" customHeight="true">
      <c r="A205" t="n" s="7">
        <v>4.8573729E7</v>
      </c>
      <c r="B205" t="s" s="8">
        <v>95</v>
      </c>
      <c r="C205" t="n" s="8">
        <f>IF(false,"005-1379", "005-1379")</f>
      </c>
      <c r="D205" t="s" s="8">
        <v>214</v>
      </c>
      <c r="E205" t="n" s="8">
        <v>1.0</v>
      </c>
      <c r="F205" t="n" s="8">
        <v>761.0</v>
      </c>
      <c r="G205" t="s" s="8">
        <v>53</v>
      </c>
      <c r="H205" t="s" s="8">
        <v>276</v>
      </c>
      <c r="I205" t="s" s="8">
        <v>344</v>
      </c>
    </row>
    <row r="206" ht="16.0" customHeight="true">
      <c r="A206" t="n" s="7">
        <v>4.8517517E7</v>
      </c>
      <c r="B206" t="s" s="8">
        <v>95</v>
      </c>
      <c r="C206" t="n" s="8">
        <f>IF(false,"120922756", "120922756")</f>
      </c>
      <c r="D206" t="s" s="8">
        <v>140</v>
      </c>
      <c r="E206" t="n" s="8">
        <v>1.0</v>
      </c>
      <c r="F206" t="n" s="8">
        <v>420.0</v>
      </c>
      <c r="G206" t="s" s="8">
        <v>53</v>
      </c>
      <c r="H206" t="s" s="8">
        <v>276</v>
      </c>
      <c r="I206" t="s" s="8">
        <v>345</v>
      </c>
    </row>
    <row r="207" ht="16.0" customHeight="true">
      <c r="A207" t="n" s="7">
        <v>4.8502713E7</v>
      </c>
      <c r="B207" t="s" s="8">
        <v>95</v>
      </c>
      <c r="C207" t="n" s="8">
        <f>IF(false,"120921545", "120921545")</f>
      </c>
      <c r="D207" t="s" s="8">
        <v>78</v>
      </c>
      <c r="E207" t="n" s="8">
        <v>3.0</v>
      </c>
      <c r="F207" t="n" s="8">
        <v>1836.0</v>
      </c>
      <c r="G207" t="s" s="8">
        <v>60</v>
      </c>
      <c r="H207" t="s" s="8">
        <v>276</v>
      </c>
      <c r="I207" t="s" s="8">
        <v>346</v>
      </c>
    </row>
    <row r="208" ht="16.0" customHeight="true">
      <c r="A208" t="n" s="7">
        <v>4.8707151E7</v>
      </c>
      <c r="B208" t="s" s="8">
        <v>189</v>
      </c>
      <c r="C208" t="n" s="8">
        <f>IF(false,"002-099", "002-099")</f>
      </c>
      <c r="D208" t="s" s="8">
        <v>347</v>
      </c>
      <c r="E208" t="n" s="8">
        <v>1.0</v>
      </c>
      <c r="F208" t="n" s="8">
        <v>1257.0</v>
      </c>
      <c r="G208" t="s" s="8">
        <v>53</v>
      </c>
      <c r="H208" t="s" s="8">
        <v>276</v>
      </c>
      <c r="I208" t="s" s="8">
        <v>348</v>
      </c>
    </row>
    <row r="209" ht="16.0" customHeight="true">
      <c r="A209" t="n" s="7">
        <v>4.8807653E7</v>
      </c>
      <c r="B209" t="s" s="8">
        <v>246</v>
      </c>
      <c r="C209" t="n" s="8">
        <f>IF(false,"003-318", "003-318")</f>
      </c>
      <c r="D209" t="s" s="8">
        <v>109</v>
      </c>
      <c r="E209" t="n" s="8">
        <v>1.0</v>
      </c>
      <c r="F209" t="n" s="8">
        <v>42.0</v>
      </c>
      <c r="G209" t="s" s="8">
        <v>53</v>
      </c>
      <c r="H209" t="s" s="8">
        <v>276</v>
      </c>
      <c r="I209" t="s" s="8">
        <v>349</v>
      </c>
    </row>
    <row r="210" ht="16.0" customHeight="true">
      <c r="A210" t="n" s="7">
        <v>4.8366919E7</v>
      </c>
      <c r="B210" t="s" s="8">
        <v>54</v>
      </c>
      <c r="C210" t="n" s="8">
        <f>IF(false,"005-1255", "005-1255")</f>
      </c>
      <c r="D210" t="s" s="8">
        <v>234</v>
      </c>
      <c r="E210" t="n" s="8">
        <v>2.0</v>
      </c>
      <c r="F210" t="n" s="8">
        <v>320.0</v>
      </c>
      <c r="G210" t="s" s="8">
        <v>63</v>
      </c>
      <c r="H210" t="s" s="8">
        <v>276</v>
      </c>
      <c r="I210" t="s" s="8">
        <v>350</v>
      </c>
    </row>
    <row r="211" ht="16.0" customHeight="true">
      <c r="A211" t="n" s="7">
        <v>4.8818866E7</v>
      </c>
      <c r="B211" t="s" s="8">
        <v>246</v>
      </c>
      <c r="C211" t="n" s="8">
        <f>IF(false,"003-318", "003-318")</f>
      </c>
      <c r="D211" t="s" s="8">
        <v>109</v>
      </c>
      <c r="E211" t="n" s="8">
        <v>3.0</v>
      </c>
      <c r="F211" t="n" s="8">
        <v>16.0</v>
      </c>
      <c r="G211" t="s" s="8">
        <v>53</v>
      </c>
      <c r="H211" t="s" s="8">
        <v>276</v>
      </c>
      <c r="I211" t="s" s="8">
        <v>351</v>
      </c>
    </row>
    <row r="212" ht="16.0" customHeight="true">
      <c r="A212" t="n" s="7">
        <v>4.80248E7</v>
      </c>
      <c r="B212" t="s" s="8">
        <v>70</v>
      </c>
      <c r="C212" t="n" s="8">
        <f>IF(false,"01-004213", "01-004213")</f>
      </c>
      <c r="D212" t="s" s="8">
        <v>165</v>
      </c>
      <c r="E212" t="n" s="8">
        <v>2.0</v>
      </c>
      <c r="F212" t="n" s="8">
        <v>390.0</v>
      </c>
      <c r="G212" t="s" s="8">
        <v>63</v>
      </c>
      <c r="H212" t="s" s="8">
        <v>276</v>
      </c>
      <c r="I212" t="s" s="8">
        <v>352</v>
      </c>
    </row>
    <row r="213" ht="16.0" customHeight="true">
      <c r="A213" t="n" s="7">
        <v>4.8862541E7</v>
      </c>
      <c r="B213" t="s" s="8">
        <v>246</v>
      </c>
      <c r="C213" t="n" s="8">
        <f>IF(false,"120922642", "120922642")</f>
      </c>
      <c r="D213" t="s" s="8">
        <v>353</v>
      </c>
      <c r="E213" t="n" s="8">
        <v>1.0</v>
      </c>
      <c r="F213" t="n" s="8">
        <v>559.0</v>
      </c>
      <c r="G213" t="s" s="8">
        <v>53</v>
      </c>
      <c r="H213" t="s" s="8">
        <v>276</v>
      </c>
      <c r="I213" t="s" s="8">
        <v>354</v>
      </c>
    </row>
    <row r="214" ht="16.0" customHeight="true">
      <c r="A214" t="n" s="7">
        <v>4.864128E7</v>
      </c>
      <c r="B214" t="s" s="8">
        <v>189</v>
      </c>
      <c r="C214" t="n" s="8">
        <f>IF(false,"005-1379", "005-1379")</f>
      </c>
      <c r="D214" t="s" s="8">
        <v>214</v>
      </c>
      <c r="E214" t="n" s="8">
        <v>1.0</v>
      </c>
      <c r="F214" t="n" s="8">
        <v>173.0</v>
      </c>
      <c r="G214" t="s" s="8">
        <v>63</v>
      </c>
      <c r="H214" t="s" s="8">
        <v>276</v>
      </c>
      <c r="I214" t="s" s="8">
        <v>355</v>
      </c>
    </row>
    <row r="215" ht="16.0" customHeight="true">
      <c r="A215" t="n" s="7">
        <v>4.8732576E7</v>
      </c>
      <c r="B215" t="s" s="8">
        <v>189</v>
      </c>
      <c r="C215" t="n" s="8">
        <f>IF(false,"120921817", "120921817")</f>
      </c>
      <c r="D215" t="s" s="8">
        <v>68</v>
      </c>
      <c r="E215" t="n" s="8">
        <v>1.0</v>
      </c>
      <c r="F215" t="n" s="8">
        <v>189.0</v>
      </c>
      <c r="G215" t="s" s="8">
        <v>53</v>
      </c>
      <c r="H215" t="s" s="8">
        <v>276</v>
      </c>
      <c r="I215" t="s" s="8">
        <v>356</v>
      </c>
    </row>
    <row r="216" ht="16.0" customHeight="true">
      <c r="A216" t="n" s="7">
        <v>4.864128E7</v>
      </c>
      <c r="B216" t="s" s="8">
        <v>189</v>
      </c>
      <c r="C216" t="n" s="8">
        <f>IF(false,"005-1379", "005-1379")</f>
      </c>
      <c r="D216" t="s" s="8">
        <v>214</v>
      </c>
      <c r="E216" t="n" s="8">
        <v>1.0</v>
      </c>
      <c r="F216" t="n" s="8">
        <v>317.0</v>
      </c>
      <c r="G216" t="s" s="8">
        <v>53</v>
      </c>
      <c r="H216" t="s" s="8">
        <v>276</v>
      </c>
      <c r="I216" t="s" s="8">
        <v>357</v>
      </c>
    </row>
    <row r="217" ht="16.0" customHeight="true">
      <c r="A217" t="n" s="7">
        <v>4.8320862E7</v>
      </c>
      <c r="B217" t="s" s="8">
        <v>56</v>
      </c>
      <c r="C217" t="n" s="8">
        <f>IF(false,"002-098", "002-098")</f>
      </c>
      <c r="D217" t="s" s="8">
        <v>321</v>
      </c>
      <c r="E217" t="n" s="8">
        <v>1.0</v>
      </c>
      <c r="F217" t="n" s="8">
        <v>192.0</v>
      </c>
      <c r="G217" t="s" s="8">
        <v>63</v>
      </c>
      <c r="H217" t="s" s="8">
        <v>276</v>
      </c>
      <c r="I217" t="s" s="8">
        <v>358</v>
      </c>
    </row>
    <row r="218" ht="16.0" customHeight="true">
      <c r="A218" t="n" s="7">
        <v>4.8320862E7</v>
      </c>
      <c r="B218" t="s" s="8">
        <v>56</v>
      </c>
      <c r="C218" t="n" s="8">
        <f>IF(false,"005-1104", "005-1104")</f>
      </c>
      <c r="D218" t="s" s="8">
        <v>359</v>
      </c>
      <c r="E218" t="n" s="8">
        <v>1.0</v>
      </c>
      <c r="F218" t="n" s="8">
        <v>117.0</v>
      </c>
      <c r="G218" t="s" s="8">
        <v>63</v>
      </c>
      <c r="H218" t="s" s="8">
        <v>276</v>
      </c>
      <c r="I218" t="s" s="8">
        <v>358</v>
      </c>
    </row>
    <row r="219" ht="16.0" customHeight="true">
      <c r="A219" t="n" s="7">
        <v>4.863657E7</v>
      </c>
      <c r="B219" t="s" s="8">
        <v>189</v>
      </c>
      <c r="C219" t="n" s="8">
        <f>IF(false,"005-1358", "005-1358")</f>
      </c>
      <c r="D219" t="s" s="8">
        <v>360</v>
      </c>
      <c r="E219" t="n" s="8">
        <v>2.0</v>
      </c>
      <c r="F219" t="n" s="8">
        <v>130.0</v>
      </c>
      <c r="G219" t="s" s="8">
        <v>63</v>
      </c>
      <c r="H219" t="s" s="8">
        <v>276</v>
      </c>
      <c r="I219" t="s" s="8">
        <v>361</v>
      </c>
    </row>
    <row r="220" ht="16.0" customHeight="true">
      <c r="A220" t="n" s="7">
        <v>4.8187715E7</v>
      </c>
      <c r="B220" t="s" s="8">
        <v>51</v>
      </c>
      <c r="C220" t="n" s="8">
        <f>IF(false,"120921957", "120921957")</f>
      </c>
      <c r="D220" t="s" s="8">
        <v>362</v>
      </c>
      <c r="E220" t="n" s="8">
        <v>2.0</v>
      </c>
      <c r="F220" t="n" s="8">
        <v>414.0</v>
      </c>
      <c r="G220" t="s" s="8">
        <v>63</v>
      </c>
      <c r="H220" t="s" s="8">
        <v>276</v>
      </c>
      <c r="I220" t="s" s="8">
        <v>363</v>
      </c>
    </row>
    <row r="221" ht="16.0" customHeight="true">
      <c r="A221" t="n" s="7">
        <v>4.8187715E7</v>
      </c>
      <c r="B221" t="s" s="8">
        <v>51</v>
      </c>
      <c r="C221" t="n" s="8">
        <f>IF(false,"120922352", "120922352")</f>
      </c>
      <c r="D221" t="s" s="8">
        <v>364</v>
      </c>
      <c r="E221" t="n" s="8">
        <v>2.0</v>
      </c>
      <c r="F221" t="n" s="8">
        <v>328.0</v>
      </c>
      <c r="G221" t="s" s="8">
        <v>63</v>
      </c>
      <c r="H221" t="s" s="8">
        <v>276</v>
      </c>
      <c r="I221" t="s" s="8">
        <v>363</v>
      </c>
    </row>
    <row r="222" ht="16.0" customHeight="true">
      <c r="A222" t="n" s="7">
        <v>4.8661396E7</v>
      </c>
      <c r="B222" t="s" s="8">
        <v>189</v>
      </c>
      <c r="C222" t="n" s="8">
        <f>IF(false,"003-319", "003-319")</f>
      </c>
      <c r="D222" t="s" s="8">
        <v>242</v>
      </c>
      <c r="E222" t="n" s="8">
        <v>1.0</v>
      </c>
      <c r="F222" t="n" s="8">
        <v>250.0</v>
      </c>
      <c r="G222" t="s" s="8">
        <v>63</v>
      </c>
      <c r="H222" t="s" s="8">
        <v>276</v>
      </c>
      <c r="I222" t="s" s="8">
        <v>365</v>
      </c>
    </row>
    <row r="223" ht="16.0" customHeight="true">
      <c r="A223" t="n" s="7">
        <v>4.8749433E7</v>
      </c>
      <c r="B223" t="s" s="8">
        <v>246</v>
      </c>
      <c r="C223" t="n" s="8">
        <f>IF(false,"120921370", "120921370")</f>
      </c>
      <c r="D223" t="s" s="8">
        <v>127</v>
      </c>
      <c r="E223" t="n" s="8">
        <v>1.0</v>
      </c>
      <c r="F223" t="n" s="8">
        <v>109.0</v>
      </c>
      <c r="G223" t="s" s="8">
        <v>63</v>
      </c>
      <c r="H223" t="s" s="8">
        <v>276</v>
      </c>
      <c r="I223" t="s" s="8">
        <v>366</v>
      </c>
    </row>
    <row r="224" ht="16.0" customHeight="true">
      <c r="A224" t="n" s="7">
        <v>4.8278218E7</v>
      </c>
      <c r="B224" t="s" s="8">
        <v>56</v>
      </c>
      <c r="C224" t="n" s="8">
        <f>IF(false,"005-1513", "005-1513")</f>
      </c>
      <c r="D224" t="s" s="8">
        <v>129</v>
      </c>
      <c r="E224" t="n" s="8">
        <v>1.0</v>
      </c>
      <c r="F224" t="n" s="8">
        <v>124.0</v>
      </c>
      <c r="G224" t="s" s="8">
        <v>63</v>
      </c>
      <c r="H224" t="s" s="8">
        <v>276</v>
      </c>
      <c r="I224" t="s" s="8">
        <v>367</v>
      </c>
    </row>
    <row r="225" ht="16.0" customHeight="true">
      <c r="A225" t="n" s="7">
        <v>4.8560023E7</v>
      </c>
      <c r="B225" t="s" s="8">
        <v>95</v>
      </c>
      <c r="C225" t="n" s="8">
        <f>IF(false,"120921370", "120921370")</f>
      </c>
      <c r="D225" t="s" s="8">
        <v>127</v>
      </c>
      <c r="E225" t="n" s="8">
        <v>2.0</v>
      </c>
      <c r="F225" t="n" s="8">
        <v>218.0</v>
      </c>
      <c r="G225" t="s" s="8">
        <v>63</v>
      </c>
      <c r="H225" t="s" s="8">
        <v>276</v>
      </c>
      <c r="I225" t="s" s="8">
        <v>368</v>
      </c>
    </row>
    <row r="226" ht="16.0" customHeight="true">
      <c r="A226" t="n" s="7">
        <v>4.8666844E7</v>
      </c>
      <c r="B226" t="s" s="8">
        <v>189</v>
      </c>
      <c r="C226" t="n" s="8">
        <f>IF(false,"003-315", "003-315")</f>
      </c>
      <c r="D226" t="s" s="8">
        <v>79</v>
      </c>
      <c r="E226" t="n" s="8">
        <v>1.0</v>
      </c>
      <c r="F226" t="n" s="8">
        <v>90.0</v>
      </c>
      <c r="G226" t="s" s="8">
        <v>60</v>
      </c>
      <c r="H226" t="s" s="8">
        <v>276</v>
      </c>
      <c r="I226" t="s" s="8">
        <v>369</v>
      </c>
    </row>
    <row r="227" ht="16.0" customHeight="true">
      <c r="A227" t="n" s="7">
        <v>4.8708522E7</v>
      </c>
      <c r="B227" t="s" s="8">
        <v>189</v>
      </c>
      <c r="C227" t="n" s="8">
        <f>IF(false,"005-1357", "005-1357")</f>
      </c>
      <c r="D227" t="s" s="8">
        <v>370</v>
      </c>
      <c r="E227" t="n" s="8">
        <v>1.0</v>
      </c>
      <c r="F227" t="n" s="8">
        <v>898.0</v>
      </c>
      <c r="G227" t="s" s="8">
        <v>53</v>
      </c>
      <c r="H227" t="s" s="8">
        <v>276</v>
      </c>
      <c r="I227" t="s" s="8">
        <v>371</v>
      </c>
    </row>
    <row r="228" ht="16.0" customHeight="true">
      <c r="A228" t="n" s="7">
        <v>4.8560023E7</v>
      </c>
      <c r="B228" t="s" s="8">
        <v>95</v>
      </c>
      <c r="C228" t="n" s="8">
        <f>IF(false,"120921370", "120921370")</f>
      </c>
      <c r="D228" t="s" s="8">
        <v>127</v>
      </c>
      <c r="E228" t="n" s="8">
        <v>2.0</v>
      </c>
      <c r="F228" t="n" s="8">
        <v>855.0</v>
      </c>
      <c r="G228" t="s" s="8">
        <v>60</v>
      </c>
      <c r="H228" t="s" s="8">
        <v>276</v>
      </c>
      <c r="I228" t="s" s="8">
        <v>372</v>
      </c>
    </row>
    <row r="229" ht="16.0" customHeight="true">
      <c r="A229" t="n" s="7">
        <v>4.8524334E7</v>
      </c>
      <c r="B229" t="s" s="8">
        <v>95</v>
      </c>
      <c r="C229" t="n" s="8">
        <f>IF(false,"120921370", "120921370")</f>
      </c>
      <c r="D229" t="s" s="8">
        <v>127</v>
      </c>
      <c r="E229" t="n" s="8">
        <v>1.0</v>
      </c>
      <c r="F229" t="n" s="8">
        <v>1247.0</v>
      </c>
      <c r="G229" t="s" s="8">
        <v>53</v>
      </c>
      <c r="H229" t="s" s="8">
        <v>276</v>
      </c>
      <c r="I229" t="s" s="8">
        <v>373</v>
      </c>
    </row>
    <row r="230" ht="16.0" customHeight="true">
      <c r="A230" t="n" s="7">
        <v>4.8554207E7</v>
      </c>
      <c r="B230" t="s" s="8">
        <v>95</v>
      </c>
      <c r="C230" t="n" s="8">
        <f>IF(false,"120921902", "120921902")</f>
      </c>
      <c r="D230" t="s" s="8">
        <v>374</v>
      </c>
      <c r="E230" t="n" s="8">
        <v>1.0</v>
      </c>
      <c r="F230" t="n" s="8">
        <v>165.0</v>
      </c>
      <c r="G230" t="s" s="8">
        <v>63</v>
      </c>
      <c r="H230" t="s" s="8">
        <v>276</v>
      </c>
      <c r="I230" t="s" s="8">
        <v>375</v>
      </c>
    </row>
    <row r="231" ht="16.0" customHeight="true">
      <c r="A231" t="n" s="7">
        <v>4.7885292E7</v>
      </c>
      <c r="B231" t="s" s="8">
        <v>85</v>
      </c>
      <c r="C231" t="n" s="8">
        <f>IF(false,"1003337", "1003337")</f>
      </c>
      <c r="D231" t="s" s="8">
        <v>376</v>
      </c>
      <c r="E231" t="n" s="8">
        <v>1.0</v>
      </c>
      <c r="F231" t="n" s="8">
        <v>73.0</v>
      </c>
      <c r="G231" t="s" s="8">
        <v>63</v>
      </c>
      <c r="H231" t="s" s="8">
        <v>276</v>
      </c>
      <c r="I231" t="s" s="8">
        <v>377</v>
      </c>
    </row>
    <row r="232" ht="16.0" customHeight="true">
      <c r="A232" t="n" s="7">
        <v>4.8438016E7</v>
      </c>
      <c r="B232" t="s" s="8">
        <v>54</v>
      </c>
      <c r="C232" t="n" s="8">
        <f>IF(false,"120921370", "120921370")</f>
      </c>
      <c r="D232" t="s" s="8">
        <v>127</v>
      </c>
      <c r="E232" t="n" s="8">
        <v>1.0</v>
      </c>
      <c r="F232" t="n" s="8">
        <v>82.0</v>
      </c>
      <c r="G232" t="s" s="8">
        <v>63</v>
      </c>
      <c r="H232" t="s" s="8">
        <v>276</v>
      </c>
      <c r="I232" t="s" s="8">
        <v>378</v>
      </c>
    </row>
    <row r="233" ht="16.0" customHeight="true">
      <c r="A233" t="n" s="7">
        <v>4.8707931E7</v>
      </c>
      <c r="B233" t="s" s="8">
        <v>189</v>
      </c>
      <c r="C233" t="n" s="8">
        <f>IF(false,"005-1514", "005-1514")</f>
      </c>
      <c r="D233" t="s" s="8">
        <v>305</v>
      </c>
      <c r="E233" t="n" s="8">
        <v>2.0</v>
      </c>
      <c r="F233" t="n" s="8">
        <v>52.0</v>
      </c>
      <c r="G233" t="s" s="8">
        <v>63</v>
      </c>
      <c r="H233" t="s" s="8">
        <v>276</v>
      </c>
      <c r="I233" t="s" s="8">
        <v>379</v>
      </c>
    </row>
    <row r="234" ht="16.0" customHeight="true">
      <c r="A234" t="n" s="7">
        <v>4.8513424E7</v>
      </c>
      <c r="B234" t="s" s="8">
        <v>95</v>
      </c>
      <c r="C234" t="n" s="8">
        <f>IF(false,"120923133", "120923133")</f>
      </c>
      <c r="D234" t="s" s="8">
        <v>380</v>
      </c>
      <c r="E234" t="n" s="8">
        <v>1.0</v>
      </c>
      <c r="F234" t="n" s="8">
        <v>549.0</v>
      </c>
      <c r="G234" t="s" s="8">
        <v>63</v>
      </c>
      <c r="H234" t="s" s="8">
        <v>276</v>
      </c>
      <c r="I234" t="s" s="8">
        <v>381</v>
      </c>
    </row>
    <row r="235" ht="16.0" customHeight="true">
      <c r="A235" t="n" s="7">
        <v>4.8232723E7</v>
      </c>
      <c r="B235" t="s" s="8">
        <v>51</v>
      </c>
      <c r="C235" t="n" s="8">
        <f>IF(false,"120922090", "120922090")</f>
      </c>
      <c r="D235" t="s" s="8">
        <v>76</v>
      </c>
      <c r="E235" t="n" s="8">
        <v>4.0</v>
      </c>
      <c r="F235" t="n" s="8">
        <v>416.0</v>
      </c>
      <c r="G235" t="s" s="8">
        <v>63</v>
      </c>
      <c r="H235" t="s" s="8">
        <v>276</v>
      </c>
      <c r="I235" t="s" s="8">
        <v>382</v>
      </c>
    </row>
    <row r="236" ht="16.0" customHeight="true">
      <c r="A236" t="n" s="7">
        <v>4.7859742E7</v>
      </c>
      <c r="B236" t="s" s="8">
        <v>85</v>
      </c>
      <c r="C236" t="n" s="8">
        <f>IF(false,"120922353", "120922353")</f>
      </c>
      <c r="D236" t="s" s="8">
        <v>383</v>
      </c>
      <c r="E236" t="n" s="8">
        <v>1.0</v>
      </c>
      <c r="F236" t="n" s="8">
        <v>25.0</v>
      </c>
      <c r="G236" t="s" s="8">
        <v>63</v>
      </c>
      <c r="H236" t="s" s="8">
        <v>384</v>
      </c>
      <c r="I236" t="s" s="8">
        <v>385</v>
      </c>
    </row>
    <row r="237" ht="16.0" customHeight="true">
      <c r="A237" t="n" s="7">
        <v>4.887907E7</v>
      </c>
      <c r="B237" t="s" s="8">
        <v>276</v>
      </c>
      <c r="C237" t="n" s="8">
        <f>IF(false,"120923128", "120923128")</f>
      </c>
      <c r="D237" t="s" s="8">
        <v>328</v>
      </c>
      <c r="E237" t="n" s="8">
        <v>1.0</v>
      </c>
      <c r="F237" t="n" s="8">
        <v>355.0</v>
      </c>
      <c r="G237" t="s" s="8">
        <v>63</v>
      </c>
      <c r="H237" t="s" s="8">
        <v>384</v>
      </c>
      <c r="I237" t="s" s="8">
        <v>386</v>
      </c>
    </row>
    <row r="238" ht="16.0" customHeight="true">
      <c r="A238" t="n" s="7">
        <v>4.887907E7</v>
      </c>
      <c r="B238" t="s" s="8">
        <v>276</v>
      </c>
      <c r="C238" t="n" s="8">
        <f>IF(false,"120923128", "120923128")</f>
      </c>
      <c r="D238" t="s" s="8">
        <v>328</v>
      </c>
      <c r="E238" t="n" s="8">
        <v>1.0</v>
      </c>
      <c r="F238" t="n" s="8">
        <v>147.0</v>
      </c>
      <c r="G238" t="s" s="8">
        <v>60</v>
      </c>
      <c r="H238" t="s" s="8">
        <v>384</v>
      </c>
      <c r="I238" t="s" s="8">
        <v>387</v>
      </c>
    </row>
    <row r="239" ht="16.0" customHeight="true">
      <c r="A239" t="n" s="7">
        <v>4.8845217E7</v>
      </c>
      <c r="B239" t="s" s="8">
        <v>246</v>
      </c>
      <c r="C239" t="n" s="8">
        <f>IF(false,"01-003924", "01-003924")</f>
      </c>
      <c r="D239" t="s" s="8">
        <v>388</v>
      </c>
      <c r="E239" t="n" s="8">
        <v>1.0</v>
      </c>
      <c r="F239" t="n" s="8">
        <v>80.0</v>
      </c>
      <c r="G239" t="s" s="8">
        <v>63</v>
      </c>
      <c r="H239" t="s" s="8">
        <v>384</v>
      </c>
      <c r="I239" t="s" s="8">
        <v>389</v>
      </c>
    </row>
    <row r="240" ht="16.0" customHeight="true">
      <c r="A240" t="n" s="7">
        <v>4.8790657E7</v>
      </c>
      <c r="B240" t="s" s="8">
        <v>246</v>
      </c>
      <c r="C240" t="n" s="8">
        <f>IF(false,"120921370", "120921370")</f>
      </c>
      <c r="D240" t="s" s="8">
        <v>127</v>
      </c>
      <c r="E240" t="n" s="8">
        <v>2.0</v>
      </c>
      <c r="F240" t="n" s="8">
        <v>218.0</v>
      </c>
      <c r="G240" t="s" s="8">
        <v>63</v>
      </c>
      <c r="H240" t="s" s="8">
        <v>384</v>
      </c>
      <c r="I240" t="s" s="8">
        <v>390</v>
      </c>
    </row>
    <row r="241" ht="16.0" customHeight="true">
      <c r="A241" t="n" s="7">
        <v>4.8790657E7</v>
      </c>
      <c r="B241" t="s" s="8">
        <v>246</v>
      </c>
      <c r="C241" t="n" s="8">
        <f>IF(false,"120921370", "120921370")</f>
      </c>
      <c r="D241" t="s" s="8">
        <v>127</v>
      </c>
      <c r="E241" t="n" s="8">
        <v>2.0</v>
      </c>
      <c r="F241" t="n" s="8">
        <v>204.0</v>
      </c>
      <c r="G241" t="s" s="8">
        <v>60</v>
      </c>
      <c r="H241" t="s" s="8">
        <v>384</v>
      </c>
      <c r="I241" t="s" s="8">
        <v>391</v>
      </c>
    </row>
    <row r="242" ht="16.0" customHeight="true">
      <c r="A242" t="n" s="7">
        <v>4.8928634E7</v>
      </c>
      <c r="B242" t="s" s="8">
        <v>276</v>
      </c>
      <c r="C242" t="n" s="8">
        <f>IF(false,"005-1547", "005-1547")</f>
      </c>
      <c r="D242" t="s" s="8">
        <v>392</v>
      </c>
      <c r="E242" t="n" s="8">
        <v>1.0</v>
      </c>
      <c r="F242" t="n" s="8">
        <v>94.0</v>
      </c>
      <c r="G242" t="s" s="8">
        <v>53</v>
      </c>
      <c r="H242" t="s" s="8">
        <v>384</v>
      </c>
      <c r="I242" t="s" s="8">
        <v>393</v>
      </c>
    </row>
    <row r="243" ht="16.0" customHeight="true">
      <c r="A243" t="n" s="7">
        <v>4.871088E7</v>
      </c>
      <c r="B243" t="s" s="8">
        <v>189</v>
      </c>
      <c r="C243" t="n" s="8">
        <f>IF(false,"120921370", "120921370")</f>
      </c>
      <c r="D243" t="s" s="8">
        <v>127</v>
      </c>
      <c r="E243" t="n" s="8">
        <v>1.0</v>
      </c>
      <c r="F243" t="n" s="8">
        <v>109.0</v>
      </c>
      <c r="G243" t="s" s="8">
        <v>63</v>
      </c>
      <c r="H243" t="s" s="8">
        <v>384</v>
      </c>
      <c r="I243" t="s" s="8">
        <v>394</v>
      </c>
    </row>
    <row r="244" ht="16.0" customHeight="true">
      <c r="A244" t="n" s="7">
        <v>4.890217E7</v>
      </c>
      <c r="B244" t="s" s="8">
        <v>276</v>
      </c>
      <c r="C244" t="n" s="8">
        <f>IF(false,"120923139", "120923139")</f>
      </c>
      <c r="D244" t="s" s="8">
        <v>155</v>
      </c>
      <c r="E244" t="n" s="8">
        <v>1.0</v>
      </c>
      <c r="F244" t="n" s="8">
        <v>470.0</v>
      </c>
      <c r="G244" t="s" s="8">
        <v>60</v>
      </c>
      <c r="H244" t="s" s="8">
        <v>384</v>
      </c>
      <c r="I244" t="s" s="8">
        <v>395</v>
      </c>
    </row>
    <row r="245" ht="16.0" customHeight="true">
      <c r="A245" t="n" s="7">
        <v>4.871088E7</v>
      </c>
      <c r="B245" t="s" s="8">
        <v>189</v>
      </c>
      <c r="C245" t="n" s="8">
        <f>IF(false,"120921370", "120921370")</f>
      </c>
      <c r="D245" t="s" s="8">
        <v>127</v>
      </c>
      <c r="E245" t="n" s="8">
        <v>1.0</v>
      </c>
      <c r="F245" t="n" s="8">
        <v>443.0</v>
      </c>
      <c r="G245" t="s" s="8">
        <v>53</v>
      </c>
      <c r="H245" t="s" s="8">
        <v>384</v>
      </c>
      <c r="I245" t="s" s="8">
        <v>396</v>
      </c>
    </row>
    <row r="246" ht="16.0" customHeight="true">
      <c r="A246" t="n" s="7">
        <v>4.8874778E7</v>
      </c>
      <c r="B246" t="s" s="8">
        <v>246</v>
      </c>
      <c r="C246" t="n" s="8">
        <f>IF(false,"005-1519", "005-1519")</f>
      </c>
      <c r="D246" t="s" s="8">
        <v>159</v>
      </c>
      <c r="E246" t="n" s="8">
        <v>2.0</v>
      </c>
      <c r="F246" t="n" s="8">
        <v>892.0</v>
      </c>
      <c r="G246" t="s" s="8">
        <v>63</v>
      </c>
      <c r="H246" t="s" s="8">
        <v>384</v>
      </c>
      <c r="I246" t="s" s="8">
        <v>397</v>
      </c>
    </row>
    <row r="247" ht="16.0" customHeight="true">
      <c r="A247" t="n" s="7">
        <v>4.889895E7</v>
      </c>
      <c r="B247" t="s" s="8">
        <v>276</v>
      </c>
      <c r="C247" t="n" s="8">
        <f>IF(false,"01-003884", "01-003884")</f>
      </c>
      <c r="D247" t="s" s="8">
        <v>398</v>
      </c>
      <c r="E247" t="n" s="8">
        <v>2.0</v>
      </c>
      <c r="F247" t="n" s="8">
        <v>450.0</v>
      </c>
      <c r="G247" t="s" s="8">
        <v>63</v>
      </c>
      <c r="H247" t="s" s="8">
        <v>384</v>
      </c>
      <c r="I247" t="s" s="8">
        <v>399</v>
      </c>
    </row>
    <row r="248" ht="16.0" customHeight="true">
      <c r="A248" t="n" s="7">
        <v>4.8903481E7</v>
      </c>
      <c r="B248" t="s" s="8">
        <v>276</v>
      </c>
      <c r="C248" t="n" s="8">
        <f>IF(false,"120921439", "120921439")</f>
      </c>
      <c r="D248" t="s" s="8">
        <v>57</v>
      </c>
      <c r="E248" t="n" s="8">
        <v>1.0</v>
      </c>
      <c r="F248" t="n" s="8">
        <v>81.0</v>
      </c>
      <c r="G248" t="s" s="8">
        <v>63</v>
      </c>
      <c r="H248" t="s" s="8">
        <v>384</v>
      </c>
      <c r="I248" t="s" s="8">
        <v>400</v>
      </c>
    </row>
    <row r="249" ht="16.0" customHeight="true">
      <c r="A249" t="n" s="7">
        <v>4.8807653E7</v>
      </c>
      <c r="B249" t="s" s="8">
        <v>246</v>
      </c>
      <c r="C249" t="n" s="8">
        <f>IF(false,"003-318", "003-318")</f>
      </c>
      <c r="D249" t="s" s="8">
        <v>109</v>
      </c>
      <c r="E249" t="n" s="8">
        <v>1.0</v>
      </c>
      <c r="F249" t="n" s="8">
        <v>79.0</v>
      </c>
      <c r="G249" t="s" s="8">
        <v>63</v>
      </c>
      <c r="H249" t="s" s="8">
        <v>384</v>
      </c>
      <c r="I249" t="s" s="8">
        <v>401</v>
      </c>
    </row>
    <row r="250" ht="16.0" customHeight="true">
      <c r="A250" t="n" s="7">
        <v>4.8927477E7</v>
      </c>
      <c r="B250" t="s" s="8">
        <v>276</v>
      </c>
      <c r="C250" t="n" s="8">
        <f>IF(false,"120922952", "120922952")</f>
      </c>
      <c r="D250" t="s" s="8">
        <v>402</v>
      </c>
      <c r="E250" t="n" s="8">
        <v>1.0</v>
      </c>
      <c r="F250" t="n" s="8">
        <v>548.0</v>
      </c>
      <c r="G250" t="s" s="8">
        <v>60</v>
      </c>
      <c r="H250" t="s" s="8">
        <v>384</v>
      </c>
      <c r="I250" t="s" s="8">
        <v>403</v>
      </c>
    </row>
    <row r="251" ht="16.0" customHeight="true">
      <c r="A251" t="n" s="7">
        <v>4.8846242E7</v>
      </c>
      <c r="B251" t="s" s="8">
        <v>246</v>
      </c>
      <c r="C251" t="n" s="8">
        <f>IF(false,"120923034", "120923034")</f>
      </c>
      <c r="D251" t="s" s="8">
        <v>404</v>
      </c>
      <c r="E251" t="n" s="8">
        <v>1.0</v>
      </c>
      <c r="F251" t="n" s="8">
        <v>36.0</v>
      </c>
      <c r="G251" t="s" s="8">
        <v>63</v>
      </c>
      <c r="H251" t="s" s="8">
        <v>384</v>
      </c>
      <c r="I251" t="s" s="8">
        <v>405</v>
      </c>
    </row>
    <row r="252" ht="16.0" customHeight="true">
      <c r="A252" t="n" s="7">
        <v>4.8862541E7</v>
      </c>
      <c r="B252" t="s" s="8">
        <v>246</v>
      </c>
      <c r="C252" t="n" s="8">
        <f>IF(false,"120922642", "120922642")</f>
      </c>
      <c r="D252" t="s" s="8">
        <v>353</v>
      </c>
      <c r="E252" t="n" s="8">
        <v>1.0</v>
      </c>
      <c r="F252" t="n" s="8">
        <v>122.0</v>
      </c>
      <c r="G252" t="s" s="8">
        <v>63</v>
      </c>
      <c r="H252" t="s" s="8">
        <v>384</v>
      </c>
      <c r="I252" t="s" s="8">
        <v>406</v>
      </c>
    </row>
    <row r="253" ht="16.0" customHeight="true">
      <c r="A253" t="n" s="7">
        <v>4.8650259E7</v>
      </c>
      <c r="B253" t="s" s="8">
        <v>189</v>
      </c>
      <c r="C253" t="n" s="8">
        <f>IF(false,"120922789", "120922789")</f>
      </c>
      <c r="D253" t="s" s="8">
        <v>407</v>
      </c>
      <c r="E253" t="n" s="8">
        <v>1.0</v>
      </c>
      <c r="F253" t="n" s="8">
        <v>50.0</v>
      </c>
      <c r="G253" t="s" s="8">
        <v>63</v>
      </c>
      <c r="H253" t="s" s="8">
        <v>384</v>
      </c>
      <c r="I253" t="s" s="8">
        <v>408</v>
      </c>
    </row>
    <row r="254" ht="16.0" customHeight="true">
      <c r="A254" t="n" s="7">
        <v>4.885669E7</v>
      </c>
      <c r="B254" t="s" s="8">
        <v>246</v>
      </c>
      <c r="C254" t="n" s="8">
        <f>IF(false,"005-1255", "005-1255")</f>
      </c>
      <c r="D254" t="s" s="8">
        <v>234</v>
      </c>
      <c r="E254" t="n" s="8">
        <v>1.0</v>
      </c>
      <c r="F254" t="n" s="8">
        <v>292.0</v>
      </c>
      <c r="G254" t="s" s="8">
        <v>60</v>
      </c>
      <c r="H254" t="s" s="8">
        <v>384</v>
      </c>
      <c r="I254" t="s" s="8">
        <v>409</v>
      </c>
    </row>
    <row r="255" ht="16.0" customHeight="true">
      <c r="A255" t="n" s="7">
        <v>4.8782109E7</v>
      </c>
      <c r="B255" t="s" s="8">
        <v>246</v>
      </c>
      <c r="C255" t="n" s="8">
        <f>IF(false,"120922952", "120922952")</f>
      </c>
      <c r="D255" t="s" s="8">
        <v>402</v>
      </c>
      <c r="E255" t="n" s="8">
        <v>1.0</v>
      </c>
      <c r="F255" t="n" s="8">
        <v>231.0</v>
      </c>
      <c r="G255" t="s" s="8">
        <v>53</v>
      </c>
      <c r="H255" t="s" s="8">
        <v>384</v>
      </c>
      <c r="I255" t="s" s="8">
        <v>410</v>
      </c>
    </row>
    <row r="256" ht="16.0" customHeight="true">
      <c r="A256" t="n" s="7">
        <v>4.8798914E7</v>
      </c>
      <c r="B256" t="s" s="8">
        <v>246</v>
      </c>
      <c r="C256" t="n" s="8">
        <f>IF(false,"01-004188", "01-004188")</f>
      </c>
      <c r="D256" t="s" s="8">
        <v>312</v>
      </c>
      <c r="E256" t="n" s="8">
        <v>1.0</v>
      </c>
      <c r="F256" t="n" s="8">
        <v>75.0</v>
      </c>
      <c r="G256" t="s" s="8">
        <v>63</v>
      </c>
      <c r="H256" t="s" s="8">
        <v>384</v>
      </c>
      <c r="I256" t="s" s="8">
        <v>411</v>
      </c>
    </row>
    <row r="257" ht="16.0" customHeight="true">
      <c r="A257" t="n" s="7">
        <v>4.886162E7</v>
      </c>
      <c r="B257" t="s" s="8">
        <v>246</v>
      </c>
      <c r="C257" t="n" s="8">
        <f>IF(false,"120921853", "120921853")</f>
      </c>
      <c r="D257" t="s" s="8">
        <v>412</v>
      </c>
      <c r="E257" t="n" s="8">
        <v>2.0</v>
      </c>
      <c r="F257" t="n" s="8">
        <v>514.0</v>
      </c>
      <c r="G257" t="s" s="8">
        <v>60</v>
      </c>
      <c r="H257" t="s" s="8">
        <v>384</v>
      </c>
      <c r="I257" t="s" s="8">
        <v>413</v>
      </c>
    </row>
    <row r="258" ht="16.0" customHeight="true">
      <c r="A258" t="n" s="7">
        <v>4.8780061E7</v>
      </c>
      <c r="B258" t="s" s="8">
        <v>246</v>
      </c>
      <c r="C258" t="n" s="8">
        <f>IF(false,"002-098", "002-098")</f>
      </c>
      <c r="D258" t="s" s="8">
        <v>321</v>
      </c>
      <c r="E258" t="n" s="8">
        <v>1.0</v>
      </c>
      <c r="F258" t="n" s="8">
        <v>178.0</v>
      </c>
      <c r="G258" t="s" s="8">
        <v>53</v>
      </c>
      <c r="H258" t="s" s="8">
        <v>384</v>
      </c>
      <c r="I258" t="s" s="8">
        <v>414</v>
      </c>
    </row>
    <row r="259" ht="16.0" customHeight="true">
      <c r="A259" t="n" s="7">
        <v>4.8778253E7</v>
      </c>
      <c r="B259" t="s" s="8">
        <v>246</v>
      </c>
      <c r="C259" t="n" s="8">
        <f>IF(false,"120922942", "120922942")</f>
      </c>
      <c r="D259" t="s" s="8">
        <v>415</v>
      </c>
      <c r="E259" t="n" s="8">
        <v>1.0</v>
      </c>
      <c r="F259" t="n" s="8">
        <v>342.0</v>
      </c>
      <c r="G259" t="s" s="8">
        <v>63</v>
      </c>
      <c r="H259" t="s" s="8">
        <v>384</v>
      </c>
      <c r="I259" t="s" s="8">
        <v>416</v>
      </c>
    </row>
    <row r="260" ht="16.0" customHeight="true">
      <c r="A260" t="n" s="7">
        <v>4.86116E7</v>
      </c>
      <c r="B260" t="s" s="8">
        <v>189</v>
      </c>
      <c r="C260" t="n" s="8">
        <f>IF(false,"005-1219", "005-1219")</f>
      </c>
      <c r="D260" t="s" s="8">
        <v>417</v>
      </c>
      <c r="E260" t="n" s="8">
        <v>1.0</v>
      </c>
      <c r="F260" t="n" s="8">
        <v>703.0</v>
      </c>
      <c r="G260" t="s" s="8">
        <v>53</v>
      </c>
      <c r="H260" t="s" s="8">
        <v>384</v>
      </c>
      <c r="I260" t="s" s="8">
        <v>418</v>
      </c>
    </row>
    <row r="261" ht="16.0" customHeight="true">
      <c r="A261" t="n" s="7">
        <v>4.8891049E7</v>
      </c>
      <c r="B261" t="s" s="8">
        <v>276</v>
      </c>
      <c r="C261" t="n" s="8">
        <f>IF(false,"120921370", "120921370")</f>
      </c>
      <c r="D261" t="s" s="8">
        <v>127</v>
      </c>
      <c r="E261" t="n" s="8">
        <v>1.0</v>
      </c>
      <c r="F261" t="n" s="8">
        <v>175.0</v>
      </c>
      <c r="G261" t="s" s="8">
        <v>63</v>
      </c>
      <c r="H261" t="s" s="8">
        <v>384</v>
      </c>
      <c r="I261" t="s" s="8">
        <v>419</v>
      </c>
    </row>
    <row r="262" ht="16.0" customHeight="true">
      <c r="A262" t="n" s="7">
        <v>4.8799026E7</v>
      </c>
      <c r="B262" t="s" s="8">
        <v>246</v>
      </c>
      <c r="C262" t="n" s="8">
        <f>IF(false,"005-1377", "005-1377")</f>
      </c>
      <c r="D262" t="s" s="8">
        <v>420</v>
      </c>
      <c r="E262" t="n" s="8">
        <v>1.0</v>
      </c>
      <c r="F262" t="n" s="8">
        <v>111.0</v>
      </c>
      <c r="G262" t="s" s="8">
        <v>63</v>
      </c>
      <c r="H262" t="s" s="8">
        <v>384</v>
      </c>
      <c r="I262" t="s" s="8">
        <v>421</v>
      </c>
    </row>
    <row r="263" ht="16.0" customHeight="true">
      <c r="A263" t="n" s="7">
        <v>4.8869176E7</v>
      </c>
      <c r="B263" t="s" s="8">
        <v>246</v>
      </c>
      <c r="C263" t="n" s="8">
        <f>IF(false,"120923133", "120923133")</f>
      </c>
      <c r="D263" t="s" s="8">
        <v>380</v>
      </c>
      <c r="E263" t="n" s="8">
        <v>1.0</v>
      </c>
      <c r="F263" t="n" s="8">
        <v>467.0</v>
      </c>
      <c r="G263" t="s" s="8">
        <v>63</v>
      </c>
      <c r="H263" t="s" s="8">
        <v>384</v>
      </c>
      <c r="I263" t="s" s="8">
        <v>422</v>
      </c>
    </row>
    <row r="264" ht="16.0" customHeight="true">
      <c r="A264" t="n" s="7">
        <v>4.8706213E7</v>
      </c>
      <c r="B264" t="s" s="8">
        <v>189</v>
      </c>
      <c r="C264" t="n" s="8">
        <f>IF(false,"120921899", "120921899")</f>
      </c>
      <c r="D264" t="s" s="8">
        <v>222</v>
      </c>
      <c r="E264" t="n" s="8">
        <v>1.0</v>
      </c>
      <c r="F264" t="n" s="8">
        <v>162.0</v>
      </c>
      <c r="G264" t="s" s="8">
        <v>63</v>
      </c>
      <c r="H264" t="s" s="8">
        <v>384</v>
      </c>
      <c r="I264" t="s" s="8">
        <v>423</v>
      </c>
    </row>
    <row r="265" ht="16.0" customHeight="true">
      <c r="A265" t="n" s="7">
        <v>4.8877641E7</v>
      </c>
      <c r="B265" t="s" s="8">
        <v>276</v>
      </c>
      <c r="C265" t="n" s="8">
        <f>IF(false,"003-318", "003-318")</f>
      </c>
      <c r="D265" t="s" s="8">
        <v>109</v>
      </c>
      <c r="E265" t="n" s="8">
        <v>1.0</v>
      </c>
      <c r="F265" t="n" s="8">
        <v>223.0</v>
      </c>
      <c r="G265" t="s" s="8">
        <v>63</v>
      </c>
      <c r="H265" t="s" s="8">
        <v>384</v>
      </c>
      <c r="I265" t="s" s="8">
        <v>424</v>
      </c>
    </row>
    <row r="266" ht="16.0" customHeight="true">
      <c r="A266" t="n" s="7">
        <v>4.8699316E7</v>
      </c>
      <c r="B266" t="s" s="8">
        <v>189</v>
      </c>
      <c r="C266" t="n" s="8">
        <f>IF(false,"120921545", "120921545")</f>
      </c>
      <c r="D266" t="s" s="8">
        <v>78</v>
      </c>
      <c r="E266" t="n" s="8">
        <v>1.0</v>
      </c>
      <c r="F266" t="n" s="8">
        <v>898.0</v>
      </c>
      <c r="G266" t="s" s="8">
        <v>53</v>
      </c>
      <c r="H266" t="s" s="8">
        <v>384</v>
      </c>
      <c r="I266" t="s" s="8">
        <v>425</v>
      </c>
    </row>
    <row r="267" ht="16.0" customHeight="true">
      <c r="A267" t="n" s="7">
        <v>4.897973E7</v>
      </c>
      <c r="B267" t="s" s="8">
        <v>276</v>
      </c>
      <c r="C267" t="n" s="8">
        <f>IF(false,"01-003884", "01-003884")</f>
      </c>
      <c r="D267" t="s" s="8">
        <v>398</v>
      </c>
      <c r="E267" t="n" s="8">
        <v>1.0</v>
      </c>
      <c r="F267" t="n" s="8">
        <v>125.0</v>
      </c>
      <c r="G267" t="s" s="8">
        <v>60</v>
      </c>
      <c r="H267" t="s" s="8">
        <v>384</v>
      </c>
      <c r="I267" t="s" s="8">
        <v>426</v>
      </c>
    </row>
    <row r="268" ht="16.0" customHeight="true">
      <c r="A268" t="n" s="7">
        <v>4.8866503E7</v>
      </c>
      <c r="B268" t="s" s="8">
        <v>246</v>
      </c>
      <c r="C268" t="n" s="8">
        <f>IF(false,"120923136", "120923136")</f>
      </c>
      <c r="D268" t="s" s="8">
        <v>427</v>
      </c>
      <c r="E268" t="n" s="8">
        <v>1.0</v>
      </c>
      <c r="F268" t="n" s="8">
        <v>277.0</v>
      </c>
      <c r="G268" t="s" s="8">
        <v>63</v>
      </c>
      <c r="H268" t="s" s="8">
        <v>384</v>
      </c>
      <c r="I268" t="s" s="8">
        <v>428</v>
      </c>
    </row>
    <row r="269" ht="16.0" customHeight="true">
      <c r="A269" t="n" s="7">
        <v>4.8898249E7</v>
      </c>
      <c r="B269" t="s" s="8">
        <v>276</v>
      </c>
      <c r="C269" t="n" s="8">
        <f>IF(false,"120921544", "120921544")</f>
      </c>
      <c r="D269" t="s" s="8">
        <v>73</v>
      </c>
      <c r="E269" t="n" s="8">
        <v>2.0</v>
      </c>
      <c r="F269" t="n" s="8">
        <v>200.0</v>
      </c>
      <c r="G269" t="s" s="8">
        <v>63</v>
      </c>
      <c r="H269" t="s" s="8">
        <v>384</v>
      </c>
      <c r="I269" t="s" s="8">
        <v>429</v>
      </c>
    </row>
    <row r="270" ht="16.0" customHeight="true">
      <c r="A270" t="n" s="7">
        <v>4.8826244E7</v>
      </c>
      <c r="B270" t="s" s="8">
        <v>246</v>
      </c>
      <c r="C270" t="n" s="8">
        <f>IF(false,"120922005", "120922005")</f>
      </c>
      <c r="D270" t="s" s="8">
        <v>147</v>
      </c>
      <c r="E270" t="n" s="8">
        <v>3.0</v>
      </c>
      <c r="F270" t="n" s="8">
        <v>756.0</v>
      </c>
      <c r="G270" t="s" s="8">
        <v>63</v>
      </c>
      <c r="H270" t="s" s="8">
        <v>384</v>
      </c>
      <c r="I270" t="s" s="8">
        <v>430</v>
      </c>
    </row>
    <row r="271" ht="16.0" customHeight="true">
      <c r="A271" t="n" s="7">
        <v>4.8898249E7</v>
      </c>
      <c r="B271" t="s" s="8">
        <v>276</v>
      </c>
      <c r="C271" t="n" s="8">
        <f>IF(false,"120921544", "120921544")</f>
      </c>
      <c r="D271" t="s" s="8">
        <v>73</v>
      </c>
      <c r="E271" t="n" s="8">
        <v>2.0</v>
      </c>
      <c r="F271" t="n" s="8">
        <v>41.0</v>
      </c>
      <c r="G271" t="s" s="8">
        <v>60</v>
      </c>
      <c r="H271" t="s" s="8">
        <v>384</v>
      </c>
      <c r="I271" t="s" s="8">
        <v>431</v>
      </c>
    </row>
    <row r="272" ht="16.0" customHeight="true">
      <c r="A272" t="n" s="7">
        <v>4.889308E7</v>
      </c>
      <c r="B272" t="s" s="8">
        <v>276</v>
      </c>
      <c r="C272" t="n" s="8">
        <f>IF(false,"120921370", "120921370")</f>
      </c>
      <c r="D272" t="s" s="8">
        <v>127</v>
      </c>
      <c r="E272" t="n" s="8">
        <v>1.0</v>
      </c>
      <c r="F272" t="n" s="8">
        <v>109.0</v>
      </c>
      <c r="G272" t="s" s="8">
        <v>63</v>
      </c>
      <c r="H272" t="s" s="8">
        <v>384</v>
      </c>
      <c r="I272" t="s" s="8">
        <v>432</v>
      </c>
    </row>
    <row r="273" ht="16.0" customHeight="true">
      <c r="A273" t="n" s="7">
        <v>4.8895235E7</v>
      </c>
      <c r="B273" t="s" s="8">
        <v>276</v>
      </c>
      <c r="C273" t="n" s="8">
        <f>IF(false,"120921853", "120921853")</f>
      </c>
      <c r="D273" t="s" s="8">
        <v>412</v>
      </c>
      <c r="E273" t="n" s="8">
        <v>1.0</v>
      </c>
      <c r="F273" t="n" s="8">
        <v>100.0</v>
      </c>
      <c r="G273" t="s" s="8">
        <v>63</v>
      </c>
      <c r="H273" t="s" s="8">
        <v>384</v>
      </c>
      <c r="I273" t="s" s="8">
        <v>433</v>
      </c>
    </row>
    <row r="274" ht="16.0" customHeight="true">
      <c r="A274" t="n" s="7">
        <v>4.8325201E7</v>
      </c>
      <c r="B274" t="s" s="8">
        <v>56</v>
      </c>
      <c r="C274" t="n" s="8">
        <f>IF(false,"120921439", "120921439")</f>
      </c>
      <c r="D274" t="s" s="8">
        <v>57</v>
      </c>
      <c r="E274" t="n" s="8">
        <v>1.0</v>
      </c>
      <c r="F274" t="n" s="8">
        <v>89.0</v>
      </c>
      <c r="G274" t="s" s="8">
        <v>63</v>
      </c>
      <c r="H274" t="s" s="8">
        <v>384</v>
      </c>
      <c r="I274" t="s" s="8">
        <v>434</v>
      </c>
    </row>
    <row r="275" ht="16.0" customHeight="true">
      <c r="A275" t="n" s="7">
        <v>4.8897013E7</v>
      </c>
      <c r="B275" t="s" s="8">
        <v>276</v>
      </c>
      <c r="C275" t="n" s="8">
        <f>IF(false,"120922756", "120922756")</f>
      </c>
      <c r="D275" t="s" s="8">
        <v>140</v>
      </c>
      <c r="E275" t="n" s="8">
        <v>1.0</v>
      </c>
      <c r="F275" t="n" s="8">
        <v>571.0</v>
      </c>
      <c r="G275" t="s" s="8">
        <v>63</v>
      </c>
      <c r="H275" t="s" s="8">
        <v>384</v>
      </c>
      <c r="I275" t="s" s="8">
        <v>435</v>
      </c>
    </row>
    <row r="276" ht="16.0" customHeight="true">
      <c r="A276" t="n" s="7">
        <v>4.8780061E7</v>
      </c>
      <c r="B276" t="s" s="8">
        <v>246</v>
      </c>
      <c r="C276" t="n" s="8">
        <f>IF(false,"002-098", "002-098")</f>
      </c>
      <c r="D276" t="s" s="8">
        <v>321</v>
      </c>
      <c r="E276" t="n" s="8">
        <v>1.0</v>
      </c>
      <c r="F276" t="n" s="8">
        <v>52.0</v>
      </c>
      <c r="G276" t="s" s="8">
        <v>63</v>
      </c>
      <c r="H276" t="s" s="8">
        <v>384</v>
      </c>
      <c r="I276" t="s" s="8">
        <v>436</v>
      </c>
    </row>
    <row r="277" ht="16.0" customHeight="true">
      <c r="A277" t="n" s="7">
        <v>4.8897013E7</v>
      </c>
      <c r="B277" t="s" s="8">
        <v>276</v>
      </c>
      <c r="C277" t="n" s="8">
        <f>IF(false,"120922756", "120922756")</f>
      </c>
      <c r="D277" t="s" s="8">
        <v>140</v>
      </c>
      <c r="E277" t="n" s="8">
        <v>1.0</v>
      </c>
      <c r="F277" t="n" s="8">
        <v>1409.0</v>
      </c>
      <c r="G277" t="s" s="8">
        <v>53</v>
      </c>
      <c r="H277" t="s" s="8">
        <v>384</v>
      </c>
      <c r="I277" t="s" s="8">
        <v>437</v>
      </c>
    </row>
    <row r="278" ht="16.0" customHeight="true">
      <c r="A278" t="n" s="7">
        <v>4.8715147E7</v>
      </c>
      <c r="B278" t="s" s="8">
        <v>189</v>
      </c>
      <c r="C278" t="n" s="8">
        <f>IF(false,"120922684", "120922684")</f>
      </c>
      <c r="D278" t="s" s="8">
        <v>438</v>
      </c>
      <c r="E278" t="n" s="8">
        <v>1.0</v>
      </c>
      <c r="F278" t="n" s="8">
        <v>23.0</v>
      </c>
      <c r="G278" t="s" s="8">
        <v>60</v>
      </c>
      <c r="H278" t="s" s="8">
        <v>384</v>
      </c>
      <c r="I278" t="s" s="8">
        <v>439</v>
      </c>
    </row>
    <row r="279" ht="16.0" customHeight="true">
      <c r="A279" t="n" s="7">
        <v>4.8973908E7</v>
      </c>
      <c r="B279" t="s" s="8">
        <v>276</v>
      </c>
      <c r="C279" t="n" s="8">
        <f>IF(false,"120922983", "120922983")</f>
      </c>
      <c r="D279" t="s" s="8">
        <v>440</v>
      </c>
      <c r="E279" t="n" s="8">
        <v>1.0</v>
      </c>
      <c r="F279" t="n" s="8">
        <v>1092.0</v>
      </c>
      <c r="G279" t="s" s="8">
        <v>53</v>
      </c>
      <c r="H279" t="s" s="8">
        <v>384</v>
      </c>
      <c r="I279" t="s" s="8">
        <v>441</v>
      </c>
    </row>
    <row r="280" ht="16.0" customHeight="true">
      <c r="A280" t="n" s="7">
        <v>4.8878535E7</v>
      </c>
      <c r="B280" t="s" s="8">
        <v>276</v>
      </c>
      <c r="C280" t="n" s="8">
        <f>IF(false,"120921439", "120921439")</f>
      </c>
      <c r="D280" t="s" s="8">
        <v>57</v>
      </c>
      <c r="E280" t="n" s="8">
        <v>1.0</v>
      </c>
      <c r="F280" t="n" s="8">
        <v>598.0</v>
      </c>
      <c r="G280" t="s" s="8">
        <v>53</v>
      </c>
      <c r="H280" t="s" s="8">
        <v>384</v>
      </c>
      <c r="I280" t="s" s="8">
        <v>442</v>
      </c>
    </row>
    <row r="281" ht="16.0" customHeight="true">
      <c r="A281" t="n" s="7">
        <v>4.8975526E7</v>
      </c>
      <c r="B281" t="s" s="8">
        <v>276</v>
      </c>
      <c r="C281" t="n" s="8">
        <f>IF(false,"005-1514", "005-1514")</f>
      </c>
      <c r="D281" t="s" s="8">
        <v>305</v>
      </c>
      <c r="E281" t="n" s="8">
        <v>1.0</v>
      </c>
      <c r="F281" t="n" s="8">
        <v>85.0</v>
      </c>
      <c r="G281" t="s" s="8">
        <v>53</v>
      </c>
      <c r="H281" t="s" s="8">
        <v>384</v>
      </c>
      <c r="I281" t="s" s="8">
        <v>443</v>
      </c>
    </row>
    <row r="282" ht="16.0" customHeight="true">
      <c r="A282" t="n" s="7">
        <v>4.8910655E7</v>
      </c>
      <c r="B282" t="s" s="8">
        <v>276</v>
      </c>
      <c r="C282" t="n" s="8">
        <f>IF(false,"120922092", "120922092")</f>
      </c>
      <c r="D282" t="s" s="8">
        <v>444</v>
      </c>
      <c r="E282" t="n" s="8">
        <v>1.0</v>
      </c>
      <c r="F282" t="n" s="8">
        <v>64.0</v>
      </c>
      <c r="G282" t="s" s="8">
        <v>60</v>
      </c>
      <c r="H282" t="s" s="8">
        <v>384</v>
      </c>
      <c r="I282" t="s" s="8">
        <v>445</v>
      </c>
    </row>
    <row r="283" ht="16.0" customHeight="true">
      <c r="A283" t="n" s="7">
        <v>4.8978616E7</v>
      </c>
      <c r="B283" t="s" s="8">
        <v>276</v>
      </c>
      <c r="C283" t="n" s="8">
        <f>IF(false,"120921370", "120921370")</f>
      </c>
      <c r="D283" t="s" s="8">
        <v>127</v>
      </c>
      <c r="E283" t="n" s="8">
        <v>1.0</v>
      </c>
      <c r="F283" t="n" s="8">
        <v>40.0</v>
      </c>
      <c r="G283" t="s" s="8">
        <v>60</v>
      </c>
      <c r="H283" t="s" s="8">
        <v>384</v>
      </c>
      <c r="I283" t="s" s="8">
        <v>446</v>
      </c>
    </row>
    <row r="284" ht="16.0" customHeight="true">
      <c r="A284" t="n" s="7">
        <v>4.8892423E7</v>
      </c>
      <c r="B284" t="s" s="8">
        <v>276</v>
      </c>
      <c r="C284" t="n" s="8">
        <f>IF(false,"120922767", "120922767")</f>
      </c>
      <c r="D284" t="s" s="8">
        <v>161</v>
      </c>
      <c r="E284" t="n" s="8">
        <v>2.0</v>
      </c>
      <c r="F284" t="n" s="8">
        <v>496.0</v>
      </c>
      <c r="G284" t="s" s="8">
        <v>63</v>
      </c>
      <c r="H284" t="s" s="8">
        <v>384</v>
      </c>
      <c r="I284" t="s" s="8">
        <v>447</v>
      </c>
    </row>
    <row r="285" ht="16.0" customHeight="true">
      <c r="A285" t="n" s="7">
        <v>4.8892423E7</v>
      </c>
      <c r="B285" t="s" s="8">
        <v>276</v>
      </c>
      <c r="C285" t="n" s="8">
        <f>IF(false,"120922351", "120922351")</f>
      </c>
      <c r="D285" t="s" s="8">
        <v>132</v>
      </c>
      <c r="E285" t="n" s="8">
        <v>3.0</v>
      </c>
      <c r="F285" t="n" s="8">
        <v>366.0</v>
      </c>
      <c r="G285" t="s" s="8">
        <v>63</v>
      </c>
      <c r="H285" t="s" s="8">
        <v>384</v>
      </c>
      <c r="I285" t="s" s="8">
        <v>447</v>
      </c>
    </row>
    <row r="286" ht="16.0" customHeight="true">
      <c r="A286" t="n" s="7">
        <v>4.890702E7</v>
      </c>
      <c r="B286" t="s" s="8">
        <v>276</v>
      </c>
      <c r="C286" t="n" s="8">
        <f>IF(false,"120922836", "120922836")</f>
      </c>
      <c r="D286" t="s" s="8">
        <v>448</v>
      </c>
      <c r="E286" t="n" s="8">
        <v>1.0</v>
      </c>
      <c r="F286" t="n" s="8">
        <v>370.0</v>
      </c>
      <c r="G286" t="s" s="8">
        <v>60</v>
      </c>
      <c r="H286" t="s" s="8">
        <v>384</v>
      </c>
      <c r="I286" t="s" s="8">
        <v>449</v>
      </c>
    </row>
    <row r="287" ht="16.0" customHeight="true">
      <c r="A287" t="n" s="7">
        <v>4.8909018E7</v>
      </c>
      <c r="B287" t="s" s="8">
        <v>276</v>
      </c>
      <c r="C287" t="n" s="8">
        <f>IF(false,"120923069", "120923069")</f>
      </c>
      <c r="D287" t="s" s="8">
        <v>450</v>
      </c>
      <c r="E287" t="n" s="8">
        <v>1.0</v>
      </c>
      <c r="F287" t="n" s="8">
        <v>523.0</v>
      </c>
      <c r="G287" t="s" s="8">
        <v>53</v>
      </c>
      <c r="H287" t="s" s="8">
        <v>384</v>
      </c>
      <c r="I287" t="s" s="8">
        <v>451</v>
      </c>
    </row>
    <row r="288" ht="16.0" customHeight="true">
      <c r="A288" t="n" s="7">
        <v>4.8909018E7</v>
      </c>
      <c r="B288" t="s" s="8">
        <v>276</v>
      </c>
      <c r="C288" t="n" s="8">
        <f>IF(false,"000-631", "000-631")</f>
      </c>
      <c r="D288" t="s" s="8">
        <v>107</v>
      </c>
      <c r="E288" t="n" s="8">
        <v>1.0</v>
      </c>
      <c r="F288" t="n" s="8">
        <v>254.0</v>
      </c>
      <c r="G288" t="s" s="8">
        <v>53</v>
      </c>
      <c r="H288" t="s" s="8">
        <v>384</v>
      </c>
      <c r="I288" t="s" s="8">
        <v>451</v>
      </c>
    </row>
    <row r="289" ht="16.0" customHeight="true">
      <c r="A289" t="n" s="7">
        <v>4.8824761E7</v>
      </c>
      <c r="B289" t="s" s="8">
        <v>246</v>
      </c>
      <c r="C289" t="n" s="8">
        <f>IF(false,"005-1255", "005-1255")</f>
      </c>
      <c r="D289" t="s" s="8">
        <v>234</v>
      </c>
      <c r="E289" t="n" s="8">
        <v>1.0</v>
      </c>
      <c r="F289" t="n" s="8">
        <v>15.0</v>
      </c>
      <c r="G289" t="s" s="8">
        <v>63</v>
      </c>
      <c r="H289" t="s" s="8">
        <v>384</v>
      </c>
      <c r="I289" t="s" s="8">
        <v>452</v>
      </c>
    </row>
    <row r="290" ht="16.0" customHeight="true">
      <c r="A290" t="n" s="7">
        <v>4.8999971E7</v>
      </c>
      <c r="B290" t="s" s="8">
        <v>276</v>
      </c>
      <c r="C290" t="n" s="8">
        <f>IF(false,"120922774", "120922774")</f>
      </c>
      <c r="D290" t="s" s="8">
        <v>259</v>
      </c>
      <c r="E290" t="n" s="8">
        <v>1.0</v>
      </c>
      <c r="F290" t="n" s="8">
        <v>1143.0</v>
      </c>
      <c r="G290" t="s" s="8">
        <v>53</v>
      </c>
      <c r="H290" t="s" s="8">
        <v>384</v>
      </c>
      <c r="I290" t="s" s="8">
        <v>453</v>
      </c>
    </row>
    <row r="291" ht="16.0" customHeight="true">
      <c r="A291" t="n" s="7">
        <v>4.7924857E7</v>
      </c>
      <c r="B291" t="s" s="8">
        <v>85</v>
      </c>
      <c r="C291" t="n" s="8">
        <f>IF(false,"003-315", "003-315")</f>
      </c>
      <c r="D291" t="s" s="8">
        <v>79</v>
      </c>
      <c r="E291" t="n" s="8">
        <v>1.0</v>
      </c>
      <c r="F291" t="n" s="8">
        <v>205.0</v>
      </c>
      <c r="G291" t="s" s="8">
        <v>63</v>
      </c>
      <c r="H291" t="s" s="8">
        <v>384</v>
      </c>
      <c r="I291" t="s" s="8">
        <v>454</v>
      </c>
    </row>
    <row r="292" ht="16.0" customHeight="true">
      <c r="A292" t="n" s="7">
        <v>4.8299255E7</v>
      </c>
      <c r="B292" t="s" s="8">
        <v>56</v>
      </c>
      <c r="C292" t="n" s="8">
        <f>IF(false,"003-318", "003-318")</f>
      </c>
      <c r="D292" t="s" s="8">
        <v>109</v>
      </c>
      <c r="E292" t="n" s="8">
        <v>1.0</v>
      </c>
      <c r="F292" t="n" s="8">
        <v>226.0</v>
      </c>
      <c r="G292" t="s" s="8">
        <v>63</v>
      </c>
      <c r="H292" t="s" s="8">
        <v>384</v>
      </c>
      <c r="I292" t="s" s="8">
        <v>455</v>
      </c>
    </row>
    <row r="293" ht="16.0" customHeight="true">
      <c r="A293" t="n" s="7">
        <v>4.869423E7</v>
      </c>
      <c r="B293" t="s" s="8">
        <v>189</v>
      </c>
      <c r="C293" t="n" s="8">
        <f>IF(false,"005-1380", "005-1380")</f>
      </c>
      <c r="D293" t="s" s="8">
        <v>186</v>
      </c>
      <c r="E293" t="n" s="8">
        <v>1.0</v>
      </c>
      <c r="F293" t="n" s="8">
        <v>273.0</v>
      </c>
      <c r="G293" t="s" s="8">
        <v>53</v>
      </c>
      <c r="H293" t="s" s="8">
        <v>384</v>
      </c>
      <c r="I293" t="s" s="8">
        <v>456</v>
      </c>
    </row>
    <row r="294" ht="16.0" customHeight="true">
      <c r="A294" t="n" s="7">
        <v>4.8898464E7</v>
      </c>
      <c r="B294" t="s" s="8">
        <v>276</v>
      </c>
      <c r="C294" t="n" s="8">
        <f>IF(false,"120922758", "120922758")</f>
      </c>
      <c r="D294" t="s" s="8">
        <v>457</v>
      </c>
      <c r="E294" t="n" s="8">
        <v>1.0</v>
      </c>
      <c r="F294" t="n" s="8">
        <v>359.0</v>
      </c>
      <c r="G294" t="s" s="8">
        <v>63</v>
      </c>
      <c r="H294" t="s" s="8">
        <v>384</v>
      </c>
      <c r="I294" t="s" s="8">
        <v>458</v>
      </c>
    </row>
    <row r="295" ht="16.0" customHeight="true">
      <c r="A295" t="n" s="7">
        <v>4.8898464E7</v>
      </c>
      <c r="B295" t="s" s="8">
        <v>276</v>
      </c>
      <c r="C295" t="n" s="8">
        <f>IF(false,"120922762", "120922762")</f>
      </c>
      <c r="D295" t="s" s="8">
        <v>459</v>
      </c>
      <c r="E295" t="n" s="8">
        <v>1.0</v>
      </c>
      <c r="F295" t="n" s="8">
        <v>246.0</v>
      </c>
      <c r="G295" t="s" s="8">
        <v>63</v>
      </c>
      <c r="H295" t="s" s="8">
        <v>384</v>
      </c>
      <c r="I295" t="s" s="8">
        <v>458</v>
      </c>
    </row>
    <row r="296" ht="16.0" customHeight="true">
      <c r="A296" t="n" s="7">
        <v>4.9104921E7</v>
      </c>
      <c r="B296" t="s" s="8">
        <v>384</v>
      </c>
      <c r="C296" t="n" s="8">
        <f>IF(false,"003-315", "003-315")</f>
      </c>
      <c r="D296" t="s" s="8">
        <v>79</v>
      </c>
      <c r="E296" t="n" s="8">
        <v>4.0</v>
      </c>
      <c r="F296" t="n" s="8">
        <v>800.0</v>
      </c>
      <c r="G296" t="s" s="8">
        <v>63</v>
      </c>
      <c r="H296" t="s" s="8">
        <v>384</v>
      </c>
      <c r="I296" t="s" s="8">
        <v>460</v>
      </c>
    </row>
    <row r="297" ht="16.0" customHeight="true">
      <c r="A297" t="n" s="7">
        <v>4.910961E7</v>
      </c>
      <c r="B297" t="s" s="8">
        <v>384</v>
      </c>
      <c r="C297" t="n" s="8">
        <f>IF(false,"003-318", "003-318")</f>
      </c>
      <c r="D297" t="s" s="8">
        <v>109</v>
      </c>
      <c r="E297" t="n" s="8">
        <v>1.0</v>
      </c>
      <c r="F297" t="n" s="8">
        <v>225.0</v>
      </c>
      <c r="G297" t="s" s="8">
        <v>63</v>
      </c>
      <c r="H297" t="s" s="8">
        <v>384</v>
      </c>
      <c r="I297" t="s" s="8">
        <v>461</v>
      </c>
    </row>
    <row r="298" ht="16.0" customHeight="true">
      <c r="A298" t="n" s="7">
        <v>4.869871E7</v>
      </c>
      <c r="B298" t="s" s="8">
        <v>189</v>
      </c>
      <c r="C298" t="n" s="8">
        <f>IF(false,"120923119", "120923119")</f>
      </c>
      <c r="D298" t="s" s="8">
        <v>462</v>
      </c>
      <c r="E298" t="n" s="8">
        <v>1.0</v>
      </c>
      <c r="F298" t="n" s="8">
        <v>191.0</v>
      </c>
      <c r="G298" t="s" s="8">
        <v>63</v>
      </c>
      <c r="H298" t="s" s="8">
        <v>384</v>
      </c>
      <c r="I298" t="s" s="8">
        <v>463</v>
      </c>
    </row>
    <row r="299" ht="16.0" customHeight="true">
      <c r="A299" t="n" s="7">
        <v>4.8621942E7</v>
      </c>
      <c r="B299" t="s" s="8">
        <v>189</v>
      </c>
      <c r="C299" t="n" s="8">
        <f>IF(false,"120921370", "120921370")</f>
      </c>
      <c r="D299" t="s" s="8">
        <v>127</v>
      </c>
      <c r="E299" t="n" s="8">
        <v>1.0</v>
      </c>
      <c r="F299" t="n" s="8">
        <v>109.0</v>
      </c>
      <c r="G299" t="s" s="8">
        <v>63</v>
      </c>
      <c r="H299" t="s" s="8">
        <v>384</v>
      </c>
      <c r="I299" t="s" s="8">
        <v>464</v>
      </c>
    </row>
    <row r="300" ht="16.0" customHeight="true">
      <c r="A300" t="n" s="7">
        <v>4.9112987E7</v>
      </c>
      <c r="B300" t="s" s="8">
        <v>384</v>
      </c>
      <c r="C300" t="n" s="8">
        <f>IF(false,"120923123", "120923123")</f>
      </c>
      <c r="D300" t="s" s="8">
        <v>333</v>
      </c>
      <c r="E300" t="n" s="8">
        <v>1.0</v>
      </c>
      <c r="F300" t="n" s="8">
        <v>356.0</v>
      </c>
      <c r="G300" t="s" s="8">
        <v>63</v>
      </c>
      <c r="H300" t="s" s="8">
        <v>384</v>
      </c>
      <c r="I300" t="s" s="8">
        <v>465</v>
      </c>
    </row>
    <row r="301" ht="16.0" customHeight="true">
      <c r="A301" t="n" s="7">
        <v>4.8189492E7</v>
      </c>
      <c r="B301" t="s" s="8">
        <v>51</v>
      </c>
      <c r="C301" t="n" s="8">
        <f>IF(false,"005-1254", "005-1254")</f>
      </c>
      <c r="D301" t="s" s="8">
        <v>59</v>
      </c>
      <c r="E301" t="n" s="8">
        <v>1.0</v>
      </c>
      <c r="F301" t="n" s="8">
        <v>221.0</v>
      </c>
      <c r="G301" t="s" s="8">
        <v>63</v>
      </c>
      <c r="H301" t="s" s="8">
        <v>384</v>
      </c>
      <c r="I301" t="s" s="8">
        <v>466</v>
      </c>
    </row>
    <row r="302" ht="16.0" customHeight="true">
      <c r="A302" t="n" s="7">
        <v>4.79171E7</v>
      </c>
      <c r="B302" t="s" s="8">
        <v>85</v>
      </c>
      <c r="C302" t="n" s="8">
        <f>IF(false,"002-105", "002-105")</f>
      </c>
      <c r="D302" t="s" s="8">
        <v>467</v>
      </c>
      <c r="E302" t="n" s="8">
        <v>1.0</v>
      </c>
      <c r="F302" t="n" s="8">
        <v>200.0</v>
      </c>
      <c r="G302" t="s" s="8">
        <v>63</v>
      </c>
      <c r="H302" t="s" s="8">
        <v>468</v>
      </c>
      <c r="I302" t="s" s="8">
        <v>469</v>
      </c>
    </row>
    <row r="303" ht="16.0" customHeight="true">
      <c r="A303" t="n" s="7">
        <v>4.8161054E7</v>
      </c>
      <c r="B303" t="s" s="8">
        <v>51</v>
      </c>
      <c r="C303" t="n" s="8">
        <f>IF(false,"005-1358", "005-1358")</f>
      </c>
      <c r="D303" t="s" s="8">
        <v>360</v>
      </c>
      <c r="E303" t="n" s="8">
        <v>1.0</v>
      </c>
      <c r="F303" t="n" s="8">
        <v>152.0</v>
      </c>
      <c r="G303" t="s" s="8">
        <v>63</v>
      </c>
      <c r="H303" t="s" s="8">
        <v>468</v>
      </c>
      <c r="I303" t="s" s="8">
        <v>470</v>
      </c>
    </row>
    <row r="304" ht="16.0" customHeight="true">
      <c r="A304" t="n" s="7">
        <v>4.7901451E7</v>
      </c>
      <c r="B304" t="s" s="8">
        <v>85</v>
      </c>
      <c r="C304" t="n" s="8">
        <f>IF(false,"01-004213", "01-004213")</f>
      </c>
      <c r="D304" t="s" s="8">
        <v>165</v>
      </c>
      <c r="E304" t="n" s="8">
        <v>1.0</v>
      </c>
      <c r="F304" t="n" s="8">
        <v>222.0</v>
      </c>
      <c r="G304" t="s" s="8">
        <v>63</v>
      </c>
      <c r="H304" t="s" s="8">
        <v>468</v>
      </c>
      <c r="I304" t="s" s="8">
        <v>471</v>
      </c>
    </row>
    <row r="305" ht="16.0" customHeight="true">
      <c r="A305" t="n" s="7">
        <v>4.8998359E7</v>
      </c>
      <c r="B305" t="s" s="8">
        <v>276</v>
      </c>
      <c r="C305" t="n" s="8">
        <f>IF(false,"120921201", "120921201")</f>
      </c>
      <c r="D305" t="s" s="8">
        <v>472</v>
      </c>
      <c r="E305" t="n" s="8">
        <v>1.0</v>
      </c>
      <c r="F305" t="n" s="8">
        <v>297.0</v>
      </c>
      <c r="G305" t="s" s="8">
        <v>60</v>
      </c>
      <c r="H305" t="s" s="8">
        <v>468</v>
      </c>
      <c r="I305" t="s" s="8">
        <v>473</v>
      </c>
    </row>
    <row r="306" ht="16.0" customHeight="true">
      <c r="A306" t="n" s="7">
        <v>4.9016373E7</v>
      </c>
      <c r="B306" t="s" s="8">
        <v>384</v>
      </c>
      <c r="C306" t="n" s="8">
        <f>IF(false,"01-003884", "01-003884")</f>
      </c>
      <c r="D306" t="s" s="8">
        <v>398</v>
      </c>
      <c r="E306" t="n" s="8">
        <v>1.0</v>
      </c>
      <c r="F306" t="n" s="8">
        <v>78.0</v>
      </c>
      <c r="G306" t="s" s="8">
        <v>60</v>
      </c>
      <c r="H306" t="s" s="8">
        <v>468</v>
      </c>
      <c r="I306" t="s" s="8">
        <v>474</v>
      </c>
    </row>
    <row r="307" ht="16.0" customHeight="true">
      <c r="A307" t="n" s="7">
        <v>4.9031419E7</v>
      </c>
      <c r="B307" t="s" s="8">
        <v>384</v>
      </c>
      <c r="C307" t="n" s="8">
        <f>IF(false,"120922784", "120922784")</f>
      </c>
      <c r="D307" t="s" s="8">
        <v>65</v>
      </c>
      <c r="E307" t="n" s="8">
        <v>2.0</v>
      </c>
      <c r="F307" t="n" s="8">
        <v>1013.0</v>
      </c>
      <c r="G307" t="s" s="8">
        <v>53</v>
      </c>
      <c r="H307" t="s" s="8">
        <v>468</v>
      </c>
      <c r="I307" t="s" s="8">
        <v>475</v>
      </c>
    </row>
    <row r="308" ht="16.0" customHeight="true">
      <c r="A308" t="n" s="7">
        <v>4.9073914E7</v>
      </c>
      <c r="B308" t="s" s="8">
        <v>384</v>
      </c>
      <c r="C308" t="n" s="8">
        <f>IF(false,"120921995", "120921995")</f>
      </c>
      <c r="D308" t="s" s="8">
        <v>125</v>
      </c>
      <c r="E308" t="n" s="8">
        <v>1.0</v>
      </c>
      <c r="F308" t="n" s="8">
        <v>1004.0</v>
      </c>
      <c r="G308" t="s" s="8">
        <v>53</v>
      </c>
      <c r="H308" t="s" s="8">
        <v>468</v>
      </c>
      <c r="I308" t="s" s="8">
        <v>476</v>
      </c>
    </row>
    <row r="309" ht="16.0" customHeight="true">
      <c r="A309" t="n" s="7">
        <v>4.9015376E7</v>
      </c>
      <c r="B309" t="s" s="8">
        <v>384</v>
      </c>
      <c r="C309" t="n" s="8">
        <f>IF(false,"120921370", "120921370")</f>
      </c>
      <c r="D309" t="s" s="8">
        <v>127</v>
      </c>
      <c r="E309" t="n" s="8">
        <v>1.0</v>
      </c>
      <c r="F309" t="n" s="8">
        <v>180.0</v>
      </c>
      <c r="G309" t="s" s="8">
        <v>60</v>
      </c>
      <c r="H309" t="s" s="8">
        <v>468</v>
      </c>
      <c r="I309" t="s" s="8">
        <v>477</v>
      </c>
    </row>
    <row r="310" ht="16.0" customHeight="true">
      <c r="A310" t="n" s="7">
        <v>4.8934121E7</v>
      </c>
      <c r="B310" t="s" s="8">
        <v>276</v>
      </c>
      <c r="C310" t="n" s="8">
        <f>IF(false,"120921853", "120921853")</f>
      </c>
      <c r="D310" t="s" s="8">
        <v>412</v>
      </c>
      <c r="E310" t="n" s="8">
        <v>1.0</v>
      </c>
      <c r="F310" t="n" s="8">
        <v>303.0</v>
      </c>
      <c r="G310" t="s" s="8">
        <v>60</v>
      </c>
      <c r="H310" t="s" s="8">
        <v>468</v>
      </c>
      <c r="I310" t="s" s="8">
        <v>478</v>
      </c>
    </row>
    <row r="311" ht="16.0" customHeight="true">
      <c r="A311" t="n" s="7">
        <v>4.8946383E7</v>
      </c>
      <c r="B311" t="s" s="8">
        <v>276</v>
      </c>
      <c r="C311" t="n" s="8">
        <f>IF(false,"120921853", "120921853")</f>
      </c>
      <c r="D311" t="s" s="8">
        <v>412</v>
      </c>
      <c r="E311" t="n" s="8">
        <v>1.0</v>
      </c>
      <c r="F311" t="n" s="8">
        <v>100.0</v>
      </c>
      <c r="G311" t="s" s="8">
        <v>63</v>
      </c>
      <c r="H311" t="s" s="8">
        <v>468</v>
      </c>
      <c r="I311" t="s" s="8">
        <v>479</v>
      </c>
    </row>
    <row r="312" ht="16.0" customHeight="true">
      <c r="A312" t="n" s="7">
        <v>4.8946383E7</v>
      </c>
      <c r="B312" t="s" s="8">
        <v>276</v>
      </c>
      <c r="C312" t="n" s="8">
        <f>IF(false,"01-003884", "01-003884")</f>
      </c>
      <c r="D312" t="s" s="8">
        <v>398</v>
      </c>
      <c r="E312" t="n" s="8">
        <v>1.0</v>
      </c>
      <c r="F312" t="n" s="8">
        <v>90.0</v>
      </c>
      <c r="G312" t="s" s="8">
        <v>63</v>
      </c>
      <c r="H312" t="s" s="8">
        <v>468</v>
      </c>
      <c r="I312" t="s" s="8">
        <v>479</v>
      </c>
    </row>
    <row r="313" ht="16.0" customHeight="true">
      <c r="A313" t="n" s="7">
        <v>4.8936895E7</v>
      </c>
      <c r="B313" t="s" s="8">
        <v>276</v>
      </c>
      <c r="C313" t="n" s="8">
        <f>IF(false,"120922019", "120922019")</f>
      </c>
      <c r="D313" t="s" s="8">
        <v>480</v>
      </c>
      <c r="E313" t="n" s="8">
        <v>1.0</v>
      </c>
      <c r="F313" t="n" s="8">
        <v>135.0</v>
      </c>
      <c r="G313" t="s" s="8">
        <v>63</v>
      </c>
      <c r="H313" t="s" s="8">
        <v>468</v>
      </c>
      <c r="I313" t="s" s="8">
        <v>481</v>
      </c>
    </row>
    <row r="314" ht="16.0" customHeight="true">
      <c r="A314" t="n" s="7">
        <v>4.8936895E7</v>
      </c>
      <c r="B314" t="s" s="8">
        <v>276</v>
      </c>
      <c r="C314" t="n" s="8">
        <f>IF(false,"120921949", "120921949")</f>
      </c>
      <c r="D314" t="s" s="8">
        <v>482</v>
      </c>
      <c r="E314" t="n" s="8">
        <v>2.0</v>
      </c>
      <c r="F314" t="n" s="8">
        <v>82.0</v>
      </c>
      <c r="G314" t="s" s="8">
        <v>63</v>
      </c>
      <c r="H314" t="s" s="8">
        <v>468</v>
      </c>
      <c r="I314" t="s" s="8">
        <v>481</v>
      </c>
    </row>
    <row r="315" ht="16.0" customHeight="true">
      <c r="A315" t="n" s="7">
        <v>4.9005885E7</v>
      </c>
      <c r="B315" t="s" s="8">
        <v>276</v>
      </c>
      <c r="C315" t="n" s="8">
        <f>IF(false,"005-1515", "005-1515")</f>
      </c>
      <c r="D315" t="s" s="8">
        <v>92</v>
      </c>
      <c r="E315" t="n" s="8">
        <v>1.0</v>
      </c>
      <c r="F315" t="n" s="8">
        <v>145.0</v>
      </c>
      <c r="G315" t="s" s="8">
        <v>63</v>
      </c>
      <c r="H315" t="s" s="8">
        <v>468</v>
      </c>
      <c r="I315" t="s" s="8">
        <v>483</v>
      </c>
    </row>
    <row r="316" ht="16.0" customHeight="true">
      <c r="A316" t="n" s="7">
        <v>4.9003525E7</v>
      </c>
      <c r="B316" t="s" s="8">
        <v>276</v>
      </c>
      <c r="C316" t="n" s="8">
        <f>IF(false,"005-1516", "005-1516")</f>
      </c>
      <c r="D316" t="s" s="8">
        <v>74</v>
      </c>
      <c r="E316" t="n" s="8">
        <v>1.0</v>
      </c>
      <c r="F316" t="n" s="8">
        <v>450.0</v>
      </c>
      <c r="G316" t="s" s="8">
        <v>53</v>
      </c>
      <c r="H316" t="s" s="8">
        <v>468</v>
      </c>
      <c r="I316" t="s" s="8">
        <v>484</v>
      </c>
    </row>
    <row r="317" ht="16.0" customHeight="true">
      <c r="A317" t="n" s="7">
        <v>4.8889173E7</v>
      </c>
      <c r="B317" t="s" s="8">
        <v>276</v>
      </c>
      <c r="C317" t="n" s="8">
        <f>IF(false,"120922605", "120922605")</f>
      </c>
      <c r="D317" t="s" s="8">
        <v>485</v>
      </c>
      <c r="E317" t="n" s="8">
        <v>1.0</v>
      </c>
      <c r="F317" t="n" s="8">
        <v>629.0</v>
      </c>
      <c r="G317" t="s" s="8">
        <v>53</v>
      </c>
      <c r="H317" t="s" s="8">
        <v>468</v>
      </c>
      <c r="I317" t="s" s="8">
        <v>486</v>
      </c>
    </row>
    <row r="318" ht="16.0" customHeight="true">
      <c r="A318" t="n" s="7">
        <v>4.895153E7</v>
      </c>
      <c r="B318" t="s" s="8">
        <v>276</v>
      </c>
      <c r="C318" t="n" s="8">
        <f>IF(false,"120922460", "120922460")</f>
      </c>
      <c r="D318" t="s" s="8">
        <v>278</v>
      </c>
      <c r="E318" t="n" s="8">
        <v>1.0</v>
      </c>
      <c r="F318" t="n" s="8">
        <v>339.0</v>
      </c>
      <c r="G318" t="s" s="8">
        <v>63</v>
      </c>
      <c r="H318" t="s" s="8">
        <v>468</v>
      </c>
      <c r="I318" t="s" s="8">
        <v>487</v>
      </c>
    </row>
    <row r="319" ht="16.0" customHeight="true">
      <c r="A319" t="n" s="7">
        <v>4.9042828E7</v>
      </c>
      <c r="B319" t="s" s="8">
        <v>384</v>
      </c>
      <c r="C319" t="n" s="8">
        <f>IF(false,"008-577", "008-577")</f>
      </c>
      <c r="D319" t="s" s="8">
        <v>314</v>
      </c>
      <c r="E319" t="n" s="8">
        <v>2.0</v>
      </c>
      <c r="F319" t="n" s="8">
        <v>180.0</v>
      </c>
      <c r="G319" t="s" s="8">
        <v>63</v>
      </c>
      <c r="H319" t="s" s="8">
        <v>468</v>
      </c>
      <c r="I319" t="s" s="8">
        <v>488</v>
      </c>
    </row>
    <row r="320" ht="16.0" customHeight="true">
      <c r="A320" t="n" s="7">
        <v>4.9010227E7</v>
      </c>
      <c r="B320" t="s" s="8">
        <v>276</v>
      </c>
      <c r="C320" t="n" s="8">
        <f>IF(false,"002-100", "002-100")</f>
      </c>
      <c r="D320" t="s" s="8">
        <v>489</v>
      </c>
      <c r="E320" t="n" s="8">
        <v>1.0</v>
      </c>
      <c r="F320" t="n" s="8">
        <v>208.0</v>
      </c>
      <c r="G320" t="s" s="8">
        <v>63</v>
      </c>
      <c r="H320" t="s" s="8">
        <v>468</v>
      </c>
      <c r="I320" t="s" s="8">
        <v>490</v>
      </c>
    </row>
    <row r="321" ht="16.0" customHeight="true">
      <c r="A321" t="n" s="7">
        <v>4.8973938E7</v>
      </c>
      <c r="B321" t="s" s="8">
        <v>276</v>
      </c>
      <c r="C321" t="n" s="8">
        <f>IF(false,"120922947", "120922947")</f>
      </c>
      <c r="D321" t="s" s="8">
        <v>491</v>
      </c>
      <c r="E321" t="n" s="8">
        <v>1.0</v>
      </c>
      <c r="F321" t="n" s="8">
        <v>200.0</v>
      </c>
      <c r="G321" t="s" s="8">
        <v>63</v>
      </c>
      <c r="H321" t="s" s="8">
        <v>468</v>
      </c>
      <c r="I321" t="s" s="8">
        <v>492</v>
      </c>
    </row>
    <row r="322" ht="16.0" customHeight="true">
      <c r="A322" t="n" s="7">
        <v>4.8928634E7</v>
      </c>
      <c r="B322" t="s" s="8">
        <v>276</v>
      </c>
      <c r="C322" t="n" s="8">
        <f>IF(false,"005-1547", "005-1547")</f>
      </c>
      <c r="D322" t="s" s="8">
        <v>392</v>
      </c>
      <c r="E322" t="n" s="8">
        <v>1.0</v>
      </c>
      <c r="F322" t="n" s="8">
        <v>194.0</v>
      </c>
      <c r="G322" t="s" s="8">
        <v>63</v>
      </c>
      <c r="H322" t="s" s="8">
        <v>468</v>
      </c>
      <c r="I322" t="s" s="8">
        <v>493</v>
      </c>
    </row>
    <row r="323" ht="16.0" customHeight="true">
      <c r="A323" t="n" s="7">
        <v>4.8763121E7</v>
      </c>
      <c r="B323" t="s" s="8">
        <v>246</v>
      </c>
      <c r="C323" t="n" s="8">
        <f>IF(false,"120922394", "120922394")</f>
      </c>
      <c r="D323" t="s" s="8">
        <v>494</v>
      </c>
      <c r="E323" t="n" s="8">
        <v>1.0</v>
      </c>
      <c r="F323" t="n" s="8">
        <v>69.0</v>
      </c>
      <c r="G323" t="s" s="8">
        <v>63</v>
      </c>
      <c r="H323" t="s" s="8">
        <v>468</v>
      </c>
      <c r="I323" t="s" s="8">
        <v>495</v>
      </c>
    </row>
    <row r="324" ht="16.0" customHeight="true">
      <c r="A324" t="n" s="7">
        <v>4.8939711E7</v>
      </c>
      <c r="B324" t="s" s="8">
        <v>276</v>
      </c>
      <c r="C324" t="n" s="8">
        <f>IF(false,"120921853", "120921853")</f>
      </c>
      <c r="D324" t="s" s="8">
        <v>412</v>
      </c>
      <c r="E324" t="n" s="8">
        <v>1.0</v>
      </c>
      <c r="F324" t="n" s="8">
        <v>100.0</v>
      </c>
      <c r="G324" t="s" s="8">
        <v>63</v>
      </c>
      <c r="H324" t="s" s="8">
        <v>468</v>
      </c>
      <c r="I324" t="s" s="8">
        <v>496</v>
      </c>
    </row>
    <row r="325" ht="16.0" customHeight="true">
      <c r="A325" t="n" s="7">
        <v>4.8950493E7</v>
      </c>
      <c r="B325" t="s" s="8">
        <v>276</v>
      </c>
      <c r="C325" t="n" s="8">
        <f>IF(false,"120922460", "120922460")</f>
      </c>
      <c r="D325" t="s" s="8">
        <v>278</v>
      </c>
      <c r="E325" t="n" s="8">
        <v>1.0</v>
      </c>
      <c r="F325" t="n" s="8">
        <v>339.0</v>
      </c>
      <c r="G325" t="s" s="8">
        <v>63</v>
      </c>
      <c r="H325" t="s" s="8">
        <v>468</v>
      </c>
      <c r="I325" t="s" s="8">
        <v>497</v>
      </c>
    </row>
    <row r="326" ht="16.0" customHeight="true">
      <c r="A326" t="n" s="7">
        <v>4.8937139E7</v>
      </c>
      <c r="B326" t="s" s="8">
        <v>276</v>
      </c>
      <c r="C326" t="n" s="8">
        <f>IF(false,"005-1379", "005-1379")</f>
      </c>
      <c r="D326" t="s" s="8">
        <v>214</v>
      </c>
      <c r="E326" t="n" s="8">
        <v>1.0</v>
      </c>
      <c r="F326" t="n" s="8">
        <v>173.0</v>
      </c>
      <c r="G326" t="s" s="8">
        <v>63</v>
      </c>
      <c r="H326" t="s" s="8">
        <v>468</v>
      </c>
      <c r="I326" t="s" s="8">
        <v>498</v>
      </c>
    </row>
    <row r="327" ht="16.0" customHeight="true">
      <c r="A327" t="n" s="7">
        <v>4.8999183E7</v>
      </c>
      <c r="B327" t="s" s="8">
        <v>276</v>
      </c>
      <c r="C327" t="n" s="8">
        <f>IF(false,"003-318", "003-318")</f>
      </c>
      <c r="D327" t="s" s="8">
        <v>109</v>
      </c>
      <c r="E327" t="n" s="8">
        <v>3.0</v>
      </c>
      <c r="F327" t="n" s="8">
        <v>672.0</v>
      </c>
      <c r="G327" t="s" s="8">
        <v>63</v>
      </c>
      <c r="H327" t="s" s="8">
        <v>468</v>
      </c>
      <c r="I327" t="s" s="8">
        <v>499</v>
      </c>
    </row>
    <row r="328" ht="16.0" customHeight="true">
      <c r="A328" t="n" s="7">
        <v>4.8722256E7</v>
      </c>
      <c r="B328" t="s" s="8">
        <v>189</v>
      </c>
      <c r="C328" t="n" s="8">
        <f>IF(false,"120922791", "120922791")</f>
      </c>
      <c r="D328" t="s" s="8">
        <v>500</v>
      </c>
      <c r="E328" t="n" s="8">
        <v>1.0</v>
      </c>
      <c r="F328" t="n" s="8">
        <v>95.0</v>
      </c>
      <c r="G328" t="s" s="8">
        <v>63</v>
      </c>
      <c r="H328" t="s" s="8">
        <v>468</v>
      </c>
      <c r="I328" t="s" s="8">
        <v>501</v>
      </c>
    </row>
    <row r="329" ht="16.0" customHeight="true">
      <c r="A329" t="n" s="7">
        <v>4.8998565E7</v>
      </c>
      <c r="B329" t="s" s="8">
        <v>276</v>
      </c>
      <c r="C329" t="n" s="8">
        <f>IF(false,"120923138", "120923138")</f>
      </c>
      <c r="D329" t="s" s="8">
        <v>502</v>
      </c>
      <c r="E329" t="n" s="8">
        <v>1.0</v>
      </c>
      <c r="F329" t="n" s="8">
        <v>270.0</v>
      </c>
      <c r="G329" t="s" s="8">
        <v>63</v>
      </c>
      <c r="H329" t="s" s="8">
        <v>468</v>
      </c>
      <c r="I329" t="s" s="8">
        <v>503</v>
      </c>
    </row>
    <row r="330" ht="16.0" customHeight="true">
      <c r="A330" t="n" s="7">
        <v>4.8998565E7</v>
      </c>
      <c r="B330" t="s" s="8">
        <v>276</v>
      </c>
      <c r="C330" t="n" s="8">
        <f>IF(false,"120923128", "120923128")</f>
      </c>
      <c r="D330" t="s" s="8">
        <v>328</v>
      </c>
      <c r="E330" t="n" s="8">
        <v>1.0</v>
      </c>
      <c r="F330" t="n" s="8">
        <v>230.0</v>
      </c>
      <c r="G330" t="s" s="8">
        <v>63</v>
      </c>
      <c r="H330" t="s" s="8">
        <v>468</v>
      </c>
      <c r="I330" t="s" s="8">
        <v>503</v>
      </c>
    </row>
    <row r="331" ht="16.0" customHeight="true">
      <c r="A331" t="n" s="7">
        <v>4.8717534E7</v>
      </c>
      <c r="B331" t="s" s="8">
        <v>189</v>
      </c>
      <c r="C331" t="n" s="8">
        <f>IF(false,"120921947", "120921947")</f>
      </c>
      <c r="D331" t="s" s="8">
        <v>112</v>
      </c>
      <c r="E331" t="n" s="8">
        <v>1.0</v>
      </c>
      <c r="F331" t="n" s="8">
        <v>91.0</v>
      </c>
      <c r="G331" t="s" s="8">
        <v>63</v>
      </c>
      <c r="H331" t="s" s="8">
        <v>468</v>
      </c>
      <c r="I331" t="s" s="8">
        <v>504</v>
      </c>
    </row>
    <row r="332" ht="16.0" customHeight="true">
      <c r="A332" t="n" s="7">
        <v>4.8970913E7</v>
      </c>
      <c r="B332" t="s" s="8">
        <v>276</v>
      </c>
      <c r="C332" t="n" s="8">
        <f>IF(false,"120921370", "120921370")</f>
      </c>
      <c r="D332" t="s" s="8">
        <v>127</v>
      </c>
      <c r="E332" t="n" s="8">
        <v>1.0</v>
      </c>
      <c r="F332" t="n" s="8">
        <v>271.0</v>
      </c>
      <c r="G332" t="s" s="8">
        <v>63</v>
      </c>
      <c r="H332" t="s" s="8">
        <v>468</v>
      </c>
      <c r="I332" t="s" s="8">
        <v>505</v>
      </c>
    </row>
    <row r="333" ht="16.0" customHeight="true">
      <c r="A333" t="n" s="7">
        <v>4.8950581E7</v>
      </c>
      <c r="B333" t="s" s="8">
        <v>276</v>
      </c>
      <c r="C333" t="n" s="8">
        <f>IF(false,"120922460", "120922460")</f>
      </c>
      <c r="D333" t="s" s="8">
        <v>278</v>
      </c>
      <c r="E333" t="n" s="8">
        <v>1.0</v>
      </c>
      <c r="F333" t="n" s="8">
        <v>339.0</v>
      </c>
      <c r="G333" t="s" s="8">
        <v>63</v>
      </c>
      <c r="H333" t="s" s="8">
        <v>468</v>
      </c>
      <c r="I333" t="s" s="8">
        <v>506</v>
      </c>
    </row>
    <row r="334" ht="16.0" customHeight="true">
      <c r="A334" t="n" s="7">
        <v>4.8954201E7</v>
      </c>
      <c r="B334" t="s" s="8">
        <v>276</v>
      </c>
      <c r="C334" t="n" s="8">
        <f>IF(false,"01-003884", "01-003884")</f>
      </c>
      <c r="D334" t="s" s="8">
        <v>398</v>
      </c>
      <c r="E334" t="n" s="8">
        <v>3.0</v>
      </c>
      <c r="F334" t="n" s="8">
        <v>81.0</v>
      </c>
      <c r="G334" t="s" s="8">
        <v>53</v>
      </c>
      <c r="H334" t="s" s="8">
        <v>468</v>
      </c>
      <c r="I334" t="s" s="8">
        <v>507</v>
      </c>
    </row>
    <row r="335" ht="16.0" customHeight="true">
      <c r="A335" t="n" s="7">
        <v>4.8998359E7</v>
      </c>
      <c r="B335" t="s" s="8">
        <v>276</v>
      </c>
      <c r="C335" t="n" s="8">
        <f>IF(false,"120921201", "120921201")</f>
      </c>
      <c r="D335" t="s" s="8">
        <v>472</v>
      </c>
      <c r="E335" t="n" s="8">
        <v>1.0</v>
      </c>
      <c r="F335" t="n" s="8">
        <v>363.0</v>
      </c>
      <c r="G335" t="s" s="8">
        <v>63</v>
      </c>
      <c r="H335" t="s" s="8">
        <v>468</v>
      </c>
      <c r="I335" t="s" s="8">
        <v>508</v>
      </c>
    </row>
    <row r="336" ht="16.0" customHeight="true">
      <c r="A336" t="n" s="7">
        <v>4.8979948E7</v>
      </c>
      <c r="B336" t="s" s="8">
        <v>276</v>
      </c>
      <c r="C336" t="n" s="8">
        <f>IF(false,"01-003884", "01-003884")</f>
      </c>
      <c r="D336" t="s" s="8">
        <v>398</v>
      </c>
      <c r="E336" t="n" s="8">
        <v>3.0</v>
      </c>
      <c r="F336" t="n" s="8">
        <v>2966.0</v>
      </c>
      <c r="G336" t="s" s="8">
        <v>53</v>
      </c>
      <c r="H336" t="s" s="8">
        <v>468</v>
      </c>
      <c r="I336" t="s" s="8">
        <v>509</v>
      </c>
    </row>
    <row r="337" ht="16.0" customHeight="true">
      <c r="A337" t="n" s="7">
        <v>4.9037329E7</v>
      </c>
      <c r="B337" t="s" s="8">
        <v>384</v>
      </c>
      <c r="C337" t="n" s="8">
        <f>IF(false,"120922828", "120922828")</f>
      </c>
      <c r="D337" t="s" s="8">
        <v>510</v>
      </c>
      <c r="E337" t="n" s="8">
        <v>1.0</v>
      </c>
      <c r="F337" t="n" s="8">
        <v>105.0</v>
      </c>
      <c r="G337" t="s" s="8">
        <v>63</v>
      </c>
      <c r="H337" t="s" s="8">
        <v>468</v>
      </c>
      <c r="I337" t="s" s="8">
        <v>511</v>
      </c>
    </row>
    <row r="338" ht="16.0" customHeight="true">
      <c r="A338" t="n" s="7">
        <v>4.8957238E7</v>
      </c>
      <c r="B338" t="s" s="8">
        <v>276</v>
      </c>
      <c r="C338" t="n" s="8">
        <f>IF(false,"002-099", "002-099")</f>
      </c>
      <c r="D338" t="s" s="8">
        <v>347</v>
      </c>
      <c r="E338" t="n" s="8">
        <v>1.0</v>
      </c>
      <c r="F338" t="n" s="8">
        <v>75.0</v>
      </c>
      <c r="G338" t="s" s="8">
        <v>60</v>
      </c>
      <c r="H338" t="s" s="8">
        <v>468</v>
      </c>
      <c r="I338" t="s" s="8">
        <v>512</v>
      </c>
    </row>
    <row r="339" ht="16.0" customHeight="true">
      <c r="A339" t="n" s="7">
        <v>4.8984487E7</v>
      </c>
      <c r="B339" t="s" s="8">
        <v>276</v>
      </c>
      <c r="C339" t="n" s="8">
        <f>IF(false,"120923124", "120923124")</f>
      </c>
      <c r="D339" t="s" s="8">
        <v>513</v>
      </c>
      <c r="E339" t="n" s="8">
        <v>1.0</v>
      </c>
      <c r="F339" t="n" s="8">
        <v>86.0</v>
      </c>
      <c r="G339" t="s" s="8">
        <v>60</v>
      </c>
      <c r="H339" t="s" s="8">
        <v>468</v>
      </c>
      <c r="I339" t="s" s="8">
        <v>514</v>
      </c>
    </row>
    <row r="340" ht="16.0" customHeight="true">
      <c r="A340" t="n" s="7">
        <v>4.8931891E7</v>
      </c>
      <c r="B340" t="s" s="8">
        <v>276</v>
      </c>
      <c r="C340" t="n" s="8">
        <f>IF(false,"01-003884", "01-003884")</f>
      </c>
      <c r="D340" t="s" s="8">
        <v>398</v>
      </c>
      <c r="E340" t="n" s="8">
        <v>1.0</v>
      </c>
      <c r="F340" t="n" s="8">
        <v>90.0</v>
      </c>
      <c r="G340" t="s" s="8">
        <v>63</v>
      </c>
      <c r="H340" t="s" s="8">
        <v>468</v>
      </c>
      <c r="I340" t="s" s="8">
        <v>515</v>
      </c>
    </row>
    <row r="341" ht="16.0" customHeight="true">
      <c r="A341" t="n" s="7">
        <v>4.8992637E7</v>
      </c>
      <c r="B341" t="s" s="8">
        <v>276</v>
      </c>
      <c r="C341" t="n" s="8">
        <f>IF(false,"120922872", "120922872")</f>
      </c>
      <c r="D341" t="s" s="8">
        <v>516</v>
      </c>
      <c r="E341" t="n" s="8">
        <v>1.0</v>
      </c>
      <c r="F341" t="n" s="8">
        <v>466.0</v>
      </c>
      <c r="G341" t="s" s="8">
        <v>63</v>
      </c>
      <c r="H341" t="s" s="8">
        <v>468</v>
      </c>
      <c r="I341" t="s" s="8">
        <v>517</v>
      </c>
    </row>
    <row r="342" ht="16.0" customHeight="true">
      <c r="A342" t="n" s="7">
        <v>4.8931891E7</v>
      </c>
      <c r="B342" t="s" s="8">
        <v>276</v>
      </c>
      <c r="C342" t="n" s="8">
        <f>IF(false,"01-003884", "01-003884")</f>
      </c>
      <c r="D342" t="s" s="8">
        <v>398</v>
      </c>
      <c r="E342" t="n" s="8">
        <v>1.0</v>
      </c>
      <c r="F342" t="n" s="8">
        <v>147.0</v>
      </c>
      <c r="G342" t="s" s="8">
        <v>53</v>
      </c>
      <c r="H342" t="s" s="8">
        <v>468</v>
      </c>
      <c r="I342" t="s" s="8">
        <v>518</v>
      </c>
    </row>
    <row r="343" ht="16.0" customHeight="true">
      <c r="A343" t="n" s="7">
        <v>4.8936995E7</v>
      </c>
      <c r="B343" t="s" s="8">
        <v>276</v>
      </c>
      <c r="C343" t="n" s="8">
        <f>IF(false,"120921490", "120921490")</f>
      </c>
      <c r="D343" t="s" s="8">
        <v>519</v>
      </c>
      <c r="E343" t="n" s="8">
        <v>1.0</v>
      </c>
      <c r="F343" t="n" s="8">
        <v>180.0</v>
      </c>
      <c r="G343" t="s" s="8">
        <v>60</v>
      </c>
      <c r="H343" t="s" s="8">
        <v>468</v>
      </c>
      <c r="I343" t="s" s="8">
        <v>520</v>
      </c>
    </row>
    <row r="344" ht="16.0" customHeight="true">
      <c r="A344" t="n" s="7">
        <v>4.8717534E7</v>
      </c>
      <c r="B344" t="s" s="8">
        <v>189</v>
      </c>
      <c r="C344" t="n" s="8">
        <f>IF(false,"120921947", "120921947")</f>
      </c>
      <c r="D344" t="s" s="8">
        <v>112</v>
      </c>
      <c r="E344" t="n" s="8">
        <v>1.0</v>
      </c>
      <c r="F344" t="n" s="8">
        <v>60.0</v>
      </c>
      <c r="G344" t="s" s="8">
        <v>60</v>
      </c>
      <c r="H344" t="s" s="8">
        <v>468</v>
      </c>
      <c r="I344" t="s" s="8">
        <v>521</v>
      </c>
    </row>
    <row r="345" ht="16.0" customHeight="true">
      <c r="A345" t="n" s="7">
        <v>4.9039711E7</v>
      </c>
      <c r="B345" t="s" s="8">
        <v>384</v>
      </c>
      <c r="C345" t="n" s="8">
        <f>IF(false,"01-004218", "01-004218")</f>
      </c>
      <c r="D345" t="s" s="8">
        <v>522</v>
      </c>
      <c r="E345" t="n" s="8">
        <v>2.0</v>
      </c>
      <c r="F345" t="n" s="8">
        <v>222.0</v>
      </c>
      <c r="G345" t="s" s="8">
        <v>60</v>
      </c>
      <c r="H345" t="s" s="8">
        <v>468</v>
      </c>
      <c r="I345" t="s" s="8">
        <v>523</v>
      </c>
    </row>
    <row r="346" ht="16.0" customHeight="true">
      <c r="A346" t="n" s="7">
        <v>4.8951035E7</v>
      </c>
      <c r="B346" t="s" s="8">
        <v>276</v>
      </c>
      <c r="C346" t="n" s="8">
        <f>IF(false,"120922957", "120922957")</f>
      </c>
      <c r="D346" t="s" s="8">
        <v>524</v>
      </c>
      <c r="E346" t="n" s="8">
        <v>1.0</v>
      </c>
      <c r="F346" t="n" s="8">
        <v>112.0</v>
      </c>
      <c r="G346" t="s" s="8">
        <v>60</v>
      </c>
      <c r="H346" t="s" s="8">
        <v>468</v>
      </c>
      <c r="I346" t="s" s="8">
        <v>525</v>
      </c>
    </row>
    <row r="347" ht="16.0" customHeight="true">
      <c r="A347" t="n" s="7">
        <v>4.9039051E7</v>
      </c>
      <c r="B347" t="s" s="8">
        <v>384</v>
      </c>
      <c r="C347" t="n" s="8">
        <f>IF(false,"008-576", "008-576")</f>
      </c>
      <c r="D347" t="s" s="8">
        <v>526</v>
      </c>
      <c r="E347" t="n" s="8">
        <v>2.0</v>
      </c>
      <c r="F347" t="n" s="8">
        <v>180.0</v>
      </c>
      <c r="G347" t="s" s="8">
        <v>63</v>
      </c>
      <c r="H347" t="s" s="8">
        <v>468</v>
      </c>
      <c r="I347" t="s" s="8">
        <v>527</v>
      </c>
    </row>
    <row r="348" ht="16.0" customHeight="true">
      <c r="A348" t="n" s="7">
        <v>4.9022829E7</v>
      </c>
      <c r="B348" t="s" s="8">
        <v>384</v>
      </c>
      <c r="C348" t="n" s="8">
        <f>IF(false,"120921853", "120921853")</f>
      </c>
      <c r="D348" t="s" s="8">
        <v>412</v>
      </c>
      <c r="E348" t="n" s="8">
        <v>1.0</v>
      </c>
      <c r="F348" t="n" s="8">
        <v>100.0</v>
      </c>
      <c r="G348" t="s" s="8">
        <v>63</v>
      </c>
      <c r="H348" t="s" s="8">
        <v>468</v>
      </c>
      <c r="I348" t="s" s="8">
        <v>528</v>
      </c>
    </row>
    <row r="349" ht="16.0" customHeight="true">
      <c r="A349" t="n" s="7">
        <v>4.890944E7</v>
      </c>
      <c r="B349" t="s" s="8">
        <v>276</v>
      </c>
      <c r="C349" t="n" s="8">
        <f>IF(false,"120921853", "120921853")</f>
      </c>
      <c r="D349" t="s" s="8">
        <v>412</v>
      </c>
      <c r="E349" t="n" s="8">
        <v>1.0</v>
      </c>
      <c r="F349" t="n" s="8">
        <v>237.0</v>
      </c>
      <c r="G349" t="s" s="8">
        <v>63</v>
      </c>
      <c r="H349" t="s" s="8">
        <v>468</v>
      </c>
      <c r="I349" t="s" s="8">
        <v>529</v>
      </c>
    </row>
    <row r="350" ht="16.0" customHeight="true">
      <c r="A350" t="n" s="7">
        <v>4.8995543E7</v>
      </c>
      <c r="B350" t="s" s="8">
        <v>276</v>
      </c>
      <c r="C350" t="n" s="8">
        <f>IF(false,"120921995", "120921995")</f>
      </c>
      <c r="D350" t="s" s="8">
        <v>125</v>
      </c>
      <c r="E350" t="n" s="8">
        <v>1.0</v>
      </c>
      <c r="F350" t="n" s="8">
        <v>227.0</v>
      </c>
      <c r="G350" t="s" s="8">
        <v>63</v>
      </c>
      <c r="H350" t="s" s="8">
        <v>468</v>
      </c>
      <c r="I350" t="s" s="8">
        <v>530</v>
      </c>
    </row>
    <row r="351" ht="16.0" customHeight="true">
      <c r="A351" t="n" s="7">
        <v>4.9039051E7</v>
      </c>
      <c r="B351" t="s" s="8">
        <v>384</v>
      </c>
      <c r="C351" t="n" s="8">
        <f>IF(false,"008-576", "008-576")</f>
      </c>
      <c r="D351" t="s" s="8">
        <v>526</v>
      </c>
      <c r="E351" t="n" s="8">
        <v>2.0</v>
      </c>
      <c r="F351" t="n" s="8">
        <v>114.0</v>
      </c>
      <c r="G351" t="s" s="8">
        <v>60</v>
      </c>
      <c r="H351" t="s" s="8">
        <v>468</v>
      </c>
      <c r="I351" t="s" s="8">
        <v>531</v>
      </c>
    </row>
    <row r="352" ht="16.0" customHeight="true">
      <c r="A352" t="n" s="7">
        <v>4.8995543E7</v>
      </c>
      <c r="B352" t="s" s="8">
        <v>276</v>
      </c>
      <c r="C352" t="n" s="8">
        <f>IF(false,"120921995", "120921995")</f>
      </c>
      <c r="D352" t="s" s="8">
        <v>125</v>
      </c>
      <c r="E352" t="n" s="8">
        <v>1.0</v>
      </c>
      <c r="F352" t="n" s="8">
        <v>991.0</v>
      </c>
      <c r="G352" t="s" s="8">
        <v>53</v>
      </c>
      <c r="H352" t="s" s="8">
        <v>468</v>
      </c>
      <c r="I352" t="s" s="8">
        <v>532</v>
      </c>
    </row>
    <row r="353" ht="16.0" customHeight="true">
      <c r="A353" t="n" s="7">
        <v>4.8963227E7</v>
      </c>
      <c r="B353" t="s" s="8">
        <v>276</v>
      </c>
      <c r="C353" t="n" s="8">
        <f>IF(false,"005-1516", "005-1516")</f>
      </c>
      <c r="D353" t="s" s="8">
        <v>74</v>
      </c>
      <c r="E353" t="n" s="8">
        <v>1.0</v>
      </c>
      <c r="F353" t="n" s="8">
        <v>437.0</v>
      </c>
      <c r="G353" t="s" s="8">
        <v>53</v>
      </c>
      <c r="H353" t="s" s="8">
        <v>468</v>
      </c>
      <c r="I353" t="s" s="8">
        <v>533</v>
      </c>
    </row>
    <row r="354" ht="16.0" customHeight="true">
      <c r="A354" t="n" s="7">
        <v>4.9015376E7</v>
      </c>
      <c r="B354" t="s" s="8">
        <v>384</v>
      </c>
      <c r="C354" t="n" s="8">
        <f>IF(false,"120921370", "120921370")</f>
      </c>
      <c r="D354" t="s" s="8">
        <v>127</v>
      </c>
      <c r="E354" t="n" s="8">
        <v>1.0</v>
      </c>
      <c r="F354" t="n" s="8">
        <v>272.0</v>
      </c>
      <c r="G354" t="s" s="8">
        <v>63</v>
      </c>
      <c r="H354" t="s" s="8">
        <v>468</v>
      </c>
      <c r="I354" t="s" s="8">
        <v>534</v>
      </c>
    </row>
    <row r="355" ht="16.0" customHeight="true">
      <c r="A355" t="n" s="7">
        <v>4.8999971E7</v>
      </c>
      <c r="B355" t="s" s="8">
        <v>276</v>
      </c>
      <c r="C355" t="n" s="8">
        <f>IF(false,"120922774", "120922774")</f>
      </c>
      <c r="D355" t="s" s="8">
        <v>259</v>
      </c>
      <c r="E355" t="n" s="8">
        <v>1.0</v>
      </c>
      <c r="F355" t="n" s="8">
        <v>204.0</v>
      </c>
      <c r="G355" t="s" s="8">
        <v>63</v>
      </c>
      <c r="H355" t="s" s="8">
        <v>468</v>
      </c>
      <c r="I355" t="s" s="8">
        <v>535</v>
      </c>
    </row>
    <row r="356" ht="16.0" customHeight="true">
      <c r="A356" t="n" s="7">
        <v>4.8801678E7</v>
      </c>
      <c r="B356" t="s" s="8">
        <v>246</v>
      </c>
      <c r="C356" t="n" s="8">
        <f>IF(false,"005-1108", "005-1108")</f>
      </c>
      <c r="D356" t="s" s="8">
        <v>196</v>
      </c>
      <c r="E356" t="n" s="8">
        <v>1.0</v>
      </c>
      <c r="F356" t="n" s="8">
        <v>125.0</v>
      </c>
      <c r="G356" t="s" s="8">
        <v>63</v>
      </c>
      <c r="H356" t="s" s="8">
        <v>468</v>
      </c>
      <c r="I356" t="s" s="8">
        <v>536</v>
      </c>
    </row>
    <row r="357" ht="16.0" customHeight="true">
      <c r="A357" t="n" s="7">
        <v>4.8984381E7</v>
      </c>
      <c r="B357" t="s" s="8">
        <v>276</v>
      </c>
      <c r="C357" t="n" s="8">
        <f>IF(false,"003-318", "003-318")</f>
      </c>
      <c r="D357" t="s" s="8">
        <v>109</v>
      </c>
      <c r="E357" t="n" s="8">
        <v>1.0</v>
      </c>
      <c r="F357" t="n" s="8">
        <v>72.0</v>
      </c>
      <c r="G357" t="s" s="8">
        <v>63</v>
      </c>
      <c r="H357" t="s" s="8">
        <v>468</v>
      </c>
      <c r="I357" t="s" s="8">
        <v>537</v>
      </c>
    </row>
    <row r="358" ht="16.0" customHeight="true">
      <c r="A358" t="n" s="7">
        <v>4.8984381E7</v>
      </c>
      <c r="B358" t="s" s="8">
        <v>276</v>
      </c>
      <c r="C358" t="n" s="8">
        <f>IF(false,"003-318", "003-318")</f>
      </c>
      <c r="D358" t="s" s="8">
        <v>109</v>
      </c>
      <c r="E358" t="n" s="8">
        <v>1.0</v>
      </c>
      <c r="F358" t="n" s="8">
        <v>265.0</v>
      </c>
      <c r="G358" t="s" s="8">
        <v>53</v>
      </c>
      <c r="H358" t="s" s="8">
        <v>468</v>
      </c>
      <c r="I358" t="s" s="8">
        <v>538</v>
      </c>
    </row>
    <row r="359" ht="16.0" customHeight="true">
      <c r="A359" t="n" s="7">
        <v>4.890653E7</v>
      </c>
      <c r="B359" t="s" s="8">
        <v>276</v>
      </c>
      <c r="C359" t="n" s="8">
        <f>IF(false,"120922952", "120922952")</f>
      </c>
      <c r="D359" t="s" s="8">
        <v>402</v>
      </c>
      <c r="E359" t="n" s="8">
        <v>1.0</v>
      </c>
      <c r="F359" t="n" s="8">
        <v>331.0</v>
      </c>
      <c r="G359" t="s" s="8">
        <v>53</v>
      </c>
      <c r="H359" t="s" s="8">
        <v>468</v>
      </c>
      <c r="I359" t="s" s="8">
        <v>539</v>
      </c>
    </row>
    <row r="360" ht="16.0" customHeight="true">
      <c r="A360" t="n" s="7">
        <v>4.8974798E7</v>
      </c>
      <c r="B360" t="s" s="8">
        <v>276</v>
      </c>
      <c r="C360" t="n" s="8">
        <f>IF(false,"01-003884", "01-003884")</f>
      </c>
      <c r="D360" t="s" s="8">
        <v>398</v>
      </c>
      <c r="E360" t="n" s="8">
        <v>1.0</v>
      </c>
      <c r="F360" t="n" s="8">
        <v>149.0</v>
      </c>
      <c r="G360" t="s" s="8">
        <v>63</v>
      </c>
      <c r="H360" t="s" s="8">
        <v>468</v>
      </c>
      <c r="I360" t="s" s="8">
        <v>540</v>
      </c>
    </row>
    <row r="361" ht="16.0" customHeight="true">
      <c r="A361" t="n" s="7">
        <v>4.8974798E7</v>
      </c>
      <c r="B361" t="s" s="8">
        <v>276</v>
      </c>
      <c r="C361" t="n" s="8">
        <f>IF(false,"005-1126", "005-1126")</f>
      </c>
      <c r="D361" t="s" s="8">
        <v>541</v>
      </c>
      <c r="E361" t="n" s="8">
        <v>1.0</v>
      </c>
      <c r="F361" t="n" s="8">
        <v>135.0</v>
      </c>
      <c r="G361" t="s" s="8">
        <v>63</v>
      </c>
      <c r="H361" t="s" s="8">
        <v>468</v>
      </c>
      <c r="I361" t="s" s="8">
        <v>540</v>
      </c>
    </row>
    <row r="362" ht="16.0" customHeight="true">
      <c r="A362" t="n" s="7">
        <v>4.8603942E7</v>
      </c>
      <c r="B362" t="s" s="8">
        <v>95</v>
      </c>
      <c r="C362" t="n" s="8">
        <f>IF(false,"120922702", "120922702")</f>
      </c>
      <c r="D362" t="s" s="8">
        <v>542</v>
      </c>
      <c r="E362" t="n" s="8">
        <v>1.0</v>
      </c>
      <c r="F362" t="n" s="8">
        <v>179.0</v>
      </c>
      <c r="G362" t="s" s="8">
        <v>63</v>
      </c>
      <c r="H362" t="s" s="8">
        <v>468</v>
      </c>
      <c r="I362" t="s" s="8">
        <v>543</v>
      </c>
    </row>
    <row r="363" ht="16.0" customHeight="true">
      <c r="A363" t="n" s="7">
        <v>4.8716648E7</v>
      </c>
      <c r="B363" t="s" s="8">
        <v>189</v>
      </c>
      <c r="C363" t="n" s="8">
        <f>IF(false,"005-1380", "005-1380")</f>
      </c>
      <c r="D363" t="s" s="8">
        <v>186</v>
      </c>
      <c r="E363" t="n" s="8">
        <v>1.0</v>
      </c>
      <c r="F363" t="n" s="8">
        <v>133.0</v>
      </c>
      <c r="G363" t="s" s="8">
        <v>63</v>
      </c>
      <c r="H363" t="s" s="8">
        <v>468</v>
      </c>
      <c r="I363" t="s" s="8">
        <v>544</v>
      </c>
    </row>
    <row r="364" ht="16.0" customHeight="true">
      <c r="A364" t="n" s="7">
        <v>4.8716648E7</v>
      </c>
      <c r="B364" t="s" s="8">
        <v>189</v>
      </c>
      <c r="C364" t="n" s="8">
        <f>IF(false,"000-631", "000-631")</f>
      </c>
      <c r="D364" t="s" s="8">
        <v>107</v>
      </c>
      <c r="E364" t="n" s="8">
        <v>1.0</v>
      </c>
      <c r="F364" t="n" s="8">
        <v>92.0</v>
      </c>
      <c r="G364" t="s" s="8">
        <v>63</v>
      </c>
      <c r="H364" t="s" s="8">
        <v>468</v>
      </c>
      <c r="I364" t="s" s="8">
        <v>544</v>
      </c>
    </row>
    <row r="365" ht="16.0" customHeight="true">
      <c r="A365" t="n" s="7">
        <v>4.9039711E7</v>
      </c>
      <c r="B365" t="s" s="8">
        <v>384</v>
      </c>
      <c r="C365" t="n" s="8">
        <f>IF(false,"01-004218", "01-004218")</f>
      </c>
      <c r="D365" t="s" s="8">
        <v>522</v>
      </c>
      <c r="E365" t="n" s="8">
        <v>2.0</v>
      </c>
      <c r="F365" t="n" s="8">
        <v>748.0</v>
      </c>
      <c r="G365" t="s" s="8">
        <v>63</v>
      </c>
      <c r="H365" t="s" s="8">
        <v>468</v>
      </c>
      <c r="I365" t="s" s="8">
        <v>545</v>
      </c>
    </row>
    <row r="366" ht="16.0" customHeight="true">
      <c r="A366" t="n" s="7">
        <v>4.9012774E7</v>
      </c>
      <c r="B366" t="s" s="8">
        <v>384</v>
      </c>
      <c r="C366" t="n" s="8">
        <f>IF(false,"120922353", "120922353")</f>
      </c>
      <c r="D366" t="s" s="8">
        <v>383</v>
      </c>
      <c r="E366" t="n" s="8">
        <v>1.0</v>
      </c>
      <c r="F366" t="n" s="8">
        <v>109.0</v>
      </c>
      <c r="G366" t="s" s="8">
        <v>53</v>
      </c>
      <c r="H366" t="s" s="8">
        <v>468</v>
      </c>
      <c r="I366" t="s" s="8">
        <v>546</v>
      </c>
    </row>
    <row r="367" ht="16.0" customHeight="true">
      <c r="A367" t="n" s="7">
        <v>4.8859014E7</v>
      </c>
      <c r="B367" t="s" s="8">
        <v>246</v>
      </c>
      <c r="C367" t="n" s="8">
        <f>IF(false,"003-315", "003-315")</f>
      </c>
      <c r="D367" t="s" s="8">
        <v>79</v>
      </c>
      <c r="E367" t="n" s="8">
        <v>3.0</v>
      </c>
      <c r="F367" t="n" s="8">
        <v>600.0</v>
      </c>
      <c r="G367" t="s" s="8">
        <v>63</v>
      </c>
      <c r="H367" t="s" s="8">
        <v>468</v>
      </c>
      <c r="I367" t="s" s="8">
        <v>547</v>
      </c>
    </row>
    <row r="368" ht="16.0" customHeight="true">
      <c r="A368" t="n" s="7">
        <v>4.8606749E7</v>
      </c>
      <c r="B368" t="s" s="8">
        <v>95</v>
      </c>
      <c r="C368" t="n" s="8">
        <f>IF(false,"008-576", "008-576")</f>
      </c>
      <c r="D368" t="s" s="8">
        <v>526</v>
      </c>
      <c r="E368" t="n" s="8">
        <v>1.0</v>
      </c>
      <c r="F368" t="n" s="8">
        <v>90.0</v>
      </c>
      <c r="G368" t="s" s="8">
        <v>63</v>
      </c>
      <c r="H368" t="s" s="8">
        <v>468</v>
      </c>
      <c r="I368" t="s" s="8">
        <v>548</v>
      </c>
    </row>
    <row r="369" ht="16.0" customHeight="true">
      <c r="A369" t="n" s="7">
        <v>4.8201191E7</v>
      </c>
      <c r="B369" t="s" s="8">
        <v>51</v>
      </c>
      <c r="C369" t="n" s="8">
        <f>IF(false,"120922005", "120922005")</f>
      </c>
      <c r="D369" t="s" s="8">
        <v>147</v>
      </c>
      <c r="E369" t="n" s="8">
        <v>1.0</v>
      </c>
      <c r="F369" t="n" s="8">
        <v>252.0</v>
      </c>
      <c r="G369" t="s" s="8">
        <v>63</v>
      </c>
      <c r="H369" t="s" s="8">
        <v>468</v>
      </c>
      <c r="I369" t="s" s="8">
        <v>549</v>
      </c>
    </row>
    <row r="370" ht="16.0" customHeight="true">
      <c r="A370" t="n" s="7">
        <v>4.8763799E7</v>
      </c>
      <c r="B370" t="s" s="8">
        <v>246</v>
      </c>
      <c r="C370" t="n" s="8">
        <f>IF(false,"120921715", "120921715")</f>
      </c>
      <c r="D370" t="s" s="8">
        <v>550</v>
      </c>
      <c r="E370" t="n" s="8">
        <v>1.0</v>
      </c>
      <c r="F370" t="n" s="8">
        <v>212.0</v>
      </c>
      <c r="G370" t="s" s="8">
        <v>53</v>
      </c>
      <c r="H370" t="s" s="8">
        <v>468</v>
      </c>
      <c r="I370" t="s" s="8">
        <v>551</v>
      </c>
    </row>
    <row r="371" ht="16.0" customHeight="true">
      <c r="A371" t="n" s="7">
        <v>4.9176635E7</v>
      </c>
      <c r="B371" t="s" s="8">
        <v>468</v>
      </c>
      <c r="C371" t="n" s="8">
        <f>IF(false,"120922903", "120922903")</f>
      </c>
      <c r="D371" t="s" s="8">
        <v>552</v>
      </c>
      <c r="E371" t="n" s="8">
        <v>1.0</v>
      </c>
      <c r="F371" t="n" s="8">
        <v>448.0</v>
      </c>
      <c r="G371" t="s" s="8">
        <v>60</v>
      </c>
      <c r="H371" t="s" s="8">
        <v>468</v>
      </c>
      <c r="I371" t="s" s="8">
        <v>553</v>
      </c>
    </row>
    <row r="372" ht="16.0" customHeight="true">
      <c r="A372" t="n" s="7">
        <v>4.9047689E7</v>
      </c>
      <c r="B372" t="s" s="8">
        <v>384</v>
      </c>
      <c r="C372" t="n" s="8">
        <f>IF(false,"120921853", "120921853")</f>
      </c>
      <c r="D372" t="s" s="8">
        <v>412</v>
      </c>
      <c r="E372" t="n" s="8">
        <v>1.0</v>
      </c>
      <c r="F372" t="n" s="8">
        <v>18.0</v>
      </c>
      <c r="G372" t="s" s="8">
        <v>60</v>
      </c>
      <c r="H372" t="s" s="8">
        <v>468</v>
      </c>
      <c r="I372" t="s" s="8">
        <v>554</v>
      </c>
    </row>
    <row r="373" ht="16.0" customHeight="true">
      <c r="A373" t="n" s="7">
        <v>4.900328E7</v>
      </c>
      <c r="B373" t="s" s="8">
        <v>276</v>
      </c>
      <c r="C373" t="n" s="8">
        <f>IF(false,"120922871", "120922871")</f>
      </c>
      <c r="D373" t="s" s="8">
        <v>152</v>
      </c>
      <c r="E373" t="n" s="8">
        <v>1.0</v>
      </c>
      <c r="F373" t="n" s="8">
        <v>2224.0</v>
      </c>
      <c r="G373" t="s" s="8">
        <v>53</v>
      </c>
      <c r="H373" t="s" s="8">
        <v>468</v>
      </c>
      <c r="I373" t="s" s="8">
        <v>555</v>
      </c>
    </row>
    <row r="374" ht="16.0" customHeight="true">
      <c r="A374" t="n" s="7">
        <v>4.9107096E7</v>
      </c>
      <c r="B374" t="s" s="8">
        <v>384</v>
      </c>
      <c r="C374" t="n" s="8">
        <f>IF(false,"120921995", "120921995")</f>
      </c>
      <c r="D374" t="s" s="8">
        <v>125</v>
      </c>
      <c r="E374" t="n" s="8">
        <v>1.0</v>
      </c>
      <c r="F374" t="n" s="8">
        <v>194.0</v>
      </c>
      <c r="G374" t="s" s="8">
        <v>53</v>
      </c>
      <c r="H374" t="s" s="8">
        <v>468</v>
      </c>
      <c r="I374" t="s" s="8">
        <v>556</v>
      </c>
    </row>
    <row r="375" ht="16.0" customHeight="true">
      <c r="A375" t="n" s="7">
        <v>4.8994649E7</v>
      </c>
      <c r="B375" t="s" s="8">
        <v>276</v>
      </c>
      <c r="C375" t="n" s="8">
        <f>IF(false,"005-1255", "005-1255")</f>
      </c>
      <c r="D375" t="s" s="8">
        <v>234</v>
      </c>
      <c r="E375" t="n" s="8">
        <v>1.0</v>
      </c>
      <c r="F375" t="n" s="8">
        <v>173.0</v>
      </c>
      <c r="G375" t="s" s="8">
        <v>60</v>
      </c>
      <c r="H375" t="s" s="8">
        <v>468</v>
      </c>
      <c r="I375" t="s" s="8">
        <v>557</v>
      </c>
    </row>
    <row r="376" ht="16.0" customHeight="true">
      <c r="A376" t="n" s="7">
        <v>4.7993483E7</v>
      </c>
      <c r="B376" t="s" s="8">
        <v>70</v>
      </c>
      <c r="C376" t="n" s="8">
        <f>IF(false,"120921545", "120921545")</f>
      </c>
      <c r="D376" t="s" s="8">
        <v>558</v>
      </c>
      <c r="E376" t="n" s="8">
        <v>2.0</v>
      </c>
      <c r="F376" t="n" s="8">
        <v>330.0</v>
      </c>
      <c r="G376" t="s" s="8">
        <v>63</v>
      </c>
      <c r="H376" t="s" s="8">
        <v>468</v>
      </c>
      <c r="I376" t="s" s="8">
        <v>559</v>
      </c>
    </row>
    <row r="377" ht="16.0" customHeight="true">
      <c r="A377" t="n" s="7">
        <v>4.9020492E7</v>
      </c>
      <c r="B377" t="s" s="8">
        <v>384</v>
      </c>
      <c r="C377" t="n" s="8">
        <f>IF(false,"120922353", "120922353")</f>
      </c>
      <c r="D377" t="s" s="8">
        <v>383</v>
      </c>
      <c r="E377" t="n" s="8">
        <v>1.0</v>
      </c>
      <c r="F377" t="n" s="8">
        <v>52.0</v>
      </c>
      <c r="G377" t="s" s="8">
        <v>60</v>
      </c>
      <c r="H377" t="s" s="8">
        <v>468</v>
      </c>
      <c r="I377" t="s" s="8">
        <v>560</v>
      </c>
    </row>
    <row r="378" ht="16.0" customHeight="true">
      <c r="A378" t="n" s="7">
        <v>4.8201516E7</v>
      </c>
      <c r="B378" t="s" s="8">
        <v>51</v>
      </c>
      <c r="C378" t="n" s="8">
        <f>IF(false,"120921439", "120921439")</f>
      </c>
      <c r="D378" t="s" s="8">
        <v>57</v>
      </c>
      <c r="E378" t="n" s="8">
        <v>1.0</v>
      </c>
      <c r="F378" t="n" s="8">
        <v>90.0</v>
      </c>
      <c r="G378" t="s" s="8">
        <v>63</v>
      </c>
      <c r="H378" t="s" s="8">
        <v>468</v>
      </c>
      <c r="I378" t="s" s="8">
        <v>561</v>
      </c>
    </row>
    <row r="379" ht="16.0" customHeight="true">
      <c r="A379" t="n" s="7">
        <v>4.8684423E7</v>
      </c>
      <c r="B379" t="s" s="8">
        <v>189</v>
      </c>
      <c r="C379" t="n" s="8">
        <f>IF(false,"003-318", "003-318")</f>
      </c>
      <c r="D379" t="s" s="8">
        <v>109</v>
      </c>
      <c r="E379" t="n" s="8">
        <v>2.0</v>
      </c>
      <c r="F379" t="n" s="8">
        <v>72.0</v>
      </c>
      <c r="G379" t="s" s="8">
        <v>63</v>
      </c>
      <c r="H379" t="s" s="8">
        <v>468</v>
      </c>
      <c r="I379" t="s" s="8">
        <v>562</v>
      </c>
    </row>
    <row r="380" ht="16.0" customHeight="true">
      <c r="A380" t="n" s="7">
        <v>4.9039728E7</v>
      </c>
      <c r="B380" t="s" s="8">
        <v>384</v>
      </c>
      <c r="C380" t="n" s="8">
        <f>IF(false,"120922598", "120922598")</f>
      </c>
      <c r="D380" t="s" s="8">
        <v>563</v>
      </c>
      <c r="E380" t="n" s="8">
        <v>1.0</v>
      </c>
      <c r="F380" t="n" s="8">
        <v>1098.0</v>
      </c>
      <c r="G380" t="s" s="8">
        <v>53</v>
      </c>
      <c r="H380" t="s" s="8">
        <v>468</v>
      </c>
      <c r="I380" t="s" s="8">
        <v>564</v>
      </c>
    </row>
    <row r="381" ht="16.0" customHeight="true">
      <c r="A381" t="n" s="7">
        <v>4.9039728E7</v>
      </c>
      <c r="B381" t="s" s="8">
        <v>384</v>
      </c>
      <c r="C381" t="n" s="8">
        <f>IF(false,"120921816", "120921816")</f>
      </c>
      <c r="D381" t="s" s="8">
        <v>565</v>
      </c>
      <c r="E381" t="n" s="8">
        <v>1.0</v>
      </c>
      <c r="F381" t="n" s="8">
        <v>554.0</v>
      </c>
      <c r="G381" t="s" s="8">
        <v>53</v>
      </c>
      <c r="H381" t="s" s="8">
        <v>468</v>
      </c>
      <c r="I381" t="s" s="8">
        <v>564</v>
      </c>
    </row>
    <row r="382" ht="16.0" customHeight="true">
      <c r="A382" t="n" s="7">
        <v>4.8992007E7</v>
      </c>
      <c r="B382" t="s" s="8">
        <v>276</v>
      </c>
      <c r="C382" t="n" s="8">
        <f>IF(false,"003-318", "003-318")</f>
      </c>
      <c r="D382" t="s" s="8">
        <v>109</v>
      </c>
      <c r="E382" t="n" s="8">
        <v>2.0</v>
      </c>
      <c r="F382" t="n" s="8">
        <v>638.0</v>
      </c>
      <c r="G382" t="s" s="8">
        <v>53</v>
      </c>
      <c r="H382" t="s" s="8">
        <v>468</v>
      </c>
      <c r="I382" t="s" s="8">
        <v>566</v>
      </c>
    </row>
    <row r="383" ht="16.0" customHeight="true">
      <c r="A383" t="n" s="7">
        <v>4.9088944E7</v>
      </c>
      <c r="B383" t="s" s="8">
        <v>384</v>
      </c>
      <c r="C383" t="n" s="8">
        <f>IF(false,"120921995", "120921995")</f>
      </c>
      <c r="D383" t="s" s="8">
        <v>125</v>
      </c>
      <c r="E383" t="n" s="8">
        <v>1.0</v>
      </c>
      <c r="F383" t="n" s="8">
        <v>365.0</v>
      </c>
      <c r="G383" t="s" s="8">
        <v>53</v>
      </c>
      <c r="H383" t="s" s="8">
        <v>468</v>
      </c>
      <c r="I383" t="s" s="8">
        <v>567</v>
      </c>
    </row>
    <row r="384" ht="16.0" customHeight="true">
      <c r="A384" t="n" s="7">
        <v>4.9017817E7</v>
      </c>
      <c r="B384" t="s" s="8">
        <v>384</v>
      </c>
      <c r="C384" t="n" s="8">
        <f>IF(false,"005-1515", "005-1515")</f>
      </c>
      <c r="D384" t="s" s="8">
        <v>92</v>
      </c>
      <c r="E384" t="n" s="8">
        <v>1.0</v>
      </c>
      <c r="F384" t="n" s="8">
        <v>142.0</v>
      </c>
      <c r="G384" t="s" s="8">
        <v>63</v>
      </c>
      <c r="H384" t="s" s="8">
        <v>468</v>
      </c>
      <c r="I384" t="s" s="8">
        <v>568</v>
      </c>
    </row>
    <row r="385" ht="16.0" customHeight="true">
      <c r="A385" t="n" s="7">
        <v>4.9024349E7</v>
      </c>
      <c r="B385" t="s" s="8">
        <v>384</v>
      </c>
      <c r="C385" t="n" s="8">
        <f>IF(false,"003-318", "003-318")</f>
      </c>
      <c r="D385" t="s" s="8">
        <v>109</v>
      </c>
      <c r="E385" t="n" s="8">
        <v>3.0</v>
      </c>
      <c r="F385" t="n" s="8">
        <v>912.0</v>
      </c>
      <c r="G385" t="s" s="8">
        <v>63</v>
      </c>
      <c r="H385" t="s" s="8">
        <v>468</v>
      </c>
      <c r="I385" t="s" s="8">
        <v>569</v>
      </c>
    </row>
    <row r="386" ht="16.0" customHeight="true">
      <c r="A386" t="n" s="7">
        <v>4.9031692E7</v>
      </c>
      <c r="B386" t="s" s="8">
        <v>384</v>
      </c>
      <c r="C386" t="n" s="8">
        <f>IF(false,"005-1112", "005-1112")</f>
      </c>
      <c r="D386" t="s" s="8">
        <v>570</v>
      </c>
      <c r="E386" t="n" s="8">
        <v>2.0</v>
      </c>
      <c r="F386" t="n" s="8">
        <v>512.0</v>
      </c>
      <c r="G386" t="s" s="8">
        <v>63</v>
      </c>
      <c r="H386" t="s" s="8">
        <v>468</v>
      </c>
      <c r="I386" t="s" s="8">
        <v>571</v>
      </c>
    </row>
    <row r="387" ht="16.0" customHeight="true">
      <c r="A387" t="n" s="7">
        <v>4.8598871E7</v>
      </c>
      <c r="B387" t="s" s="8">
        <v>95</v>
      </c>
      <c r="C387" t="n" s="8">
        <f>IF(false,"01-003884", "01-003884")</f>
      </c>
      <c r="D387" t="s" s="8">
        <v>398</v>
      </c>
      <c r="E387" t="n" s="8">
        <v>2.0</v>
      </c>
      <c r="F387" t="n" s="8">
        <v>156.0</v>
      </c>
      <c r="G387" t="s" s="8">
        <v>63</v>
      </c>
      <c r="H387" t="s" s="8">
        <v>468</v>
      </c>
      <c r="I387" t="s" s="8">
        <v>572</v>
      </c>
    </row>
    <row r="388" ht="16.0" customHeight="true">
      <c r="A388" t="n" s="7">
        <v>4.8961862E7</v>
      </c>
      <c r="B388" t="s" s="8">
        <v>276</v>
      </c>
      <c r="C388" t="n" s="8">
        <f>IF(false,"01-003884", "01-003884")</f>
      </c>
      <c r="D388" t="s" s="8">
        <v>398</v>
      </c>
      <c r="E388" t="n" s="8">
        <v>2.0</v>
      </c>
      <c r="F388" t="n" s="8">
        <v>450.0</v>
      </c>
      <c r="G388" t="s" s="8">
        <v>63</v>
      </c>
      <c r="H388" t="s" s="8">
        <v>468</v>
      </c>
      <c r="I388" t="s" s="8">
        <v>573</v>
      </c>
    </row>
    <row r="389" ht="16.0" customHeight="true">
      <c r="A389" t="n" s="7">
        <v>4.8507374E7</v>
      </c>
      <c r="B389" t="s" s="8">
        <v>95</v>
      </c>
      <c r="C389" t="n" s="8">
        <f>IF(false,"120921818", "120921818")</f>
      </c>
      <c r="D389" t="s" s="8">
        <v>101</v>
      </c>
      <c r="E389" t="n" s="8">
        <v>1.0</v>
      </c>
      <c r="F389" t="n" s="8">
        <v>238.0</v>
      </c>
      <c r="G389" t="s" s="8">
        <v>63</v>
      </c>
      <c r="H389" t="s" s="8">
        <v>468</v>
      </c>
      <c r="I389" t="s" s="8">
        <v>574</v>
      </c>
    </row>
    <row r="390" ht="16.0" customHeight="true">
      <c r="A390" t="n" s="7">
        <v>4.9147301E7</v>
      </c>
      <c r="B390" t="s" s="8">
        <v>384</v>
      </c>
      <c r="C390" t="n" s="8">
        <f>IF(false,"005-1516", "005-1516")</f>
      </c>
      <c r="D390" t="s" s="8">
        <v>74</v>
      </c>
      <c r="E390" t="n" s="8">
        <v>2.0</v>
      </c>
      <c r="F390" t="n" s="8">
        <v>81.0</v>
      </c>
      <c r="G390" t="s" s="8">
        <v>60</v>
      </c>
      <c r="H390" t="s" s="8">
        <v>575</v>
      </c>
      <c r="I390" t="s" s="8">
        <v>576</v>
      </c>
    </row>
    <row r="391" ht="16.0" customHeight="true">
      <c r="A391" t="n" s="7">
        <v>4.8886469E7</v>
      </c>
      <c r="B391" t="s" s="8">
        <v>276</v>
      </c>
      <c r="C391" t="n" s="8">
        <f>IF(false,"120921947", "120921947")</f>
      </c>
      <c r="D391" t="s" s="8">
        <v>112</v>
      </c>
      <c r="E391" t="n" s="8">
        <v>1.0</v>
      </c>
      <c r="F391" t="n" s="8">
        <v>598.0</v>
      </c>
      <c r="G391" t="s" s="8">
        <v>53</v>
      </c>
      <c r="H391" t="s" s="8">
        <v>575</v>
      </c>
      <c r="I391" t="s" s="8">
        <v>577</v>
      </c>
    </row>
    <row r="392" ht="16.0" customHeight="true">
      <c r="A392" t="n" s="7">
        <v>4.8900645E7</v>
      </c>
      <c r="B392" t="s" s="8">
        <v>276</v>
      </c>
      <c r="C392" t="n" s="8">
        <f>IF(false,"005-1246", "005-1246")</f>
      </c>
      <c r="D392" t="s" s="8">
        <v>578</v>
      </c>
      <c r="E392" t="n" s="8">
        <v>1.0</v>
      </c>
      <c r="F392" t="n" s="8">
        <v>44.0</v>
      </c>
      <c r="G392" t="s" s="8">
        <v>63</v>
      </c>
      <c r="H392" t="s" s="8">
        <v>575</v>
      </c>
      <c r="I392" t="s" s="8">
        <v>579</v>
      </c>
    </row>
    <row r="393" ht="16.0" customHeight="true">
      <c r="A393" t="n" s="7">
        <v>4.9148578E7</v>
      </c>
      <c r="B393" t="s" s="8">
        <v>384</v>
      </c>
      <c r="C393" t="n" s="8">
        <f>IF(false,"005-1255", "005-1255")</f>
      </c>
      <c r="D393" t="s" s="8">
        <v>234</v>
      </c>
      <c r="E393" t="n" s="8">
        <v>1.0</v>
      </c>
      <c r="F393" t="n" s="8">
        <v>170.0</v>
      </c>
      <c r="G393" t="s" s="8">
        <v>63</v>
      </c>
      <c r="H393" t="s" s="8">
        <v>575</v>
      </c>
      <c r="I393" t="s" s="8">
        <v>580</v>
      </c>
    </row>
    <row r="394" ht="16.0" customHeight="true">
      <c r="A394" t="n" s="7">
        <v>4.9160528E7</v>
      </c>
      <c r="B394" t="s" s="8">
        <v>468</v>
      </c>
      <c r="C394" t="n" s="8">
        <f>IF(false,"005-1514", "005-1514")</f>
      </c>
      <c r="D394" t="s" s="8">
        <v>305</v>
      </c>
      <c r="E394" t="n" s="8">
        <v>1.0</v>
      </c>
      <c r="F394" t="n" s="8">
        <v>920.0</v>
      </c>
      <c r="G394" t="s" s="8">
        <v>53</v>
      </c>
      <c r="H394" t="s" s="8">
        <v>575</v>
      </c>
      <c r="I394" t="s" s="8">
        <v>581</v>
      </c>
    </row>
    <row r="395" ht="16.0" customHeight="true">
      <c r="A395" t="n" s="7">
        <v>4.9099148E7</v>
      </c>
      <c r="B395" t="s" s="8">
        <v>384</v>
      </c>
      <c r="C395" t="n" s="8">
        <f>IF(false,"120922980", "120922980")</f>
      </c>
      <c r="D395" t="s" s="8">
        <v>582</v>
      </c>
      <c r="E395" t="n" s="8">
        <v>1.0</v>
      </c>
      <c r="F395" t="n" s="8">
        <v>200.0</v>
      </c>
      <c r="G395" t="s" s="8">
        <v>63</v>
      </c>
      <c r="H395" t="s" s="8">
        <v>575</v>
      </c>
      <c r="I395" t="s" s="8">
        <v>583</v>
      </c>
    </row>
    <row r="396" ht="16.0" customHeight="true">
      <c r="A396" t="n" s="7">
        <v>4.9134074E7</v>
      </c>
      <c r="B396" t="s" s="8">
        <v>384</v>
      </c>
      <c r="C396" t="n" s="8">
        <f>IF(false,"005-1515", "005-1515")</f>
      </c>
      <c r="D396" t="s" s="8">
        <v>92</v>
      </c>
      <c r="E396" t="n" s="8">
        <v>3.0</v>
      </c>
      <c r="F396" t="n" s="8">
        <v>318.0</v>
      </c>
      <c r="G396" t="s" s="8">
        <v>63</v>
      </c>
      <c r="H396" t="s" s="8">
        <v>575</v>
      </c>
      <c r="I396" t="s" s="8">
        <v>584</v>
      </c>
    </row>
    <row r="397" ht="16.0" customHeight="true">
      <c r="A397" t="n" s="7">
        <v>4.9099148E7</v>
      </c>
      <c r="B397" t="s" s="8">
        <v>384</v>
      </c>
      <c r="C397" t="n" s="8">
        <f>IF(false,"120922980", "120922980")</f>
      </c>
      <c r="D397" t="s" s="8">
        <v>582</v>
      </c>
      <c r="E397" t="n" s="8">
        <v>1.0</v>
      </c>
      <c r="F397" t="n" s="8">
        <v>1642.0</v>
      </c>
      <c r="G397" t="s" s="8">
        <v>60</v>
      </c>
      <c r="H397" t="s" s="8">
        <v>575</v>
      </c>
      <c r="I397" t="s" s="8">
        <v>585</v>
      </c>
    </row>
    <row r="398" ht="16.0" customHeight="true">
      <c r="A398" t="n" s="7">
        <v>4.9075438E7</v>
      </c>
      <c r="B398" t="s" s="8">
        <v>384</v>
      </c>
      <c r="C398" t="n" s="8">
        <f>IF(false,"120922872", "120922872")</f>
      </c>
      <c r="D398" t="s" s="8">
        <v>516</v>
      </c>
      <c r="E398" t="n" s="8">
        <v>1.0</v>
      </c>
      <c r="F398" t="n" s="8">
        <v>422.0</v>
      </c>
      <c r="G398" t="s" s="8">
        <v>63</v>
      </c>
      <c r="H398" t="s" s="8">
        <v>575</v>
      </c>
      <c r="I398" t="s" s="8">
        <v>586</v>
      </c>
    </row>
    <row r="399" ht="16.0" customHeight="true">
      <c r="A399" t="n" s="7">
        <v>4.916365E7</v>
      </c>
      <c r="B399" t="s" s="8">
        <v>468</v>
      </c>
      <c r="C399" t="n" s="8">
        <f>IF(false,"005-1516", "005-1516")</f>
      </c>
      <c r="D399" t="s" s="8">
        <v>74</v>
      </c>
      <c r="E399" t="n" s="8">
        <v>1.0</v>
      </c>
      <c r="F399" t="n" s="8">
        <v>383.0</v>
      </c>
      <c r="G399" t="s" s="8">
        <v>63</v>
      </c>
      <c r="H399" t="s" s="8">
        <v>575</v>
      </c>
      <c r="I399" t="s" s="8">
        <v>587</v>
      </c>
    </row>
    <row r="400" ht="16.0" customHeight="true">
      <c r="A400" t="n" s="7">
        <v>4.9129087E7</v>
      </c>
      <c r="B400" t="s" s="8">
        <v>384</v>
      </c>
      <c r="C400" t="n" s="8">
        <f>IF(false,"005-1515", "005-1515")</f>
      </c>
      <c r="D400" t="s" s="8">
        <v>92</v>
      </c>
      <c r="E400" t="n" s="8">
        <v>1.0</v>
      </c>
      <c r="F400" t="n" s="8">
        <v>82.0</v>
      </c>
      <c r="G400" t="s" s="8">
        <v>63</v>
      </c>
      <c r="H400" t="s" s="8">
        <v>575</v>
      </c>
      <c r="I400" t="s" s="8">
        <v>588</v>
      </c>
    </row>
    <row r="401" ht="16.0" customHeight="true">
      <c r="A401" t="n" s="7">
        <v>4.9129087E7</v>
      </c>
      <c r="B401" t="s" s="8">
        <v>384</v>
      </c>
      <c r="C401" t="n" s="8">
        <f>IF(false,"005-1515", "005-1515")</f>
      </c>
      <c r="D401" t="s" s="8">
        <v>92</v>
      </c>
      <c r="E401" t="n" s="8">
        <v>1.0</v>
      </c>
      <c r="F401" t="n" s="8">
        <v>866.0</v>
      </c>
      <c r="G401" t="s" s="8">
        <v>53</v>
      </c>
      <c r="H401" t="s" s="8">
        <v>575</v>
      </c>
      <c r="I401" t="s" s="8">
        <v>589</v>
      </c>
    </row>
    <row r="402" ht="16.0" customHeight="true">
      <c r="A402" t="n" s="7">
        <v>4.9117038E7</v>
      </c>
      <c r="B402" t="s" s="8">
        <v>384</v>
      </c>
      <c r="C402" t="n" s="8">
        <f>IF(false,"120921791", "120921791")</f>
      </c>
      <c r="D402" t="s" s="8">
        <v>590</v>
      </c>
      <c r="E402" t="n" s="8">
        <v>2.0</v>
      </c>
      <c r="F402" t="n" s="8">
        <v>504.0</v>
      </c>
      <c r="G402" t="s" s="8">
        <v>63</v>
      </c>
      <c r="H402" t="s" s="8">
        <v>575</v>
      </c>
      <c r="I402" t="s" s="8">
        <v>591</v>
      </c>
    </row>
    <row r="403" ht="16.0" customHeight="true">
      <c r="A403" t="n" s="7">
        <v>4.9152431E7</v>
      </c>
      <c r="B403" t="s" s="8">
        <v>384</v>
      </c>
      <c r="C403" t="n" s="8">
        <f>IF(false,"005-1255", "005-1255")</f>
      </c>
      <c r="D403" t="s" s="8">
        <v>234</v>
      </c>
      <c r="E403" t="n" s="8">
        <v>1.0</v>
      </c>
      <c r="F403" t="n" s="8">
        <v>170.0</v>
      </c>
      <c r="G403" t="s" s="8">
        <v>63</v>
      </c>
      <c r="H403" t="s" s="8">
        <v>575</v>
      </c>
      <c r="I403" t="s" s="8">
        <v>592</v>
      </c>
    </row>
    <row r="404" ht="16.0" customHeight="true">
      <c r="A404" t="n" s="7">
        <v>4.9056108E7</v>
      </c>
      <c r="B404" t="s" s="8">
        <v>384</v>
      </c>
      <c r="C404" t="n" s="8">
        <f>IF(false,"008-576", "008-576")</f>
      </c>
      <c r="D404" t="s" s="8">
        <v>526</v>
      </c>
      <c r="E404" t="n" s="8">
        <v>1.0</v>
      </c>
      <c r="F404" t="n" s="8">
        <v>228.0</v>
      </c>
      <c r="G404" t="s" s="8">
        <v>63</v>
      </c>
      <c r="H404" t="s" s="8">
        <v>575</v>
      </c>
      <c r="I404" t="s" s="8">
        <v>593</v>
      </c>
    </row>
    <row r="405" ht="16.0" customHeight="true">
      <c r="A405" t="n" s="7">
        <v>4.9139106E7</v>
      </c>
      <c r="B405" t="s" s="8">
        <v>384</v>
      </c>
      <c r="C405" t="n" s="8">
        <f>IF(false,"003-318", "003-318")</f>
      </c>
      <c r="D405" t="s" s="8">
        <v>109</v>
      </c>
      <c r="E405" t="n" s="8">
        <v>1.0</v>
      </c>
      <c r="F405" t="n" s="8">
        <v>306.0</v>
      </c>
      <c r="G405" t="s" s="8">
        <v>63</v>
      </c>
      <c r="H405" t="s" s="8">
        <v>575</v>
      </c>
      <c r="I405" t="s" s="8">
        <v>594</v>
      </c>
    </row>
    <row r="406" ht="16.0" customHeight="true">
      <c r="A406" t="n" s="7">
        <v>4.8917997E7</v>
      </c>
      <c r="B406" t="s" s="8">
        <v>276</v>
      </c>
      <c r="C406" t="n" s="8">
        <f>IF(false,"01-003884", "01-003884")</f>
      </c>
      <c r="D406" t="s" s="8">
        <v>398</v>
      </c>
      <c r="E406" t="n" s="8">
        <v>1.0</v>
      </c>
      <c r="F406" t="n" s="8">
        <v>249.0</v>
      </c>
      <c r="G406" t="s" s="8">
        <v>63</v>
      </c>
      <c r="H406" t="s" s="8">
        <v>575</v>
      </c>
      <c r="I406" t="s" s="8">
        <v>595</v>
      </c>
    </row>
    <row r="407" ht="16.0" customHeight="true">
      <c r="A407" t="n" s="7">
        <v>4.9082718E7</v>
      </c>
      <c r="B407" t="s" s="8">
        <v>384</v>
      </c>
      <c r="C407" t="n" s="8">
        <f>IF(false,"120921370", "120921370")</f>
      </c>
      <c r="D407" t="s" s="8">
        <v>127</v>
      </c>
      <c r="E407" t="n" s="8">
        <v>1.0</v>
      </c>
      <c r="F407" t="n" s="8">
        <v>109.0</v>
      </c>
      <c r="G407" t="s" s="8">
        <v>63</v>
      </c>
      <c r="H407" t="s" s="8">
        <v>575</v>
      </c>
      <c r="I407" t="s" s="8">
        <v>596</v>
      </c>
    </row>
    <row r="408" ht="16.0" customHeight="true">
      <c r="A408" t="n" s="7">
        <v>4.9069808E7</v>
      </c>
      <c r="B408" t="s" s="8">
        <v>384</v>
      </c>
      <c r="C408" t="n" s="8">
        <f>IF(false,"120923130", "120923130")</f>
      </c>
      <c r="D408" t="s" s="8">
        <v>597</v>
      </c>
      <c r="E408" t="n" s="8">
        <v>1.0</v>
      </c>
      <c r="F408" t="n" s="8">
        <v>500.0</v>
      </c>
      <c r="G408" t="s" s="8">
        <v>63</v>
      </c>
      <c r="H408" t="s" s="8">
        <v>575</v>
      </c>
      <c r="I408" t="s" s="8">
        <v>598</v>
      </c>
    </row>
    <row r="409" ht="16.0" customHeight="true">
      <c r="A409" t="n" s="7">
        <v>4.9156018E7</v>
      </c>
      <c r="B409" t="s" s="8">
        <v>468</v>
      </c>
      <c r="C409" t="n" s="8">
        <f>IF(false,"005-1358", "005-1358")</f>
      </c>
      <c r="D409" t="s" s="8">
        <v>360</v>
      </c>
      <c r="E409" t="n" s="8">
        <v>1.0</v>
      </c>
      <c r="F409" t="n" s="8">
        <v>134.0</v>
      </c>
      <c r="G409" t="s" s="8">
        <v>63</v>
      </c>
      <c r="H409" t="s" s="8">
        <v>575</v>
      </c>
      <c r="I409" t="s" s="8">
        <v>599</v>
      </c>
    </row>
    <row r="410" ht="16.0" customHeight="true">
      <c r="A410" t="n" s="7">
        <v>4.9073914E7</v>
      </c>
      <c r="B410" t="s" s="8">
        <v>384</v>
      </c>
      <c r="C410" t="n" s="8">
        <f>IF(false,"120921995", "120921995")</f>
      </c>
      <c r="D410" t="s" s="8">
        <v>125</v>
      </c>
      <c r="E410" t="n" s="8">
        <v>1.0</v>
      </c>
      <c r="F410" t="n" s="8">
        <v>69.0</v>
      </c>
      <c r="G410" t="s" s="8">
        <v>63</v>
      </c>
      <c r="H410" t="s" s="8">
        <v>575</v>
      </c>
      <c r="I410" t="s" s="8">
        <v>600</v>
      </c>
    </row>
    <row r="411" ht="16.0" customHeight="true">
      <c r="A411" t="n" s="7">
        <v>4.9166889E7</v>
      </c>
      <c r="B411" t="s" s="8">
        <v>468</v>
      </c>
      <c r="C411" t="n" s="8">
        <f>IF(false,"120922956", "120922956")</f>
      </c>
      <c r="D411" t="s" s="8">
        <v>601</v>
      </c>
      <c r="E411" t="n" s="8">
        <v>1.0</v>
      </c>
      <c r="F411" t="n" s="8">
        <v>536.0</v>
      </c>
      <c r="G411" t="s" s="8">
        <v>63</v>
      </c>
      <c r="H411" t="s" s="8">
        <v>575</v>
      </c>
      <c r="I411" t="s" s="8">
        <v>602</v>
      </c>
    </row>
    <row r="412" ht="16.0" customHeight="true">
      <c r="A412" t="n" s="7">
        <v>4.9160525E7</v>
      </c>
      <c r="B412" t="s" s="8">
        <v>468</v>
      </c>
      <c r="C412" t="n" s="8">
        <f>IF(false,"120923133", "120923133")</f>
      </c>
      <c r="D412" t="s" s="8">
        <v>380</v>
      </c>
      <c r="E412" t="n" s="8">
        <v>1.0</v>
      </c>
      <c r="F412" t="n" s="8">
        <v>296.0</v>
      </c>
      <c r="G412" t="s" s="8">
        <v>63</v>
      </c>
      <c r="H412" t="s" s="8">
        <v>575</v>
      </c>
      <c r="I412" t="s" s="8">
        <v>603</v>
      </c>
    </row>
    <row r="413" ht="16.0" customHeight="true">
      <c r="A413" t="n" s="7">
        <v>4.9136119E7</v>
      </c>
      <c r="B413" t="s" s="8">
        <v>384</v>
      </c>
      <c r="C413" t="n" s="8">
        <f>IF(false,"003-318", "003-318")</f>
      </c>
      <c r="D413" t="s" s="8">
        <v>109</v>
      </c>
      <c r="E413" t="n" s="8">
        <v>1.0</v>
      </c>
      <c r="F413" t="n" s="8">
        <v>306.0</v>
      </c>
      <c r="G413" t="s" s="8">
        <v>63</v>
      </c>
      <c r="H413" t="s" s="8">
        <v>575</v>
      </c>
      <c r="I413" t="s" s="8">
        <v>604</v>
      </c>
    </row>
    <row r="414" ht="16.0" customHeight="true">
      <c r="A414" t="n" s="7">
        <v>4.9051711E7</v>
      </c>
      <c r="B414" t="s" s="8">
        <v>384</v>
      </c>
      <c r="C414" t="n" s="8">
        <f>IF(false,"005-1255", "005-1255")</f>
      </c>
      <c r="D414" t="s" s="8">
        <v>234</v>
      </c>
      <c r="E414" t="n" s="8">
        <v>1.0</v>
      </c>
      <c r="F414" t="n" s="8">
        <v>170.0</v>
      </c>
      <c r="G414" t="s" s="8">
        <v>63</v>
      </c>
      <c r="H414" t="s" s="8">
        <v>575</v>
      </c>
      <c r="I414" t="s" s="8">
        <v>605</v>
      </c>
    </row>
    <row r="415" ht="16.0" customHeight="true">
      <c r="A415" t="n" s="7">
        <v>4.91521E7</v>
      </c>
      <c r="B415" t="s" s="8">
        <v>384</v>
      </c>
      <c r="C415" t="n" s="8">
        <f>IF(false,"120921898", "120921898")</f>
      </c>
      <c r="D415" t="s" s="8">
        <v>606</v>
      </c>
      <c r="E415" t="n" s="8">
        <v>1.0</v>
      </c>
      <c r="F415" t="n" s="8">
        <v>183.0</v>
      </c>
      <c r="G415" t="s" s="8">
        <v>63</v>
      </c>
      <c r="H415" t="s" s="8">
        <v>575</v>
      </c>
      <c r="I415" t="s" s="8">
        <v>607</v>
      </c>
    </row>
    <row r="416" ht="16.0" customHeight="true">
      <c r="A416" t="n" s="7">
        <v>4.9165128E7</v>
      </c>
      <c r="B416" t="s" s="8">
        <v>468</v>
      </c>
      <c r="C416" t="n" s="8">
        <f>IF(false,"005-1377", "005-1377")</f>
      </c>
      <c r="D416" t="s" s="8">
        <v>420</v>
      </c>
      <c r="E416" t="n" s="8">
        <v>1.0</v>
      </c>
      <c r="F416" t="n" s="8">
        <v>548.0</v>
      </c>
      <c r="G416" t="s" s="8">
        <v>53</v>
      </c>
      <c r="H416" t="s" s="8">
        <v>575</v>
      </c>
      <c r="I416" t="s" s="8">
        <v>608</v>
      </c>
    </row>
    <row r="417" ht="16.0" customHeight="true">
      <c r="A417" t="n" s="7">
        <v>4.9008604E7</v>
      </c>
      <c r="B417" t="s" s="8">
        <v>276</v>
      </c>
      <c r="C417" t="n" s="8">
        <f>IF(false,"120921853", "120921853")</f>
      </c>
      <c r="D417" t="s" s="8">
        <v>412</v>
      </c>
      <c r="E417" t="n" s="8">
        <v>1.0</v>
      </c>
      <c r="F417" t="n" s="8">
        <v>988.0</v>
      </c>
      <c r="G417" t="s" s="8">
        <v>60</v>
      </c>
      <c r="H417" t="s" s="8">
        <v>575</v>
      </c>
      <c r="I417" t="s" s="8">
        <v>609</v>
      </c>
    </row>
    <row r="418" ht="16.0" customHeight="true">
      <c r="A418" t="n" s="7">
        <v>4.9150696E7</v>
      </c>
      <c r="B418" t="s" s="8">
        <v>384</v>
      </c>
      <c r="C418" t="n" s="8">
        <f>IF(false,"120921853", "120921853")</f>
      </c>
      <c r="D418" t="s" s="8">
        <v>412</v>
      </c>
      <c r="E418" t="n" s="8">
        <v>2.0</v>
      </c>
      <c r="F418" t="n" s="8">
        <v>580.0</v>
      </c>
      <c r="G418" t="s" s="8">
        <v>63</v>
      </c>
      <c r="H418" t="s" s="8">
        <v>575</v>
      </c>
      <c r="I418" t="s" s="8">
        <v>610</v>
      </c>
    </row>
    <row r="419" ht="16.0" customHeight="true">
      <c r="A419" t="n" s="7">
        <v>4.9139951E7</v>
      </c>
      <c r="B419" t="s" s="8">
        <v>384</v>
      </c>
      <c r="C419" t="n" s="8">
        <f>IF(false,"120922979", "120922979")</f>
      </c>
      <c r="D419" t="s" s="8">
        <v>611</v>
      </c>
      <c r="E419" t="n" s="8">
        <v>1.0</v>
      </c>
      <c r="F419" t="n" s="8">
        <v>100.0</v>
      </c>
      <c r="G419" t="s" s="8">
        <v>63</v>
      </c>
      <c r="H419" t="s" s="8">
        <v>575</v>
      </c>
      <c r="I419" t="s" s="8">
        <v>612</v>
      </c>
    </row>
    <row r="420" ht="16.0" customHeight="true">
      <c r="A420" t="n" s="7">
        <v>4.9151508E7</v>
      </c>
      <c r="B420" t="s" s="8">
        <v>384</v>
      </c>
      <c r="C420" t="n" s="8">
        <f>IF(false,"005-1249", "005-1249")</f>
      </c>
      <c r="D420" t="s" s="8">
        <v>613</v>
      </c>
      <c r="E420" t="n" s="8">
        <v>1.0</v>
      </c>
      <c r="F420" t="n" s="8">
        <v>259.0</v>
      </c>
      <c r="G420" t="s" s="8">
        <v>63</v>
      </c>
      <c r="H420" t="s" s="8">
        <v>575</v>
      </c>
      <c r="I420" t="s" s="8">
        <v>614</v>
      </c>
    </row>
    <row r="421" ht="16.0" customHeight="true">
      <c r="A421" t="n" s="7">
        <v>4.9147301E7</v>
      </c>
      <c r="B421" t="s" s="8">
        <v>384</v>
      </c>
      <c r="C421" t="n" s="8">
        <f>IF(false,"005-1516", "005-1516")</f>
      </c>
      <c r="D421" t="s" s="8">
        <v>74</v>
      </c>
      <c r="E421" t="n" s="8">
        <v>2.0</v>
      </c>
      <c r="F421" t="n" s="8">
        <v>148.0</v>
      </c>
      <c r="G421" t="s" s="8">
        <v>63</v>
      </c>
      <c r="H421" t="s" s="8">
        <v>575</v>
      </c>
      <c r="I421" t="s" s="8">
        <v>615</v>
      </c>
    </row>
    <row r="422" ht="16.0" customHeight="true">
      <c r="A422" t="n" s="7">
        <v>4.9081865E7</v>
      </c>
      <c r="B422" t="s" s="8">
        <v>384</v>
      </c>
      <c r="C422" t="n" s="8">
        <f>IF(false,"120921817", "120921817")</f>
      </c>
      <c r="D422" t="s" s="8">
        <v>68</v>
      </c>
      <c r="E422" t="n" s="8">
        <v>2.0</v>
      </c>
      <c r="F422" t="n" s="8">
        <v>182.0</v>
      </c>
      <c r="G422" t="s" s="8">
        <v>63</v>
      </c>
      <c r="H422" t="s" s="8">
        <v>575</v>
      </c>
      <c r="I422" t="s" s="8">
        <v>616</v>
      </c>
    </row>
    <row r="423" ht="16.0" customHeight="true">
      <c r="A423" t="n" s="7">
        <v>4.9106129E7</v>
      </c>
      <c r="B423" t="s" s="8">
        <v>384</v>
      </c>
      <c r="C423" t="n" s="8">
        <f>IF(false,"120921898", "120921898")</f>
      </c>
      <c r="D423" t="s" s="8">
        <v>606</v>
      </c>
      <c r="E423" t="n" s="8">
        <v>4.0</v>
      </c>
      <c r="F423" t="n" s="8">
        <v>732.0</v>
      </c>
      <c r="G423" t="s" s="8">
        <v>63</v>
      </c>
      <c r="H423" t="s" s="8">
        <v>575</v>
      </c>
      <c r="I423" t="s" s="8">
        <v>617</v>
      </c>
    </row>
    <row r="424" ht="16.0" customHeight="true">
      <c r="A424" t="n" s="7">
        <v>4.9165128E7</v>
      </c>
      <c r="B424" t="s" s="8">
        <v>468</v>
      </c>
      <c r="C424" t="n" s="8">
        <f>IF(false,"005-1377", "005-1377")</f>
      </c>
      <c r="D424" t="s" s="8">
        <v>420</v>
      </c>
      <c r="E424" t="n" s="8">
        <v>1.0</v>
      </c>
      <c r="F424" t="n" s="8">
        <v>189.0</v>
      </c>
      <c r="G424" t="s" s="8">
        <v>63</v>
      </c>
      <c r="H424" t="s" s="8">
        <v>575</v>
      </c>
      <c r="I424" t="s" s="8">
        <v>618</v>
      </c>
    </row>
    <row r="425" ht="16.0" customHeight="true">
      <c r="A425" t="n" s="7">
        <v>4.9081865E7</v>
      </c>
      <c r="B425" t="s" s="8">
        <v>384</v>
      </c>
      <c r="C425" t="n" s="8">
        <f>IF(false,"120921817", "120921817")</f>
      </c>
      <c r="D425" t="s" s="8">
        <v>68</v>
      </c>
      <c r="E425" t="n" s="8">
        <v>2.0</v>
      </c>
      <c r="F425" t="n" s="8">
        <v>1015.0</v>
      </c>
      <c r="G425" t="s" s="8">
        <v>53</v>
      </c>
      <c r="H425" t="s" s="8">
        <v>575</v>
      </c>
      <c r="I425" t="s" s="8">
        <v>619</v>
      </c>
    </row>
    <row r="426" ht="16.0" customHeight="true">
      <c r="A426" t="n" s="7">
        <v>4.9081536E7</v>
      </c>
      <c r="B426" t="s" s="8">
        <v>384</v>
      </c>
      <c r="C426" t="n" s="8">
        <f>IF(false,"120922460", "120922460")</f>
      </c>
      <c r="D426" t="s" s="8">
        <v>278</v>
      </c>
      <c r="E426" t="n" s="8">
        <v>1.0</v>
      </c>
      <c r="F426" t="n" s="8">
        <v>539.0</v>
      </c>
      <c r="G426" t="s" s="8">
        <v>63</v>
      </c>
      <c r="H426" t="s" s="8">
        <v>575</v>
      </c>
      <c r="I426" t="s" s="8">
        <v>620</v>
      </c>
    </row>
    <row r="427" ht="16.0" customHeight="true">
      <c r="A427" t="n" s="7">
        <v>4.9133233E7</v>
      </c>
      <c r="B427" t="s" s="8">
        <v>384</v>
      </c>
      <c r="C427" t="n" s="8">
        <f>IF(false,"120923128", "120923128")</f>
      </c>
      <c r="D427" t="s" s="8">
        <v>328</v>
      </c>
      <c r="E427" t="n" s="8">
        <v>1.0</v>
      </c>
      <c r="F427" t="n" s="8">
        <v>94.0</v>
      </c>
      <c r="G427" t="s" s="8">
        <v>63</v>
      </c>
      <c r="H427" t="s" s="8">
        <v>575</v>
      </c>
      <c r="I427" t="s" s="8">
        <v>621</v>
      </c>
    </row>
    <row r="428" ht="16.0" customHeight="true">
      <c r="A428" t="n" s="7">
        <v>4.9133233E7</v>
      </c>
      <c r="B428" t="s" s="8">
        <v>384</v>
      </c>
      <c r="C428" t="n" s="8">
        <f>IF(false,"120923128", "120923128")</f>
      </c>
      <c r="D428" t="s" s="8">
        <v>328</v>
      </c>
      <c r="E428" t="n" s="8">
        <v>1.0</v>
      </c>
      <c r="F428" t="n" s="8">
        <v>952.0</v>
      </c>
      <c r="G428" t="s" s="8">
        <v>53</v>
      </c>
      <c r="H428" t="s" s="8">
        <v>575</v>
      </c>
      <c r="I428" t="s" s="8">
        <v>622</v>
      </c>
    </row>
    <row r="429" ht="16.0" customHeight="true">
      <c r="A429" t="n" s="7">
        <v>4.9053973E7</v>
      </c>
      <c r="B429" t="s" s="8">
        <v>384</v>
      </c>
      <c r="C429" t="n" s="8">
        <f>IF(false,"120922394", "120922394")</f>
      </c>
      <c r="D429" t="s" s="8">
        <v>494</v>
      </c>
      <c r="E429" t="n" s="8">
        <v>1.0</v>
      </c>
      <c r="F429" t="n" s="8">
        <v>347.0</v>
      </c>
      <c r="G429" t="s" s="8">
        <v>53</v>
      </c>
      <c r="H429" t="s" s="8">
        <v>575</v>
      </c>
      <c r="I429" t="s" s="8">
        <v>623</v>
      </c>
    </row>
    <row r="430" ht="16.0" customHeight="true">
      <c r="A430" t="n" s="7">
        <v>4.9153154E7</v>
      </c>
      <c r="B430" t="s" s="8">
        <v>384</v>
      </c>
      <c r="C430" t="n" s="8">
        <f>IF(false,"120922131", "120922131")</f>
      </c>
      <c r="D430" t="s" s="8">
        <v>624</v>
      </c>
      <c r="E430" t="n" s="8">
        <v>1.0</v>
      </c>
      <c r="F430" t="n" s="8">
        <v>513.0</v>
      </c>
      <c r="G430" t="s" s="8">
        <v>63</v>
      </c>
      <c r="H430" t="s" s="8">
        <v>575</v>
      </c>
      <c r="I430" t="s" s="8">
        <v>625</v>
      </c>
    </row>
    <row r="431" ht="16.0" customHeight="true">
      <c r="A431" t="n" s="7">
        <v>4.905959E7</v>
      </c>
      <c r="B431" t="s" s="8">
        <v>384</v>
      </c>
      <c r="C431" t="n" s="8">
        <f>IF(false,"120923136", "120923136")</f>
      </c>
      <c r="D431" t="s" s="8">
        <v>427</v>
      </c>
      <c r="E431" t="n" s="8">
        <v>1.0</v>
      </c>
      <c r="F431" t="n" s="8">
        <v>1173.0</v>
      </c>
      <c r="G431" t="s" s="8">
        <v>53</v>
      </c>
      <c r="H431" t="s" s="8">
        <v>575</v>
      </c>
      <c r="I431" t="s" s="8">
        <v>626</v>
      </c>
    </row>
    <row r="432" ht="16.0" customHeight="true">
      <c r="A432" t="n" s="7">
        <v>4.9060624E7</v>
      </c>
      <c r="B432" t="s" s="8">
        <v>384</v>
      </c>
      <c r="C432" t="n" s="8">
        <f>IF(false,"120922460", "120922460")</f>
      </c>
      <c r="D432" t="s" s="8">
        <v>278</v>
      </c>
      <c r="E432" t="n" s="8">
        <v>1.0</v>
      </c>
      <c r="F432" t="n" s="8">
        <v>339.0</v>
      </c>
      <c r="G432" t="s" s="8">
        <v>63</v>
      </c>
      <c r="H432" t="s" s="8">
        <v>575</v>
      </c>
      <c r="I432" t="s" s="8">
        <v>627</v>
      </c>
    </row>
    <row r="433" ht="16.0" customHeight="true">
      <c r="A433" t="n" s="7">
        <v>4.9094763E7</v>
      </c>
      <c r="B433" t="s" s="8">
        <v>384</v>
      </c>
      <c r="C433" t="n" s="8">
        <f>IF(false,"005-1255", "005-1255")</f>
      </c>
      <c r="D433" t="s" s="8">
        <v>234</v>
      </c>
      <c r="E433" t="n" s="8">
        <v>2.0</v>
      </c>
      <c r="F433" t="n" s="8">
        <v>339.0</v>
      </c>
      <c r="G433" t="s" s="8">
        <v>60</v>
      </c>
      <c r="H433" t="s" s="8">
        <v>575</v>
      </c>
      <c r="I433" t="s" s="8">
        <v>628</v>
      </c>
    </row>
    <row r="434" ht="16.0" customHeight="true">
      <c r="A434" t="n" s="7">
        <v>4.9154037E7</v>
      </c>
      <c r="B434" t="s" s="8">
        <v>384</v>
      </c>
      <c r="C434" t="n" s="8">
        <f>IF(false,"120921853", "120921853")</f>
      </c>
      <c r="D434" t="s" s="8">
        <v>412</v>
      </c>
      <c r="E434" t="n" s="8">
        <v>1.0</v>
      </c>
      <c r="F434" t="n" s="8">
        <v>367.0</v>
      </c>
      <c r="G434" t="s" s="8">
        <v>63</v>
      </c>
      <c r="H434" t="s" s="8">
        <v>575</v>
      </c>
      <c r="I434" t="s" s="8">
        <v>629</v>
      </c>
    </row>
    <row r="435" ht="16.0" customHeight="true">
      <c r="A435" t="n" s="7">
        <v>4.9057774E7</v>
      </c>
      <c r="B435" t="s" s="8">
        <v>384</v>
      </c>
      <c r="C435" t="n" s="8">
        <f>IF(false,"120922353", "120922353")</f>
      </c>
      <c r="D435" t="s" s="8">
        <v>383</v>
      </c>
      <c r="E435" t="n" s="8">
        <v>1.0</v>
      </c>
      <c r="F435" t="n" s="8">
        <v>126.0</v>
      </c>
      <c r="G435" t="s" s="8">
        <v>63</v>
      </c>
      <c r="H435" t="s" s="8">
        <v>575</v>
      </c>
      <c r="I435" t="s" s="8">
        <v>630</v>
      </c>
    </row>
    <row r="436" ht="16.0" customHeight="true">
      <c r="A436" t="n" s="7">
        <v>4.9170183E7</v>
      </c>
      <c r="B436" t="s" s="8">
        <v>468</v>
      </c>
      <c r="C436" t="n" s="8">
        <f>IF(false,"003-315", "003-315")</f>
      </c>
      <c r="D436" t="s" s="8">
        <v>79</v>
      </c>
      <c r="E436" t="n" s="8">
        <v>1.0</v>
      </c>
      <c r="F436" t="n" s="8">
        <v>1080.0</v>
      </c>
      <c r="G436" t="s" s="8">
        <v>53</v>
      </c>
      <c r="H436" t="s" s="8">
        <v>575</v>
      </c>
      <c r="I436" t="s" s="8">
        <v>631</v>
      </c>
    </row>
    <row r="437" ht="16.0" customHeight="true">
      <c r="A437" t="n" s="7">
        <v>4.9154037E7</v>
      </c>
      <c r="B437" t="s" s="8">
        <v>384</v>
      </c>
      <c r="C437" t="n" s="8">
        <f>IF(false,"120921853", "120921853")</f>
      </c>
      <c r="D437" t="s" s="8">
        <v>412</v>
      </c>
      <c r="E437" t="n" s="8">
        <v>1.0</v>
      </c>
      <c r="F437" t="n" s="8">
        <v>219.0</v>
      </c>
      <c r="G437" t="s" s="8">
        <v>53</v>
      </c>
      <c r="H437" t="s" s="8">
        <v>575</v>
      </c>
      <c r="I437" t="s" s="8">
        <v>632</v>
      </c>
    </row>
    <row r="438" ht="16.0" customHeight="true">
      <c r="A438" t="n" s="7">
        <v>4.9054981E7</v>
      </c>
      <c r="B438" t="s" s="8">
        <v>384</v>
      </c>
      <c r="C438" t="n" s="8">
        <f>IF(false,"008-577", "008-577")</f>
      </c>
      <c r="D438" t="s" s="8">
        <v>314</v>
      </c>
      <c r="E438" t="n" s="8">
        <v>2.0</v>
      </c>
      <c r="F438" t="n" s="8">
        <v>8.0</v>
      </c>
      <c r="G438" t="s" s="8">
        <v>60</v>
      </c>
      <c r="H438" t="s" s="8">
        <v>575</v>
      </c>
      <c r="I438" t="s" s="8">
        <v>633</v>
      </c>
    </row>
    <row r="439" ht="16.0" customHeight="true">
      <c r="A439" t="n" s="7">
        <v>4.9185981E7</v>
      </c>
      <c r="B439" t="s" s="8">
        <v>468</v>
      </c>
      <c r="C439" t="n" s="8">
        <f>IF(false,"120921898", "120921898")</f>
      </c>
      <c r="D439" t="s" s="8">
        <v>606</v>
      </c>
      <c r="E439" t="n" s="8">
        <v>3.0</v>
      </c>
      <c r="F439" t="n" s="8">
        <v>438.0</v>
      </c>
      <c r="G439" t="s" s="8">
        <v>63</v>
      </c>
      <c r="H439" t="s" s="8">
        <v>575</v>
      </c>
      <c r="I439" t="s" s="8">
        <v>634</v>
      </c>
    </row>
    <row r="440" ht="16.0" customHeight="true">
      <c r="A440" t="n" s="7">
        <v>4.9185981E7</v>
      </c>
      <c r="B440" t="s" s="8">
        <v>468</v>
      </c>
      <c r="C440" t="n" s="8">
        <f>IF(false,"120921898", "120921898")</f>
      </c>
      <c r="D440" t="s" s="8">
        <v>606</v>
      </c>
      <c r="E440" t="n" s="8">
        <v>3.0</v>
      </c>
      <c r="F440" t="n" s="8">
        <v>125.0</v>
      </c>
      <c r="G440" t="s" s="8">
        <v>60</v>
      </c>
      <c r="H440" t="s" s="8">
        <v>575</v>
      </c>
      <c r="I440" t="s" s="8">
        <v>635</v>
      </c>
    </row>
    <row r="441" ht="16.0" customHeight="true">
      <c r="A441" t="n" s="7">
        <v>4.9237301E7</v>
      </c>
      <c r="B441" t="s" s="8">
        <v>468</v>
      </c>
      <c r="C441" t="n" s="8">
        <f>IF(false,"120922621", "120922621")</f>
      </c>
      <c r="D441" t="s" s="8">
        <v>636</v>
      </c>
      <c r="E441" t="n" s="8">
        <v>2.0</v>
      </c>
      <c r="F441" t="n" s="8">
        <v>613.0</v>
      </c>
      <c r="G441" t="s" s="8">
        <v>53</v>
      </c>
      <c r="H441" t="s" s="8">
        <v>575</v>
      </c>
      <c r="I441" t="s" s="8">
        <v>637</v>
      </c>
    </row>
    <row r="442" ht="16.0" customHeight="true">
      <c r="A442" t="n" s="7">
        <v>4.9173636E7</v>
      </c>
      <c r="B442" t="s" s="8">
        <v>468</v>
      </c>
      <c r="C442" t="n" s="8">
        <f>IF(false,"120923022", "120923022")</f>
      </c>
      <c r="D442" t="s" s="8">
        <v>638</v>
      </c>
      <c r="E442" t="n" s="8">
        <v>1.0</v>
      </c>
      <c r="F442" t="n" s="8">
        <v>371.0</v>
      </c>
      <c r="G442" t="s" s="8">
        <v>53</v>
      </c>
      <c r="H442" t="s" s="8">
        <v>575</v>
      </c>
      <c r="I442" t="s" s="8">
        <v>639</v>
      </c>
    </row>
    <row r="443" ht="16.0" customHeight="true">
      <c r="A443" t="n" s="7">
        <v>4.9090482E7</v>
      </c>
      <c r="B443" t="s" s="8">
        <v>384</v>
      </c>
      <c r="C443" t="n" s="8">
        <f>IF(false,"120922092", "120922092")</f>
      </c>
      <c r="D443" t="s" s="8">
        <v>444</v>
      </c>
      <c r="E443" t="n" s="8">
        <v>2.0</v>
      </c>
      <c r="F443" t="n" s="8">
        <v>474.0</v>
      </c>
      <c r="G443" t="s" s="8">
        <v>60</v>
      </c>
      <c r="H443" t="s" s="8">
        <v>575</v>
      </c>
      <c r="I443" t="s" s="8">
        <v>640</v>
      </c>
    </row>
    <row r="444" ht="16.0" customHeight="true">
      <c r="A444" t="n" s="7">
        <v>4.9264464E7</v>
      </c>
      <c r="B444" t="s" s="8">
        <v>468</v>
      </c>
      <c r="C444" t="n" s="8">
        <f>IF(false,"005-1312", "005-1312")</f>
      </c>
      <c r="D444" t="s" s="8">
        <v>641</v>
      </c>
      <c r="E444" t="n" s="8">
        <v>1.0</v>
      </c>
      <c r="F444" t="n" s="8">
        <v>40.0</v>
      </c>
      <c r="G444" t="s" s="8">
        <v>53</v>
      </c>
      <c r="H444" t="s" s="8">
        <v>575</v>
      </c>
      <c r="I444" t="s" s="8">
        <v>642</v>
      </c>
    </row>
    <row r="445" ht="16.0" customHeight="true">
      <c r="A445" t="n" s="7">
        <v>4.9103218E7</v>
      </c>
      <c r="B445" t="s" s="8">
        <v>384</v>
      </c>
      <c r="C445" t="n" s="8">
        <f>IF(false,"120922558", "120922558")</f>
      </c>
      <c r="D445" t="s" s="8">
        <v>643</v>
      </c>
      <c r="E445" t="n" s="8">
        <v>1.0</v>
      </c>
      <c r="F445" t="n" s="8">
        <v>221.0</v>
      </c>
      <c r="G445" t="s" s="8">
        <v>63</v>
      </c>
      <c r="H445" t="s" s="8">
        <v>575</v>
      </c>
      <c r="I445" t="s" s="8">
        <v>644</v>
      </c>
    </row>
    <row r="446" ht="16.0" customHeight="true">
      <c r="A446" t="n" s="7">
        <v>4.9014467E7</v>
      </c>
      <c r="B446" t="s" s="8">
        <v>384</v>
      </c>
      <c r="C446" t="n" s="8">
        <f>IF(false,"120921947", "120921947")</f>
      </c>
      <c r="D446" t="s" s="8">
        <v>112</v>
      </c>
      <c r="E446" t="n" s="8">
        <v>1.0</v>
      </c>
      <c r="F446" t="n" s="8">
        <v>513.0</v>
      </c>
      <c r="G446" t="s" s="8">
        <v>60</v>
      </c>
      <c r="H446" t="s" s="8">
        <v>575</v>
      </c>
      <c r="I446" t="s" s="8">
        <v>645</v>
      </c>
    </row>
    <row r="447" ht="16.0" customHeight="true">
      <c r="A447" t="n" s="7">
        <v>4.915167E7</v>
      </c>
      <c r="B447" t="s" s="8">
        <v>384</v>
      </c>
      <c r="C447" t="n" s="8">
        <f>IF(false,"120922352", "120922352")</f>
      </c>
      <c r="D447" t="s" s="8">
        <v>284</v>
      </c>
      <c r="E447" t="n" s="8">
        <v>1.0</v>
      </c>
      <c r="F447" t="n" s="8">
        <v>160.0</v>
      </c>
      <c r="G447" t="s" s="8">
        <v>63</v>
      </c>
      <c r="H447" t="s" s="8">
        <v>575</v>
      </c>
      <c r="I447" t="s" s="8">
        <v>646</v>
      </c>
    </row>
    <row r="448" ht="16.0" customHeight="true">
      <c r="A448" t="n" s="7">
        <v>4.9107096E7</v>
      </c>
      <c r="B448" t="s" s="8">
        <v>384</v>
      </c>
      <c r="C448" t="n" s="8">
        <f>IF(false,"120921995", "120921995")</f>
      </c>
      <c r="D448" t="s" s="8">
        <v>125</v>
      </c>
      <c r="E448" t="n" s="8">
        <v>1.0</v>
      </c>
      <c r="F448" t="n" s="8">
        <v>69.0</v>
      </c>
      <c r="G448" t="s" s="8">
        <v>63</v>
      </c>
      <c r="H448" t="s" s="8">
        <v>575</v>
      </c>
      <c r="I448" t="s" s="8">
        <v>647</v>
      </c>
    </row>
    <row r="449" ht="16.0" customHeight="true">
      <c r="A449" t="n" s="7">
        <v>4.9183973E7</v>
      </c>
      <c r="B449" t="s" s="8">
        <v>468</v>
      </c>
      <c r="C449" t="n" s="8">
        <f>IF(false,"01-003884", "01-003884")</f>
      </c>
      <c r="D449" t="s" s="8">
        <v>398</v>
      </c>
      <c r="E449" t="n" s="8">
        <v>1.0</v>
      </c>
      <c r="F449" t="n" s="8">
        <v>153.0</v>
      </c>
      <c r="G449" t="s" s="8">
        <v>63</v>
      </c>
      <c r="H449" t="s" s="8">
        <v>575</v>
      </c>
      <c r="I449" t="s" s="8">
        <v>648</v>
      </c>
    </row>
    <row r="450" ht="16.0" customHeight="true">
      <c r="A450" t="n" s="7">
        <v>4.9183973E7</v>
      </c>
      <c r="B450" t="s" s="8">
        <v>468</v>
      </c>
      <c r="C450" t="n" s="8">
        <f>IF(false,"01-003884", "01-003884")</f>
      </c>
      <c r="D450" t="s" s="8">
        <v>398</v>
      </c>
      <c r="E450" t="n" s="8">
        <v>1.0</v>
      </c>
      <c r="F450" t="n" s="8">
        <v>59.0</v>
      </c>
      <c r="G450" t="s" s="8">
        <v>60</v>
      </c>
      <c r="H450" t="s" s="8">
        <v>575</v>
      </c>
      <c r="I450" t="s" s="8">
        <v>649</v>
      </c>
    </row>
    <row r="451" ht="16.0" customHeight="true">
      <c r="A451" t="n" s="7">
        <v>4.9156593E7</v>
      </c>
      <c r="B451" t="s" s="8">
        <v>468</v>
      </c>
      <c r="C451" t="n" s="8">
        <f>IF(false,"008-576", "008-576")</f>
      </c>
      <c r="D451" t="s" s="8">
        <v>526</v>
      </c>
      <c r="E451" t="n" s="8">
        <v>2.0</v>
      </c>
      <c r="F451" t="n" s="8">
        <v>180.0</v>
      </c>
      <c r="G451" t="s" s="8">
        <v>63</v>
      </c>
      <c r="H451" t="s" s="8">
        <v>575</v>
      </c>
      <c r="I451" t="s" s="8">
        <v>650</v>
      </c>
    </row>
    <row r="452" ht="16.0" customHeight="true">
      <c r="A452" t="n" s="7">
        <v>4.9147559E7</v>
      </c>
      <c r="B452" t="s" s="8">
        <v>384</v>
      </c>
      <c r="C452" t="n" s="8">
        <f>IF(false,"120921899", "120921899")</f>
      </c>
      <c r="D452" t="s" s="8">
        <v>222</v>
      </c>
      <c r="E452" t="n" s="8">
        <v>1.0</v>
      </c>
      <c r="F452" t="n" s="8">
        <v>185.0</v>
      </c>
      <c r="G452" t="s" s="8">
        <v>63</v>
      </c>
      <c r="H452" t="s" s="8">
        <v>575</v>
      </c>
      <c r="I452" t="s" s="8">
        <v>651</v>
      </c>
    </row>
    <row r="453" ht="16.0" customHeight="true">
      <c r="A453" t="n" s="7">
        <v>4.926657E7</v>
      </c>
      <c r="B453" t="s" s="8">
        <v>468</v>
      </c>
      <c r="C453" t="n" s="8">
        <f>IF(false,"120922947", "120922947")</f>
      </c>
      <c r="D453" t="s" s="8">
        <v>491</v>
      </c>
      <c r="E453" t="n" s="8">
        <v>1.0</v>
      </c>
      <c r="F453" t="n" s="8">
        <v>28.0</v>
      </c>
      <c r="G453" t="s" s="8">
        <v>53</v>
      </c>
      <c r="H453" t="s" s="8">
        <v>575</v>
      </c>
      <c r="I453" t="s" s="8">
        <v>652</v>
      </c>
    </row>
    <row r="454" ht="16.0" customHeight="true">
      <c r="A454" t="n" s="7">
        <v>4.9106614E7</v>
      </c>
      <c r="B454" t="s" s="8">
        <v>384</v>
      </c>
      <c r="C454" t="n" s="8">
        <f>IF(false,"120921370", "120921370")</f>
      </c>
      <c r="D454" t="s" s="8">
        <v>127</v>
      </c>
      <c r="E454" t="n" s="8">
        <v>1.0</v>
      </c>
      <c r="F454" t="n" s="8">
        <v>362.0</v>
      </c>
      <c r="G454" t="s" s="8">
        <v>63</v>
      </c>
      <c r="H454" t="s" s="8">
        <v>575</v>
      </c>
      <c r="I454" t="s" s="8">
        <v>653</v>
      </c>
    </row>
    <row r="455" ht="16.0" customHeight="true">
      <c r="A455" t="n" s="7">
        <v>4.9154239E7</v>
      </c>
      <c r="B455" t="s" s="8">
        <v>384</v>
      </c>
      <c r="C455" t="n" s="8">
        <f>IF(false,"120921901", "120921901")</f>
      </c>
      <c r="D455" t="s" s="8">
        <v>88</v>
      </c>
      <c r="E455" t="n" s="8">
        <v>2.0</v>
      </c>
      <c r="F455" t="n" s="8">
        <v>366.0</v>
      </c>
      <c r="G455" t="s" s="8">
        <v>63</v>
      </c>
      <c r="H455" t="s" s="8">
        <v>575</v>
      </c>
      <c r="I455" t="s" s="8">
        <v>654</v>
      </c>
    </row>
    <row r="456" ht="16.0" customHeight="true">
      <c r="A456" t="n" s="7">
        <v>4.9154239E7</v>
      </c>
      <c r="B456" t="s" s="8">
        <v>384</v>
      </c>
      <c r="C456" t="n" s="8">
        <f>IF(false,"120921899", "120921899")</f>
      </c>
      <c r="D456" t="s" s="8">
        <v>222</v>
      </c>
      <c r="E456" t="n" s="8">
        <v>2.0</v>
      </c>
      <c r="F456" t="n" s="8">
        <v>366.0</v>
      </c>
      <c r="G456" t="s" s="8">
        <v>63</v>
      </c>
      <c r="H456" t="s" s="8">
        <v>575</v>
      </c>
      <c r="I456" t="s" s="8">
        <v>654</v>
      </c>
    </row>
    <row r="457" ht="16.0" customHeight="true">
      <c r="A457" t="n" s="7">
        <v>4.8994686E7</v>
      </c>
      <c r="B457" t="s" s="8">
        <v>276</v>
      </c>
      <c r="C457" t="n" s="8">
        <f>IF(false,"120922784", "120922784")</f>
      </c>
      <c r="D457" t="s" s="8">
        <v>65</v>
      </c>
      <c r="E457" t="n" s="8">
        <v>4.0</v>
      </c>
      <c r="F457" t="n" s="8">
        <v>336.0</v>
      </c>
      <c r="G457" t="s" s="8">
        <v>63</v>
      </c>
      <c r="H457" t="s" s="8">
        <v>575</v>
      </c>
      <c r="I457" t="s" s="8">
        <v>655</v>
      </c>
    </row>
    <row r="458" ht="16.0" customHeight="true">
      <c r="A458" t="n" s="7">
        <v>4.9094763E7</v>
      </c>
      <c r="B458" t="s" s="8">
        <v>384</v>
      </c>
      <c r="C458" t="n" s="8">
        <f>IF(false,"005-1255", "005-1255")</f>
      </c>
      <c r="D458" t="s" s="8">
        <v>234</v>
      </c>
      <c r="E458" t="n" s="8">
        <v>2.0</v>
      </c>
      <c r="F458" t="n" s="8">
        <v>340.0</v>
      </c>
      <c r="G458" t="s" s="8">
        <v>63</v>
      </c>
      <c r="H458" t="s" s="8">
        <v>575</v>
      </c>
      <c r="I458" t="s" s="8">
        <v>656</v>
      </c>
    </row>
    <row r="459" ht="16.0" customHeight="true">
      <c r="A459" t="n" s="7">
        <v>4.9165349E7</v>
      </c>
      <c r="B459" t="s" s="8">
        <v>468</v>
      </c>
      <c r="C459" t="n" s="8">
        <f>IF(false,"005-1515", "005-1515")</f>
      </c>
      <c r="D459" t="s" s="8">
        <v>92</v>
      </c>
      <c r="E459" t="n" s="8">
        <v>2.0</v>
      </c>
      <c r="F459" t="n" s="8">
        <v>198.0</v>
      </c>
      <c r="G459" t="s" s="8">
        <v>63</v>
      </c>
      <c r="H459" t="s" s="8">
        <v>575</v>
      </c>
      <c r="I459" t="s" s="8">
        <v>657</v>
      </c>
    </row>
    <row r="460" ht="16.0" customHeight="true">
      <c r="A460" t="n" s="7">
        <v>4.9165349E7</v>
      </c>
      <c r="B460" t="s" s="8">
        <v>468</v>
      </c>
      <c r="C460" t="n" s="8">
        <f>IF(false,"005-1515", "005-1515")</f>
      </c>
      <c r="D460" t="s" s="8">
        <v>92</v>
      </c>
      <c r="E460" t="n" s="8">
        <v>2.0</v>
      </c>
      <c r="F460" t="n" s="8">
        <v>959.0</v>
      </c>
      <c r="G460" t="s" s="8">
        <v>60</v>
      </c>
      <c r="H460" t="s" s="8">
        <v>575</v>
      </c>
      <c r="I460" t="s" s="8">
        <v>658</v>
      </c>
    </row>
    <row r="461" ht="16.0" customHeight="true">
      <c r="A461" t="n" s="7">
        <v>4.904616E7</v>
      </c>
      <c r="B461" t="s" s="8">
        <v>384</v>
      </c>
      <c r="C461" t="n" s="8">
        <f>IF(false,"003-318", "003-318")</f>
      </c>
      <c r="D461" t="s" s="8">
        <v>109</v>
      </c>
      <c r="E461" t="n" s="8">
        <v>1.0</v>
      </c>
      <c r="F461" t="n" s="8">
        <v>49.0</v>
      </c>
      <c r="G461" t="s" s="8">
        <v>53</v>
      </c>
      <c r="H461" t="s" s="8">
        <v>575</v>
      </c>
      <c r="I461" t="s" s="8">
        <v>659</v>
      </c>
    </row>
    <row r="462" ht="16.0" customHeight="true">
      <c r="A462" t="n" s="7">
        <v>4.8995775E7</v>
      </c>
      <c r="B462" t="s" s="8">
        <v>276</v>
      </c>
      <c r="C462" t="n" s="8">
        <f>IF(false,"003-318", "003-318")</f>
      </c>
      <c r="D462" t="s" s="8">
        <v>109</v>
      </c>
      <c r="E462" t="n" s="8">
        <v>3.0</v>
      </c>
      <c r="F462" t="n" s="8">
        <v>678.0</v>
      </c>
      <c r="G462" t="s" s="8">
        <v>63</v>
      </c>
      <c r="H462" t="s" s="8">
        <v>575</v>
      </c>
      <c r="I462" t="s" s="8">
        <v>660</v>
      </c>
    </row>
    <row r="463" ht="16.0" customHeight="true">
      <c r="A463" t="n" s="7">
        <v>4.882351E7</v>
      </c>
      <c r="B463" t="s" s="8">
        <v>246</v>
      </c>
      <c r="C463" t="n" s="8">
        <f>IF(false,"120923130", "120923130")</f>
      </c>
      <c r="D463" t="s" s="8">
        <v>597</v>
      </c>
      <c r="E463" t="n" s="8">
        <v>1.0</v>
      </c>
      <c r="F463" t="n" s="8">
        <v>500.0</v>
      </c>
      <c r="G463" t="s" s="8">
        <v>63</v>
      </c>
      <c r="H463" t="s" s="8">
        <v>575</v>
      </c>
      <c r="I463" t="s" s="8">
        <v>661</v>
      </c>
    </row>
    <row r="464" ht="16.0" customHeight="true">
      <c r="A464" t="n" s="7">
        <v>4.8875001E7</v>
      </c>
      <c r="B464" t="s" s="8">
        <v>246</v>
      </c>
      <c r="C464" t="n" s="8">
        <f>IF(false,"120923049", "120923049")</f>
      </c>
      <c r="D464" t="s" s="8">
        <v>662</v>
      </c>
      <c r="E464" t="n" s="8">
        <v>1.0</v>
      </c>
      <c r="F464" t="n" s="8">
        <v>27.0</v>
      </c>
      <c r="G464" t="s" s="8">
        <v>63</v>
      </c>
      <c r="H464" t="s" s="8">
        <v>575</v>
      </c>
      <c r="I464" t="s" s="8">
        <v>663</v>
      </c>
    </row>
    <row r="465" ht="16.0" customHeight="true">
      <c r="A465" t="n" s="7">
        <v>4.9159628E7</v>
      </c>
      <c r="B465" t="s" s="8">
        <v>468</v>
      </c>
      <c r="C465" t="n" s="8">
        <f>IF(false,"003-318", "003-318")</f>
      </c>
      <c r="D465" t="s" s="8">
        <v>109</v>
      </c>
      <c r="E465" t="n" s="8">
        <v>3.0</v>
      </c>
      <c r="F465" t="n" s="8">
        <v>912.0</v>
      </c>
      <c r="G465" t="s" s="8">
        <v>63</v>
      </c>
      <c r="H465" t="s" s="8">
        <v>575</v>
      </c>
      <c r="I465" t="s" s="8">
        <v>664</v>
      </c>
    </row>
    <row r="466" ht="16.0" customHeight="true">
      <c r="A466" t="n" s="7">
        <v>4.916718E7</v>
      </c>
      <c r="B466" t="s" s="8">
        <v>468</v>
      </c>
      <c r="C466" t="n" s="8">
        <f>IF(false,"120921905", "120921905")</f>
      </c>
      <c r="D466" t="s" s="8">
        <v>665</v>
      </c>
      <c r="E466" t="n" s="8">
        <v>6.0</v>
      </c>
      <c r="F466" t="n" s="8">
        <v>1482.0</v>
      </c>
      <c r="G466" t="s" s="8">
        <v>63</v>
      </c>
      <c r="H466" t="s" s="8">
        <v>575</v>
      </c>
      <c r="I466" t="s" s="8">
        <v>666</v>
      </c>
    </row>
    <row r="467" ht="16.0" customHeight="true">
      <c r="A467" t="n" s="7">
        <v>4.900328E7</v>
      </c>
      <c r="B467" t="s" s="8">
        <v>276</v>
      </c>
      <c r="C467" t="n" s="8">
        <f>IF(false,"120922871", "120922871")</f>
      </c>
      <c r="D467" t="s" s="8">
        <v>152</v>
      </c>
      <c r="E467" t="n" s="8">
        <v>1.0</v>
      </c>
      <c r="F467" t="n" s="8">
        <v>566.0</v>
      </c>
      <c r="G467" t="s" s="8">
        <v>63</v>
      </c>
      <c r="H467" t="s" s="8">
        <v>575</v>
      </c>
      <c r="I467" t="s" s="8">
        <v>667</v>
      </c>
    </row>
    <row r="468" ht="16.0" customHeight="true">
      <c r="A468" t="n" s="7">
        <v>4.869423E7</v>
      </c>
      <c r="B468" t="s" s="8">
        <v>189</v>
      </c>
      <c r="C468" t="n" s="8">
        <f>IF(false,"005-1380", "005-1380")</f>
      </c>
      <c r="D468" t="s" s="8">
        <v>186</v>
      </c>
      <c r="E468" t="n" s="8">
        <v>1.0</v>
      </c>
      <c r="F468" t="n" s="8">
        <v>204.0</v>
      </c>
      <c r="G468" t="s" s="8">
        <v>63</v>
      </c>
      <c r="H468" t="s" s="8">
        <v>575</v>
      </c>
      <c r="I468" t="s" s="8">
        <v>668</v>
      </c>
    </row>
    <row r="469" ht="16.0" customHeight="true">
      <c r="A469" t="n" s="7">
        <v>4.916718E7</v>
      </c>
      <c r="B469" t="s" s="8">
        <v>468</v>
      </c>
      <c r="C469" t="n" s="8">
        <f>IF(false,"120921905", "120921905")</f>
      </c>
      <c r="D469" t="s" s="8">
        <v>665</v>
      </c>
      <c r="E469" t="n" s="8">
        <v>6.0</v>
      </c>
      <c r="F469" t="n" s="8">
        <v>276.0</v>
      </c>
      <c r="G469" t="s" s="8">
        <v>53</v>
      </c>
      <c r="H469" t="s" s="8">
        <v>575</v>
      </c>
      <c r="I469" t="s" s="8">
        <v>669</v>
      </c>
    </row>
    <row r="470" ht="16.0" customHeight="true">
      <c r="A470" t="n" s="7">
        <v>4.9285097E7</v>
      </c>
      <c r="B470" t="s" s="8">
        <v>468</v>
      </c>
      <c r="C470" t="n" s="8">
        <f>IF(false,"120923060", "120923060")</f>
      </c>
      <c r="D470" t="s" s="8">
        <v>670</v>
      </c>
      <c r="E470" t="n" s="8">
        <v>1.0</v>
      </c>
      <c r="F470" t="n" s="8">
        <v>59.0</v>
      </c>
      <c r="G470" t="s" s="8">
        <v>60</v>
      </c>
      <c r="H470" t="s" s="8">
        <v>575</v>
      </c>
      <c r="I470" t="s" s="8">
        <v>671</v>
      </c>
    </row>
    <row r="471" ht="16.0" customHeight="true">
      <c r="A471" t="n" s="7">
        <v>4.8844799E7</v>
      </c>
      <c r="B471" t="s" s="8">
        <v>246</v>
      </c>
      <c r="C471" t="n" s="8">
        <f>IF(false,"003-318", "003-318")</f>
      </c>
      <c r="D471" t="s" s="8">
        <v>109</v>
      </c>
      <c r="E471" t="n" s="8">
        <v>1.0</v>
      </c>
      <c r="F471" t="n" s="8">
        <v>250.0</v>
      </c>
      <c r="G471" t="s" s="8">
        <v>63</v>
      </c>
      <c r="H471" t="s" s="8">
        <v>575</v>
      </c>
      <c r="I471" t="s" s="8">
        <v>672</v>
      </c>
    </row>
    <row r="472" ht="16.0" customHeight="true">
      <c r="A472" t="n" s="7">
        <v>4.8934121E7</v>
      </c>
      <c r="B472" t="s" s="8">
        <v>276</v>
      </c>
      <c r="C472" t="n" s="8">
        <f>IF(false,"120921853", "120921853")</f>
      </c>
      <c r="D472" t="s" s="8">
        <v>412</v>
      </c>
      <c r="E472" t="n" s="8">
        <v>1.0</v>
      </c>
      <c r="F472" t="n" s="8">
        <v>100.0</v>
      </c>
      <c r="G472" t="s" s="8">
        <v>63</v>
      </c>
      <c r="H472" t="s" s="8">
        <v>575</v>
      </c>
      <c r="I472" t="s" s="8">
        <v>673</v>
      </c>
    </row>
    <row r="473" ht="16.0" customHeight="true">
      <c r="A473" t="n" s="7">
        <v>4.8978616E7</v>
      </c>
      <c r="B473" t="s" s="8">
        <v>276</v>
      </c>
      <c r="C473" t="n" s="8">
        <f>IF(false,"120921370", "120921370")</f>
      </c>
      <c r="D473" t="s" s="8">
        <v>127</v>
      </c>
      <c r="E473" t="n" s="8">
        <v>1.0</v>
      </c>
      <c r="F473" t="n" s="8">
        <v>77.0</v>
      </c>
      <c r="G473" t="s" s="8">
        <v>63</v>
      </c>
      <c r="H473" t="s" s="8">
        <v>575</v>
      </c>
      <c r="I473" t="s" s="8">
        <v>674</v>
      </c>
    </row>
    <row r="474" ht="16.0" customHeight="true">
      <c r="A474" t="n" s="7">
        <v>4.8939248E7</v>
      </c>
      <c r="B474" t="s" s="8">
        <v>276</v>
      </c>
      <c r="C474" t="n" s="8">
        <f>IF(false,"01-003884", "01-003884")</f>
      </c>
      <c r="D474" t="s" s="8">
        <v>398</v>
      </c>
      <c r="E474" t="n" s="8">
        <v>1.0</v>
      </c>
      <c r="F474" t="n" s="8">
        <v>226.0</v>
      </c>
      <c r="G474" t="s" s="8">
        <v>63</v>
      </c>
      <c r="H474" t="s" s="8">
        <v>575</v>
      </c>
      <c r="I474" t="s" s="8">
        <v>675</v>
      </c>
    </row>
    <row r="475" ht="16.0" customHeight="true">
      <c r="A475" t="n" s="7">
        <v>4.8992007E7</v>
      </c>
      <c r="B475" t="s" s="8">
        <v>276</v>
      </c>
      <c r="C475" t="n" s="8">
        <f>IF(false,"003-318", "003-318")</f>
      </c>
      <c r="D475" t="s" s="8">
        <v>109</v>
      </c>
      <c r="E475" t="n" s="8">
        <v>2.0</v>
      </c>
      <c r="F475" t="n" s="8">
        <v>446.0</v>
      </c>
      <c r="G475" t="s" s="8">
        <v>63</v>
      </c>
      <c r="H475" t="s" s="8">
        <v>575</v>
      </c>
      <c r="I475" t="s" s="8">
        <v>676</v>
      </c>
    </row>
    <row r="476" ht="16.0" customHeight="true">
      <c r="A476" t="n" s="7">
        <v>4.8909018E7</v>
      </c>
      <c r="B476" t="s" s="8">
        <v>276</v>
      </c>
      <c r="C476" t="n" s="8">
        <f>IF(false,"120923069", "120923069")</f>
      </c>
      <c r="D476" t="s" s="8">
        <v>450</v>
      </c>
      <c r="E476" t="n" s="8">
        <v>1.0</v>
      </c>
      <c r="F476" t="n" s="8">
        <v>157.0</v>
      </c>
      <c r="G476" t="s" s="8">
        <v>63</v>
      </c>
      <c r="H476" t="s" s="8">
        <v>575</v>
      </c>
      <c r="I476" t="s" s="8">
        <v>677</v>
      </c>
    </row>
    <row r="477" ht="16.0" customHeight="true">
      <c r="A477" t="n" s="7">
        <v>4.8909018E7</v>
      </c>
      <c r="B477" t="s" s="8">
        <v>276</v>
      </c>
      <c r="C477" t="n" s="8">
        <f>IF(false,"000-631", "000-631")</f>
      </c>
      <c r="D477" t="s" s="8">
        <v>107</v>
      </c>
      <c r="E477" t="n" s="8">
        <v>1.0</v>
      </c>
      <c r="F477" t="n" s="8">
        <v>76.0</v>
      </c>
      <c r="G477" t="s" s="8">
        <v>63</v>
      </c>
      <c r="H477" t="s" s="8">
        <v>575</v>
      </c>
      <c r="I477" t="s" s="8">
        <v>677</v>
      </c>
    </row>
    <row r="478" ht="16.0" customHeight="true">
      <c r="A478" t="n" s="7">
        <v>4.897973E7</v>
      </c>
      <c r="B478" t="s" s="8">
        <v>276</v>
      </c>
      <c r="C478" t="n" s="8">
        <f>IF(false,"01-003884", "01-003884")</f>
      </c>
      <c r="D478" t="s" s="8">
        <v>398</v>
      </c>
      <c r="E478" t="n" s="8">
        <v>1.0</v>
      </c>
      <c r="F478" t="n" s="8">
        <v>258.0</v>
      </c>
      <c r="G478" t="s" s="8">
        <v>63</v>
      </c>
      <c r="H478" t="s" s="8">
        <v>575</v>
      </c>
      <c r="I478" t="s" s="8">
        <v>678</v>
      </c>
    </row>
    <row r="479" ht="16.0" customHeight="true">
      <c r="A479" t="n" s="7">
        <v>4.8913916E7</v>
      </c>
      <c r="B479" t="s" s="8">
        <v>276</v>
      </c>
      <c r="C479" t="n" s="8">
        <f>IF(false,"120921853", "120921853")</f>
      </c>
      <c r="D479" t="s" s="8">
        <v>412</v>
      </c>
      <c r="E479" t="n" s="8">
        <v>2.0</v>
      </c>
      <c r="F479" t="n" s="8">
        <v>400.0</v>
      </c>
      <c r="G479" t="s" s="8">
        <v>63</v>
      </c>
      <c r="H479" t="s" s="8">
        <v>575</v>
      </c>
      <c r="I479" t="s" s="8">
        <v>679</v>
      </c>
    </row>
    <row r="480" ht="16.0" customHeight="true">
      <c r="A480" t="n" s="7">
        <v>4.8954201E7</v>
      </c>
      <c r="B480" t="s" s="8">
        <v>276</v>
      </c>
      <c r="C480" t="n" s="8">
        <f>IF(false,"01-003884", "01-003884")</f>
      </c>
      <c r="D480" t="s" s="8">
        <v>398</v>
      </c>
      <c r="E480" t="n" s="8">
        <v>3.0</v>
      </c>
      <c r="F480" t="n" s="8">
        <v>672.0</v>
      </c>
      <c r="G480" t="s" s="8">
        <v>63</v>
      </c>
      <c r="H480" t="s" s="8">
        <v>575</v>
      </c>
      <c r="I480" t="s" s="8">
        <v>680</v>
      </c>
    </row>
    <row r="481" ht="16.0" customHeight="true">
      <c r="A481" t="n" s="7">
        <v>4.8947816E7</v>
      </c>
      <c r="B481" t="s" s="8">
        <v>276</v>
      </c>
      <c r="C481" t="n" s="8">
        <f>IF(false,"005-1358", "005-1358")</f>
      </c>
      <c r="D481" t="s" s="8">
        <v>360</v>
      </c>
      <c r="E481" t="n" s="8">
        <v>1.0</v>
      </c>
      <c r="F481" t="n" s="8">
        <v>898.0</v>
      </c>
      <c r="G481" t="s" s="8">
        <v>53</v>
      </c>
      <c r="H481" t="s" s="8">
        <v>575</v>
      </c>
      <c r="I481" t="s" s="8">
        <v>681</v>
      </c>
    </row>
    <row r="482" ht="16.0" customHeight="true">
      <c r="A482" t="n" s="7">
        <v>4.8873792E7</v>
      </c>
      <c r="B482" t="s" s="8">
        <v>246</v>
      </c>
      <c r="C482" t="n" s="8">
        <f>IF(false,"120922351", "120922351")</f>
      </c>
      <c r="D482" t="s" s="8">
        <v>132</v>
      </c>
      <c r="E482" t="n" s="8">
        <v>1.0</v>
      </c>
      <c r="F482" t="n" s="8">
        <v>153.0</v>
      </c>
      <c r="G482" t="s" s="8">
        <v>53</v>
      </c>
      <c r="H482" t="s" s="8">
        <v>575</v>
      </c>
      <c r="I482" t="s" s="8">
        <v>682</v>
      </c>
    </row>
    <row r="483" ht="16.0" customHeight="true">
      <c r="A483" t="n" s="7">
        <v>4.9270392E7</v>
      </c>
      <c r="B483" t="s" s="8">
        <v>468</v>
      </c>
      <c r="C483" t="n" s="8">
        <f>IF(false,"005-1255", "005-1255")</f>
      </c>
      <c r="D483" t="s" s="8">
        <v>234</v>
      </c>
      <c r="E483" t="n" s="8">
        <v>1.0</v>
      </c>
      <c r="F483" t="n" s="8">
        <v>518.0</v>
      </c>
      <c r="G483" t="s" s="8">
        <v>53</v>
      </c>
      <c r="H483" t="s" s="8">
        <v>575</v>
      </c>
      <c r="I483" t="s" s="8">
        <v>683</v>
      </c>
    </row>
    <row r="484" ht="16.0" customHeight="true">
      <c r="A484" t="n" s="7">
        <v>4.8183383E7</v>
      </c>
      <c r="B484" t="s" s="8">
        <v>51</v>
      </c>
      <c r="C484" t="n" s="8">
        <f>IF(false,"120922394", "120922394")</f>
      </c>
      <c r="D484" t="s" s="8">
        <v>494</v>
      </c>
      <c r="E484" t="n" s="8">
        <v>1.0</v>
      </c>
      <c r="F484" t="n" s="8">
        <v>110.0</v>
      </c>
      <c r="G484" t="s" s="8">
        <v>63</v>
      </c>
      <c r="H484" t="s" s="8">
        <v>575</v>
      </c>
      <c r="I484" t="s" s="8">
        <v>684</v>
      </c>
    </row>
    <row r="485" ht="16.0" customHeight="true">
      <c r="A485" t="n" s="7">
        <v>4.9130588E7</v>
      </c>
      <c r="B485" t="s" s="8">
        <v>384</v>
      </c>
      <c r="C485" t="n" s="8">
        <f>IF(false,"005-1515", "005-1515")</f>
      </c>
      <c r="D485" t="s" s="8">
        <v>92</v>
      </c>
      <c r="E485" t="n" s="8">
        <v>2.0</v>
      </c>
      <c r="F485" t="n" s="8">
        <v>426.0</v>
      </c>
      <c r="G485" t="s" s="8">
        <v>63</v>
      </c>
      <c r="H485" t="s" s="8">
        <v>575</v>
      </c>
      <c r="I485" t="s" s="8">
        <v>685</v>
      </c>
    </row>
    <row r="486" ht="16.0" customHeight="true">
      <c r="A486" t="n" s="7">
        <v>4.8382723E7</v>
      </c>
      <c r="B486" t="s" s="8">
        <v>54</v>
      </c>
      <c r="C486" t="n" s="8">
        <f>IF(false,"120922522", "120922522")</f>
      </c>
      <c r="D486" t="s" s="8">
        <v>686</v>
      </c>
      <c r="E486" t="n" s="8">
        <v>1.0</v>
      </c>
      <c r="F486" t="n" s="8">
        <v>129.0</v>
      </c>
      <c r="G486" t="s" s="8">
        <v>63</v>
      </c>
      <c r="H486" t="s" s="8">
        <v>575</v>
      </c>
      <c r="I486" t="s" s="8">
        <v>687</v>
      </c>
    </row>
    <row r="487" ht="16.0" customHeight="true">
      <c r="A487" t="n" s="7">
        <v>4.9088944E7</v>
      </c>
      <c r="B487" t="s" s="8">
        <v>384</v>
      </c>
      <c r="C487" t="n" s="8">
        <f>IF(false,"120921995", "120921995")</f>
      </c>
      <c r="D487" t="s" s="8">
        <v>125</v>
      </c>
      <c r="E487" t="n" s="8">
        <v>1.0</v>
      </c>
      <c r="F487" t="n" s="8">
        <v>69.0</v>
      </c>
      <c r="G487" t="s" s="8">
        <v>63</v>
      </c>
      <c r="H487" t="s" s="8">
        <v>575</v>
      </c>
      <c r="I487" t="s" s="8">
        <v>688</v>
      </c>
    </row>
    <row r="488" ht="16.0" customHeight="true">
      <c r="A488" t="n" s="7">
        <v>4.9131401E7</v>
      </c>
      <c r="B488" t="s" s="8">
        <v>384</v>
      </c>
      <c r="C488" t="n" s="8">
        <f>IF(false,"005-1515", "005-1515")</f>
      </c>
      <c r="D488" t="s" s="8">
        <v>92</v>
      </c>
      <c r="E488" t="n" s="8">
        <v>1.0</v>
      </c>
      <c r="F488" t="n" s="8">
        <v>82.0</v>
      </c>
      <c r="G488" t="s" s="8">
        <v>63</v>
      </c>
      <c r="H488" t="s" s="8">
        <v>575</v>
      </c>
      <c r="I488" t="s" s="8">
        <v>689</v>
      </c>
    </row>
    <row r="489" ht="16.0" customHeight="true">
      <c r="A489" t="n" s="7">
        <v>4.9134491E7</v>
      </c>
      <c r="B489" t="s" s="8">
        <v>384</v>
      </c>
      <c r="C489" t="n" s="8">
        <f>IF(false,"005-1515", "005-1515")</f>
      </c>
      <c r="D489" t="s" s="8">
        <v>92</v>
      </c>
      <c r="E489" t="n" s="8">
        <v>8.0</v>
      </c>
      <c r="F489" t="n" s="8">
        <v>1696.0</v>
      </c>
      <c r="G489" t="s" s="8">
        <v>63</v>
      </c>
      <c r="H489" t="s" s="8">
        <v>575</v>
      </c>
      <c r="I489" t="s" s="8">
        <v>690</v>
      </c>
    </row>
    <row r="490" ht="16.0" customHeight="true">
      <c r="A490" t="n" s="7">
        <v>4.8818866E7</v>
      </c>
      <c r="B490" t="s" s="8">
        <v>246</v>
      </c>
      <c r="C490" t="n" s="8">
        <f>IF(false,"003-318", "003-318")</f>
      </c>
      <c r="D490" t="s" s="8">
        <v>109</v>
      </c>
      <c r="E490" t="n" s="8">
        <v>3.0</v>
      </c>
      <c r="F490" t="n" s="8">
        <v>672.0</v>
      </c>
      <c r="G490" t="s" s="8">
        <v>63</v>
      </c>
      <c r="H490" t="s" s="8">
        <v>575</v>
      </c>
      <c r="I490" t="s" s="8">
        <v>691</v>
      </c>
    </row>
    <row r="491" ht="16.0" customHeight="true">
      <c r="A491" t="n" s="7">
        <v>4.9047689E7</v>
      </c>
      <c r="B491" t="s" s="8">
        <v>384</v>
      </c>
      <c r="C491" t="n" s="8">
        <f>IF(false,"120921853", "120921853")</f>
      </c>
      <c r="D491" t="s" s="8">
        <v>412</v>
      </c>
      <c r="E491" t="n" s="8">
        <v>1.0</v>
      </c>
      <c r="F491" t="n" s="8">
        <v>237.0</v>
      </c>
      <c r="G491" t="s" s="8">
        <v>63</v>
      </c>
      <c r="H491" t="s" s="8">
        <v>575</v>
      </c>
      <c r="I491" t="s" s="8">
        <v>692</v>
      </c>
    </row>
    <row r="492" ht="16.0" customHeight="true">
      <c r="A492" t="n" s="7">
        <v>4.9131401E7</v>
      </c>
      <c r="B492" t="s" s="8">
        <v>384</v>
      </c>
      <c r="C492" t="n" s="8">
        <f>IF(false,"005-1515", "005-1515")</f>
      </c>
      <c r="D492" t="s" s="8">
        <v>92</v>
      </c>
      <c r="E492" t="n" s="8">
        <v>1.0</v>
      </c>
      <c r="F492" t="n" s="8">
        <v>168.0</v>
      </c>
      <c r="G492" t="s" s="8">
        <v>53</v>
      </c>
      <c r="H492" t="s" s="8">
        <v>575</v>
      </c>
      <c r="I492" t="s" s="8">
        <v>693</v>
      </c>
    </row>
    <row r="493" ht="16.0" customHeight="true">
      <c r="A493" t="n" s="7">
        <v>4.9128998E7</v>
      </c>
      <c r="B493" t="s" s="8">
        <v>384</v>
      </c>
      <c r="C493" t="n" s="8">
        <f>IF(false,"120921545", "120921545")</f>
      </c>
      <c r="D493" t="s" s="8">
        <v>78</v>
      </c>
      <c r="E493" t="n" s="8">
        <v>3.0</v>
      </c>
      <c r="F493" t="n" s="8">
        <v>207.0</v>
      </c>
      <c r="G493" t="s" s="8">
        <v>60</v>
      </c>
      <c r="H493" t="s" s="8">
        <v>575</v>
      </c>
      <c r="I493" t="s" s="8">
        <v>694</v>
      </c>
    </row>
    <row r="494" ht="16.0" customHeight="true">
      <c r="A494" t="n" s="7">
        <v>4.9064207E7</v>
      </c>
      <c r="B494" t="s" s="8">
        <v>384</v>
      </c>
      <c r="C494" t="n" s="8">
        <f>IF(false,"000-631", "000-631")</f>
      </c>
      <c r="D494" t="s" s="8">
        <v>107</v>
      </c>
      <c r="E494" t="n" s="8">
        <v>1.0</v>
      </c>
      <c r="F494" t="n" s="8">
        <v>354.0</v>
      </c>
      <c r="G494" t="s" s="8">
        <v>53</v>
      </c>
      <c r="H494" t="s" s="8">
        <v>575</v>
      </c>
      <c r="I494" t="s" s="8">
        <v>695</v>
      </c>
    </row>
    <row r="495" ht="16.0" customHeight="true">
      <c r="A495" t="n" s="7">
        <v>4.7916378E7</v>
      </c>
      <c r="B495" t="s" s="8">
        <v>85</v>
      </c>
      <c r="C495" t="n" s="8">
        <f>IF(false,"120921428", "120921428")</f>
      </c>
      <c r="D495" t="s" s="8">
        <v>696</v>
      </c>
      <c r="E495" t="n" s="8">
        <v>1.0</v>
      </c>
      <c r="F495" t="n" s="8">
        <v>61.0</v>
      </c>
      <c r="G495" t="s" s="8">
        <v>63</v>
      </c>
      <c r="H495" t="s" s="8">
        <v>575</v>
      </c>
      <c r="I495" t="s" s="8">
        <v>697</v>
      </c>
    </row>
    <row r="496" ht="16.0" customHeight="true">
      <c r="A496" t="n" s="7">
        <v>4.9130388E7</v>
      </c>
      <c r="B496" t="s" s="8">
        <v>384</v>
      </c>
      <c r="C496" t="n" s="8">
        <f>IF(false,"005-1515", "005-1515")</f>
      </c>
      <c r="D496" t="s" s="8">
        <v>92</v>
      </c>
      <c r="E496" t="n" s="8">
        <v>1.0</v>
      </c>
      <c r="F496" t="n" s="8">
        <v>156.0</v>
      </c>
      <c r="G496" t="s" s="8">
        <v>63</v>
      </c>
      <c r="H496" t="s" s="8">
        <v>575</v>
      </c>
      <c r="I496" t="s" s="8">
        <v>698</v>
      </c>
    </row>
    <row r="497" ht="16.0" customHeight="true">
      <c r="A497" t="n" s="7">
        <v>4.8322276E7</v>
      </c>
      <c r="B497" t="s" s="8">
        <v>56</v>
      </c>
      <c r="C497" t="n" s="8">
        <f>IF(false,"003-315", "003-315")</f>
      </c>
      <c r="D497" t="s" s="8">
        <v>79</v>
      </c>
      <c r="E497" t="n" s="8">
        <v>3.0</v>
      </c>
      <c r="F497" t="n" s="8">
        <v>594.0</v>
      </c>
      <c r="G497" t="s" s="8">
        <v>63</v>
      </c>
      <c r="H497" t="s" s="8">
        <v>575</v>
      </c>
      <c r="I497" t="s" s="8">
        <v>699</v>
      </c>
    </row>
    <row r="498" ht="16.0" customHeight="true">
      <c r="A498" t="n" s="7">
        <v>4.9075622E7</v>
      </c>
      <c r="B498" t="s" s="8">
        <v>384</v>
      </c>
      <c r="C498" t="n" s="8">
        <f>IF(false,"120922035", "120922035")</f>
      </c>
      <c r="D498" t="s" s="8">
        <v>700</v>
      </c>
      <c r="E498" t="n" s="8">
        <v>2.0</v>
      </c>
      <c r="F498" t="n" s="8">
        <v>60.0</v>
      </c>
      <c r="G498" t="s" s="8">
        <v>63</v>
      </c>
      <c r="H498" t="s" s="8">
        <v>575</v>
      </c>
      <c r="I498" t="s" s="8">
        <v>701</v>
      </c>
    </row>
    <row r="499" ht="16.0" customHeight="true">
      <c r="A499" t="n" s="7">
        <v>4.9157729E7</v>
      </c>
      <c r="B499" t="s" s="8">
        <v>468</v>
      </c>
      <c r="C499" t="n" s="8">
        <f>IF(false,"005-1515", "005-1515")</f>
      </c>
      <c r="D499" t="s" s="8">
        <v>92</v>
      </c>
      <c r="E499" t="n" s="8">
        <v>5.0</v>
      </c>
      <c r="F499" t="n" s="8">
        <v>765.0</v>
      </c>
      <c r="G499" t="s" s="8">
        <v>63</v>
      </c>
      <c r="H499" t="s" s="8">
        <v>575</v>
      </c>
      <c r="I499" t="s" s="8">
        <v>702</v>
      </c>
    </row>
    <row r="500" ht="16.0" customHeight="true">
      <c r="A500" t="n" s="7">
        <v>4.916061E7</v>
      </c>
      <c r="B500" t="s" s="8">
        <v>468</v>
      </c>
      <c r="C500" t="n" s="8">
        <f>IF(false,"120921995", "120921995")</f>
      </c>
      <c r="D500" t="s" s="8">
        <v>125</v>
      </c>
      <c r="E500" t="n" s="8">
        <v>1.0</v>
      </c>
      <c r="F500" t="n" s="8">
        <v>209.0</v>
      </c>
      <c r="G500" t="s" s="8">
        <v>63</v>
      </c>
      <c r="H500" t="s" s="8">
        <v>575</v>
      </c>
      <c r="I500" t="s" s="8">
        <v>703</v>
      </c>
    </row>
    <row r="501" ht="16.0" customHeight="true">
      <c r="A501" t="n" s="7">
        <v>4.916061E7</v>
      </c>
      <c r="B501" t="s" s="8">
        <v>468</v>
      </c>
      <c r="C501" t="n" s="8">
        <f>IF(false,"01-003884", "01-003884")</f>
      </c>
      <c r="D501" t="s" s="8">
        <v>398</v>
      </c>
      <c r="E501" t="n" s="8">
        <v>1.0</v>
      </c>
      <c r="F501" t="n" s="8">
        <v>168.0</v>
      </c>
      <c r="G501" t="s" s="8">
        <v>63</v>
      </c>
      <c r="H501" t="s" s="8">
        <v>575</v>
      </c>
      <c r="I501" t="s" s="8">
        <v>703</v>
      </c>
    </row>
    <row r="502" ht="16.0" customHeight="true">
      <c r="A502" t="n" s="7">
        <v>4.9080812E7</v>
      </c>
      <c r="B502" t="s" s="8">
        <v>384</v>
      </c>
      <c r="C502" t="n" s="8">
        <f>IF(false,"120921745", "120921745")</f>
      </c>
      <c r="D502" t="s" s="8">
        <v>704</v>
      </c>
      <c r="E502" t="n" s="8">
        <v>1.0</v>
      </c>
      <c r="F502" t="n" s="8">
        <v>988.0</v>
      </c>
      <c r="G502" t="s" s="8">
        <v>53</v>
      </c>
      <c r="H502" t="s" s="8">
        <v>575</v>
      </c>
      <c r="I502" t="s" s="8">
        <v>705</v>
      </c>
    </row>
    <row r="503" ht="16.0" customHeight="true">
      <c r="A503" t="n" s="7">
        <v>4.9080812E7</v>
      </c>
      <c r="B503" t="s" s="8">
        <v>384</v>
      </c>
      <c r="C503" t="n" s="8">
        <f>IF(false,"005-1517", "005-1517")</f>
      </c>
      <c r="D503" t="s" s="8">
        <v>97</v>
      </c>
      <c r="E503" t="n" s="8">
        <v>1.0</v>
      </c>
      <c r="F503" t="n" s="8">
        <v>814.0</v>
      </c>
      <c r="G503" t="s" s="8">
        <v>53</v>
      </c>
      <c r="H503" t="s" s="8">
        <v>575</v>
      </c>
      <c r="I503" t="s" s="8">
        <v>705</v>
      </c>
    </row>
    <row r="504" ht="16.0" customHeight="true">
      <c r="A504" t="n" s="7">
        <v>4.9081494E7</v>
      </c>
      <c r="B504" t="s" s="8">
        <v>384</v>
      </c>
      <c r="C504" t="n" s="8">
        <f>IF(false,"120922131", "120922131")</f>
      </c>
      <c r="D504" t="s" s="8">
        <v>624</v>
      </c>
      <c r="E504" t="n" s="8">
        <v>1.0</v>
      </c>
      <c r="F504" t="n" s="8">
        <v>313.0</v>
      </c>
      <c r="G504" t="s" s="8">
        <v>63</v>
      </c>
      <c r="H504" t="s" s="8">
        <v>575</v>
      </c>
      <c r="I504" t="s" s="8">
        <v>706</v>
      </c>
    </row>
    <row r="505" ht="16.0" customHeight="true">
      <c r="A505" t="n" s="7">
        <v>4.9066179E7</v>
      </c>
      <c r="B505" t="s" s="8">
        <v>384</v>
      </c>
      <c r="C505" t="n" s="8">
        <f>IF(false,"120921995", "120921995")</f>
      </c>
      <c r="D505" t="s" s="8">
        <v>125</v>
      </c>
      <c r="E505" t="n" s="8">
        <v>1.0</v>
      </c>
      <c r="F505" t="n" s="8">
        <v>244.0</v>
      </c>
      <c r="G505" t="s" s="8">
        <v>63</v>
      </c>
      <c r="H505" t="s" s="8">
        <v>575</v>
      </c>
      <c r="I505" t="s" s="8">
        <v>707</v>
      </c>
    </row>
    <row r="506" ht="16.0" customHeight="true">
      <c r="A506" t="n" s="7">
        <v>4.9088513E7</v>
      </c>
      <c r="B506" t="s" s="8">
        <v>384</v>
      </c>
      <c r="C506" t="n" s="8">
        <f>IF(false,"120921370", "120921370")</f>
      </c>
      <c r="D506" t="s" s="8">
        <v>127</v>
      </c>
      <c r="E506" t="n" s="8">
        <v>3.0</v>
      </c>
      <c r="F506" t="n" s="8">
        <v>1089.0</v>
      </c>
      <c r="G506" t="s" s="8">
        <v>63</v>
      </c>
      <c r="H506" t="s" s="8">
        <v>575</v>
      </c>
      <c r="I506" t="s" s="8">
        <v>708</v>
      </c>
    </row>
    <row r="507" ht="16.0" customHeight="true">
      <c r="A507" t="n" s="7">
        <v>4.9113328E7</v>
      </c>
      <c r="B507" t="s" s="8">
        <v>384</v>
      </c>
      <c r="C507" t="n" s="8">
        <f>IF(false,"120922756", "120922756")</f>
      </c>
      <c r="D507" t="s" s="8">
        <v>140</v>
      </c>
      <c r="E507" t="n" s="8">
        <v>1.0</v>
      </c>
      <c r="F507" t="n" s="8">
        <v>566.0</v>
      </c>
      <c r="G507" t="s" s="8">
        <v>63</v>
      </c>
      <c r="H507" t="s" s="8">
        <v>575</v>
      </c>
      <c r="I507" t="s" s="8">
        <v>709</v>
      </c>
    </row>
    <row r="508" ht="16.0" customHeight="true">
      <c r="A508" t="n" s="7">
        <v>4.9115959E7</v>
      </c>
      <c r="B508" t="s" s="8">
        <v>384</v>
      </c>
      <c r="C508" t="n" s="8">
        <f>IF(false,"005-1515", "005-1515")</f>
      </c>
      <c r="D508" t="s" s="8">
        <v>92</v>
      </c>
      <c r="E508" t="n" s="8">
        <v>2.0</v>
      </c>
      <c r="F508" t="n" s="8">
        <v>290.0</v>
      </c>
      <c r="G508" t="s" s="8">
        <v>63</v>
      </c>
      <c r="H508" t="s" s="8">
        <v>575</v>
      </c>
      <c r="I508" t="s" s="8">
        <v>710</v>
      </c>
    </row>
    <row r="509" ht="16.0" customHeight="true">
      <c r="A509" t="n" s="7">
        <v>4.9168512E7</v>
      </c>
      <c r="B509" t="s" s="8">
        <v>468</v>
      </c>
      <c r="C509" t="n" s="8">
        <f>IF(false,"120923124", "120923124")</f>
      </c>
      <c r="D509" t="s" s="8">
        <v>513</v>
      </c>
      <c r="E509" t="n" s="8">
        <v>1.0</v>
      </c>
      <c r="F509" t="n" s="8">
        <v>100.0</v>
      </c>
      <c r="G509" t="s" s="8">
        <v>63</v>
      </c>
      <c r="H509" t="s" s="8">
        <v>575</v>
      </c>
      <c r="I509" t="s" s="8">
        <v>711</v>
      </c>
    </row>
    <row r="510" ht="16.0" customHeight="true">
      <c r="A510" t="n" s="7">
        <v>4.8742892E7</v>
      </c>
      <c r="B510" t="s" s="8">
        <v>246</v>
      </c>
      <c r="C510" t="n" s="8">
        <f>IF(false,"120921370", "120921370")</f>
      </c>
      <c r="D510" t="s" s="8">
        <v>127</v>
      </c>
      <c r="E510" t="n" s="8">
        <v>1.0</v>
      </c>
      <c r="F510" t="n" s="8">
        <v>109.0</v>
      </c>
      <c r="G510" t="s" s="8">
        <v>63</v>
      </c>
      <c r="H510" t="s" s="8">
        <v>575</v>
      </c>
      <c r="I510" t="s" s="8">
        <v>712</v>
      </c>
    </row>
    <row r="511" ht="16.0" customHeight="true">
      <c r="A511" t="n" s="7">
        <v>4.9233518E7</v>
      </c>
      <c r="B511" t="s" s="8">
        <v>468</v>
      </c>
      <c r="C511" t="n" s="8">
        <f>IF(false,"005-1379", "005-1379")</f>
      </c>
      <c r="D511" t="s" s="8">
        <v>214</v>
      </c>
      <c r="E511" t="n" s="8">
        <v>1.0</v>
      </c>
      <c r="F511" t="n" s="8">
        <v>137.0</v>
      </c>
      <c r="G511" t="s" s="8">
        <v>53</v>
      </c>
      <c r="H511" t="s" s="8">
        <v>713</v>
      </c>
      <c r="I511" t="s" s="8">
        <v>714</v>
      </c>
    </row>
    <row r="512" ht="16.0" customHeight="true">
      <c r="A512" t="n" s="7">
        <v>4.9280034E7</v>
      </c>
      <c r="B512" t="s" s="8">
        <v>468</v>
      </c>
      <c r="C512" t="n" s="8">
        <f>IF(false,"005-1514", "005-1514")</f>
      </c>
      <c r="D512" t="s" s="8">
        <v>305</v>
      </c>
      <c r="E512" t="n" s="8">
        <v>1.0</v>
      </c>
      <c r="F512" t="n" s="8">
        <v>183.0</v>
      </c>
      <c r="G512" t="s" s="8">
        <v>63</v>
      </c>
      <c r="H512" t="s" s="8">
        <v>713</v>
      </c>
      <c r="I512" t="s" s="8">
        <v>715</v>
      </c>
    </row>
    <row r="513" ht="16.0" customHeight="true">
      <c r="A513" t="n" s="7">
        <v>4.9254885E7</v>
      </c>
      <c r="B513" t="s" s="8">
        <v>468</v>
      </c>
      <c r="C513" t="n" s="8">
        <f>IF(false,"005-1380", "005-1380")</f>
      </c>
      <c r="D513" t="s" s="8">
        <v>186</v>
      </c>
      <c r="E513" t="n" s="8">
        <v>1.0</v>
      </c>
      <c r="F513" t="n" s="8">
        <v>108.0</v>
      </c>
      <c r="G513" t="s" s="8">
        <v>63</v>
      </c>
      <c r="H513" t="s" s="8">
        <v>713</v>
      </c>
      <c r="I513" t="s" s="8">
        <v>716</v>
      </c>
    </row>
    <row r="514" ht="16.0" customHeight="true">
      <c r="A514" t="n" s="7">
        <v>4.9231739E7</v>
      </c>
      <c r="B514" t="s" s="8">
        <v>468</v>
      </c>
      <c r="C514" t="n" s="8">
        <f>IF(false,"003-315", "003-315")</f>
      </c>
      <c r="D514" t="s" s="8">
        <v>79</v>
      </c>
      <c r="E514" t="n" s="8">
        <v>4.0</v>
      </c>
      <c r="F514" t="n" s="8">
        <v>884.0</v>
      </c>
      <c r="G514" t="s" s="8">
        <v>63</v>
      </c>
      <c r="H514" t="s" s="8">
        <v>713</v>
      </c>
      <c r="I514" t="s" s="8">
        <v>717</v>
      </c>
    </row>
    <row r="515" ht="16.0" customHeight="true">
      <c r="A515" t="n" s="7">
        <v>4.9283981E7</v>
      </c>
      <c r="B515" t="s" s="8">
        <v>468</v>
      </c>
      <c r="C515" t="n" s="8">
        <f>IF(false,"005-1519", "005-1519")</f>
      </c>
      <c r="D515" t="s" s="8">
        <v>159</v>
      </c>
      <c r="E515" t="n" s="8">
        <v>3.0</v>
      </c>
      <c r="F515" t="n" s="8">
        <v>663.0</v>
      </c>
      <c r="G515" t="s" s="8">
        <v>63</v>
      </c>
      <c r="H515" t="s" s="8">
        <v>713</v>
      </c>
      <c r="I515" t="s" s="8">
        <v>718</v>
      </c>
    </row>
    <row r="516" ht="16.0" customHeight="true">
      <c r="A516" t="n" s="7">
        <v>4.9280374E7</v>
      </c>
      <c r="B516" t="s" s="8">
        <v>468</v>
      </c>
      <c r="C516" t="n" s="8">
        <f>IF(false,"003-318", "003-318")</f>
      </c>
      <c r="D516" t="s" s="8">
        <v>109</v>
      </c>
      <c r="E516" t="n" s="8">
        <v>2.0</v>
      </c>
      <c r="F516" t="n" s="8">
        <v>606.0</v>
      </c>
      <c r="G516" t="s" s="8">
        <v>63</v>
      </c>
      <c r="H516" t="s" s="8">
        <v>713</v>
      </c>
      <c r="I516" t="s" s="8">
        <v>719</v>
      </c>
    </row>
    <row r="517" ht="16.0" customHeight="true">
      <c r="A517" t="n" s="7">
        <v>4.8968495E7</v>
      </c>
      <c r="B517" t="s" s="8">
        <v>276</v>
      </c>
      <c r="C517" t="n" s="8">
        <f>IF(false,"120923124", "120923124")</f>
      </c>
      <c r="D517" t="s" s="8">
        <v>513</v>
      </c>
      <c r="E517" t="n" s="8">
        <v>1.0</v>
      </c>
      <c r="F517" t="n" s="8">
        <v>350.0</v>
      </c>
      <c r="G517" t="s" s="8">
        <v>63</v>
      </c>
      <c r="H517" t="s" s="8">
        <v>713</v>
      </c>
      <c r="I517" t="s" s="8">
        <v>720</v>
      </c>
    </row>
    <row r="518" ht="16.0" customHeight="true">
      <c r="A518" t="n" s="7">
        <v>4.9292628E7</v>
      </c>
      <c r="B518" t="s" s="8">
        <v>468</v>
      </c>
      <c r="C518" t="n" s="8">
        <f>IF(false,"000-631", "000-631")</f>
      </c>
      <c r="D518" t="s" s="8">
        <v>107</v>
      </c>
      <c r="E518" t="n" s="8">
        <v>1.0</v>
      </c>
      <c r="F518" t="n" s="8">
        <v>504.0</v>
      </c>
      <c r="G518" t="s" s="8">
        <v>53</v>
      </c>
      <c r="H518" t="s" s="8">
        <v>713</v>
      </c>
      <c r="I518" t="s" s="8">
        <v>721</v>
      </c>
    </row>
    <row r="519" ht="16.0" customHeight="true">
      <c r="A519" t="n" s="7">
        <v>4.9283981E7</v>
      </c>
      <c r="B519" t="s" s="8">
        <v>468</v>
      </c>
      <c r="C519" t="n" s="8">
        <f>IF(false,"005-1519", "005-1519")</f>
      </c>
      <c r="D519" t="s" s="8">
        <v>159</v>
      </c>
      <c r="E519" t="n" s="8">
        <v>3.0</v>
      </c>
      <c r="F519" t="n" s="8">
        <v>36.0</v>
      </c>
      <c r="G519" t="s" s="8">
        <v>60</v>
      </c>
      <c r="H519" t="s" s="8">
        <v>713</v>
      </c>
      <c r="I519" t="s" s="8">
        <v>722</v>
      </c>
    </row>
    <row r="520" ht="16.0" customHeight="true">
      <c r="A520" t="n" s="7">
        <v>4.9280374E7</v>
      </c>
      <c r="B520" t="s" s="8">
        <v>468</v>
      </c>
      <c r="C520" t="n" s="8">
        <f>IF(false,"003-318", "003-318")</f>
      </c>
      <c r="D520" t="s" s="8">
        <v>109</v>
      </c>
      <c r="E520" t="n" s="8">
        <v>2.0</v>
      </c>
      <c r="F520" t="n" s="8">
        <v>45.0</v>
      </c>
      <c r="G520" t="s" s="8">
        <v>53</v>
      </c>
      <c r="H520" t="s" s="8">
        <v>713</v>
      </c>
      <c r="I520" t="s" s="8">
        <v>723</v>
      </c>
    </row>
    <row r="521" ht="16.0" customHeight="true">
      <c r="A521" t="n" s="7">
        <v>4.9211011E7</v>
      </c>
      <c r="B521" t="s" s="8">
        <v>468</v>
      </c>
      <c r="C521" t="n" s="8">
        <f>IF(false,"120922352", "120922352")</f>
      </c>
      <c r="D521" t="s" s="8">
        <v>284</v>
      </c>
      <c r="E521" t="n" s="8">
        <v>3.0</v>
      </c>
      <c r="F521" t="n" s="8">
        <v>155.0</v>
      </c>
      <c r="G521" t="s" s="8">
        <v>60</v>
      </c>
      <c r="H521" t="s" s="8">
        <v>713</v>
      </c>
      <c r="I521" t="s" s="8">
        <v>724</v>
      </c>
    </row>
    <row r="522" ht="16.0" customHeight="true">
      <c r="A522" t="n" s="7">
        <v>4.9264104E7</v>
      </c>
      <c r="B522" t="s" s="8">
        <v>468</v>
      </c>
      <c r="C522" t="n" s="8">
        <f>IF(false,"005-1345", "005-1345")</f>
      </c>
      <c r="D522" t="s" s="8">
        <v>725</v>
      </c>
      <c r="E522" t="n" s="8">
        <v>1.0</v>
      </c>
      <c r="F522" t="n" s="8">
        <v>253.0</v>
      </c>
      <c r="G522" t="s" s="8">
        <v>53</v>
      </c>
      <c r="H522" t="s" s="8">
        <v>713</v>
      </c>
      <c r="I522" t="s" s="8">
        <v>726</v>
      </c>
    </row>
    <row r="523" ht="16.0" customHeight="true">
      <c r="A523" t="n" s="7">
        <v>4.9190516E7</v>
      </c>
      <c r="B523" t="s" s="8">
        <v>468</v>
      </c>
      <c r="C523" t="n" s="8">
        <f>IF(false,"120922298", "120922298")</f>
      </c>
      <c r="D523" t="s" s="8">
        <v>727</v>
      </c>
      <c r="E523" t="n" s="8">
        <v>1.0</v>
      </c>
      <c r="F523" t="n" s="8">
        <v>641.0</v>
      </c>
      <c r="G523" t="s" s="8">
        <v>63</v>
      </c>
      <c r="H523" t="s" s="8">
        <v>713</v>
      </c>
      <c r="I523" t="s" s="8">
        <v>728</v>
      </c>
    </row>
    <row r="524" ht="16.0" customHeight="true">
      <c r="A524" t="n" s="7">
        <v>4.9270392E7</v>
      </c>
      <c r="B524" t="s" s="8">
        <v>468</v>
      </c>
      <c r="C524" t="n" s="8">
        <f>IF(false,"005-1255", "005-1255")</f>
      </c>
      <c r="D524" t="s" s="8">
        <v>234</v>
      </c>
      <c r="E524" t="n" s="8">
        <v>1.0</v>
      </c>
      <c r="F524" t="n" s="8">
        <v>170.0</v>
      </c>
      <c r="G524" t="s" s="8">
        <v>63</v>
      </c>
      <c r="H524" t="s" s="8">
        <v>713</v>
      </c>
      <c r="I524" t="s" s="8">
        <v>729</v>
      </c>
    </row>
    <row r="525" ht="16.0" customHeight="true">
      <c r="A525" t="n" s="7">
        <v>4.9190516E7</v>
      </c>
      <c r="B525" t="s" s="8">
        <v>468</v>
      </c>
      <c r="C525" t="n" s="8">
        <f>IF(false,"120922298", "120922298")</f>
      </c>
      <c r="D525" t="s" s="8">
        <v>727</v>
      </c>
      <c r="E525" t="n" s="8">
        <v>1.0</v>
      </c>
      <c r="F525" t="n" s="8">
        <v>2000.0</v>
      </c>
      <c r="G525" t="s" s="8">
        <v>53</v>
      </c>
      <c r="H525" t="s" s="8">
        <v>713</v>
      </c>
      <c r="I525" t="s" s="8">
        <v>730</v>
      </c>
    </row>
    <row r="526" ht="16.0" customHeight="true">
      <c r="A526" t="n" s="7">
        <v>4.9233518E7</v>
      </c>
      <c r="B526" t="s" s="8">
        <v>468</v>
      </c>
      <c r="C526" t="n" s="8">
        <f>IF(false,"005-1379", "005-1379")</f>
      </c>
      <c r="D526" t="s" s="8">
        <v>214</v>
      </c>
      <c r="E526" t="n" s="8">
        <v>1.0</v>
      </c>
      <c r="F526" t="n" s="8">
        <v>142.0</v>
      </c>
      <c r="G526" t="s" s="8">
        <v>63</v>
      </c>
      <c r="H526" t="s" s="8">
        <v>713</v>
      </c>
      <c r="I526" t="s" s="8">
        <v>731</v>
      </c>
    </row>
    <row r="527" ht="16.0" customHeight="true">
      <c r="A527" t="n" s="7">
        <v>4.9208726E7</v>
      </c>
      <c r="B527" t="s" s="8">
        <v>468</v>
      </c>
      <c r="C527" t="n" s="8">
        <f>IF(false,"003-318", "003-318")</f>
      </c>
      <c r="D527" t="s" s="8">
        <v>109</v>
      </c>
      <c r="E527" t="n" s="8">
        <v>3.0</v>
      </c>
      <c r="F527" t="n" s="8">
        <v>918.0</v>
      </c>
      <c r="G527" t="s" s="8">
        <v>63</v>
      </c>
      <c r="H527" t="s" s="8">
        <v>713</v>
      </c>
      <c r="I527" t="s" s="8">
        <v>732</v>
      </c>
    </row>
    <row r="528" ht="16.0" customHeight="true">
      <c r="A528" t="n" s="7">
        <v>4.9276359E7</v>
      </c>
      <c r="B528" t="s" s="8">
        <v>468</v>
      </c>
      <c r="C528" t="n" s="8">
        <f>IF(false,"003-318", "003-318")</f>
      </c>
      <c r="D528" t="s" s="8">
        <v>109</v>
      </c>
      <c r="E528" t="n" s="8">
        <v>4.0</v>
      </c>
      <c r="F528" t="n" s="8">
        <v>1216.0</v>
      </c>
      <c r="G528" t="s" s="8">
        <v>63</v>
      </c>
      <c r="H528" t="s" s="8">
        <v>713</v>
      </c>
      <c r="I528" t="s" s="8">
        <v>733</v>
      </c>
    </row>
    <row r="529" ht="16.0" customHeight="true">
      <c r="A529" t="n" s="7">
        <v>4.9276359E7</v>
      </c>
      <c r="B529" t="s" s="8">
        <v>468</v>
      </c>
      <c r="C529" t="n" s="8">
        <f>IF(false,"003-318", "003-318")</f>
      </c>
      <c r="D529" t="s" s="8">
        <v>109</v>
      </c>
      <c r="E529" t="n" s="8">
        <v>4.0</v>
      </c>
      <c r="F529" t="n" s="8">
        <v>3997.0</v>
      </c>
      <c r="G529" t="s" s="8">
        <v>60</v>
      </c>
      <c r="H529" t="s" s="8">
        <v>713</v>
      </c>
      <c r="I529" t="s" s="8">
        <v>734</v>
      </c>
    </row>
    <row r="530" ht="16.0" customHeight="true">
      <c r="A530" t="n" s="7">
        <v>4.9221824E7</v>
      </c>
      <c r="B530" t="s" s="8">
        <v>468</v>
      </c>
      <c r="C530" t="n" s="8">
        <f>IF(false,"005-1516", "005-1516")</f>
      </c>
      <c r="D530" t="s" s="8">
        <v>74</v>
      </c>
      <c r="E530" t="n" s="8">
        <v>4.0</v>
      </c>
      <c r="F530" t="n" s="8">
        <v>2359.0</v>
      </c>
      <c r="G530" t="s" s="8">
        <v>53</v>
      </c>
      <c r="H530" t="s" s="8">
        <v>713</v>
      </c>
      <c r="I530" t="s" s="8">
        <v>735</v>
      </c>
    </row>
    <row r="531" ht="16.0" customHeight="true">
      <c r="A531" t="n" s="7">
        <v>4.9246726E7</v>
      </c>
      <c r="B531" t="s" s="8">
        <v>468</v>
      </c>
      <c r="C531" t="n" s="8">
        <f>IF(false,"120923134", "120923134")</f>
      </c>
      <c r="D531" t="s" s="8">
        <v>736</v>
      </c>
      <c r="E531" t="n" s="8">
        <v>1.0</v>
      </c>
      <c r="F531" t="n" s="8">
        <v>500.0</v>
      </c>
      <c r="G531" t="s" s="8">
        <v>63</v>
      </c>
      <c r="H531" t="s" s="8">
        <v>713</v>
      </c>
      <c r="I531" t="s" s="8">
        <v>737</v>
      </c>
    </row>
    <row r="532" ht="16.0" customHeight="true">
      <c r="A532" t="n" s="7">
        <v>4.8994036E7</v>
      </c>
      <c r="B532" t="s" s="8">
        <v>276</v>
      </c>
      <c r="C532" t="n" s="8">
        <f>IF(false,"000-631", "000-631")</f>
      </c>
      <c r="D532" t="s" s="8">
        <v>107</v>
      </c>
      <c r="E532" t="n" s="8">
        <v>2.0</v>
      </c>
      <c r="F532" t="n" s="8">
        <v>171.0</v>
      </c>
      <c r="G532" t="s" s="8">
        <v>53</v>
      </c>
      <c r="H532" t="s" s="8">
        <v>713</v>
      </c>
      <c r="I532" t="s" s="8">
        <v>738</v>
      </c>
    </row>
    <row r="533" ht="16.0" customHeight="true">
      <c r="A533" t="n" s="7">
        <v>4.9221824E7</v>
      </c>
      <c r="B533" t="s" s="8">
        <v>468</v>
      </c>
      <c r="C533" t="n" s="8">
        <f>IF(false,"005-1516", "005-1516")</f>
      </c>
      <c r="D533" t="s" s="8">
        <v>74</v>
      </c>
      <c r="E533" t="n" s="8">
        <v>4.0</v>
      </c>
      <c r="F533" t="n" s="8">
        <v>580.0</v>
      </c>
      <c r="G533" t="s" s="8">
        <v>63</v>
      </c>
      <c r="H533" t="s" s="8">
        <v>713</v>
      </c>
      <c r="I533" t="s" s="8">
        <v>739</v>
      </c>
    </row>
    <row r="534" ht="16.0" customHeight="true">
      <c r="A534" t="n" s="7">
        <v>4.9294725E7</v>
      </c>
      <c r="B534" t="s" s="8">
        <v>575</v>
      </c>
      <c r="C534" t="n" s="8">
        <f>IF(false,"005-1255", "005-1255")</f>
      </c>
      <c r="D534" t="s" s="8">
        <v>234</v>
      </c>
      <c r="E534" t="n" s="8">
        <v>1.0</v>
      </c>
      <c r="F534" t="n" s="8">
        <v>193.0</v>
      </c>
      <c r="G534" t="s" s="8">
        <v>63</v>
      </c>
      <c r="H534" t="s" s="8">
        <v>713</v>
      </c>
      <c r="I534" t="s" s="8">
        <v>740</v>
      </c>
    </row>
    <row r="535" ht="16.0" customHeight="true">
      <c r="A535" t="n" s="7">
        <v>4.9312223E7</v>
      </c>
      <c r="B535" t="s" s="8">
        <v>575</v>
      </c>
      <c r="C535" t="n" s="8">
        <f>IF(false,"120921439", "120921439")</f>
      </c>
      <c r="D535" t="s" s="8">
        <v>57</v>
      </c>
      <c r="E535" t="n" s="8">
        <v>1.0</v>
      </c>
      <c r="F535" t="n" s="8">
        <v>203.0</v>
      </c>
      <c r="G535" t="s" s="8">
        <v>53</v>
      </c>
      <c r="H535" t="s" s="8">
        <v>713</v>
      </c>
      <c r="I535" t="s" s="8">
        <v>741</v>
      </c>
    </row>
    <row r="536" ht="16.0" customHeight="true">
      <c r="A536" t="n" s="7">
        <v>4.9284117E7</v>
      </c>
      <c r="B536" t="s" s="8">
        <v>468</v>
      </c>
      <c r="C536" t="n" s="8">
        <f>IF(false,"01-003884", "01-003884")</f>
      </c>
      <c r="D536" t="s" s="8">
        <v>398</v>
      </c>
      <c r="E536" t="n" s="8">
        <v>1.0</v>
      </c>
      <c r="F536" t="n" s="8">
        <v>62.0</v>
      </c>
      <c r="G536" t="s" s="8">
        <v>53</v>
      </c>
      <c r="H536" t="s" s="8">
        <v>713</v>
      </c>
      <c r="I536" t="s" s="8">
        <v>742</v>
      </c>
    </row>
    <row r="537" ht="16.0" customHeight="true">
      <c r="A537" t="n" s="7">
        <v>4.9285097E7</v>
      </c>
      <c r="B537" t="s" s="8">
        <v>468</v>
      </c>
      <c r="C537" t="n" s="8">
        <f>IF(false,"120923060", "120923060")</f>
      </c>
      <c r="D537" t="s" s="8">
        <v>670</v>
      </c>
      <c r="E537" t="n" s="8">
        <v>1.0</v>
      </c>
      <c r="F537" t="n" s="8">
        <v>42.0</v>
      </c>
      <c r="G537" t="s" s="8">
        <v>63</v>
      </c>
      <c r="H537" t="s" s="8">
        <v>713</v>
      </c>
      <c r="I537" t="s" s="8">
        <v>743</v>
      </c>
    </row>
    <row r="538" ht="16.0" customHeight="true">
      <c r="A538" t="n" s="7">
        <v>4.9288579E7</v>
      </c>
      <c r="B538" t="s" s="8">
        <v>468</v>
      </c>
      <c r="C538" t="n" s="8">
        <f>IF(false,"003-318", "003-318")</f>
      </c>
      <c r="D538" t="s" s="8">
        <v>109</v>
      </c>
      <c r="E538" t="n" s="8">
        <v>2.0</v>
      </c>
      <c r="F538" t="n" s="8">
        <v>188.0</v>
      </c>
      <c r="G538" t="s" s="8">
        <v>63</v>
      </c>
      <c r="H538" t="s" s="8">
        <v>713</v>
      </c>
      <c r="I538" t="s" s="8">
        <v>744</v>
      </c>
    </row>
    <row r="539" ht="16.0" customHeight="true">
      <c r="A539" t="n" s="7">
        <v>4.927293E7</v>
      </c>
      <c r="B539" t="s" s="8">
        <v>468</v>
      </c>
      <c r="C539" t="n" s="8">
        <f>IF(false,"120922035", "120922035")</f>
      </c>
      <c r="D539" t="s" s="8">
        <v>700</v>
      </c>
      <c r="E539" t="n" s="8">
        <v>1.0</v>
      </c>
      <c r="F539" t="n" s="8">
        <v>100.0</v>
      </c>
      <c r="G539" t="s" s="8">
        <v>60</v>
      </c>
      <c r="H539" t="s" s="8">
        <v>713</v>
      </c>
      <c r="I539" t="s" s="8">
        <v>745</v>
      </c>
    </row>
    <row r="540" ht="16.0" customHeight="true">
      <c r="A540" t="n" s="7">
        <v>4.9220685E7</v>
      </c>
      <c r="B540" t="s" s="8">
        <v>468</v>
      </c>
      <c r="C540" t="n" s="8">
        <f>IF(false,"120921995", "120921995")</f>
      </c>
      <c r="D540" t="s" s="8">
        <v>125</v>
      </c>
      <c r="E540" t="n" s="8">
        <v>2.0</v>
      </c>
      <c r="F540" t="n" s="8">
        <v>372.0</v>
      </c>
      <c r="G540" t="s" s="8">
        <v>63</v>
      </c>
      <c r="H540" t="s" s="8">
        <v>713</v>
      </c>
      <c r="I540" t="s" s="8">
        <v>746</v>
      </c>
    </row>
    <row r="541" ht="16.0" customHeight="true">
      <c r="A541" t="n" s="7">
        <v>4.9346461E7</v>
      </c>
      <c r="B541" t="s" s="8">
        <v>575</v>
      </c>
      <c r="C541" t="n" s="8">
        <f>IF(false,"005-1377", "005-1377")</f>
      </c>
      <c r="D541" t="s" s="8">
        <v>420</v>
      </c>
      <c r="E541" t="n" s="8">
        <v>1.0</v>
      </c>
      <c r="F541" t="n" s="8">
        <v>252.0</v>
      </c>
      <c r="G541" t="s" s="8">
        <v>60</v>
      </c>
      <c r="H541" t="s" s="8">
        <v>713</v>
      </c>
      <c r="I541" t="s" s="8">
        <v>747</v>
      </c>
    </row>
    <row r="542" ht="16.0" customHeight="true">
      <c r="A542" t="n" s="7">
        <v>4.9284117E7</v>
      </c>
      <c r="B542" t="s" s="8">
        <v>468</v>
      </c>
      <c r="C542" t="n" s="8">
        <f>IF(false,"01-003884", "01-003884")</f>
      </c>
      <c r="D542" t="s" s="8">
        <v>398</v>
      </c>
      <c r="E542" t="n" s="8">
        <v>1.0</v>
      </c>
      <c r="F542" t="n" s="8">
        <v>149.0</v>
      </c>
      <c r="G542" t="s" s="8">
        <v>63</v>
      </c>
      <c r="H542" t="s" s="8">
        <v>713</v>
      </c>
      <c r="I542" t="s" s="8">
        <v>748</v>
      </c>
    </row>
    <row r="543" ht="16.0" customHeight="true">
      <c r="A543" t="n" s="7">
        <v>4.9265376E7</v>
      </c>
      <c r="B543" t="s" s="8">
        <v>468</v>
      </c>
      <c r="C543" t="n" s="8">
        <f>IF(false,"003-318", "003-318")</f>
      </c>
      <c r="D543" t="s" s="8">
        <v>109</v>
      </c>
      <c r="E543" t="n" s="8">
        <v>4.0</v>
      </c>
      <c r="F543" t="n" s="8">
        <v>376.0</v>
      </c>
      <c r="G543" t="s" s="8">
        <v>63</v>
      </c>
      <c r="H543" t="s" s="8">
        <v>713</v>
      </c>
      <c r="I543" t="s" s="8">
        <v>749</v>
      </c>
    </row>
    <row r="544" ht="16.0" customHeight="true">
      <c r="A544" t="n" s="7">
        <v>4.9184641E7</v>
      </c>
      <c r="B544" t="s" s="8">
        <v>468</v>
      </c>
      <c r="C544" t="n" s="8">
        <f>IF(false,"120921905", "120921905")</f>
      </c>
      <c r="D544" t="s" s="8">
        <v>665</v>
      </c>
      <c r="E544" t="n" s="8">
        <v>1.0</v>
      </c>
      <c r="F544" t="n" s="8">
        <v>151.0</v>
      </c>
      <c r="G544" t="s" s="8">
        <v>63</v>
      </c>
      <c r="H544" t="s" s="8">
        <v>713</v>
      </c>
      <c r="I544" t="s" s="8">
        <v>750</v>
      </c>
    </row>
    <row r="545" ht="16.0" customHeight="true">
      <c r="A545" t="n" s="7">
        <v>4.8994036E7</v>
      </c>
      <c r="B545" t="s" s="8">
        <v>276</v>
      </c>
      <c r="C545" t="n" s="8">
        <f>IF(false,"000-631", "000-631")</f>
      </c>
      <c r="D545" t="s" s="8">
        <v>107</v>
      </c>
      <c r="E545" t="n" s="8">
        <v>2.0</v>
      </c>
      <c r="F545" t="n" s="8">
        <v>186.0</v>
      </c>
      <c r="G545" t="s" s="8">
        <v>63</v>
      </c>
      <c r="H545" t="s" s="8">
        <v>713</v>
      </c>
      <c r="I545" t="s" s="8">
        <v>751</v>
      </c>
    </row>
    <row r="546" ht="16.0" customHeight="true">
      <c r="A546" t="n" s="7">
        <v>4.9255267E7</v>
      </c>
      <c r="B546" t="s" s="8">
        <v>468</v>
      </c>
      <c r="C546" t="n" s="8">
        <f>IF(false,"120922605", "120922605")</f>
      </c>
      <c r="D546" t="s" s="8">
        <v>485</v>
      </c>
      <c r="E546" t="n" s="8">
        <v>1.0</v>
      </c>
      <c r="F546" t="n" s="8">
        <v>95.0</v>
      </c>
      <c r="G546" t="s" s="8">
        <v>63</v>
      </c>
      <c r="H546" t="s" s="8">
        <v>713</v>
      </c>
      <c r="I546" t="s" s="8">
        <v>752</v>
      </c>
    </row>
    <row r="547" ht="16.0" customHeight="true">
      <c r="A547" t="n" s="7">
        <v>4.9255267E7</v>
      </c>
      <c r="B547" t="s" s="8">
        <v>468</v>
      </c>
      <c r="C547" t="n" s="8">
        <f>IF(false,"120922605", "120922605")</f>
      </c>
      <c r="D547" t="s" s="8">
        <v>485</v>
      </c>
      <c r="E547" t="n" s="8">
        <v>1.0</v>
      </c>
      <c r="F547" t="n" s="8">
        <v>534.0</v>
      </c>
      <c r="G547" t="s" s="8">
        <v>53</v>
      </c>
      <c r="H547" t="s" s="8">
        <v>713</v>
      </c>
      <c r="I547" t="s" s="8">
        <v>753</v>
      </c>
    </row>
    <row r="548" ht="16.0" customHeight="true">
      <c r="A548" t="n" s="7">
        <v>4.9426529E7</v>
      </c>
      <c r="B548" t="s" s="8">
        <v>575</v>
      </c>
      <c r="C548" t="n" s="8">
        <f>IF(false,"120923132", "120923132")</f>
      </c>
      <c r="D548" t="s" s="8">
        <v>310</v>
      </c>
      <c r="E548" t="n" s="8">
        <v>1.0</v>
      </c>
      <c r="F548" t="n" s="8">
        <v>108.0</v>
      </c>
      <c r="G548" t="s" s="8">
        <v>60</v>
      </c>
      <c r="H548" t="s" s="8">
        <v>713</v>
      </c>
      <c r="I548" t="s" s="8">
        <v>754</v>
      </c>
    </row>
    <row r="549" ht="16.0" customHeight="true">
      <c r="A549" t="n" s="7">
        <v>4.9003168E7</v>
      </c>
      <c r="B549" t="s" s="8">
        <v>276</v>
      </c>
      <c r="C549" t="n" s="8">
        <f>IF(false,"005-1378", "005-1378")</f>
      </c>
      <c r="D549" t="s" s="8">
        <v>755</v>
      </c>
      <c r="E549" t="n" s="8">
        <v>1.0</v>
      </c>
      <c r="F549" t="n" s="8">
        <v>500.0</v>
      </c>
      <c r="G549" t="s" s="8">
        <v>53</v>
      </c>
      <c r="H549" t="s" s="8">
        <v>713</v>
      </c>
      <c r="I549" t="s" s="8">
        <v>756</v>
      </c>
    </row>
    <row r="550" ht="16.0" customHeight="true">
      <c r="A550" t="n" s="7">
        <v>4.9277991E7</v>
      </c>
      <c r="B550" t="s" s="8">
        <v>468</v>
      </c>
      <c r="C550" t="n" s="8">
        <f>IF(false,"120921543", "120921543")</f>
      </c>
      <c r="D550" t="s" s="8">
        <v>71</v>
      </c>
      <c r="E550" t="n" s="8">
        <v>3.0</v>
      </c>
      <c r="F550" t="n" s="8">
        <v>405.0</v>
      </c>
      <c r="G550" t="s" s="8">
        <v>63</v>
      </c>
      <c r="H550" t="s" s="8">
        <v>713</v>
      </c>
      <c r="I550" t="s" s="8">
        <v>757</v>
      </c>
    </row>
    <row r="551" ht="16.0" customHeight="true">
      <c r="A551" t="n" s="7">
        <v>4.9277991E7</v>
      </c>
      <c r="B551" t="s" s="8">
        <v>468</v>
      </c>
      <c r="C551" t="n" s="8">
        <f>IF(false,"120921543", "120921543")</f>
      </c>
      <c r="D551" t="s" s="8">
        <v>71</v>
      </c>
      <c r="E551" t="n" s="8">
        <v>3.0</v>
      </c>
      <c r="F551" t="n" s="8">
        <v>151.0</v>
      </c>
      <c r="G551" t="s" s="8">
        <v>53</v>
      </c>
      <c r="H551" t="s" s="8">
        <v>713</v>
      </c>
      <c r="I551" t="s" s="8">
        <v>758</v>
      </c>
    </row>
    <row r="552" ht="16.0" customHeight="true">
      <c r="A552" t="n" s="7">
        <v>4.9304007E7</v>
      </c>
      <c r="B552" t="s" s="8">
        <v>575</v>
      </c>
      <c r="C552" t="n" s="8">
        <f>IF(false,"005-1380", "005-1380")</f>
      </c>
      <c r="D552" t="s" s="8">
        <v>186</v>
      </c>
      <c r="E552" t="n" s="8">
        <v>1.0</v>
      </c>
      <c r="F552" t="n" s="8">
        <v>83.0</v>
      </c>
      <c r="G552" t="s" s="8">
        <v>60</v>
      </c>
      <c r="H552" t="s" s="8">
        <v>713</v>
      </c>
      <c r="I552" t="s" s="8">
        <v>759</v>
      </c>
    </row>
    <row r="553" ht="16.0" customHeight="true">
      <c r="A553" t="n" s="7">
        <v>4.9363876E7</v>
      </c>
      <c r="B553" t="s" s="8">
        <v>575</v>
      </c>
      <c r="C553" t="n" s="8">
        <f>IF(false,"005-1255", "005-1255")</f>
      </c>
      <c r="D553" t="s" s="8">
        <v>234</v>
      </c>
      <c r="E553" t="n" s="8">
        <v>1.0</v>
      </c>
      <c r="F553" t="n" s="8">
        <v>176.0</v>
      </c>
      <c r="G553" t="s" s="8">
        <v>53</v>
      </c>
      <c r="H553" t="s" s="8">
        <v>713</v>
      </c>
      <c r="I553" t="s" s="8">
        <v>760</v>
      </c>
    </row>
    <row r="554" ht="16.0" customHeight="true">
      <c r="A554" t="n" s="7">
        <v>4.8252931E7</v>
      </c>
      <c r="B554" t="s" s="8">
        <v>56</v>
      </c>
      <c r="C554" t="n" s="8">
        <f>IF(false,"120922758", "120922758")</f>
      </c>
      <c r="D554" t="s" s="8">
        <v>457</v>
      </c>
      <c r="E554" t="n" s="8">
        <v>1.0</v>
      </c>
      <c r="F554" t="n" s="8">
        <v>337.0</v>
      </c>
      <c r="G554" t="s" s="8">
        <v>63</v>
      </c>
      <c r="H554" t="s" s="8">
        <v>713</v>
      </c>
      <c r="I554" t="s" s="8">
        <v>761</v>
      </c>
    </row>
    <row r="555" ht="16.0" customHeight="true">
      <c r="A555" t="n" s="7">
        <v>4.9246566E7</v>
      </c>
      <c r="B555" t="s" s="8">
        <v>468</v>
      </c>
      <c r="C555" t="n" s="8">
        <f>IF(false,"120922481", "120922481")</f>
      </c>
      <c r="D555" t="s" s="8">
        <v>248</v>
      </c>
      <c r="E555" t="n" s="8">
        <v>1.0</v>
      </c>
      <c r="F555" t="n" s="8">
        <v>115.0</v>
      </c>
      <c r="G555" t="s" s="8">
        <v>53</v>
      </c>
      <c r="H555" t="s" s="8">
        <v>713</v>
      </c>
      <c r="I555" t="s" s="8">
        <v>762</v>
      </c>
    </row>
    <row r="556" ht="16.0" customHeight="true">
      <c r="A556" t="n" s="7">
        <v>4.835639E7</v>
      </c>
      <c r="B556" t="s" s="8">
        <v>56</v>
      </c>
      <c r="C556" t="n" s="8">
        <f>IF(false,"003-318", "003-318")</f>
      </c>
      <c r="D556" t="s" s="8">
        <v>109</v>
      </c>
      <c r="E556" t="n" s="8">
        <v>2.0</v>
      </c>
      <c r="F556" t="n" s="8">
        <v>600.0</v>
      </c>
      <c r="G556" t="s" s="8">
        <v>63</v>
      </c>
      <c r="H556" t="s" s="8">
        <v>713</v>
      </c>
      <c r="I556" t="s" s="8">
        <v>763</v>
      </c>
    </row>
    <row r="557" ht="16.0" customHeight="true">
      <c r="A557" t="n" s="7">
        <v>4.9210164E7</v>
      </c>
      <c r="B557" t="s" s="8">
        <v>468</v>
      </c>
      <c r="C557" t="n" s="8">
        <f>IF(false,"003-318", "003-318")</f>
      </c>
      <c r="D557" t="s" s="8">
        <v>109</v>
      </c>
      <c r="E557" t="n" s="8">
        <v>5.0</v>
      </c>
      <c r="F557" t="n" s="8">
        <v>470.0</v>
      </c>
      <c r="G557" t="s" s="8">
        <v>63</v>
      </c>
      <c r="H557" t="s" s="8">
        <v>713</v>
      </c>
      <c r="I557" t="s" s="8">
        <v>764</v>
      </c>
    </row>
    <row r="558" ht="16.0" customHeight="true">
      <c r="A558" t="n" s="7">
        <v>4.9029483E7</v>
      </c>
      <c r="B558" t="s" s="8">
        <v>384</v>
      </c>
      <c r="C558" t="n" s="8">
        <f>IF(false,"008-577", "008-577")</f>
      </c>
      <c r="D558" t="s" s="8">
        <v>314</v>
      </c>
      <c r="E558" t="n" s="8">
        <v>1.0</v>
      </c>
      <c r="F558" t="n" s="8">
        <v>90.0</v>
      </c>
      <c r="G558" t="s" s="8">
        <v>63</v>
      </c>
      <c r="H558" t="s" s="8">
        <v>713</v>
      </c>
      <c r="I558" t="s" s="8">
        <v>765</v>
      </c>
    </row>
    <row r="559" ht="16.0" customHeight="true">
      <c r="A559" t="n" s="7">
        <v>4.920211E7</v>
      </c>
      <c r="B559" t="s" s="8">
        <v>468</v>
      </c>
      <c r="C559" t="n" s="8">
        <f>IF(false,"003-318", "003-318")</f>
      </c>
      <c r="D559" t="s" s="8">
        <v>109</v>
      </c>
      <c r="E559" t="n" s="8">
        <v>1.0</v>
      </c>
      <c r="F559" t="n" s="8">
        <v>94.0</v>
      </c>
      <c r="G559" t="s" s="8">
        <v>63</v>
      </c>
      <c r="H559" t="s" s="8">
        <v>713</v>
      </c>
      <c r="I559" t="s" s="8">
        <v>766</v>
      </c>
    </row>
    <row r="560" ht="16.0" customHeight="true">
      <c r="A560" t="n" s="7">
        <v>4.9206948E7</v>
      </c>
      <c r="B560" t="s" s="8">
        <v>468</v>
      </c>
      <c r="C560" t="n" s="8">
        <f>IF(false,"003-315", "003-315")</f>
      </c>
      <c r="D560" t="s" s="8">
        <v>79</v>
      </c>
      <c r="E560" t="n" s="8">
        <v>2.0</v>
      </c>
      <c r="F560" t="n" s="8">
        <v>280.0</v>
      </c>
      <c r="G560" t="s" s="8">
        <v>63</v>
      </c>
      <c r="H560" t="s" s="8">
        <v>713</v>
      </c>
      <c r="I560" t="s" s="8">
        <v>767</v>
      </c>
    </row>
    <row r="561" ht="16.0" customHeight="true">
      <c r="A561" t="n" s="7">
        <v>4.913922E7</v>
      </c>
      <c r="B561" t="s" s="8">
        <v>384</v>
      </c>
      <c r="C561" t="n" s="8">
        <f>IF(false,"005-1515", "005-1515")</f>
      </c>
      <c r="D561" t="s" s="8">
        <v>92</v>
      </c>
      <c r="E561" t="n" s="8">
        <v>2.0</v>
      </c>
      <c r="F561" t="n" s="8">
        <v>364.0</v>
      </c>
      <c r="G561" t="s" s="8">
        <v>63</v>
      </c>
      <c r="H561" t="s" s="8">
        <v>713</v>
      </c>
      <c r="I561" t="s" s="8">
        <v>768</v>
      </c>
    </row>
    <row r="562" ht="16.0" customHeight="true">
      <c r="A562" t="n" s="7">
        <v>4.9272346E7</v>
      </c>
      <c r="B562" t="s" s="8">
        <v>468</v>
      </c>
      <c r="C562" t="n" s="8">
        <f>IF(false,"005-1514", "005-1514")</f>
      </c>
      <c r="D562" t="s" s="8">
        <v>305</v>
      </c>
      <c r="E562" t="n" s="8">
        <v>1.0</v>
      </c>
      <c r="F562" t="n" s="8">
        <v>228.0</v>
      </c>
      <c r="G562" t="s" s="8">
        <v>63</v>
      </c>
      <c r="H562" t="s" s="8">
        <v>713</v>
      </c>
      <c r="I562" t="s" s="8">
        <v>769</v>
      </c>
    </row>
    <row r="563" ht="16.0" customHeight="true">
      <c r="A563" t="n" s="7">
        <v>4.920211E7</v>
      </c>
      <c r="B563" t="s" s="8">
        <v>468</v>
      </c>
      <c r="C563" t="n" s="8">
        <f>IF(false,"003-318", "003-318")</f>
      </c>
      <c r="D563" t="s" s="8">
        <v>109</v>
      </c>
      <c r="E563" t="n" s="8">
        <v>1.0</v>
      </c>
      <c r="F563" t="n" s="8">
        <v>301.0</v>
      </c>
      <c r="G563" t="s" s="8">
        <v>60</v>
      </c>
      <c r="H563" t="s" s="8">
        <v>713</v>
      </c>
      <c r="I563" t="s" s="8">
        <v>770</v>
      </c>
    </row>
    <row r="564" ht="16.0" customHeight="true">
      <c r="A564" t="n" s="7">
        <v>4.9288452E7</v>
      </c>
      <c r="B564" t="s" s="8">
        <v>468</v>
      </c>
      <c r="C564" t="n" s="8">
        <f>IF(false,"003-318", "003-318")</f>
      </c>
      <c r="D564" t="s" s="8">
        <v>109</v>
      </c>
      <c r="E564" t="n" s="8">
        <v>4.0</v>
      </c>
      <c r="F564" t="n" s="8">
        <v>1384.0</v>
      </c>
      <c r="G564" t="s" s="8">
        <v>63</v>
      </c>
      <c r="H564" t="s" s="8">
        <v>713</v>
      </c>
      <c r="I564" t="s" s="8">
        <v>771</v>
      </c>
    </row>
    <row r="565" ht="16.0" customHeight="true">
      <c r="A565" t="n" s="7">
        <v>4.9290183E7</v>
      </c>
      <c r="B565" t="s" s="8">
        <v>468</v>
      </c>
      <c r="C565" t="n" s="8">
        <f>IF(false,"120921545", "120921545")</f>
      </c>
      <c r="D565" t="s" s="8">
        <v>78</v>
      </c>
      <c r="E565" t="n" s="8">
        <v>1.0</v>
      </c>
      <c r="F565" t="n" s="8">
        <v>42.0</v>
      </c>
      <c r="G565" t="s" s="8">
        <v>63</v>
      </c>
      <c r="H565" t="s" s="8">
        <v>713</v>
      </c>
      <c r="I565" t="s" s="8">
        <v>772</v>
      </c>
    </row>
    <row r="566" ht="16.0" customHeight="true">
      <c r="A566" t="n" s="7">
        <v>4.9163811E7</v>
      </c>
      <c r="B566" t="s" s="8">
        <v>468</v>
      </c>
      <c r="C566" t="n" s="8">
        <f>IF(false,"004-346", "004-346")</f>
      </c>
      <c r="D566" t="s" s="8">
        <v>773</v>
      </c>
      <c r="E566" t="n" s="8">
        <v>4.0</v>
      </c>
      <c r="F566" t="n" s="8">
        <v>200.0</v>
      </c>
      <c r="G566" t="s" s="8">
        <v>63</v>
      </c>
      <c r="H566" t="s" s="8">
        <v>713</v>
      </c>
      <c r="I566" t="s" s="8">
        <v>774</v>
      </c>
    </row>
    <row r="567" ht="16.0" customHeight="true">
      <c r="A567" t="n" s="7">
        <v>4.9273612E7</v>
      </c>
      <c r="B567" t="s" s="8">
        <v>468</v>
      </c>
      <c r="C567" t="n" s="8">
        <f>IF(false,"01-003884", "01-003884")</f>
      </c>
      <c r="D567" t="s" s="8">
        <v>398</v>
      </c>
      <c r="E567" t="n" s="8">
        <v>2.0</v>
      </c>
      <c r="F567" t="n" s="8">
        <v>296.0</v>
      </c>
      <c r="G567" t="s" s="8">
        <v>63</v>
      </c>
      <c r="H567" t="s" s="8">
        <v>713</v>
      </c>
      <c r="I567" t="s" s="8">
        <v>775</v>
      </c>
    </row>
    <row r="568" ht="16.0" customHeight="true">
      <c r="A568" t="n" s="7">
        <v>4.9273612E7</v>
      </c>
      <c r="B568" t="s" s="8">
        <v>468</v>
      </c>
      <c r="C568" t="n" s="8">
        <f>IF(false,"120922353", "120922353")</f>
      </c>
      <c r="D568" t="s" s="8">
        <v>383</v>
      </c>
      <c r="E568" t="n" s="8">
        <v>2.0</v>
      </c>
      <c r="F568" t="n" s="8">
        <v>246.0</v>
      </c>
      <c r="G568" t="s" s="8">
        <v>63</v>
      </c>
      <c r="H568" t="s" s="8">
        <v>713</v>
      </c>
      <c r="I568" t="s" s="8">
        <v>775</v>
      </c>
    </row>
    <row r="569" ht="16.0" customHeight="true">
      <c r="A569" t="n" s="7">
        <v>4.9288452E7</v>
      </c>
      <c r="B569" t="s" s="8">
        <v>468</v>
      </c>
      <c r="C569" t="n" s="8">
        <f>IF(false,"003-318", "003-318")</f>
      </c>
      <c r="D569" t="s" s="8">
        <v>109</v>
      </c>
      <c r="E569" t="n" s="8">
        <v>4.0</v>
      </c>
      <c r="F569" t="n" s="8">
        <v>459.0</v>
      </c>
      <c r="G569" t="s" s="8">
        <v>53</v>
      </c>
      <c r="H569" t="s" s="8">
        <v>713</v>
      </c>
      <c r="I569" t="s" s="8">
        <v>776</v>
      </c>
    </row>
    <row r="570" ht="16.0" customHeight="true">
      <c r="A570" t="n" s="7">
        <v>4.9163811E7</v>
      </c>
      <c r="B570" t="s" s="8">
        <v>468</v>
      </c>
      <c r="C570" t="n" s="8">
        <f>IF(false,"004-346", "004-346")</f>
      </c>
      <c r="D570" t="s" s="8">
        <v>773</v>
      </c>
      <c r="E570" t="n" s="8">
        <v>4.0</v>
      </c>
      <c r="F570" t="n" s="8">
        <v>382.0</v>
      </c>
      <c r="G570" t="s" s="8">
        <v>60</v>
      </c>
      <c r="H570" t="s" s="8">
        <v>713</v>
      </c>
      <c r="I570" t="s" s="8">
        <v>777</v>
      </c>
    </row>
    <row r="571" ht="16.0" customHeight="true">
      <c r="A571" t="n" s="7">
        <v>4.8922914E7</v>
      </c>
      <c r="B571" t="s" s="8">
        <v>276</v>
      </c>
      <c r="C571" t="n" s="8">
        <f>IF(false,"120921853", "120921853")</f>
      </c>
      <c r="D571" t="s" s="8">
        <v>412</v>
      </c>
      <c r="E571" t="n" s="8">
        <v>1.0</v>
      </c>
      <c r="F571" t="n" s="8">
        <v>100.0</v>
      </c>
      <c r="G571" t="s" s="8">
        <v>63</v>
      </c>
      <c r="H571" t="s" s="8">
        <v>713</v>
      </c>
      <c r="I571" t="s" s="8">
        <v>778</v>
      </c>
    </row>
    <row r="572" ht="16.0" customHeight="true">
      <c r="A572" t="n" s="7">
        <v>4.9037837E7</v>
      </c>
      <c r="B572" t="s" s="8">
        <v>384</v>
      </c>
      <c r="C572" t="n" s="8">
        <f>IF(false,"002-102", "002-102")</f>
      </c>
      <c r="D572" t="s" s="8">
        <v>779</v>
      </c>
      <c r="E572" t="n" s="8">
        <v>3.0</v>
      </c>
      <c r="F572" t="n" s="8">
        <v>663.0</v>
      </c>
      <c r="G572" t="s" s="8">
        <v>63</v>
      </c>
      <c r="H572" t="s" s="8">
        <v>713</v>
      </c>
      <c r="I572" t="s" s="8">
        <v>780</v>
      </c>
    </row>
    <row r="573" ht="16.0" customHeight="true">
      <c r="A573" t="n" s="7">
        <v>4.9141008E7</v>
      </c>
      <c r="B573" t="s" s="8">
        <v>384</v>
      </c>
      <c r="C573" t="n" s="8">
        <f>IF(false,"003-318", "003-318")</f>
      </c>
      <c r="D573" t="s" s="8">
        <v>109</v>
      </c>
      <c r="E573" t="n" s="8">
        <v>4.0</v>
      </c>
      <c r="F573" t="n" s="8">
        <v>1216.0</v>
      </c>
      <c r="G573" t="s" s="8">
        <v>63</v>
      </c>
      <c r="H573" t="s" s="8">
        <v>781</v>
      </c>
      <c r="I573" t="s" s="8">
        <v>782</v>
      </c>
    </row>
    <row r="574" ht="16.0" customHeight="true">
      <c r="A574" t="n" s="7">
        <v>4.9346461E7</v>
      </c>
      <c r="B574" t="s" s="8">
        <v>575</v>
      </c>
      <c r="C574" t="n" s="8">
        <f>IF(false,"005-1377", "005-1377")</f>
      </c>
      <c r="D574" t="s" s="8">
        <v>420</v>
      </c>
      <c r="E574" t="n" s="8">
        <v>1.0</v>
      </c>
      <c r="F574" t="n" s="8">
        <v>155.0</v>
      </c>
      <c r="G574" t="s" s="8">
        <v>63</v>
      </c>
      <c r="H574" t="s" s="8">
        <v>781</v>
      </c>
      <c r="I574" t="s" s="8">
        <v>783</v>
      </c>
    </row>
    <row r="575" ht="16.0" customHeight="true">
      <c r="A575" t="n" s="7">
        <v>4.9208846E7</v>
      </c>
      <c r="B575" t="s" s="8">
        <v>468</v>
      </c>
      <c r="C575" t="n" s="8">
        <f>IF(false,"005-1379", "005-1379")</f>
      </c>
      <c r="D575" t="s" s="8">
        <v>214</v>
      </c>
      <c r="E575" t="n" s="8">
        <v>1.0</v>
      </c>
      <c r="F575" t="n" s="8">
        <v>287.0</v>
      </c>
      <c r="G575" t="s" s="8">
        <v>63</v>
      </c>
      <c r="H575" t="s" s="8">
        <v>781</v>
      </c>
      <c r="I575" t="s" s="8">
        <v>784</v>
      </c>
    </row>
    <row r="576" ht="16.0" customHeight="true">
      <c r="A576" t="n" s="7">
        <v>4.9422496E7</v>
      </c>
      <c r="B576" t="s" s="8">
        <v>575</v>
      </c>
      <c r="C576" t="n" s="8">
        <f>IF(false,"005-1515", "005-1515")</f>
      </c>
      <c r="D576" t="s" s="8">
        <v>92</v>
      </c>
      <c r="E576" t="n" s="8">
        <v>1.0</v>
      </c>
      <c r="F576" t="n" s="8">
        <v>83.0</v>
      </c>
      <c r="G576" t="s" s="8">
        <v>63</v>
      </c>
      <c r="H576" t="s" s="8">
        <v>781</v>
      </c>
      <c r="I576" t="s" s="8">
        <v>785</v>
      </c>
    </row>
    <row r="577" ht="16.0" customHeight="true">
      <c r="A577" t="n" s="7">
        <v>4.9208846E7</v>
      </c>
      <c r="B577" t="s" s="8">
        <v>468</v>
      </c>
      <c r="C577" t="n" s="8">
        <f>IF(false,"005-1379", "005-1379")</f>
      </c>
      <c r="D577" t="s" s="8">
        <v>214</v>
      </c>
      <c r="E577" t="n" s="8">
        <v>1.0</v>
      </c>
      <c r="F577" t="n" s="8">
        <v>105.0</v>
      </c>
      <c r="G577" t="s" s="8">
        <v>53</v>
      </c>
      <c r="H577" t="s" s="8">
        <v>781</v>
      </c>
      <c r="I577" t="s" s="8">
        <v>786</v>
      </c>
    </row>
    <row r="578" ht="16.0" customHeight="true">
      <c r="A578" t="n" s="7">
        <v>4.9374144E7</v>
      </c>
      <c r="B578" t="s" s="8">
        <v>575</v>
      </c>
      <c r="C578" t="n" s="8">
        <f>IF(false,"120922942", "120922942")</f>
      </c>
      <c r="D578" t="s" s="8">
        <v>415</v>
      </c>
      <c r="E578" t="n" s="8">
        <v>1.0</v>
      </c>
      <c r="F578" t="n" s="8">
        <v>770.0</v>
      </c>
      <c r="G578" t="s" s="8">
        <v>53</v>
      </c>
      <c r="H578" t="s" s="8">
        <v>781</v>
      </c>
      <c r="I578" t="s" s="8">
        <v>787</v>
      </c>
    </row>
    <row r="579" ht="16.0" customHeight="true">
      <c r="A579" t="n" s="7">
        <v>4.9442458E7</v>
      </c>
      <c r="B579" t="s" s="8">
        <v>575</v>
      </c>
      <c r="C579" t="n" s="8">
        <f>IF(false,"005-1515", "005-1515")</f>
      </c>
      <c r="D579" t="s" s="8">
        <v>92</v>
      </c>
      <c r="E579" t="n" s="8">
        <v>1.0</v>
      </c>
      <c r="F579" t="n" s="8">
        <v>171.0</v>
      </c>
      <c r="G579" t="s" s="8">
        <v>63</v>
      </c>
      <c r="H579" t="s" s="8">
        <v>781</v>
      </c>
      <c r="I579" t="s" s="8">
        <v>788</v>
      </c>
    </row>
    <row r="580" ht="16.0" customHeight="true">
      <c r="A580" t="n" s="7">
        <v>4.9442458E7</v>
      </c>
      <c r="B580" t="s" s="8">
        <v>575</v>
      </c>
      <c r="C580" t="n" s="8">
        <f>IF(false,"005-1516", "005-1516")</f>
      </c>
      <c r="D580" t="s" s="8">
        <v>74</v>
      </c>
      <c r="E580" t="n" s="8">
        <v>1.0</v>
      </c>
      <c r="F580" t="n" s="8">
        <v>171.0</v>
      </c>
      <c r="G580" t="s" s="8">
        <v>63</v>
      </c>
      <c r="H580" t="s" s="8">
        <v>781</v>
      </c>
      <c r="I580" t="s" s="8">
        <v>788</v>
      </c>
    </row>
    <row r="581" ht="16.0" customHeight="true">
      <c r="A581" t="n" s="7">
        <v>4.9442458E7</v>
      </c>
      <c r="B581" t="s" s="8">
        <v>575</v>
      </c>
      <c r="C581" t="n" s="8">
        <f>IF(false,"005-1515", "005-1515")</f>
      </c>
      <c r="D581" t="s" s="8">
        <v>92</v>
      </c>
      <c r="E581" t="n" s="8">
        <v>1.0</v>
      </c>
      <c r="F581" t="n" s="8">
        <v>5.0</v>
      </c>
      <c r="G581" t="s" s="8">
        <v>60</v>
      </c>
      <c r="H581" t="s" s="8">
        <v>781</v>
      </c>
      <c r="I581" t="s" s="8">
        <v>789</v>
      </c>
    </row>
    <row r="582" ht="16.0" customHeight="true">
      <c r="A582" t="n" s="7">
        <v>4.9442458E7</v>
      </c>
      <c r="B582" t="s" s="8">
        <v>575</v>
      </c>
      <c r="C582" t="n" s="8">
        <f>IF(false,"005-1516", "005-1516")</f>
      </c>
      <c r="D582" t="s" s="8">
        <v>74</v>
      </c>
      <c r="E582" t="n" s="8">
        <v>1.0</v>
      </c>
      <c r="F582" t="n" s="8">
        <v>5.0</v>
      </c>
      <c r="G582" t="s" s="8">
        <v>60</v>
      </c>
      <c r="H582" t="s" s="8">
        <v>781</v>
      </c>
      <c r="I582" t="s" s="8">
        <v>789</v>
      </c>
    </row>
    <row r="583" ht="16.0" customHeight="true">
      <c r="A583" t="n" s="7">
        <v>4.9434247E7</v>
      </c>
      <c r="B583" t="s" s="8">
        <v>575</v>
      </c>
      <c r="C583" t="n" s="8">
        <f>IF(false,"005-1516", "005-1516")</f>
      </c>
      <c r="D583" t="s" s="8">
        <v>74</v>
      </c>
      <c r="E583" t="n" s="8">
        <v>1.0</v>
      </c>
      <c r="F583" t="n" s="8">
        <v>100.0</v>
      </c>
      <c r="G583" t="s" s="8">
        <v>63</v>
      </c>
      <c r="H583" t="s" s="8">
        <v>781</v>
      </c>
      <c r="I583" t="s" s="8">
        <v>790</v>
      </c>
    </row>
    <row r="584" ht="16.0" customHeight="true">
      <c r="A584" t="n" s="7">
        <v>4.9442996E7</v>
      </c>
      <c r="B584" t="s" s="8">
        <v>575</v>
      </c>
      <c r="C584" t="n" s="8">
        <f>IF(false,"120922353", "120922353")</f>
      </c>
      <c r="D584" t="s" s="8">
        <v>383</v>
      </c>
      <c r="E584" t="n" s="8">
        <v>1.0</v>
      </c>
      <c r="F584" t="n" s="8">
        <v>222.0</v>
      </c>
      <c r="G584" t="s" s="8">
        <v>60</v>
      </c>
      <c r="H584" t="s" s="8">
        <v>781</v>
      </c>
      <c r="I584" t="s" s="8">
        <v>791</v>
      </c>
    </row>
    <row r="585" ht="16.0" customHeight="true">
      <c r="A585" t="n" s="7">
        <v>4.9452971E7</v>
      </c>
      <c r="B585" t="s" s="8">
        <v>713</v>
      </c>
      <c r="C585" t="n" s="8">
        <f>IF(false,"005-1514", "005-1514")</f>
      </c>
      <c r="D585" t="s" s="8">
        <v>305</v>
      </c>
      <c r="E585" t="n" s="8">
        <v>1.0</v>
      </c>
      <c r="F585" t="n" s="8">
        <v>82.0</v>
      </c>
      <c r="G585" t="s" s="8">
        <v>63</v>
      </c>
      <c r="H585" t="s" s="8">
        <v>781</v>
      </c>
      <c r="I585" t="s" s="8">
        <v>792</v>
      </c>
    </row>
    <row r="586" ht="16.0" customHeight="true">
      <c r="A586" t="n" s="7">
        <v>4.9434247E7</v>
      </c>
      <c r="B586" t="s" s="8">
        <v>575</v>
      </c>
      <c r="C586" t="n" s="8">
        <f>IF(false,"005-1516", "005-1516")</f>
      </c>
      <c r="D586" t="s" s="8">
        <v>74</v>
      </c>
      <c r="E586" t="n" s="8">
        <v>1.0</v>
      </c>
      <c r="F586" t="n" s="8">
        <v>392.0</v>
      </c>
      <c r="G586" t="s" s="8">
        <v>60</v>
      </c>
      <c r="H586" t="s" s="8">
        <v>781</v>
      </c>
      <c r="I586" t="s" s="8">
        <v>793</v>
      </c>
    </row>
    <row r="587" ht="16.0" customHeight="true">
      <c r="A587" t="n" s="7">
        <v>4.9419344E7</v>
      </c>
      <c r="B587" t="s" s="8">
        <v>575</v>
      </c>
      <c r="C587" t="n" s="8">
        <f>IF(false,"120923130", "120923130")</f>
      </c>
      <c r="D587" t="s" s="8">
        <v>597</v>
      </c>
      <c r="E587" t="n" s="8">
        <v>1.0</v>
      </c>
      <c r="F587" t="n" s="8">
        <v>700.0</v>
      </c>
      <c r="G587" t="s" s="8">
        <v>63</v>
      </c>
      <c r="H587" t="s" s="8">
        <v>781</v>
      </c>
      <c r="I587" t="s" s="8">
        <v>794</v>
      </c>
    </row>
    <row r="588" ht="16.0" customHeight="true">
      <c r="A588" t="n" s="7">
        <v>4.9426529E7</v>
      </c>
      <c r="B588" t="s" s="8">
        <v>575</v>
      </c>
      <c r="C588" t="n" s="8">
        <f>IF(false,"120923132", "120923132")</f>
      </c>
      <c r="D588" t="s" s="8">
        <v>310</v>
      </c>
      <c r="E588" t="n" s="8">
        <v>1.0</v>
      </c>
      <c r="F588" t="n" s="8">
        <v>357.0</v>
      </c>
      <c r="G588" t="s" s="8">
        <v>63</v>
      </c>
      <c r="H588" t="s" s="8">
        <v>781</v>
      </c>
      <c r="I588" t="s" s="8">
        <v>795</v>
      </c>
    </row>
    <row r="589" ht="16.0" customHeight="true">
      <c r="A589" t="n" s="7">
        <v>4.9286315E7</v>
      </c>
      <c r="B589" t="s" s="8">
        <v>468</v>
      </c>
      <c r="C589" t="n" s="8">
        <f>IF(false,"005-1255", "005-1255")</f>
      </c>
      <c r="D589" t="s" s="8">
        <v>234</v>
      </c>
      <c r="E589" t="n" s="8">
        <v>1.0</v>
      </c>
      <c r="F589" t="n" s="8">
        <v>187.0</v>
      </c>
      <c r="G589" t="s" s="8">
        <v>63</v>
      </c>
      <c r="H589" t="s" s="8">
        <v>781</v>
      </c>
      <c r="I589" t="s" s="8">
        <v>796</v>
      </c>
    </row>
    <row r="590" ht="16.0" customHeight="true">
      <c r="A590" t="n" s="7">
        <v>4.94351E7</v>
      </c>
      <c r="B590" t="s" s="8">
        <v>575</v>
      </c>
      <c r="C590" t="n" s="8">
        <f>IF(false,"120921899", "120921899")</f>
      </c>
      <c r="D590" t="s" s="8">
        <v>222</v>
      </c>
      <c r="E590" t="n" s="8">
        <v>2.0</v>
      </c>
      <c r="F590" t="n" s="8">
        <v>362.0</v>
      </c>
      <c r="G590" t="s" s="8">
        <v>63</v>
      </c>
      <c r="H590" t="s" s="8">
        <v>781</v>
      </c>
      <c r="I590" t="s" s="8">
        <v>797</v>
      </c>
    </row>
    <row r="591" ht="16.0" customHeight="true">
      <c r="A591" t="n" s="7">
        <v>4.9416791E7</v>
      </c>
      <c r="B591" t="s" s="8">
        <v>575</v>
      </c>
      <c r="C591" t="n" s="8">
        <f>IF(false,"1003319", "1003319")</f>
      </c>
      <c r="D591" t="s" s="8">
        <v>798</v>
      </c>
      <c r="E591" t="n" s="8">
        <v>1.0</v>
      </c>
      <c r="F591" t="n" s="8">
        <v>73.0</v>
      </c>
      <c r="G591" t="s" s="8">
        <v>63</v>
      </c>
      <c r="H591" t="s" s="8">
        <v>781</v>
      </c>
      <c r="I591" t="s" s="8">
        <v>799</v>
      </c>
    </row>
    <row r="592" ht="16.0" customHeight="true">
      <c r="A592" t="n" s="7">
        <v>4.946101E7</v>
      </c>
      <c r="B592" t="s" s="8">
        <v>713</v>
      </c>
      <c r="C592" t="n" s="8">
        <f>IF(false,"005-1515", "005-1515")</f>
      </c>
      <c r="D592" t="s" s="8">
        <v>92</v>
      </c>
      <c r="E592" t="n" s="8">
        <v>1.0</v>
      </c>
      <c r="F592" t="n" s="8">
        <v>223.0</v>
      </c>
      <c r="G592" t="s" s="8">
        <v>53</v>
      </c>
      <c r="H592" t="s" s="8">
        <v>781</v>
      </c>
      <c r="I592" t="s" s="8">
        <v>800</v>
      </c>
    </row>
    <row r="593" ht="16.0" customHeight="true">
      <c r="A593" t="n" s="7">
        <v>4.9433949E7</v>
      </c>
      <c r="B593" t="s" s="8">
        <v>575</v>
      </c>
      <c r="C593" t="n" s="8">
        <f>IF(false,"01-003924", "01-003924")</f>
      </c>
      <c r="D593" t="s" s="8">
        <v>388</v>
      </c>
      <c r="E593" t="n" s="8">
        <v>1.0</v>
      </c>
      <c r="F593" t="n" s="8">
        <v>463.0</v>
      </c>
      <c r="G593" t="s" s="8">
        <v>53</v>
      </c>
      <c r="H593" t="s" s="8">
        <v>781</v>
      </c>
      <c r="I593" t="s" s="8">
        <v>801</v>
      </c>
    </row>
    <row r="594" ht="16.0" customHeight="true">
      <c r="A594" t="n" s="7">
        <v>4.9416791E7</v>
      </c>
      <c r="B594" t="s" s="8">
        <v>575</v>
      </c>
      <c r="C594" t="n" s="8">
        <f>IF(false,"1003319", "1003319")</f>
      </c>
      <c r="D594" t="s" s="8">
        <v>798</v>
      </c>
      <c r="E594" t="n" s="8">
        <v>1.0</v>
      </c>
      <c r="F594" t="n" s="8">
        <v>1423.0</v>
      </c>
      <c r="G594" t="s" s="8">
        <v>53</v>
      </c>
      <c r="H594" t="s" s="8">
        <v>781</v>
      </c>
      <c r="I594" t="s" s="8">
        <v>802</v>
      </c>
    </row>
    <row r="595" ht="16.0" customHeight="true">
      <c r="A595" t="n" s="7">
        <v>4.9419733E7</v>
      </c>
      <c r="B595" t="s" s="8">
        <v>575</v>
      </c>
      <c r="C595" t="n" s="8">
        <f>IF(false,"005-1515", "005-1515")</f>
      </c>
      <c r="D595" t="s" s="8">
        <v>92</v>
      </c>
      <c r="E595" t="n" s="8">
        <v>1.0</v>
      </c>
      <c r="F595" t="n" s="8">
        <v>375.0</v>
      </c>
      <c r="G595" t="s" s="8">
        <v>53</v>
      </c>
      <c r="H595" t="s" s="8">
        <v>781</v>
      </c>
      <c r="I595" t="s" s="8">
        <v>803</v>
      </c>
    </row>
    <row r="596" ht="16.0" customHeight="true">
      <c r="A596" t="n" s="7">
        <v>4.943705E7</v>
      </c>
      <c r="B596" t="s" s="8">
        <v>575</v>
      </c>
      <c r="C596" t="n" s="8">
        <f>IF(false,"120922372", "120922372")</f>
      </c>
      <c r="D596" t="s" s="8">
        <v>804</v>
      </c>
      <c r="E596" t="n" s="8">
        <v>1.0</v>
      </c>
      <c r="F596" t="n" s="8">
        <v>368.0</v>
      </c>
      <c r="G596" t="s" s="8">
        <v>53</v>
      </c>
      <c r="H596" t="s" s="8">
        <v>781</v>
      </c>
      <c r="I596" t="s" s="8">
        <v>805</v>
      </c>
    </row>
    <row r="597" ht="16.0" customHeight="true">
      <c r="A597" t="n" s="7">
        <v>4.9342321E7</v>
      </c>
      <c r="B597" t="s" s="8">
        <v>575</v>
      </c>
      <c r="C597" t="n" s="8">
        <f>IF(false,"005-1378", "005-1378")</f>
      </c>
      <c r="D597" t="s" s="8">
        <v>755</v>
      </c>
      <c r="E597" t="n" s="8">
        <v>1.0</v>
      </c>
      <c r="F597" t="n" s="8">
        <v>162.0</v>
      </c>
      <c r="G597" t="s" s="8">
        <v>63</v>
      </c>
      <c r="H597" t="s" s="8">
        <v>781</v>
      </c>
      <c r="I597" t="s" s="8">
        <v>806</v>
      </c>
    </row>
    <row r="598" ht="16.0" customHeight="true">
      <c r="A598" t="n" s="7">
        <v>4.9250494E7</v>
      </c>
      <c r="B598" t="s" s="8">
        <v>468</v>
      </c>
      <c r="C598" t="n" s="8">
        <f>IF(false,"120922957", "120922957")</f>
      </c>
      <c r="D598" t="s" s="8">
        <v>524</v>
      </c>
      <c r="E598" t="n" s="8">
        <v>1.0</v>
      </c>
      <c r="F598" t="n" s="8">
        <v>355.0</v>
      </c>
      <c r="G598" t="s" s="8">
        <v>60</v>
      </c>
      <c r="H598" t="s" s="8">
        <v>781</v>
      </c>
      <c r="I598" t="s" s="8">
        <v>807</v>
      </c>
    </row>
    <row r="599" ht="16.0" customHeight="true">
      <c r="A599" t="n" s="7">
        <v>4.9228322E7</v>
      </c>
      <c r="B599" t="s" s="8">
        <v>468</v>
      </c>
      <c r="C599" t="n" s="8">
        <f>IF(false,"005-1619", "005-1619")</f>
      </c>
      <c r="D599" t="s" s="8">
        <v>808</v>
      </c>
      <c r="E599" t="n" s="8">
        <v>1.0</v>
      </c>
      <c r="F599" t="n" s="8">
        <v>112.0</v>
      </c>
      <c r="G599" t="s" s="8">
        <v>63</v>
      </c>
      <c r="H599" t="s" s="8">
        <v>781</v>
      </c>
      <c r="I599" t="s" s="8">
        <v>809</v>
      </c>
    </row>
    <row r="600" ht="16.0" customHeight="true">
      <c r="A600" t="n" s="7">
        <v>4.9444867E7</v>
      </c>
      <c r="B600" t="s" s="8">
        <v>713</v>
      </c>
      <c r="C600" t="n" s="8">
        <f>IF(false,"120922624", "120922624")</f>
      </c>
      <c r="D600" t="s" s="8">
        <v>209</v>
      </c>
      <c r="E600" t="n" s="8">
        <v>1.0</v>
      </c>
      <c r="F600" t="n" s="8">
        <v>170.0</v>
      </c>
      <c r="G600" t="s" s="8">
        <v>60</v>
      </c>
      <c r="H600" t="s" s="8">
        <v>781</v>
      </c>
      <c r="I600" t="s" s="8">
        <v>810</v>
      </c>
    </row>
    <row r="601" ht="16.0" customHeight="true">
      <c r="A601" t="n" s="7">
        <v>4.9188015E7</v>
      </c>
      <c r="B601" t="s" s="8">
        <v>468</v>
      </c>
      <c r="C601" t="n" s="8">
        <f>IF(false,"120921898", "120921898")</f>
      </c>
      <c r="D601" t="s" s="8">
        <v>606</v>
      </c>
      <c r="E601" t="n" s="8">
        <v>5.0</v>
      </c>
      <c r="F601" t="n" s="8">
        <v>735.0</v>
      </c>
      <c r="G601" t="s" s="8">
        <v>63</v>
      </c>
      <c r="H601" t="s" s="8">
        <v>781</v>
      </c>
      <c r="I601" t="s" s="8">
        <v>811</v>
      </c>
    </row>
    <row r="602" ht="16.0" customHeight="true">
      <c r="A602" t="n" s="7">
        <v>4.9093099E7</v>
      </c>
      <c r="B602" t="s" s="8">
        <v>384</v>
      </c>
      <c r="C602" t="n" s="8">
        <f>IF(false,"005-1273", "005-1273")</f>
      </c>
      <c r="D602" t="s" s="8">
        <v>812</v>
      </c>
      <c r="E602" t="n" s="8">
        <v>1.0</v>
      </c>
      <c r="F602" t="n" s="8">
        <v>122.0</v>
      </c>
      <c r="G602" t="s" s="8">
        <v>63</v>
      </c>
      <c r="H602" t="s" s="8">
        <v>781</v>
      </c>
      <c r="I602" t="s" s="8">
        <v>813</v>
      </c>
    </row>
    <row r="603" ht="16.0" customHeight="true">
      <c r="A603" t="n" s="7">
        <v>4.9052561E7</v>
      </c>
      <c r="B603" t="s" s="8">
        <v>384</v>
      </c>
      <c r="C603" t="n" s="8">
        <f>IF(false,"120921853", "120921853")</f>
      </c>
      <c r="D603" t="s" s="8">
        <v>412</v>
      </c>
      <c r="E603" t="n" s="8">
        <v>1.0</v>
      </c>
      <c r="F603" t="n" s="8">
        <v>265.0</v>
      </c>
      <c r="G603" t="s" s="8">
        <v>63</v>
      </c>
      <c r="H603" t="s" s="8">
        <v>781</v>
      </c>
      <c r="I603" t="s" s="8">
        <v>814</v>
      </c>
    </row>
    <row r="604" ht="16.0" customHeight="true">
      <c r="A604" t="n" s="7">
        <v>4.9065266E7</v>
      </c>
      <c r="B604" t="s" s="8">
        <v>384</v>
      </c>
      <c r="C604" t="n" s="8">
        <f>IF(false,"120923129", "120923129")</f>
      </c>
      <c r="D604" t="s" s="8">
        <v>815</v>
      </c>
      <c r="E604" t="n" s="8">
        <v>1.0</v>
      </c>
      <c r="F604" t="n" s="8">
        <v>374.0</v>
      </c>
      <c r="G604" t="s" s="8">
        <v>63</v>
      </c>
      <c r="H604" t="s" s="8">
        <v>781</v>
      </c>
      <c r="I604" t="s" s="8">
        <v>816</v>
      </c>
    </row>
    <row r="605" ht="16.0" customHeight="true">
      <c r="A605" t="n" s="7">
        <v>4.9447779E7</v>
      </c>
      <c r="B605" t="s" s="8">
        <v>713</v>
      </c>
      <c r="C605" t="n" s="8">
        <f>IF(false,"005-1517", "005-1517")</f>
      </c>
      <c r="D605" t="s" s="8">
        <v>97</v>
      </c>
      <c r="E605" t="n" s="8">
        <v>1.0</v>
      </c>
      <c r="F605" t="n" s="8">
        <v>171.0</v>
      </c>
      <c r="G605" t="s" s="8">
        <v>63</v>
      </c>
      <c r="H605" t="s" s="8">
        <v>781</v>
      </c>
      <c r="I605" t="s" s="8">
        <v>817</v>
      </c>
    </row>
    <row r="606" ht="16.0" customHeight="true">
      <c r="A606" t="n" s="7">
        <v>4.9453283E7</v>
      </c>
      <c r="B606" t="s" s="8">
        <v>713</v>
      </c>
      <c r="C606" t="n" s="8">
        <f>IF(false,"120921429", "120921429")</f>
      </c>
      <c r="D606" t="s" s="8">
        <v>818</v>
      </c>
      <c r="E606" t="n" s="8">
        <v>5.0</v>
      </c>
      <c r="F606" t="n" s="8">
        <v>400.0</v>
      </c>
      <c r="G606" t="s" s="8">
        <v>63</v>
      </c>
      <c r="H606" t="s" s="8">
        <v>781</v>
      </c>
      <c r="I606" t="s" s="8">
        <v>819</v>
      </c>
    </row>
    <row r="607" ht="16.0" customHeight="true">
      <c r="A607" t="n" s="7">
        <v>4.9012535E7</v>
      </c>
      <c r="B607" t="s" s="8">
        <v>276</v>
      </c>
      <c r="C607" t="n" s="8">
        <f>IF(false,"120922877", "120922877")</f>
      </c>
      <c r="D607" t="s" s="8">
        <v>212</v>
      </c>
      <c r="E607" t="n" s="8">
        <v>5.0</v>
      </c>
      <c r="F607" t="n" s="8">
        <v>440.0</v>
      </c>
      <c r="G607" t="s" s="8">
        <v>63</v>
      </c>
      <c r="H607" t="s" s="8">
        <v>781</v>
      </c>
      <c r="I607" t="s" s="8">
        <v>820</v>
      </c>
    </row>
    <row r="608" ht="16.0" customHeight="true">
      <c r="A608" t="n" s="7">
        <v>4.9453283E7</v>
      </c>
      <c r="B608" t="s" s="8">
        <v>713</v>
      </c>
      <c r="C608" t="n" s="8">
        <f>IF(false,"120921429", "120921429")</f>
      </c>
      <c r="D608" t="s" s="8">
        <v>818</v>
      </c>
      <c r="E608" t="n" s="8">
        <v>5.0</v>
      </c>
      <c r="F608" t="n" s="8">
        <v>2244.0</v>
      </c>
      <c r="G608" t="s" s="8">
        <v>53</v>
      </c>
      <c r="H608" t="s" s="8">
        <v>781</v>
      </c>
      <c r="I608" t="s" s="8">
        <v>821</v>
      </c>
    </row>
    <row r="609" ht="16.0" customHeight="true">
      <c r="A609" t="n" s="7">
        <v>4.9426675E7</v>
      </c>
      <c r="B609" t="s" s="8">
        <v>575</v>
      </c>
      <c r="C609" t="n" s="8">
        <f>IF(false,"120922481", "120922481")</f>
      </c>
      <c r="D609" t="s" s="8">
        <v>248</v>
      </c>
      <c r="E609" t="n" s="8">
        <v>2.0</v>
      </c>
      <c r="F609" t="n" s="8">
        <v>654.0</v>
      </c>
      <c r="G609" t="s" s="8">
        <v>60</v>
      </c>
      <c r="H609" t="s" s="8">
        <v>781</v>
      </c>
      <c r="I609" t="s" s="8">
        <v>822</v>
      </c>
    </row>
    <row r="610" ht="16.0" customHeight="true">
      <c r="A610" t="n" s="7">
        <v>4.9370392E7</v>
      </c>
      <c r="B610" t="s" s="8">
        <v>575</v>
      </c>
      <c r="C610" t="n" s="8">
        <f>IF(false,"005-1255", "005-1255")</f>
      </c>
      <c r="D610" t="s" s="8">
        <v>234</v>
      </c>
      <c r="E610" t="n" s="8">
        <v>1.0</v>
      </c>
      <c r="F610" t="n" s="8">
        <v>68.0</v>
      </c>
      <c r="G610" t="s" s="8">
        <v>63</v>
      </c>
      <c r="H610" t="s" s="8">
        <v>781</v>
      </c>
      <c r="I610" t="s" s="8">
        <v>823</v>
      </c>
    </row>
    <row r="611" ht="16.0" customHeight="true">
      <c r="A611" t="n" s="7">
        <v>4.9539567E7</v>
      </c>
      <c r="B611" t="s" s="8">
        <v>713</v>
      </c>
      <c r="C611" t="n" s="8">
        <f>IF(false,"120922005", "120922005")</f>
      </c>
      <c r="D611" t="s" s="8">
        <v>147</v>
      </c>
      <c r="E611" t="n" s="8">
        <v>1.0</v>
      </c>
      <c r="F611" t="n" s="8">
        <v>1678.0</v>
      </c>
      <c r="G611" t="s" s="8">
        <v>53</v>
      </c>
      <c r="H611" t="s" s="8">
        <v>781</v>
      </c>
      <c r="I611" t="s" s="8">
        <v>824</v>
      </c>
    </row>
    <row r="612" ht="16.0" customHeight="true">
      <c r="A612" t="n" s="7">
        <v>4.9444485E7</v>
      </c>
      <c r="B612" t="s" s="8">
        <v>713</v>
      </c>
      <c r="C612" t="n" s="8">
        <f>IF(false,"120921853", "120921853")</f>
      </c>
      <c r="D612" t="s" s="8">
        <v>412</v>
      </c>
      <c r="E612" t="n" s="8">
        <v>1.0</v>
      </c>
      <c r="F612" t="n" s="8">
        <v>74.0</v>
      </c>
      <c r="G612" t="s" s="8">
        <v>60</v>
      </c>
      <c r="H612" t="s" s="8">
        <v>781</v>
      </c>
      <c r="I612" t="s" s="8">
        <v>825</v>
      </c>
    </row>
    <row r="613" ht="16.0" customHeight="true">
      <c r="A613" t="n" s="7">
        <v>4.9444485E7</v>
      </c>
      <c r="B613" t="s" s="8">
        <v>713</v>
      </c>
      <c r="C613" t="n" s="8">
        <f>IF(false,"01-003884", "01-003884")</f>
      </c>
      <c r="D613" t="s" s="8">
        <v>398</v>
      </c>
      <c r="E613" t="n" s="8">
        <v>1.0</v>
      </c>
      <c r="F613" t="n" s="8">
        <v>73.0</v>
      </c>
      <c r="G613" t="s" s="8">
        <v>60</v>
      </c>
      <c r="H613" t="s" s="8">
        <v>781</v>
      </c>
      <c r="I613" t="s" s="8">
        <v>825</v>
      </c>
    </row>
    <row r="614" ht="16.0" customHeight="true">
      <c r="A614" t="n" s="7">
        <v>4.9444485E7</v>
      </c>
      <c r="B614" t="s" s="8">
        <v>713</v>
      </c>
      <c r="C614" t="n" s="8">
        <f>IF(false,"01-003884", "01-003884")</f>
      </c>
      <c r="D614" t="s" s="8">
        <v>398</v>
      </c>
      <c r="E614" t="n" s="8">
        <v>1.0</v>
      </c>
      <c r="F614" t="n" s="8">
        <v>71.0</v>
      </c>
      <c r="G614" t="s" s="8">
        <v>63</v>
      </c>
      <c r="H614" t="s" s="8">
        <v>781</v>
      </c>
      <c r="I614" t="s" s="8">
        <v>826</v>
      </c>
    </row>
    <row r="615" ht="16.0" customHeight="true">
      <c r="A615" t="n" s="7">
        <v>4.9444485E7</v>
      </c>
      <c r="B615" t="s" s="8">
        <v>713</v>
      </c>
      <c r="C615" t="n" s="8">
        <f>IF(false,"120921853", "120921853")</f>
      </c>
      <c r="D615" t="s" s="8">
        <v>412</v>
      </c>
      <c r="E615" t="n" s="8">
        <v>1.0</v>
      </c>
      <c r="F615" t="n" s="8">
        <v>70.0</v>
      </c>
      <c r="G615" t="s" s="8">
        <v>63</v>
      </c>
      <c r="H615" t="s" s="8">
        <v>781</v>
      </c>
      <c r="I615" t="s" s="8">
        <v>826</v>
      </c>
    </row>
    <row r="616" ht="16.0" customHeight="true">
      <c r="A616" t="n" s="7">
        <v>4.9054981E7</v>
      </c>
      <c r="B616" t="s" s="8">
        <v>384</v>
      </c>
      <c r="C616" t="n" s="8">
        <f>IF(false,"008-577", "008-577")</f>
      </c>
      <c r="D616" t="s" s="8">
        <v>314</v>
      </c>
      <c r="E616" t="n" s="8">
        <v>2.0</v>
      </c>
      <c r="F616" t="n" s="8">
        <v>446.0</v>
      </c>
      <c r="G616" t="s" s="8">
        <v>63</v>
      </c>
      <c r="H616" t="s" s="8">
        <v>781</v>
      </c>
      <c r="I616" t="s" s="8">
        <v>827</v>
      </c>
    </row>
    <row r="617" ht="16.0" customHeight="true">
      <c r="A617" t="n" s="7">
        <v>4.926694E7</v>
      </c>
      <c r="B617" t="s" s="8">
        <v>468</v>
      </c>
      <c r="C617" t="n" s="8">
        <f>IF(false,"120922806", "120922806")</f>
      </c>
      <c r="D617" t="s" s="8">
        <v>828</v>
      </c>
      <c r="E617" t="n" s="8">
        <v>1.0</v>
      </c>
      <c r="F617" t="n" s="8">
        <v>622.0</v>
      </c>
      <c r="G617" t="s" s="8">
        <v>63</v>
      </c>
      <c r="H617" t="s" s="8">
        <v>781</v>
      </c>
      <c r="I617" t="s" s="8">
        <v>829</v>
      </c>
    </row>
    <row r="618" ht="16.0" customHeight="true">
      <c r="A618" t="n" s="7">
        <v>4.926694E7</v>
      </c>
      <c r="B618" t="s" s="8">
        <v>468</v>
      </c>
      <c r="C618" t="n" s="8">
        <f>IF(false,"120922806", "120922806")</f>
      </c>
      <c r="D618" t="s" s="8">
        <v>828</v>
      </c>
      <c r="E618" t="n" s="8">
        <v>1.0</v>
      </c>
      <c r="F618" t="n" s="8">
        <v>933.0</v>
      </c>
      <c r="G618" t="s" s="8">
        <v>53</v>
      </c>
      <c r="H618" t="s" s="8">
        <v>781</v>
      </c>
      <c r="I618" t="s" s="8">
        <v>830</v>
      </c>
    </row>
    <row r="619" ht="16.0" customHeight="true">
      <c r="A619" t="n" s="7">
        <v>4.9435667E7</v>
      </c>
      <c r="B619" t="s" s="8">
        <v>575</v>
      </c>
      <c r="C619" t="n" s="8">
        <f>IF(false,"01-003884", "01-003884")</f>
      </c>
      <c r="D619" t="s" s="8">
        <v>398</v>
      </c>
      <c r="E619" t="n" s="8">
        <v>2.0</v>
      </c>
      <c r="F619" t="n" s="8">
        <v>46.0</v>
      </c>
      <c r="G619" t="s" s="8">
        <v>63</v>
      </c>
      <c r="H619" t="s" s="8">
        <v>781</v>
      </c>
      <c r="I619" t="s" s="8">
        <v>831</v>
      </c>
    </row>
    <row r="620" ht="16.0" customHeight="true">
      <c r="A620" t="n" s="7">
        <v>4.9435667E7</v>
      </c>
      <c r="B620" t="s" s="8">
        <v>575</v>
      </c>
      <c r="C620" t="n" s="8">
        <f>IF(false,"120922353", "120922353")</f>
      </c>
      <c r="D620" t="s" s="8">
        <v>383</v>
      </c>
      <c r="E620" t="n" s="8">
        <v>2.0</v>
      </c>
      <c r="F620" t="n" s="8">
        <v>38.0</v>
      </c>
      <c r="G620" t="s" s="8">
        <v>63</v>
      </c>
      <c r="H620" t="s" s="8">
        <v>781</v>
      </c>
      <c r="I620" t="s" s="8">
        <v>831</v>
      </c>
    </row>
    <row r="621" ht="16.0" customHeight="true">
      <c r="A621" t="n" s="7">
        <v>4.9253624E7</v>
      </c>
      <c r="B621" t="s" s="8">
        <v>468</v>
      </c>
      <c r="C621" t="n" s="8">
        <f>IF(false,"120922352", "120922352")</f>
      </c>
      <c r="D621" t="s" s="8">
        <v>284</v>
      </c>
      <c r="E621" t="n" s="8">
        <v>1.0</v>
      </c>
      <c r="F621" t="n" s="8">
        <v>81.0</v>
      </c>
      <c r="G621" t="s" s="8">
        <v>63</v>
      </c>
      <c r="H621" t="s" s="8">
        <v>781</v>
      </c>
      <c r="I621" t="s" s="8">
        <v>832</v>
      </c>
    </row>
    <row r="622" ht="16.0" customHeight="true">
      <c r="A622" t="n" s="7">
        <v>4.9363876E7</v>
      </c>
      <c r="B622" t="s" s="8">
        <v>575</v>
      </c>
      <c r="C622" t="n" s="8">
        <f>IF(false,"005-1255", "005-1255")</f>
      </c>
      <c r="D622" t="s" s="8">
        <v>234</v>
      </c>
      <c r="E622" t="n" s="8">
        <v>1.0</v>
      </c>
      <c r="F622" t="n" s="8">
        <v>170.0</v>
      </c>
      <c r="G622" t="s" s="8">
        <v>63</v>
      </c>
      <c r="H622" t="s" s="8">
        <v>781</v>
      </c>
      <c r="I622" t="s" s="8">
        <v>833</v>
      </c>
    </row>
    <row r="623" ht="16.0" customHeight="true">
      <c r="A623" t="n" s="7">
        <v>4.9168739E7</v>
      </c>
      <c r="B623" t="s" s="8">
        <v>468</v>
      </c>
      <c r="C623" t="n" s="8">
        <f>IF(false,"120921898", "120921898")</f>
      </c>
      <c r="D623" t="s" s="8">
        <v>606</v>
      </c>
      <c r="E623" t="n" s="8">
        <v>1.0</v>
      </c>
      <c r="F623" t="n" s="8">
        <v>259.0</v>
      </c>
      <c r="G623" t="s" s="8">
        <v>63</v>
      </c>
      <c r="H623" t="s" s="8">
        <v>781</v>
      </c>
      <c r="I623" t="s" s="8">
        <v>834</v>
      </c>
    </row>
    <row r="624" ht="16.0" customHeight="true">
      <c r="A624" t="n" s="7">
        <v>4.9267526E7</v>
      </c>
      <c r="B624" t="s" s="8">
        <v>468</v>
      </c>
      <c r="C624" t="n" s="8">
        <f>IF(false,"005-1514", "005-1514")</f>
      </c>
      <c r="D624" t="s" s="8">
        <v>305</v>
      </c>
      <c r="E624" t="n" s="8">
        <v>1.0</v>
      </c>
      <c r="F624" t="n" s="8">
        <v>99.0</v>
      </c>
      <c r="G624" t="s" s="8">
        <v>63</v>
      </c>
      <c r="H624" t="s" s="8">
        <v>781</v>
      </c>
      <c r="I624" t="s" s="8">
        <v>835</v>
      </c>
    </row>
    <row r="625" ht="16.0" customHeight="true">
      <c r="A625" t="n" s="7">
        <v>4.9253624E7</v>
      </c>
      <c r="B625" t="s" s="8">
        <v>468</v>
      </c>
      <c r="C625" t="n" s="8">
        <f>IF(false,"120922352", "120922352")</f>
      </c>
      <c r="D625" t="s" s="8">
        <v>284</v>
      </c>
      <c r="E625" t="n" s="8">
        <v>1.0</v>
      </c>
      <c r="F625" t="n" s="8">
        <v>282.0</v>
      </c>
      <c r="G625" t="s" s="8">
        <v>53</v>
      </c>
      <c r="H625" t="s" s="8">
        <v>781</v>
      </c>
      <c r="I625" t="s" s="8">
        <v>836</v>
      </c>
    </row>
    <row r="626" ht="16.0" customHeight="true">
      <c r="A626" t="n" s="7">
        <v>4.9168739E7</v>
      </c>
      <c r="B626" t="s" s="8">
        <v>468</v>
      </c>
      <c r="C626" t="n" s="8">
        <f>IF(false,"120921898", "120921898")</f>
      </c>
      <c r="D626" t="s" s="8">
        <v>606</v>
      </c>
      <c r="E626" t="n" s="8">
        <v>1.0</v>
      </c>
      <c r="F626" t="n" s="8">
        <v>360.0</v>
      </c>
      <c r="G626" t="s" s="8">
        <v>60</v>
      </c>
      <c r="H626" t="s" s="8">
        <v>781</v>
      </c>
      <c r="I626" t="s" s="8">
        <v>837</v>
      </c>
    </row>
    <row r="627" ht="16.0" customHeight="true">
      <c r="A627" t="n" s="7">
        <v>4.9427967E7</v>
      </c>
      <c r="B627" t="s" s="8">
        <v>575</v>
      </c>
      <c r="C627" t="n" s="8">
        <f>IF(false,"01-003884", "01-003884")</f>
      </c>
      <c r="D627" t="s" s="8">
        <v>398</v>
      </c>
      <c r="E627" t="n" s="8">
        <v>2.0</v>
      </c>
      <c r="F627" t="n" s="8">
        <v>345.0</v>
      </c>
      <c r="G627" t="s" s="8">
        <v>60</v>
      </c>
      <c r="H627" t="s" s="8">
        <v>781</v>
      </c>
      <c r="I627" t="s" s="8">
        <v>838</v>
      </c>
    </row>
    <row r="628" ht="16.0" customHeight="true">
      <c r="A628" t="n" s="7">
        <v>4.9057819E7</v>
      </c>
      <c r="B628" t="s" s="8">
        <v>384</v>
      </c>
      <c r="C628" t="n" s="8">
        <f>IF(false,"005-1357", "005-1357")</f>
      </c>
      <c r="D628" t="s" s="8">
        <v>370</v>
      </c>
      <c r="E628" t="n" s="8">
        <v>1.0</v>
      </c>
      <c r="F628" t="n" s="8">
        <v>139.0</v>
      </c>
      <c r="G628" t="s" s="8">
        <v>63</v>
      </c>
      <c r="H628" t="s" s="8">
        <v>781</v>
      </c>
      <c r="I628" t="s" s="8">
        <v>839</v>
      </c>
    </row>
    <row r="629" ht="16.0" customHeight="true">
      <c r="A629" t="n" s="7">
        <v>4.9046362E7</v>
      </c>
      <c r="B629" t="s" s="8">
        <v>384</v>
      </c>
      <c r="C629" t="n" s="8">
        <f>IF(false,"005-1519", "005-1519")</f>
      </c>
      <c r="D629" t="s" s="8">
        <v>159</v>
      </c>
      <c r="E629" t="n" s="8">
        <v>3.0</v>
      </c>
      <c r="F629" t="n" s="8">
        <v>810.0</v>
      </c>
      <c r="G629" t="s" s="8">
        <v>63</v>
      </c>
      <c r="H629" t="s" s="8">
        <v>781</v>
      </c>
      <c r="I629" t="s" s="8">
        <v>840</v>
      </c>
    </row>
    <row r="630" ht="16.0" customHeight="true">
      <c r="A630" t="n" s="7">
        <v>4.8314724E7</v>
      </c>
      <c r="B630" t="s" s="8">
        <v>56</v>
      </c>
      <c r="C630" t="n" s="8">
        <f>IF(false,"120922756", "120922756")</f>
      </c>
      <c r="D630" t="s" s="8">
        <v>140</v>
      </c>
      <c r="E630" t="n" s="8">
        <v>1.0</v>
      </c>
      <c r="F630" t="n" s="8">
        <v>556.0</v>
      </c>
      <c r="G630" t="s" s="8">
        <v>63</v>
      </c>
      <c r="H630" t="s" s="8">
        <v>781</v>
      </c>
      <c r="I630" t="s" s="8">
        <v>841</v>
      </c>
    </row>
    <row r="631" ht="16.0" customHeight="true">
      <c r="A631" t="n" s="7">
        <v>4.942988E7</v>
      </c>
      <c r="B631" t="s" s="8">
        <v>575</v>
      </c>
      <c r="C631" t="n" s="8">
        <f>IF(false,"120921899", "120921899")</f>
      </c>
      <c r="D631" t="s" s="8">
        <v>222</v>
      </c>
      <c r="E631" t="n" s="8">
        <v>1.0</v>
      </c>
      <c r="F631" t="n" s="8">
        <v>181.0</v>
      </c>
      <c r="G631" t="s" s="8">
        <v>63</v>
      </c>
      <c r="H631" t="s" s="8">
        <v>781</v>
      </c>
      <c r="I631" t="s" s="8">
        <v>842</v>
      </c>
    </row>
    <row r="632" ht="16.0" customHeight="true">
      <c r="A632" t="n" s="7">
        <v>4.8701032E7</v>
      </c>
      <c r="B632" t="s" s="8">
        <v>189</v>
      </c>
      <c r="C632" t="n" s="8">
        <f>IF(false,"005-1560", "005-1560")</f>
      </c>
      <c r="D632" t="s" s="8">
        <v>843</v>
      </c>
      <c r="E632" t="n" s="8">
        <v>1.0</v>
      </c>
      <c r="F632" t="n" s="8">
        <v>143.0</v>
      </c>
      <c r="G632" t="s" s="8">
        <v>63</v>
      </c>
      <c r="H632" t="s" s="8">
        <v>781</v>
      </c>
      <c r="I632" t="s" s="8">
        <v>844</v>
      </c>
    </row>
    <row r="633" ht="16.0" customHeight="true">
      <c r="A633" t="n" s="7">
        <v>4.9458641E7</v>
      </c>
      <c r="B633" t="s" s="8">
        <v>713</v>
      </c>
      <c r="C633" t="n" s="8">
        <f>IF(false,"005-1255", "005-1255")</f>
      </c>
      <c r="D633" t="s" s="8">
        <v>234</v>
      </c>
      <c r="E633" t="n" s="8">
        <v>2.0</v>
      </c>
      <c r="F633" t="n" s="8">
        <v>340.0</v>
      </c>
      <c r="G633" t="s" s="8">
        <v>63</v>
      </c>
      <c r="H633" t="s" s="8">
        <v>781</v>
      </c>
      <c r="I633" t="s" s="8">
        <v>845</v>
      </c>
    </row>
    <row r="634" ht="16.0" customHeight="true">
      <c r="A634" t="n" s="7">
        <v>4.9056317E7</v>
      </c>
      <c r="B634" t="s" s="8">
        <v>384</v>
      </c>
      <c r="C634" t="n" s="8">
        <f>IF(false,"005-1122", "005-1122")</f>
      </c>
      <c r="D634" t="s" s="8">
        <v>846</v>
      </c>
      <c r="E634" t="n" s="8">
        <v>1.0</v>
      </c>
      <c r="F634" t="n" s="8">
        <v>137.0</v>
      </c>
      <c r="G634" t="s" s="8">
        <v>63</v>
      </c>
      <c r="H634" t="s" s="8">
        <v>781</v>
      </c>
      <c r="I634" t="s" s="8">
        <v>847</v>
      </c>
    </row>
    <row r="635" ht="16.0" customHeight="true">
      <c r="A635" t="n" s="7">
        <v>4.9114248E7</v>
      </c>
      <c r="B635" t="s" s="8">
        <v>384</v>
      </c>
      <c r="C635" t="n" s="8">
        <f>IF(false,"005-1516", "005-1516")</f>
      </c>
      <c r="D635" t="s" s="8">
        <v>74</v>
      </c>
      <c r="E635" t="n" s="8">
        <v>4.0</v>
      </c>
      <c r="F635" t="n" s="8">
        <v>568.0</v>
      </c>
      <c r="G635" t="s" s="8">
        <v>63</v>
      </c>
      <c r="H635" t="s" s="8">
        <v>781</v>
      </c>
      <c r="I635" t="s" s="8">
        <v>848</v>
      </c>
    </row>
    <row r="636" ht="16.0" customHeight="true">
      <c r="A636" t="n" s="7">
        <v>4.9059028E7</v>
      </c>
      <c r="B636" t="s" s="8">
        <v>384</v>
      </c>
      <c r="C636" t="n" s="8">
        <f>IF(false,"005-1255", "005-1255")</f>
      </c>
      <c r="D636" t="s" s="8">
        <v>234</v>
      </c>
      <c r="E636" t="n" s="8">
        <v>2.0</v>
      </c>
      <c r="F636" t="n" s="8">
        <v>340.0</v>
      </c>
      <c r="G636" t="s" s="8">
        <v>63</v>
      </c>
      <c r="H636" t="s" s="8">
        <v>781</v>
      </c>
      <c r="I636" t="s" s="8">
        <v>849</v>
      </c>
    </row>
    <row r="637" ht="16.0" customHeight="true">
      <c r="A637" t="n" s="7">
        <v>4.9443878E7</v>
      </c>
      <c r="B637" t="s" s="8">
        <v>713</v>
      </c>
      <c r="C637" t="n" s="8">
        <f>IF(false,"005-1255", "005-1255")</f>
      </c>
      <c r="D637" t="s" s="8">
        <v>234</v>
      </c>
      <c r="E637" t="n" s="8">
        <v>1.0</v>
      </c>
      <c r="F637" t="n" s="8">
        <v>170.0</v>
      </c>
      <c r="G637" t="s" s="8">
        <v>63</v>
      </c>
      <c r="H637" t="s" s="8">
        <v>781</v>
      </c>
      <c r="I637" t="s" s="8">
        <v>850</v>
      </c>
    </row>
    <row r="638" ht="16.0" customHeight="true">
      <c r="A638" t="n" s="7">
        <v>4.9267983E7</v>
      </c>
      <c r="B638" t="s" s="8">
        <v>468</v>
      </c>
      <c r="C638" t="n" s="8">
        <f>IF(false,"120922794", "120922794")</f>
      </c>
      <c r="D638" t="s" s="8">
        <v>851</v>
      </c>
      <c r="E638" t="n" s="8">
        <v>1.0</v>
      </c>
      <c r="F638" t="n" s="8">
        <v>60.0</v>
      </c>
      <c r="G638" t="s" s="8">
        <v>63</v>
      </c>
      <c r="H638" t="s" s="8">
        <v>781</v>
      </c>
      <c r="I638" t="s" s="8">
        <v>852</v>
      </c>
    </row>
    <row r="639" ht="16.0" customHeight="true">
      <c r="A639" t="n" s="7">
        <v>4.938321E7</v>
      </c>
      <c r="B639" t="s" s="8">
        <v>575</v>
      </c>
      <c r="C639" t="n" s="8">
        <f>IF(false,"120921864", "120921864")</f>
      </c>
      <c r="D639" t="s" s="8">
        <v>853</v>
      </c>
      <c r="E639" t="n" s="8">
        <v>1.0</v>
      </c>
      <c r="F639" t="n" s="8">
        <v>21.0</v>
      </c>
      <c r="G639" t="s" s="8">
        <v>63</v>
      </c>
      <c r="H639" t="s" s="8">
        <v>781</v>
      </c>
      <c r="I639" t="s" s="8">
        <v>854</v>
      </c>
    </row>
    <row r="640" ht="16.0" customHeight="true">
      <c r="A640" t="n" s="7">
        <v>4.8254228E7</v>
      </c>
      <c r="B640" t="s" s="8">
        <v>56</v>
      </c>
      <c r="C640" t="n" s="8">
        <f>IF(false,"120921939", "120921939")</f>
      </c>
      <c r="D640" t="s" s="8">
        <v>855</v>
      </c>
      <c r="E640" t="n" s="8">
        <v>1.0</v>
      </c>
      <c r="F640" t="n" s="8">
        <v>220.0</v>
      </c>
      <c r="G640" t="s" s="8">
        <v>63</v>
      </c>
      <c r="H640" t="s" s="8">
        <v>781</v>
      </c>
      <c r="I640" t="s" s="8">
        <v>856</v>
      </c>
    </row>
    <row r="641" ht="16.0" customHeight="true">
      <c r="A641" t="n" s="7">
        <v>4.955213E7</v>
      </c>
      <c r="B641" t="s" s="8">
        <v>713</v>
      </c>
      <c r="C641" t="n" s="8">
        <f>IF(false,"120921543", "120921543")</f>
      </c>
      <c r="D641" t="s" s="8">
        <v>71</v>
      </c>
      <c r="E641" t="n" s="8">
        <v>1.0</v>
      </c>
      <c r="F641" t="n" s="8">
        <v>72.0</v>
      </c>
      <c r="G641" t="s" s="8">
        <v>53</v>
      </c>
      <c r="H641" t="s" s="8">
        <v>857</v>
      </c>
      <c r="I641" t="s" s="8">
        <v>858</v>
      </c>
    </row>
    <row r="642" ht="16.0" customHeight="true">
      <c r="A642" t="n" s="7">
        <v>4.9659971E7</v>
      </c>
      <c r="B642" t="s" s="8">
        <v>781</v>
      </c>
      <c r="C642" t="n" s="8">
        <f>IF(false,"120921544", "120921544")</f>
      </c>
      <c r="D642" t="s" s="8">
        <v>73</v>
      </c>
      <c r="E642" t="n" s="8">
        <v>2.0</v>
      </c>
      <c r="F642" t="n" s="8">
        <v>367.0</v>
      </c>
      <c r="G642" t="s" s="8">
        <v>53</v>
      </c>
      <c r="H642" t="s" s="8">
        <v>857</v>
      </c>
      <c r="I642" t="s" s="8">
        <v>859</v>
      </c>
    </row>
    <row r="643" ht="16.0" customHeight="true">
      <c r="A643" t="n" s="7">
        <v>4.9627613E7</v>
      </c>
      <c r="B643" t="s" s="8">
        <v>781</v>
      </c>
      <c r="C643" t="n" s="8">
        <f>IF(false,"01-003884", "01-003884")</f>
      </c>
      <c r="D643" t="s" s="8">
        <v>398</v>
      </c>
      <c r="E643" t="n" s="8">
        <v>1.0</v>
      </c>
      <c r="F643" t="n" s="8">
        <v>988.0</v>
      </c>
      <c r="G643" t="s" s="8">
        <v>53</v>
      </c>
      <c r="H643" t="s" s="8">
        <v>857</v>
      </c>
      <c r="I643" t="s" s="8">
        <v>860</v>
      </c>
    </row>
    <row r="644" ht="16.0" customHeight="true">
      <c r="A644" t="n" s="7">
        <v>4.9580577E7</v>
      </c>
      <c r="B644" t="s" s="8">
        <v>781</v>
      </c>
      <c r="C644" t="n" s="8">
        <f>IF(false,"003-318", "003-318")</f>
      </c>
      <c r="D644" t="s" s="8">
        <v>109</v>
      </c>
      <c r="E644" t="n" s="8">
        <v>1.0</v>
      </c>
      <c r="F644" t="n" s="8">
        <v>1122.0</v>
      </c>
      <c r="G644" t="s" s="8">
        <v>53</v>
      </c>
      <c r="H644" t="s" s="8">
        <v>857</v>
      </c>
      <c r="I644" t="s" s="8">
        <v>861</v>
      </c>
    </row>
    <row r="645" ht="16.0" customHeight="true">
      <c r="A645" t="n" s="7">
        <v>4.9313856E7</v>
      </c>
      <c r="B645" t="s" s="8">
        <v>575</v>
      </c>
      <c r="C645" t="n" s="8">
        <f>IF(false,"005-1378", "005-1378")</f>
      </c>
      <c r="D645" t="s" s="8">
        <v>755</v>
      </c>
      <c r="E645" t="n" s="8">
        <v>1.0</v>
      </c>
      <c r="F645" t="n" s="8">
        <v>162.0</v>
      </c>
      <c r="G645" t="s" s="8">
        <v>63</v>
      </c>
      <c r="H645" t="s" s="8">
        <v>857</v>
      </c>
      <c r="I645" t="s" s="8">
        <v>862</v>
      </c>
    </row>
    <row r="646" ht="16.0" customHeight="true">
      <c r="A646" t="n" s="7">
        <v>4.7842688E7</v>
      </c>
      <c r="B646" t="s" s="8">
        <v>149</v>
      </c>
      <c r="C646" t="n" s="8">
        <f>IF(false,"120921900", "120921900")</f>
      </c>
      <c r="D646" t="s" s="8">
        <v>863</v>
      </c>
      <c r="E646" t="n" s="8">
        <v>4.0</v>
      </c>
      <c r="F646" t="n" s="8">
        <v>960.0</v>
      </c>
      <c r="G646" t="s" s="8">
        <v>63</v>
      </c>
      <c r="H646" t="s" s="8">
        <v>857</v>
      </c>
      <c r="I646" t="s" s="8">
        <v>864</v>
      </c>
    </row>
    <row r="647" ht="16.0" customHeight="true">
      <c r="A647" t="n" s="7">
        <v>4.9565056E7</v>
      </c>
      <c r="B647" t="s" s="8">
        <v>781</v>
      </c>
      <c r="C647" t="n" s="8">
        <f>IF(false,"005-1517", "005-1517")</f>
      </c>
      <c r="D647" t="s" s="8">
        <v>97</v>
      </c>
      <c r="E647" t="n" s="8">
        <v>2.0</v>
      </c>
      <c r="F647" t="n" s="8">
        <v>200.0</v>
      </c>
      <c r="G647" t="s" s="8">
        <v>60</v>
      </c>
      <c r="H647" t="s" s="8">
        <v>857</v>
      </c>
      <c r="I647" t="s" s="8">
        <v>865</v>
      </c>
    </row>
    <row r="648" ht="16.0" customHeight="true">
      <c r="A648" t="n" s="7">
        <v>4.7758766E7</v>
      </c>
      <c r="B648" t="s" s="8">
        <v>149</v>
      </c>
      <c r="C648" t="n" s="8">
        <f>IF(false,"005-1518", "005-1518")</f>
      </c>
      <c r="D648" t="s" s="8">
        <v>866</v>
      </c>
      <c r="E648" t="n" s="8">
        <v>1.0</v>
      </c>
      <c r="F648" t="n" s="8">
        <v>190.0</v>
      </c>
      <c r="G648" t="s" s="8">
        <v>63</v>
      </c>
      <c r="H648" t="s" s="8">
        <v>857</v>
      </c>
      <c r="I648" t="s" s="8">
        <v>867</v>
      </c>
    </row>
    <row r="649" ht="16.0" customHeight="true">
      <c r="A649" t="n" s="7">
        <v>4.887075E7</v>
      </c>
      <c r="B649" t="s" s="8">
        <v>246</v>
      </c>
      <c r="C649" t="n" s="8">
        <f>IF(false,"005-1108", "005-1108")</f>
      </c>
      <c r="D649" t="s" s="8">
        <v>196</v>
      </c>
      <c r="E649" t="n" s="8">
        <v>2.0</v>
      </c>
      <c r="F649" t="n" s="8">
        <v>262.0</v>
      </c>
      <c r="G649" t="s" s="8">
        <v>63</v>
      </c>
      <c r="H649" t="s" s="8">
        <v>857</v>
      </c>
      <c r="I649" t="s" s="8">
        <v>868</v>
      </c>
    </row>
    <row r="650" ht="16.0" customHeight="true">
      <c r="A650" t="n" s="7">
        <v>4.9007583E7</v>
      </c>
      <c r="B650" t="s" s="8">
        <v>276</v>
      </c>
      <c r="C650" t="n" s="8">
        <f>IF(false,"005-1515", "005-1515")</f>
      </c>
      <c r="D650" t="s" s="8">
        <v>92</v>
      </c>
      <c r="E650" t="n" s="8">
        <v>2.0</v>
      </c>
      <c r="F650" t="n" s="8">
        <v>286.0</v>
      </c>
      <c r="G650" t="s" s="8">
        <v>63</v>
      </c>
      <c r="H650" t="s" s="8">
        <v>857</v>
      </c>
      <c r="I650" t="s" s="8">
        <v>869</v>
      </c>
    </row>
    <row r="651" ht="16.0" customHeight="true">
      <c r="A651" t="n" s="7">
        <v>4.8999797E7</v>
      </c>
      <c r="B651" t="s" s="8">
        <v>276</v>
      </c>
      <c r="C651" t="n" s="8">
        <f>IF(false,"01-004111", "01-004111")</f>
      </c>
      <c r="D651" t="s" s="8">
        <v>870</v>
      </c>
      <c r="E651" t="n" s="8">
        <v>1.0</v>
      </c>
      <c r="F651" t="n" s="8">
        <v>137.0</v>
      </c>
      <c r="G651" t="s" s="8">
        <v>63</v>
      </c>
      <c r="H651" t="s" s="8">
        <v>857</v>
      </c>
      <c r="I651" t="s" s="8">
        <v>871</v>
      </c>
    </row>
    <row r="652" ht="16.0" customHeight="true">
      <c r="A652" t="n" s="7">
        <v>4.9248302E7</v>
      </c>
      <c r="B652" t="s" s="8">
        <v>468</v>
      </c>
      <c r="C652" t="n" s="8">
        <f>IF(false,"120922756", "120922756")</f>
      </c>
      <c r="D652" t="s" s="8">
        <v>140</v>
      </c>
      <c r="E652" t="n" s="8">
        <v>1.0</v>
      </c>
      <c r="F652" t="n" s="8">
        <v>1593.0</v>
      </c>
      <c r="G652" t="s" s="8">
        <v>53</v>
      </c>
      <c r="H652" t="s" s="8">
        <v>857</v>
      </c>
      <c r="I652" t="s" s="8">
        <v>872</v>
      </c>
    </row>
    <row r="653" ht="16.0" customHeight="true">
      <c r="A653" t="n" s="7">
        <v>4.9425492E7</v>
      </c>
      <c r="B653" t="s" s="8">
        <v>575</v>
      </c>
      <c r="C653" t="n" s="8">
        <f>IF(false,"120921898", "120921898")</f>
      </c>
      <c r="D653" t="s" s="8">
        <v>606</v>
      </c>
      <c r="E653" t="n" s="8">
        <v>1.0</v>
      </c>
      <c r="F653" t="n" s="8">
        <v>259.0</v>
      </c>
      <c r="G653" t="s" s="8">
        <v>63</v>
      </c>
      <c r="H653" t="s" s="8">
        <v>857</v>
      </c>
      <c r="I653" t="s" s="8">
        <v>873</v>
      </c>
    </row>
    <row r="654" ht="16.0" customHeight="true">
      <c r="A654" t="n" s="7">
        <v>4.8879236E7</v>
      </c>
      <c r="B654" t="s" s="8">
        <v>276</v>
      </c>
      <c r="C654" t="n" s="8">
        <f>IF(false,"003-315", "003-315")</f>
      </c>
      <c r="D654" t="s" s="8">
        <v>79</v>
      </c>
      <c r="E654" t="n" s="8">
        <v>2.0</v>
      </c>
      <c r="F654" t="n" s="8">
        <v>398.0</v>
      </c>
      <c r="G654" t="s" s="8">
        <v>63</v>
      </c>
      <c r="H654" t="s" s="8">
        <v>857</v>
      </c>
      <c r="I654" t="s" s="8">
        <v>874</v>
      </c>
    </row>
    <row r="655" ht="16.0" customHeight="true">
      <c r="A655" t="n" s="7">
        <v>4.9477244E7</v>
      </c>
      <c r="B655" t="s" s="8">
        <v>713</v>
      </c>
      <c r="C655" t="n" s="8">
        <f>IF(false,"005-1516", "005-1516")</f>
      </c>
      <c r="D655" t="s" s="8">
        <v>74</v>
      </c>
      <c r="E655" t="n" s="8">
        <v>5.0</v>
      </c>
      <c r="F655" t="n" s="8">
        <v>410.0</v>
      </c>
      <c r="G655" t="s" s="8">
        <v>63</v>
      </c>
      <c r="H655" t="s" s="8">
        <v>875</v>
      </c>
      <c r="I655" t="s" s="8">
        <v>876</v>
      </c>
    </row>
    <row r="656" ht="16.0" customHeight="true">
      <c r="A656" t="n" s="7">
        <v>4.9520899E7</v>
      </c>
      <c r="B656" t="s" s="8">
        <v>713</v>
      </c>
      <c r="C656" t="n" s="8">
        <f>IF(false,"005-1515", "005-1515")</f>
      </c>
      <c r="D656" t="s" s="8">
        <v>92</v>
      </c>
      <c r="E656" t="n" s="8">
        <v>2.0</v>
      </c>
      <c r="F656" t="n" s="8">
        <v>300.0</v>
      </c>
      <c r="G656" t="s" s="8">
        <v>63</v>
      </c>
      <c r="H656" t="s" s="8">
        <v>875</v>
      </c>
      <c r="I656" t="s" s="8">
        <v>877</v>
      </c>
    </row>
    <row r="657" ht="16.0" customHeight="true">
      <c r="A657" t="n" s="7">
        <v>4.9645993E7</v>
      </c>
      <c r="B657" t="s" s="8">
        <v>781</v>
      </c>
      <c r="C657" t="n" s="8">
        <f>IF(false,"005-1512", "005-1512")</f>
      </c>
      <c r="D657" t="s" s="8">
        <v>94</v>
      </c>
      <c r="E657" t="n" s="8">
        <v>1.0</v>
      </c>
      <c r="F657" t="n" s="8">
        <v>130.0</v>
      </c>
      <c r="G657" t="s" s="8">
        <v>63</v>
      </c>
      <c r="H657" t="s" s="8">
        <v>875</v>
      </c>
      <c r="I657" t="s" s="8">
        <v>878</v>
      </c>
    </row>
    <row r="658" ht="16.0" customHeight="true">
      <c r="A658" t="n" s="7">
        <v>4.970929E7</v>
      </c>
      <c r="B658" t="s" s="8">
        <v>857</v>
      </c>
      <c r="C658" t="n" s="8">
        <f>IF(false,"005-1124", "005-1124")</f>
      </c>
      <c r="D658" t="s" s="8">
        <v>879</v>
      </c>
      <c r="E658" t="n" s="8">
        <v>1.0</v>
      </c>
      <c r="F658" t="n" s="8">
        <v>135.0</v>
      </c>
      <c r="G658" t="s" s="8">
        <v>63</v>
      </c>
      <c r="H658" t="s" s="8">
        <v>875</v>
      </c>
      <c r="I658" t="s" s="8">
        <v>880</v>
      </c>
    </row>
    <row r="659" ht="16.0" customHeight="true">
      <c r="A659" t="n" s="7">
        <v>4.966693E7</v>
      </c>
      <c r="B659" t="s" s="8">
        <v>781</v>
      </c>
      <c r="C659" t="n" s="8">
        <f>IF(false,"120923161", "120923161")</f>
      </c>
      <c r="D659" t="s" s="8">
        <v>881</v>
      </c>
      <c r="E659" t="n" s="8">
        <v>1.0</v>
      </c>
      <c r="F659" t="n" s="8">
        <v>294.0</v>
      </c>
      <c r="G659" t="s" s="8">
        <v>63</v>
      </c>
      <c r="H659" t="s" s="8">
        <v>875</v>
      </c>
      <c r="I659" t="s" s="8">
        <v>882</v>
      </c>
    </row>
    <row r="660" ht="16.0" customHeight="true">
      <c r="A660" t="n" s="7">
        <v>4.9580887E7</v>
      </c>
      <c r="B660" t="s" s="8">
        <v>781</v>
      </c>
      <c r="C660" t="n" s="8">
        <f>IF(false,"120921370", "120921370")</f>
      </c>
      <c r="D660" t="s" s="8">
        <v>127</v>
      </c>
      <c r="E660" t="n" s="8">
        <v>2.0</v>
      </c>
      <c r="F660" t="n" s="8">
        <v>218.0</v>
      </c>
      <c r="G660" t="s" s="8">
        <v>63</v>
      </c>
      <c r="H660" t="s" s="8">
        <v>875</v>
      </c>
      <c r="I660" t="s" s="8">
        <v>883</v>
      </c>
    </row>
    <row r="661" ht="16.0" customHeight="true">
      <c r="A661" t="n" s="7">
        <v>4.9580887E7</v>
      </c>
      <c r="B661" t="s" s="8">
        <v>781</v>
      </c>
      <c r="C661" t="n" s="8">
        <f>IF(false,"120921370", "120921370")</f>
      </c>
      <c r="D661" t="s" s="8">
        <v>127</v>
      </c>
      <c r="E661" t="n" s="8">
        <v>2.0</v>
      </c>
      <c r="F661" t="n" s="8">
        <v>107.0</v>
      </c>
      <c r="G661" t="s" s="8">
        <v>53</v>
      </c>
      <c r="H661" t="s" s="8">
        <v>875</v>
      </c>
      <c r="I661" t="s" s="8">
        <v>884</v>
      </c>
    </row>
    <row r="662" ht="16.0" customHeight="true">
      <c r="A662" t="n" s="7">
        <v>4.9540315E7</v>
      </c>
      <c r="B662" t="s" s="8">
        <v>713</v>
      </c>
      <c r="C662" t="n" s="8">
        <f>IF(false,"120922947", "120922947")</f>
      </c>
      <c r="D662" t="s" s="8">
        <v>491</v>
      </c>
      <c r="E662" t="n" s="8">
        <v>1.0</v>
      </c>
      <c r="F662" t="n" s="8">
        <v>287.0</v>
      </c>
      <c r="G662" t="s" s="8">
        <v>60</v>
      </c>
      <c r="H662" t="s" s="8">
        <v>875</v>
      </c>
      <c r="I662" t="s" s="8">
        <v>885</v>
      </c>
    </row>
    <row r="663" ht="16.0" customHeight="true">
      <c r="A663" t="n" s="7">
        <v>4.9611563E7</v>
      </c>
      <c r="B663" t="s" s="8">
        <v>781</v>
      </c>
      <c r="C663" t="n" s="8">
        <f>IF(false,"120921544", "120921544")</f>
      </c>
      <c r="D663" t="s" s="8">
        <v>73</v>
      </c>
      <c r="E663" t="n" s="8">
        <v>1.0</v>
      </c>
      <c r="F663" t="n" s="8">
        <v>166.0</v>
      </c>
      <c r="G663" t="s" s="8">
        <v>53</v>
      </c>
      <c r="H663" t="s" s="8">
        <v>875</v>
      </c>
      <c r="I663" t="s" s="8">
        <v>886</v>
      </c>
    </row>
    <row r="664" ht="16.0" customHeight="true">
      <c r="A664" t="n" s="7">
        <v>4.954451E7</v>
      </c>
      <c r="B664" t="s" s="8">
        <v>713</v>
      </c>
      <c r="C664" t="n" s="8">
        <f>IF(false,"120922005", "120922005")</f>
      </c>
      <c r="D664" t="s" s="8">
        <v>147</v>
      </c>
      <c r="E664" t="n" s="8">
        <v>1.0</v>
      </c>
      <c r="F664" t="n" s="8">
        <v>177.0</v>
      </c>
      <c r="G664" t="s" s="8">
        <v>60</v>
      </c>
      <c r="H664" t="s" s="8">
        <v>875</v>
      </c>
      <c r="I664" t="s" s="8">
        <v>887</v>
      </c>
    </row>
    <row r="665" ht="16.0" customHeight="true">
      <c r="A665" t="n" s="7">
        <v>4.9477244E7</v>
      </c>
      <c r="B665" t="s" s="8">
        <v>713</v>
      </c>
      <c r="C665" t="n" s="8">
        <f>IF(false,"005-1516", "005-1516")</f>
      </c>
      <c r="D665" t="s" s="8">
        <v>74</v>
      </c>
      <c r="E665" t="n" s="8">
        <v>5.0</v>
      </c>
      <c r="F665" t="n" s="8">
        <v>397.0</v>
      </c>
      <c r="G665" t="s" s="8">
        <v>60</v>
      </c>
      <c r="H665" t="s" s="8">
        <v>875</v>
      </c>
      <c r="I665" t="s" s="8">
        <v>888</v>
      </c>
    </row>
    <row r="666" ht="16.0" customHeight="true">
      <c r="A666" t="n" s="7">
        <v>4.9688825E7</v>
      </c>
      <c r="B666" t="s" s="8">
        <v>857</v>
      </c>
      <c r="C666" t="n" s="8">
        <f>IF(false,"120906022", "120906022")</f>
      </c>
      <c r="D666" t="s" s="8">
        <v>889</v>
      </c>
      <c r="E666" t="n" s="8">
        <v>3.0</v>
      </c>
      <c r="F666" t="n" s="8">
        <v>560.0</v>
      </c>
      <c r="G666" t="s" s="8">
        <v>60</v>
      </c>
      <c r="H666" t="s" s="8">
        <v>875</v>
      </c>
      <c r="I666" t="s" s="8">
        <v>890</v>
      </c>
    </row>
    <row r="667" ht="16.0" customHeight="true">
      <c r="A667" t="n" s="7">
        <v>4.9681323E7</v>
      </c>
      <c r="B667" t="s" s="8">
        <v>781</v>
      </c>
      <c r="C667" t="n" s="8">
        <f>IF(false,"120921906", "120921906")</f>
      </c>
      <c r="D667" t="s" s="8">
        <v>891</v>
      </c>
      <c r="E667" t="n" s="8">
        <v>1.0</v>
      </c>
      <c r="F667" t="n" s="8">
        <v>160.0</v>
      </c>
      <c r="G667" t="s" s="8">
        <v>63</v>
      </c>
      <c r="H667" t="s" s="8">
        <v>875</v>
      </c>
      <c r="I667" t="s" s="8">
        <v>892</v>
      </c>
    </row>
    <row r="668" ht="16.0" customHeight="true">
      <c r="A668" t="n" s="7">
        <v>4.9681323E7</v>
      </c>
      <c r="B668" t="s" s="8">
        <v>781</v>
      </c>
      <c r="C668" t="n" s="8">
        <f>IF(false,"120921906", "120921906")</f>
      </c>
      <c r="D668" t="s" s="8">
        <v>891</v>
      </c>
      <c r="E668" t="n" s="8">
        <v>1.0</v>
      </c>
      <c r="F668" t="n" s="8">
        <v>908.0</v>
      </c>
      <c r="G668" t="s" s="8">
        <v>53</v>
      </c>
      <c r="H668" t="s" s="8">
        <v>875</v>
      </c>
      <c r="I668" t="s" s="8">
        <v>893</v>
      </c>
    </row>
    <row r="669" ht="16.0" customHeight="true">
      <c r="A669" t="n" s="7">
        <v>4.9536972E7</v>
      </c>
      <c r="B669" t="s" s="8">
        <v>713</v>
      </c>
      <c r="C669" t="n" s="8">
        <f>IF(false,"005-1516", "005-1516")</f>
      </c>
      <c r="D669" t="s" s="8">
        <v>74</v>
      </c>
      <c r="E669" t="n" s="8">
        <v>1.0</v>
      </c>
      <c r="F669" t="n" s="8">
        <v>82.0</v>
      </c>
      <c r="G669" t="s" s="8">
        <v>63</v>
      </c>
      <c r="H669" t="s" s="8">
        <v>875</v>
      </c>
      <c r="I669" t="s" s="8">
        <v>894</v>
      </c>
    </row>
    <row r="670" ht="16.0" customHeight="true">
      <c r="A670" t="n" s="7">
        <v>4.9264464E7</v>
      </c>
      <c r="B670" t="s" s="8">
        <v>468</v>
      </c>
      <c r="C670" t="n" s="8">
        <f>IF(false,"005-1312", "005-1312")</f>
      </c>
      <c r="D670" t="s" s="8">
        <v>641</v>
      </c>
      <c r="E670" t="n" s="8">
        <v>1.0</v>
      </c>
      <c r="F670" t="n" s="8">
        <v>162.0</v>
      </c>
      <c r="G670" t="s" s="8">
        <v>63</v>
      </c>
      <c r="H670" t="s" s="8">
        <v>875</v>
      </c>
      <c r="I670" t="s" s="8">
        <v>895</v>
      </c>
    </row>
    <row r="671" ht="16.0" customHeight="true">
      <c r="A671" t="n" s="7">
        <v>4.9649785E7</v>
      </c>
      <c r="B671" t="s" s="8">
        <v>781</v>
      </c>
      <c r="C671" t="n" s="8">
        <f>IF(false,"005-1516", "005-1516")</f>
      </c>
      <c r="D671" t="s" s="8">
        <v>74</v>
      </c>
      <c r="E671" t="n" s="8">
        <v>2.0</v>
      </c>
      <c r="F671" t="n" s="8">
        <v>62.0</v>
      </c>
      <c r="G671" t="s" s="8">
        <v>60</v>
      </c>
      <c r="H671" t="s" s="8">
        <v>875</v>
      </c>
      <c r="I671" t="s" s="8">
        <v>896</v>
      </c>
    </row>
    <row r="672" ht="16.0" customHeight="true">
      <c r="A672" t="n" s="7">
        <v>4.9558111E7</v>
      </c>
      <c r="B672" t="s" s="8">
        <v>713</v>
      </c>
      <c r="C672" t="n" s="8">
        <f>IF(false,"01-003884", "01-003884")</f>
      </c>
      <c r="D672" t="s" s="8">
        <v>398</v>
      </c>
      <c r="E672" t="n" s="8">
        <v>1.0</v>
      </c>
      <c r="F672" t="n" s="8">
        <v>90.0</v>
      </c>
      <c r="G672" t="s" s="8">
        <v>63</v>
      </c>
      <c r="H672" t="s" s="8">
        <v>875</v>
      </c>
      <c r="I672" t="s" s="8">
        <v>897</v>
      </c>
    </row>
    <row r="673" ht="16.0" customHeight="true">
      <c r="A673" t="n" s="7">
        <v>4.9536972E7</v>
      </c>
      <c r="B673" t="s" s="8">
        <v>713</v>
      </c>
      <c r="C673" t="n" s="8">
        <f>IF(false,"005-1516", "005-1516")</f>
      </c>
      <c r="D673" t="s" s="8">
        <v>74</v>
      </c>
      <c r="E673" t="n" s="8">
        <v>1.0</v>
      </c>
      <c r="F673" t="n" s="8">
        <v>866.0</v>
      </c>
      <c r="G673" t="s" s="8">
        <v>60</v>
      </c>
      <c r="H673" t="s" s="8">
        <v>875</v>
      </c>
      <c r="I673" t="s" s="8">
        <v>898</v>
      </c>
    </row>
    <row r="674" ht="16.0" customHeight="true">
      <c r="A674" t="n" s="7">
        <v>4.9491336E7</v>
      </c>
      <c r="B674" t="s" s="8">
        <v>713</v>
      </c>
      <c r="C674" t="n" s="8">
        <f>IF(false,"005-1516", "005-1516")</f>
      </c>
      <c r="D674" t="s" s="8">
        <v>74</v>
      </c>
      <c r="E674" t="n" s="8">
        <v>3.0</v>
      </c>
      <c r="F674" t="n" s="8">
        <v>246.0</v>
      </c>
      <c r="G674" t="s" s="8">
        <v>63</v>
      </c>
      <c r="H674" t="s" s="8">
        <v>875</v>
      </c>
      <c r="I674" t="s" s="8">
        <v>899</v>
      </c>
    </row>
    <row r="675" ht="16.0" customHeight="true">
      <c r="A675" t="n" s="7">
        <v>4.9687417E7</v>
      </c>
      <c r="B675" t="s" s="8">
        <v>781</v>
      </c>
      <c r="C675" t="n" s="8">
        <f>IF(false,"005-1516", "005-1516")</f>
      </c>
      <c r="D675" t="s" s="8">
        <v>74</v>
      </c>
      <c r="E675" t="n" s="8">
        <v>3.0</v>
      </c>
      <c r="F675" t="n" s="8">
        <v>507.0</v>
      </c>
      <c r="G675" t="s" s="8">
        <v>63</v>
      </c>
      <c r="H675" t="s" s="8">
        <v>875</v>
      </c>
      <c r="I675" t="s" s="8">
        <v>900</v>
      </c>
    </row>
    <row r="676" ht="16.0" customHeight="true">
      <c r="A676" t="n" s="7">
        <v>4.9558111E7</v>
      </c>
      <c r="B676" t="s" s="8">
        <v>713</v>
      </c>
      <c r="C676" t="n" s="8">
        <f>IF(false,"01-003884", "01-003884")</f>
      </c>
      <c r="D676" t="s" s="8">
        <v>398</v>
      </c>
      <c r="E676" t="n" s="8">
        <v>1.0</v>
      </c>
      <c r="F676" t="n" s="8">
        <v>856.0</v>
      </c>
      <c r="G676" t="s" s="8">
        <v>60</v>
      </c>
      <c r="H676" t="s" s="8">
        <v>875</v>
      </c>
      <c r="I676" t="s" s="8">
        <v>901</v>
      </c>
    </row>
    <row r="677" ht="16.0" customHeight="true">
      <c r="A677" t="n" s="7">
        <v>4.9698733E7</v>
      </c>
      <c r="B677" t="s" s="8">
        <v>857</v>
      </c>
      <c r="C677" t="n" s="8">
        <f>IF(false,"120921370", "120921370")</f>
      </c>
      <c r="D677" t="s" s="8">
        <v>127</v>
      </c>
      <c r="E677" t="n" s="8">
        <v>1.0</v>
      </c>
      <c r="F677" t="n" s="8">
        <v>109.0</v>
      </c>
      <c r="G677" t="s" s="8">
        <v>63</v>
      </c>
      <c r="H677" t="s" s="8">
        <v>875</v>
      </c>
      <c r="I677" t="s" s="8">
        <v>902</v>
      </c>
    </row>
    <row r="678" ht="16.0" customHeight="true">
      <c r="A678" t="n" s="7">
        <v>4.9649785E7</v>
      </c>
      <c r="B678" t="s" s="8">
        <v>781</v>
      </c>
      <c r="C678" t="n" s="8">
        <f>IF(false,"005-1516", "005-1516")</f>
      </c>
      <c r="D678" t="s" s="8">
        <v>74</v>
      </c>
      <c r="E678" t="n" s="8">
        <v>2.0</v>
      </c>
      <c r="F678" t="n" s="8">
        <v>338.0</v>
      </c>
      <c r="G678" t="s" s="8">
        <v>63</v>
      </c>
      <c r="H678" t="s" s="8">
        <v>875</v>
      </c>
      <c r="I678" t="s" s="8">
        <v>903</v>
      </c>
    </row>
    <row r="679" ht="16.0" customHeight="true">
      <c r="A679" t="n" s="7">
        <v>4.9534252E7</v>
      </c>
      <c r="B679" t="s" s="8">
        <v>713</v>
      </c>
      <c r="C679" t="n" s="8">
        <f>IF(false,"005-1516", "005-1516")</f>
      </c>
      <c r="D679" t="s" s="8">
        <v>74</v>
      </c>
      <c r="E679" t="n" s="8">
        <v>1.0</v>
      </c>
      <c r="F679" t="n" s="8">
        <v>182.0</v>
      </c>
      <c r="G679" t="s" s="8">
        <v>63</v>
      </c>
      <c r="H679" t="s" s="8">
        <v>875</v>
      </c>
      <c r="I679" t="s" s="8">
        <v>904</v>
      </c>
    </row>
    <row r="680" ht="16.0" customHeight="true">
      <c r="A680" t="n" s="7">
        <v>4.9524131E7</v>
      </c>
      <c r="B680" t="s" s="8">
        <v>713</v>
      </c>
      <c r="C680" t="n" s="8">
        <f>IF(false,"120921995", "120921995")</f>
      </c>
      <c r="D680" t="s" s="8">
        <v>125</v>
      </c>
      <c r="E680" t="n" s="8">
        <v>2.0</v>
      </c>
      <c r="F680" t="n" s="8">
        <v>478.0</v>
      </c>
      <c r="G680" t="s" s="8">
        <v>63</v>
      </c>
      <c r="H680" t="s" s="8">
        <v>875</v>
      </c>
      <c r="I680" t="s" s="8">
        <v>905</v>
      </c>
    </row>
    <row r="681" ht="16.0" customHeight="true">
      <c r="A681" t="n" s="7">
        <v>4.9698733E7</v>
      </c>
      <c r="B681" t="s" s="8">
        <v>857</v>
      </c>
      <c r="C681" t="n" s="8">
        <f>IF(false,"120921370", "120921370")</f>
      </c>
      <c r="D681" t="s" s="8">
        <v>127</v>
      </c>
      <c r="E681" t="n" s="8">
        <v>1.0</v>
      </c>
      <c r="F681" t="n" s="8">
        <v>1689.0</v>
      </c>
      <c r="G681" t="s" s="8">
        <v>53</v>
      </c>
      <c r="H681" t="s" s="8">
        <v>875</v>
      </c>
      <c r="I681" t="s" s="8">
        <v>906</v>
      </c>
    </row>
    <row r="682" ht="16.0" customHeight="true">
      <c r="A682" t="n" s="7">
        <v>4.9578197E7</v>
      </c>
      <c r="B682" t="s" s="8">
        <v>781</v>
      </c>
      <c r="C682" t="n" s="8">
        <f>IF(false,"120922752", "120922752")</f>
      </c>
      <c r="D682" t="s" s="8">
        <v>907</v>
      </c>
      <c r="E682" t="n" s="8">
        <v>1.0</v>
      </c>
      <c r="F682" t="n" s="8">
        <v>331.0</v>
      </c>
      <c r="G682" t="s" s="8">
        <v>60</v>
      </c>
      <c r="H682" t="s" s="8">
        <v>875</v>
      </c>
      <c r="I682" t="s" s="8">
        <v>908</v>
      </c>
    </row>
    <row r="683" ht="16.0" customHeight="true">
      <c r="A683" t="n" s="7">
        <v>4.9534252E7</v>
      </c>
      <c r="B683" t="s" s="8">
        <v>713</v>
      </c>
      <c r="C683" t="n" s="8">
        <f>IF(false,"005-1516", "005-1516")</f>
      </c>
      <c r="D683" t="s" s="8">
        <v>74</v>
      </c>
      <c r="E683" t="n" s="8">
        <v>1.0</v>
      </c>
      <c r="F683" t="n" s="8">
        <v>506.0</v>
      </c>
      <c r="G683" t="s" s="8">
        <v>53</v>
      </c>
      <c r="H683" t="s" s="8">
        <v>875</v>
      </c>
      <c r="I683" t="s" s="8">
        <v>909</v>
      </c>
    </row>
    <row r="684" ht="16.0" customHeight="true">
      <c r="A684" t="n" s="7">
        <v>4.9698866E7</v>
      </c>
      <c r="B684" t="s" s="8">
        <v>857</v>
      </c>
      <c r="C684" t="n" s="8">
        <f>IF(false,"120922090", "120922090")</f>
      </c>
      <c r="D684" t="s" s="8">
        <v>76</v>
      </c>
      <c r="E684" t="n" s="8">
        <v>2.0</v>
      </c>
      <c r="F684" t="n" s="8">
        <v>1797.0</v>
      </c>
      <c r="G684" t="s" s="8">
        <v>53</v>
      </c>
      <c r="H684" t="s" s="8">
        <v>875</v>
      </c>
      <c r="I684" t="s" s="8">
        <v>910</v>
      </c>
    </row>
    <row r="685" ht="16.0" customHeight="true">
      <c r="A685" t="n" s="7">
        <v>4.9701374E7</v>
      </c>
      <c r="B685" t="s" s="8">
        <v>857</v>
      </c>
      <c r="C685" t="n" s="8">
        <f>IF(false,"005-1516", "005-1516")</f>
      </c>
      <c r="D685" t="s" s="8">
        <v>74</v>
      </c>
      <c r="E685" t="n" s="8">
        <v>1.0</v>
      </c>
      <c r="F685" t="n" s="8">
        <v>58.0</v>
      </c>
      <c r="G685" t="s" s="8">
        <v>63</v>
      </c>
      <c r="H685" t="s" s="8">
        <v>875</v>
      </c>
      <c r="I685" t="s" s="8">
        <v>911</v>
      </c>
    </row>
    <row r="686" ht="16.0" customHeight="true">
      <c r="A686" t="n" s="7">
        <v>4.9526386E7</v>
      </c>
      <c r="B686" t="s" s="8">
        <v>713</v>
      </c>
      <c r="C686" t="n" s="8">
        <f>IF(false,"01-003884", "01-003884")</f>
      </c>
      <c r="D686" t="s" s="8">
        <v>398</v>
      </c>
      <c r="E686" t="n" s="8">
        <v>1.0</v>
      </c>
      <c r="F686" t="n" s="8">
        <v>90.0</v>
      </c>
      <c r="G686" t="s" s="8">
        <v>63</v>
      </c>
      <c r="H686" t="s" s="8">
        <v>875</v>
      </c>
      <c r="I686" t="s" s="8">
        <v>912</v>
      </c>
    </row>
    <row r="687" ht="16.0" customHeight="true">
      <c r="A687" t="n" s="7">
        <v>4.9631346E7</v>
      </c>
      <c r="B687" t="s" s="8">
        <v>781</v>
      </c>
      <c r="C687" t="n" s="8">
        <f>IF(false,"120921370", "120921370")</f>
      </c>
      <c r="D687" t="s" s="8">
        <v>127</v>
      </c>
      <c r="E687" t="n" s="8">
        <v>2.0</v>
      </c>
      <c r="F687" t="n" s="8">
        <v>400.0</v>
      </c>
      <c r="G687" t="s" s="8">
        <v>63</v>
      </c>
      <c r="H687" t="s" s="8">
        <v>875</v>
      </c>
      <c r="I687" t="s" s="8">
        <v>913</v>
      </c>
    </row>
    <row r="688" ht="16.0" customHeight="true">
      <c r="A688" t="n" s="7">
        <v>4.9283634E7</v>
      </c>
      <c r="B688" t="s" s="8">
        <v>468</v>
      </c>
      <c r="C688" t="n" s="8">
        <f>IF(false,"120923124", "120923124")</f>
      </c>
      <c r="D688" t="s" s="8">
        <v>513</v>
      </c>
      <c r="E688" t="n" s="8">
        <v>1.0</v>
      </c>
      <c r="F688" t="n" s="8">
        <v>432.0</v>
      </c>
      <c r="G688" t="s" s="8">
        <v>63</v>
      </c>
      <c r="H688" t="s" s="8">
        <v>875</v>
      </c>
      <c r="I688" t="s" s="8">
        <v>914</v>
      </c>
    </row>
    <row r="689" ht="16.0" customHeight="true">
      <c r="A689" t="n" s="7">
        <v>4.9705246E7</v>
      </c>
      <c r="B689" t="s" s="8">
        <v>857</v>
      </c>
      <c r="C689" t="n" s="8">
        <f>IF(false,"120923170", "120923170")</f>
      </c>
      <c r="D689" t="s" s="8">
        <v>915</v>
      </c>
      <c r="E689" t="n" s="8">
        <v>1.0</v>
      </c>
      <c r="F689" t="n" s="8">
        <v>122.0</v>
      </c>
      <c r="G689" t="s" s="8">
        <v>53</v>
      </c>
      <c r="H689" t="s" s="8">
        <v>875</v>
      </c>
      <c r="I689" t="s" s="8">
        <v>916</v>
      </c>
    </row>
    <row r="690" ht="16.0" customHeight="true">
      <c r="A690" t="n" s="7">
        <v>4.9442962E7</v>
      </c>
      <c r="B690" t="s" s="8">
        <v>575</v>
      </c>
      <c r="C690" t="n" s="8">
        <f>IF(false,"120921898", "120921898")</f>
      </c>
      <c r="D690" t="s" s="8">
        <v>606</v>
      </c>
      <c r="E690" t="n" s="8">
        <v>1.0</v>
      </c>
      <c r="F690" t="n" s="8">
        <v>259.0</v>
      </c>
      <c r="G690" t="s" s="8">
        <v>63</v>
      </c>
      <c r="H690" t="s" s="8">
        <v>875</v>
      </c>
      <c r="I690" t="s" s="8">
        <v>917</v>
      </c>
    </row>
    <row r="691" ht="16.0" customHeight="true">
      <c r="A691" t="n" s="7">
        <v>4.9709538E7</v>
      </c>
      <c r="B691" t="s" s="8">
        <v>857</v>
      </c>
      <c r="C691" t="n" s="8">
        <f>IF(false,"01-003884", "01-003884")</f>
      </c>
      <c r="D691" t="s" s="8">
        <v>398</v>
      </c>
      <c r="E691" t="n" s="8">
        <v>1.0</v>
      </c>
      <c r="F691" t="n" s="8">
        <v>151.0</v>
      </c>
      <c r="G691" t="s" s="8">
        <v>63</v>
      </c>
      <c r="H691" t="s" s="8">
        <v>875</v>
      </c>
      <c r="I691" t="s" s="8">
        <v>918</v>
      </c>
    </row>
    <row r="692" ht="16.0" customHeight="true">
      <c r="A692" t="n" s="7">
        <v>4.9688825E7</v>
      </c>
      <c r="B692" t="s" s="8">
        <v>857</v>
      </c>
      <c r="C692" t="n" s="8">
        <f>IF(false,"120906022", "120906022")</f>
      </c>
      <c r="D692" t="s" s="8">
        <v>889</v>
      </c>
      <c r="E692" t="n" s="8">
        <v>3.0</v>
      </c>
      <c r="F692" t="n" s="8">
        <v>231.0</v>
      </c>
      <c r="G692" t="s" s="8">
        <v>63</v>
      </c>
      <c r="H692" t="s" s="8">
        <v>875</v>
      </c>
      <c r="I692" t="s" s="8">
        <v>919</v>
      </c>
    </row>
    <row r="693" ht="16.0" customHeight="true">
      <c r="A693" t="n" s="7">
        <v>4.9548687E7</v>
      </c>
      <c r="B693" t="s" s="8">
        <v>713</v>
      </c>
      <c r="C693" t="n" s="8">
        <f>IF(false,"01-003884", "01-003884")</f>
      </c>
      <c r="D693" t="s" s="8">
        <v>398</v>
      </c>
      <c r="E693" t="n" s="8">
        <v>1.0</v>
      </c>
      <c r="F693" t="n" s="8">
        <v>90.0</v>
      </c>
      <c r="G693" t="s" s="8">
        <v>63</v>
      </c>
      <c r="H693" t="s" s="8">
        <v>875</v>
      </c>
      <c r="I693" t="s" s="8">
        <v>920</v>
      </c>
    </row>
    <row r="694" ht="16.0" customHeight="true">
      <c r="A694" t="n" s="7">
        <v>4.9515776E7</v>
      </c>
      <c r="B694" t="s" s="8">
        <v>713</v>
      </c>
      <c r="C694" t="n" s="8">
        <f>IF(false,"005-1515", "005-1515")</f>
      </c>
      <c r="D694" t="s" s="8">
        <v>92</v>
      </c>
      <c r="E694" t="n" s="8">
        <v>1.0</v>
      </c>
      <c r="F694" t="n" s="8">
        <v>150.0</v>
      </c>
      <c r="G694" t="s" s="8">
        <v>63</v>
      </c>
      <c r="H694" t="s" s="8">
        <v>875</v>
      </c>
      <c r="I694" t="s" s="8">
        <v>921</v>
      </c>
    </row>
    <row r="695" ht="16.0" customHeight="true">
      <c r="A695" t="n" s="7">
        <v>4.9651203E7</v>
      </c>
      <c r="B695" t="s" s="8">
        <v>781</v>
      </c>
      <c r="C695" t="n" s="8">
        <f>IF(false,"120923131", "120923131")</f>
      </c>
      <c r="D695" t="s" s="8">
        <v>922</v>
      </c>
      <c r="E695" t="n" s="8">
        <v>1.0</v>
      </c>
      <c r="F695" t="n" s="8">
        <v>180.0</v>
      </c>
      <c r="G695" t="s" s="8">
        <v>63</v>
      </c>
      <c r="H695" t="s" s="8">
        <v>875</v>
      </c>
      <c r="I695" t="s" s="8">
        <v>923</v>
      </c>
    </row>
    <row r="696" ht="16.0" customHeight="true">
      <c r="A696" t="n" s="7">
        <v>4.9651203E7</v>
      </c>
      <c r="B696" t="s" s="8">
        <v>781</v>
      </c>
      <c r="C696" t="n" s="8">
        <f>IF(false,"120922870", "120922870")</f>
      </c>
      <c r="D696" t="s" s="8">
        <v>924</v>
      </c>
      <c r="E696" t="n" s="8">
        <v>1.0</v>
      </c>
      <c r="F696" t="n" s="8">
        <v>169.0</v>
      </c>
      <c r="G696" t="s" s="8">
        <v>63</v>
      </c>
      <c r="H696" t="s" s="8">
        <v>875</v>
      </c>
      <c r="I696" t="s" s="8">
        <v>923</v>
      </c>
    </row>
    <row r="697" ht="16.0" customHeight="true">
      <c r="A697" t="n" s="7">
        <v>4.9515303E7</v>
      </c>
      <c r="B697" t="s" s="8">
        <v>713</v>
      </c>
      <c r="C697" t="n" s="8">
        <f>IF(false,"005-1376", "005-1376")</f>
      </c>
      <c r="D697" t="s" s="8">
        <v>177</v>
      </c>
      <c r="E697" t="n" s="8">
        <v>1.0</v>
      </c>
      <c r="F697" t="n" s="8">
        <v>59.0</v>
      </c>
      <c r="G697" t="s" s="8">
        <v>63</v>
      </c>
      <c r="H697" t="s" s="8">
        <v>875</v>
      </c>
      <c r="I697" t="s" s="8">
        <v>925</v>
      </c>
    </row>
    <row r="698" ht="16.0" customHeight="true">
      <c r="A698" t="n" s="7">
        <v>4.9655969E7</v>
      </c>
      <c r="B698" t="s" s="8">
        <v>781</v>
      </c>
      <c r="C698" t="n" s="8">
        <f>IF(false,"120922979", "120922979")</f>
      </c>
      <c r="D698" t="s" s="8">
        <v>611</v>
      </c>
      <c r="E698" t="n" s="8">
        <v>1.0</v>
      </c>
      <c r="F698" t="n" s="8">
        <v>383.0</v>
      </c>
      <c r="G698" t="s" s="8">
        <v>60</v>
      </c>
      <c r="H698" t="s" s="8">
        <v>875</v>
      </c>
      <c r="I698" t="s" s="8">
        <v>926</v>
      </c>
    </row>
    <row r="699" ht="16.0" customHeight="true">
      <c r="A699" t="n" s="7">
        <v>4.9631346E7</v>
      </c>
      <c r="B699" t="s" s="8">
        <v>781</v>
      </c>
      <c r="C699" t="n" s="8">
        <f>IF(false,"120921370", "120921370")</f>
      </c>
      <c r="D699" t="s" s="8">
        <v>127</v>
      </c>
      <c r="E699" t="n" s="8">
        <v>2.0</v>
      </c>
      <c r="F699" t="n" s="8">
        <v>303.0</v>
      </c>
      <c r="G699" t="s" s="8">
        <v>60</v>
      </c>
      <c r="H699" t="s" s="8">
        <v>875</v>
      </c>
      <c r="I699" t="s" s="8">
        <v>927</v>
      </c>
    </row>
    <row r="700" ht="16.0" customHeight="true">
      <c r="A700" t="n" s="7">
        <v>4.9600542E7</v>
      </c>
      <c r="B700" t="s" s="8">
        <v>781</v>
      </c>
      <c r="C700" t="n" s="8">
        <f>IF(false,"01-003884", "01-003884")</f>
      </c>
      <c r="D700" t="s" s="8">
        <v>398</v>
      </c>
      <c r="E700" t="n" s="8">
        <v>2.0</v>
      </c>
      <c r="F700" t="n" s="8">
        <v>180.0</v>
      </c>
      <c r="G700" t="s" s="8">
        <v>63</v>
      </c>
      <c r="H700" t="s" s="8">
        <v>875</v>
      </c>
      <c r="I700" t="s" s="8">
        <v>928</v>
      </c>
    </row>
    <row r="701" ht="16.0" customHeight="true">
      <c r="A701" t="n" s="7">
        <v>4.9680594E7</v>
      </c>
      <c r="B701" t="s" s="8">
        <v>781</v>
      </c>
      <c r="C701" t="n" s="8">
        <f>IF(false,"120923081", "120923081")</f>
      </c>
      <c r="D701" t="s" s="8">
        <v>929</v>
      </c>
      <c r="E701" t="n" s="8">
        <v>1.0</v>
      </c>
      <c r="F701" t="n" s="8">
        <v>133.0</v>
      </c>
      <c r="G701" t="s" s="8">
        <v>63</v>
      </c>
      <c r="H701" t="s" s="8">
        <v>875</v>
      </c>
      <c r="I701" t="s" s="8">
        <v>930</v>
      </c>
    </row>
    <row r="702" ht="16.0" customHeight="true">
      <c r="A702" t="n" s="7">
        <v>4.9699126E7</v>
      </c>
      <c r="B702" t="s" s="8">
        <v>857</v>
      </c>
      <c r="C702" t="n" s="8">
        <f>IF(false,"120921995", "120921995")</f>
      </c>
      <c r="D702" t="s" s="8">
        <v>125</v>
      </c>
      <c r="E702" t="n" s="8">
        <v>1.0</v>
      </c>
      <c r="F702" t="n" s="8">
        <v>50.0</v>
      </c>
      <c r="G702" t="s" s="8">
        <v>53</v>
      </c>
      <c r="H702" t="s" s="8">
        <v>875</v>
      </c>
      <c r="I702" t="s" s="8">
        <v>931</v>
      </c>
    </row>
    <row r="703" ht="16.0" customHeight="true">
      <c r="A703" t="n" s="7">
        <v>4.9707788E7</v>
      </c>
      <c r="B703" t="s" s="8">
        <v>857</v>
      </c>
      <c r="C703" t="n" s="8">
        <f>IF(false,"120921898", "120921898")</f>
      </c>
      <c r="D703" t="s" s="8">
        <v>606</v>
      </c>
      <c r="E703" t="n" s="8">
        <v>1.0</v>
      </c>
      <c r="F703" t="n" s="8">
        <v>160.0</v>
      </c>
      <c r="G703" t="s" s="8">
        <v>53</v>
      </c>
      <c r="H703" t="s" s="8">
        <v>875</v>
      </c>
      <c r="I703" t="s" s="8">
        <v>932</v>
      </c>
    </row>
    <row r="704" ht="16.0" customHeight="true">
      <c r="A704" t="n" s="7">
        <v>4.9548687E7</v>
      </c>
      <c r="B704" t="s" s="8">
        <v>713</v>
      </c>
      <c r="C704" t="n" s="8">
        <f>IF(false,"01-003884", "01-003884")</f>
      </c>
      <c r="D704" t="s" s="8">
        <v>398</v>
      </c>
      <c r="E704" t="n" s="8">
        <v>1.0</v>
      </c>
      <c r="F704" t="n" s="8">
        <v>194.0</v>
      </c>
      <c r="G704" t="s" s="8">
        <v>60</v>
      </c>
      <c r="H704" t="s" s="8">
        <v>875</v>
      </c>
      <c r="I704" t="s" s="8">
        <v>933</v>
      </c>
    </row>
    <row r="705" ht="16.0" customHeight="true">
      <c r="A705" t="n" s="7">
        <v>4.9526386E7</v>
      </c>
      <c r="B705" t="s" s="8">
        <v>713</v>
      </c>
      <c r="C705" t="n" s="8">
        <f>IF(false,"01-003884", "01-003884")</f>
      </c>
      <c r="D705" t="s" s="8">
        <v>398</v>
      </c>
      <c r="E705" t="n" s="8">
        <v>1.0</v>
      </c>
      <c r="F705" t="n" s="8">
        <v>242.0</v>
      </c>
      <c r="G705" t="s" s="8">
        <v>60</v>
      </c>
      <c r="H705" t="s" s="8">
        <v>875</v>
      </c>
      <c r="I705" t="s" s="8">
        <v>934</v>
      </c>
    </row>
    <row r="706" ht="16.0" customHeight="true">
      <c r="A706" t="n" s="7">
        <v>4.9515303E7</v>
      </c>
      <c r="B706" t="s" s="8">
        <v>713</v>
      </c>
      <c r="C706" t="n" s="8">
        <f>IF(false,"005-1376", "005-1376")</f>
      </c>
      <c r="D706" t="s" s="8">
        <v>177</v>
      </c>
      <c r="E706" t="n" s="8">
        <v>1.0</v>
      </c>
      <c r="F706" t="n" s="8">
        <v>615.0</v>
      </c>
      <c r="G706" t="s" s="8">
        <v>53</v>
      </c>
      <c r="H706" t="s" s="8">
        <v>875</v>
      </c>
      <c r="I706" t="s" s="8">
        <v>935</v>
      </c>
    </row>
    <row r="707" ht="16.0" customHeight="true">
      <c r="A707" t="n" s="7">
        <v>4.9491336E7</v>
      </c>
      <c r="B707" t="s" s="8">
        <v>713</v>
      </c>
      <c r="C707" t="n" s="8">
        <f>IF(false,"005-1516", "005-1516")</f>
      </c>
      <c r="D707" t="s" s="8">
        <v>74</v>
      </c>
      <c r="E707" t="n" s="8">
        <v>3.0</v>
      </c>
      <c r="F707" t="n" s="8">
        <v>899.0</v>
      </c>
      <c r="G707" t="s" s="8">
        <v>53</v>
      </c>
      <c r="H707" t="s" s="8">
        <v>875</v>
      </c>
      <c r="I707" t="s" s="8">
        <v>936</v>
      </c>
    </row>
    <row r="708" ht="16.0" customHeight="true">
      <c r="A708" t="n" s="7">
        <v>4.9624297E7</v>
      </c>
      <c r="B708" t="s" s="8">
        <v>781</v>
      </c>
      <c r="C708" t="n" s="8">
        <f>IF(false,"005-1512", "005-1512")</f>
      </c>
      <c r="D708" t="s" s="8">
        <v>94</v>
      </c>
      <c r="E708" t="n" s="8">
        <v>2.0</v>
      </c>
      <c r="F708" t="n" s="8">
        <v>260.0</v>
      </c>
      <c r="G708" t="s" s="8">
        <v>63</v>
      </c>
      <c r="H708" t="s" s="8">
        <v>875</v>
      </c>
      <c r="I708" t="s" s="8">
        <v>937</v>
      </c>
    </row>
    <row r="709" ht="16.0" customHeight="true">
      <c r="A709" t="n" s="7">
        <v>4.9618471E7</v>
      </c>
      <c r="B709" t="s" s="8">
        <v>781</v>
      </c>
      <c r="C709" t="n" s="8">
        <f>IF(false,"120922769", "120922769")</f>
      </c>
      <c r="D709" t="s" s="8">
        <v>136</v>
      </c>
      <c r="E709" t="n" s="8">
        <v>3.0</v>
      </c>
      <c r="F709" t="n" s="8">
        <v>477.0</v>
      </c>
      <c r="G709" t="s" s="8">
        <v>63</v>
      </c>
      <c r="H709" t="s" s="8">
        <v>875</v>
      </c>
      <c r="I709" t="s" s="8">
        <v>938</v>
      </c>
    </row>
    <row r="710" ht="16.0" customHeight="true">
      <c r="A710" t="n" s="7">
        <v>4.9309802E7</v>
      </c>
      <c r="B710" t="s" s="8">
        <v>575</v>
      </c>
      <c r="C710" t="n" s="8">
        <f>IF(false,"120921899", "120921899")</f>
      </c>
      <c r="D710" t="s" s="8">
        <v>222</v>
      </c>
      <c r="E710" t="n" s="8">
        <v>1.0</v>
      </c>
      <c r="F710" t="n" s="8">
        <v>286.0</v>
      </c>
      <c r="G710" t="s" s="8">
        <v>63</v>
      </c>
      <c r="H710" t="s" s="8">
        <v>875</v>
      </c>
      <c r="I710" t="s" s="8">
        <v>939</v>
      </c>
    </row>
    <row r="711" ht="16.0" customHeight="true">
      <c r="A711" t="n" s="7">
        <v>4.9806914E7</v>
      </c>
      <c r="B711" t="s" s="8">
        <v>857</v>
      </c>
      <c r="C711" t="n" s="8">
        <f>IF(false,"120922876", "120922876")</f>
      </c>
      <c r="D711" t="s" s="8">
        <v>940</v>
      </c>
      <c r="E711" t="n" s="8">
        <v>1.0</v>
      </c>
      <c r="F711" t="n" s="8">
        <v>858.0</v>
      </c>
      <c r="G711" t="s" s="8">
        <v>60</v>
      </c>
      <c r="H711" t="s" s="8">
        <v>875</v>
      </c>
      <c r="I711" t="s" s="8">
        <v>941</v>
      </c>
    </row>
    <row r="712" ht="16.0" customHeight="true">
      <c r="A712" t="n" s="7">
        <v>4.9580564E7</v>
      </c>
      <c r="B712" t="s" s="8">
        <v>781</v>
      </c>
      <c r="C712" t="n" s="8">
        <f>IF(false,"120922769", "120922769")</f>
      </c>
      <c r="D712" t="s" s="8">
        <v>136</v>
      </c>
      <c r="E712" t="n" s="8">
        <v>2.0</v>
      </c>
      <c r="F712" t="n" s="8">
        <v>458.0</v>
      </c>
      <c r="G712" t="s" s="8">
        <v>63</v>
      </c>
      <c r="H712" t="s" s="8">
        <v>875</v>
      </c>
      <c r="I712" t="s" s="8">
        <v>942</v>
      </c>
    </row>
    <row r="713" ht="16.0" customHeight="true">
      <c r="A713" t="n" s="7">
        <v>4.9618471E7</v>
      </c>
      <c r="B713" t="s" s="8">
        <v>781</v>
      </c>
      <c r="C713" t="n" s="8">
        <f>IF(false,"120922769", "120922769")</f>
      </c>
      <c r="D713" t="s" s="8">
        <v>136</v>
      </c>
      <c r="E713" t="n" s="8">
        <v>3.0</v>
      </c>
      <c r="F713" t="n" s="8">
        <v>500.0</v>
      </c>
      <c r="G713" t="s" s="8">
        <v>60</v>
      </c>
      <c r="H713" t="s" s="8">
        <v>875</v>
      </c>
      <c r="I713" t="s" s="8">
        <v>943</v>
      </c>
    </row>
    <row r="714" ht="16.0" customHeight="true">
      <c r="A714" t="n" s="7">
        <v>4.9487659E7</v>
      </c>
      <c r="B714" t="s" s="8">
        <v>713</v>
      </c>
      <c r="C714" t="n" s="8">
        <f>IF(false,"120922969", "120922969")</f>
      </c>
      <c r="D714" t="s" s="8">
        <v>944</v>
      </c>
      <c r="E714" t="n" s="8">
        <v>1.0</v>
      </c>
      <c r="F714" t="n" s="8">
        <v>734.0</v>
      </c>
      <c r="G714" t="s" s="8">
        <v>53</v>
      </c>
      <c r="H714" t="s" s="8">
        <v>875</v>
      </c>
      <c r="I714" t="s" s="8">
        <v>945</v>
      </c>
    </row>
    <row r="715" ht="16.0" customHeight="true">
      <c r="A715" t="n" s="7">
        <v>4.9510097E7</v>
      </c>
      <c r="B715" t="s" s="8">
        <v>713</v>
      </c>
      <c r="C715" t="n" s="8">
        <f>IF(false,"005-1515", "005-1515")</f>
      </c>
      <c r="D715" t="s" s="8">
        <v>92</v>
      </c>
      <c r="E715" t="n" s="8">
        <v>10.0</v>
      </c>
      <c r="F715" t="n" s="8">
        <v>2300.0</v>
      </c>
      <c r="G715" t="s" s="8">
        <v>63</v>
      </c>
      <c r="H715" t="s" s="8">
        <v>875</v>
      </c>
      <c r="I715" t="s" s="8">
        <v>946</v>
      </c>
    </row>
    <row r="716" ht="16.0" customHeight="true">
      <c r="A716" t="n" s="7">
        <v>4.9510097E7</v>
      </c>
      <c r="B716" t="s" s="8">
        <v>713</v>
      </c>
      <c r="C716" t="n" s="8">
        <f>IF(false,"005-1515", "005-1515")</f>
      </c>
      <c r="D716" t="s" s="8">
        <v>92</v>
      </c>
      <c r="E716" t="n" s="8">
        <v>10.0</v>
      </c>
      <c r="F716" t="n" s="8">
        <v>3575.0</v>
      </c>
      <c r="G716" t="s" s="8">
        <v>60</v>
      </c>
      <c r="H716" t="s" s="8">
        <v>875</v>
      </c>
      <c r="I716" t="s" s="8">
        <v>947</v>
      </c>
    </row>
    <row r="717" ht="16.0" customHeight="true">
      <c r="A717" t="n" s="7">
        <v>4.9514576E7</v>
      </c>
      <c r="B717" t="s" s="8">
        <v>713</v>
      </c>
      <c r="C717" t="n" s="8">
        <f>IF(false,"005-1515", "005-1515")</f>
      </c>
      <c r="D717" t="s" s="8">
        <v>92</v>
      </c>
      <c r="E717" t="n" s="8">
        <v>1.0</v>
      </c>
      <c r="F717" t="n" s="8">
        <v>150.0</v>
      </c>
      <c r="G717" t="s" s="8">
        <v>63</v>
      </c>
      <c r="H717" t="s" s="8">
        <v>875</v>
      </c>
      <c r="I717" t="s" s="8">
        <v>948</v>
      </c>
    </row>
    <row r="718" ht="16.0" customHeight="true">
      <c r="A718" t="n" s="7">
        <v>4.9667473E7</v>
      </c>
      <c r="B718" t="s" s="8">
        <v>781</v>
      </c>
      <c r="C718" t="n" s="8">
        <f>IF(false,"005-1512", "005-1512")</f>
      </c>
      <c r="D718" t="s" s="8">
        <v>94</v>
      </c>
      <c r="E718" t="n" s="8">
        <v>1.0</v>
      </c>
      <c r="F718" t="n" s="8">
        <v>243.0</v>
      </c>
      <c r="G718" t="s" s="8">
        <v>60</v>
      </c>
      <c r="H718" t="s" s="8">
        <v>875</v>
      </c>
      <c r="I718" t="s" s="8">
        <v>949</v>
      </c>
    </row>
    <row r="719" ht="16.0" customHeight="true">
      <c r="A719" t="n" s="7">
        <v>4.9514576E7</v>
      </c>
      <c r="B719" t="s" s="8">
        <v>713</v>
      </c>
      <c r="C719" t="n" s="8">
        <f>IF(false,"005-1515", "005-1515")</f>
      </c>
      <c r="D719" t="s" s="8">
        <v>92</v>
      </c>
      <c r="E719" t="n" s="8">
        <v>1.0</v>
      </c>
      <c r="F719" t="n" s="8">
        <v>113.0</v>
      </c>
      <c r="G719" t="s" s="8">
        <v>53</v>
      </c>
      <c r="H719" t="s" s="8">
        <v>875</v>
      </c>
      <c r="I719" t="s" s="8">
        <v>950</v>
      </c>
    </row>
    <row r="720" ht="16.0" customHeight="true">
      <c r="A720" t="n" s="7">
        <v>4.9435644E7</v>
      </c>
      <c r="B720" t="s" s="8">
        <v>575</v>
      </c>
      <c r="C720" t="n" s="8">
        <f>IF(false,"120921370", "120921370")</f>
      </c>
      <c r="D720" t="s" s="8">
        <v>127</v>
      </c>
      <c r="E720" t="n" s="8">
        <v>2.0</v>
      </c>
      <c r="F720" t="n" s="8">
        <v>3597.0</v>
      </c>
      <c r="G720" t="s" s="8">
        <v>53</v>
      </c>
      <c r="H720" t="s" s="8">
        <v>875</v>
      </c>
      <c r="I720" t="s" s="8">
        <v>951</v>
      </c>
    </row>
    <row r="721" ht="16.0" customHeight="true">
      <c r="A721" t="n" s="7">
        <v>4.9409422E7</v>
      </c>
      <c r="B721" t="s" s="8">
        <v>575</v>
      </c>
      <c r="C721" t="n" s="8">
        <f>IF(false,"120922981", "120922981")</f>
      </c>
      <c r="D721" t="s" s="8">
        <v>952</v>
      </c>
      <c r="E721" t="n" s="8">
        <v>1.0</v>
      </c>
      <c r="F721" t="n" s="8">
        <v>1200.0</v>
      </c>
      <c r="G721" t="s" s="8">
        <v>53</v>
      </c>
      <c r="H721" t="s" s="8">
        <v>875</v>
      </c>
      <c r="I721" t="s" s="8">
        <v>953</v>
      </c>
    </row>
    <row r="722" ht="16.0" customHeight="true">
      <c r="A722" t="n" s="7">
        <v>4.9489932E7</v>
      </c>
      <c r="B722" t="s" s="8">
        <v>713</v>
      </c>
      <c r="C722" t="n" s="8">
        <f>IF(false,"120921995", "120921995")</f>
      </c>
      <c r="D722" t="s" s="8">
        <v>125</v>
      </c>
      <c r="E722" t="n" s="8">
        <v>2.0</v>
      </c>
      <c r="F722" t="n" s="8">
        <v>476.0</v>
      </c>
      <c r="G722" t="s" s="8">
        <v>63</v>
      </c>
      <c r="H722" t="s" s="8">
        <v>875</v>
      </c>
      <c r="I722" t="s" s="8">
        <v>954</v>
      </c>
    </row>
    <row r="723" ht="16.0" customHeight="true">
      <c r="A723" t="n" s="7">
        <v>4.9489932E7</v>
      </c>
      <c r="B723" t="s" s="8">
        <v>713</v>
      </c>
      <c r="C723" t="n" s="8">
        <f>IF(false,"120921995", "120921995")</f>
      </c>
      <c r="D723" t="s" s="8">
        <v>125</v>
      </c>
      <c r="E723" t="n" s="8">
        <v>2.0</v>
      </c>
      <c r="F723" t="n" s="8">
        <v>100.0</v>
      </c>
      <c r="G723" t="s" s="8">
        <v>53</v>
      </c>
      <c r="H723" t="s" s="8">
        <v>875</v>
      </c>
      <c r="I723" t="s" s="8">
        <v>955</v>
      </c>
    </row>
    <row r="724" ht="16.0" customHeight="true">
      <c r="A724" t="n" s="7">
        <v>4.9531687E7</v>
      </c>
      <c r="B724" t="s" s="8">
        <v>713</v>
      </c>
      <c r="C724" t="n" s="8">
        <f>IF(false,"120921903", "120921903")</f>
      </c>
      <c r="D724" t="s" s="8">
        <v>115</v>
      </c>
      <c r="E724" t="n" s="8">
        <v>1.0</v>
      </c>
      <c r="F724" t="n" s="8">
        <v>151.0</v>
      </c>
      <c r="G724" t="s" s="8">
        <v>63</v>
      </c>
      <c r="H724" t="s" s="8">
        <v>875</v>
      </c>
      <c r="I724" t="s" s="8">
        <v>956</v>
      </c>
    </row>
    <row r="725" ht="16.0" customHeight="true">
      <c r="A725" t="n" s="7">
        <v>4.9549143E7</v>
      </c>
      <c r="B725" t="s" s="8">
        <v>713</v>
      </c>
      <c r="C725" t="n" s="8">
        <f>IF(false,"005-1516", "005-1516")</f>
      </c>
      <c r="D725" t="s" s="8">
        <v>74</v>
      </c>
      <c r="E725" t="n" s="8">
        <v>2.0</v>
      </c>
      <c r="F725" t="n" s="8">
        <v>338.0</v>
      </c>
      <c r="G725" t="s" s="8">
        <v>63</v>
      </c>
      <c r="H725" t="s" s="8">
        <v>875</v>
      </c>
      <c r="I725" t="s" s="8">
        <v>957</v>
      </c>
    </row>
    <row r="726" ht="16.0" customHeight="true">
      <c r="A726" t="n" s="7">
        <v>4.9275131E7</v>
      </c>
      <c r="B726" t="s" s="8">
        <v>468</v>
      </c>
      <c r="C726" t="n" s="8">
        <f>IF(false,"120922352", "120922352")</f>
      </c>
      <c r="D726" t="s" s="8">
        <v>284</v>
      </c>
      <c r="E726" t="n" s="8">
        <v>1.0</v>
      </c>
      <c r="F726" t="n" s="8">
        <v>154.0</v>
      </c>
      <c r="G726" t="s" s="8">
        <v>63</v>
      </c>
      <c r="H726" t="s" s="8">
        <v>875</v>
      </c>
      <c r="I726" t="s" s="8">
        <v>958</v>
      </c>
    </row>
    <row r="727" ht="16.0" customHeight="true">
      <c r="A727" t="n" s="7">
        <v>4.9823592E7</v>
      </c>
      <c r="B727" t="s" s="8">
        <v>857</v>
      </c>
      <c r="C727" t="n" s="8">
        <f>IF(false,"1003343", "1003343")</f>
      </c>
      <c r="D727" t="s" s="8">
        <v>271</v>
      </c>
      <c r="E727" t="n" s="8">
        <v>1.0</v>
      </c>
      <c r="F727" t="n" s="8">
        <v>411.0</v>
      </c>
      <c r="G727" t="s" s="8">
        <v>53</v>
      </c>
      <c r="H727" t="s" s="8">
        <v>875</v>
      </c>
      <c r="I727" t="s" s="8">
        <v>959</v>
      </c>
    </row>
    <row r="728" ht="16.0" customHeight="true">
      <c r="A728" t="n" s="7">
        <v>4.9765561E7</v>
      </c>
      <c r="B728" t="s" s="8">
        <v>857</v>
      </c>
      <c r="C728" t="n" s="8">
        <f>IF(false,"120921853", "120921853")</f>
      </c>
      <c r="D728" t="s" s="8">
        <v>412</v>
      </c>
      <c r="E728" t="n" s="8">
        <v>2.0</v>
      </c>
      <c r="F728" t="n" s="8">
        <v>150.0</v>
      </c>
      <c r="G728" t="s" s="8">
        <v>53</v>
      </c>
      <c r="H728" t="s" s="8">
        <v>875</v>
      </c>
      <c r="I728" t="s" s="8">
        <v>960</v>
      </c>
    </row>
    <row r="729" ht="16.0" customHeight="true">
      <c r="A729" t="n" s="7">
        <v>4.96628E7</v>
      </c>
      <c r="B729" t="s" s="8">
        <v>781</v>
      </c>
      <c r="C729" t="n" s="8">
        <f>IF(false,"005-1516", "005-1516")</f>
      </c>
      <c r="D729" t="s" s="8">
        <v>74</v>
      </c>
      <c r="E729" t="n" s="8">
        <v>1.0</v>
      </c>
      <c r="F729" t="n" s="8">
        <v>99.0</v>
      </c>
      <c r="G729" t="s" s="8">
        <v>53</v>
      </c>
      <c r="H729" t="s" s="8">
        <v>875</v>
      </c>
      <c r="I729" t="s" s="8">
        <v>961</v>
      </c>
    </row>
    <row r="730" ht="16.0" customHeight="true">
      <c r="A730" t="n" s="7">
        <v>4.9567974E7</v>
      </c>
      <c r="B730" t="s" s="8">
        <v>781</v>
      </c>
      <c r="C730" t="n" s="8">
        <f>IF(false,"005-1516", "005-1516")</f>
      </c>
      <c r="D730" t="s" s="8">
        <v>74</v>
      </c>
      <c r="E730" t="n" s="8">
        <v>2.0</v>
      </c>
      <c r="F730" t="n" s="8">
        <v>338.0</v>
      </c>
      <c r="G730" t="s" s="8">
        <v>63</v>
      </c>
      <c r="H730" t="s" s="8">
        <v>875</v>
      </c>
      <c r="I730" t="s" s="8">
        <v>962</v>
      </c>
    </row>
    <row r="731" ht="16.0" customHeight="true">
      <c r="A731" t="n" s="7">
        <v>4.9567974E7</v>
      </c>
      <c r="B731" t="s" s="8">
        <v>781</v>
      </c>
      <c r="C731" t="n" s="8">
        <f>IF(false,"005-1516", "005-1516")</f>
      </c>
      <c r="D731" t="s" s="8">
        <v>74</v>
      </c>
      <c r="E731" t="n" s="8">
        <v>2.0</v>
      </c>
      <c r="F731" t="n" s="8">
        <v>471.0</v>
      </c>
      <c r="G731" t="s" s="8">
        <v>53</v>
      </c>
      <c r="H731" t="s" s="8">
        <v>875</v>
      </c>
      <c r="I731" t="s" s="8">
        <v>963</v>
      </c>
    </row>
    <row r="732" ht="16.0" customHeight="true">
      <c r="A732" t="n" s="7">
        <v>4.9028517E7</v>
      </c>
      <c r="B732" t="s" s="8">
        <v>384</v>
      </c>
      <c r="C732" t="n" s="8">
        <f>IF(false,"120921546", "120921546")</f>
      </c>
      <c r="D732" t="s" s="8">
        <v>964</v>
      </c>
      <c r="E732" t="n" s="8">
        <v>1.0</v>
      </c>
      <c r="F732" t="n" s="8">
        <v>125.0</v>
      </c>
      <c r="G732" t="s" s="8">
        <v>63</v>
      </c>
      <c r="H732" t="s" s="8">
        <v>875</v>
      </c>
      <c r="I732" t="s" s="8">
        <v>965</v>
      </c>
    </row>
    <row r="733" ht="16.0" customHeight="true">
      <c r="A733" t="n" s="7">
        <v>4.9607898E7</v>
      </c>
      <c r="B733" t="s" s="8">
        <v>781</v>
      </c>
      <c r="C733" t="n" s="8">
        <f>IF(false,"005-1380", "005-1380")</f>
      </c>
      <c r="D733" t="s" s="8">
        <v>186</v>
      </c>
      <c r="E733" t="n" s="8">
        <v>1.0</v>
      </c>
      <c r="F733" t="n" s="8">
        <v>109.0</v>
      </c>
      <c r="G733" t="s" s="8">
        <v>63</v>
      </c>
      <c r="H733" t="s" s="8">
        <v>875</v>
      </c>
      <c r="I733" t="s" s="8">
        <v>966</v>
      </c>
    </row>
    <row r="734" ht="16.0" customHeight="true">
      <c r="A734" t="n" s="7">
        <v>4.9607898E7</v>
      </c>
      <c r="B734" t="s" s="8">
        <v>781</v>
      </c>
      <c r="C734" t="n" s="8">
        <f>IF(false,"120921816", "120921816")</f>
      </c>
      <c r="D734" t="s" s="8">
        <v>565</v>
      </c>
      <c r="E734" t="n" s="8">
        <v>1.0</v>
      </c>
      <c r="F734" t="n" s="8">
        <v>85.0</v>
      </c>
      <c r="G734" t="s" s="8">
        <v>63</v>
      </c>
      <c r="H734" t="s" s="8">
        <v>875</v>
      </c>
      <c r="I734" t="s" s="8">
        <v>966</v>
      </c>
    </row>
    <row r="735" ht="16.0" customHeight="true">
      <c r="A735" t="n" s="7">
        <v>4.9020492E7</v>
      </c>
      <c r="B735" t="s" s="8">
        <v>384</v>
      </c>
      <c r="C735" t="n" s="8">
        <f>IF(false,"120922353", "120922353")</f>
      </c>
      <c r="D735" t="s" s="8">
        <v>383</v>
      </c>
      <c r="E735" t="n" s="8">
        <v>1.0</v>
      </c>
      <c r="F735" t="n" s="8">
        <v>122.0</v>
      </c>
      <c r="G735" t="s" s="8">
        <v>63</v>
      </c>
      <c r="H735" t="s" s="8">
        <v>875</v>
      </c>
      <c r="I735" t="s" s="8">
        <v>967</v>
      </c>
    </row>
    <row r="736" ht="16.0" customHeight="true">
      <c r="A736" t="n" s="7">
        <v>4.9080812E7</v>
      </c>
      <c r="B736" t="s" s="8">
        <v>384</v>
      </c>
      <c r="C736" t="n" s="8">
        <f>IF(false,"005-1517", "005-1517")</f>
      </c>
      <c r="D736" t="s" s="8">
        <v>97</v>
      </c>
      <c r="E736" t="n" s="8">
        <v>1.0</v>
      </c>
      <c r="F736" t="n" s="8">
        <v>134.0</v>
      </c>
      <c r="G736" t="s" s="8">
        <v>63</v>
      </c>
      <c r="H736" t="s" s="8">
        <v>875</v>
      </c>
      <c r="I736" t="s" s="8">
        <v>968</v>
      </c>
    </row>
    <row r="737" ht="16.0" customHeight="true">
      <c r="A737" t="n" s="7">
        <v>4.9685872E7</v>
      </c>
      <c r="B737" t="s" s="8">
        <v>781</v>
      </c>
      <c r="C737" t="n" s="8">
        <f>IF(false,"005-1514", "005-1514")</f>
      </c>
      <c r="D737" t="s" s="8">
        <v>305</v>
      </c>
      <c r="E737" t="n" s="8">
        <v>1.0</v>
      </c>
      <c r="F737" t="n" s="8">
        <v>82.0</v>
      </c>
      <c r="G737" t="s" s="8">
        <v>63</v>
      </c>
      <c r="H737" t="s" s="8">
        <v>875</v>
      </c>
      <c r="I737" t="s" s="8">
        <v>969</v>
      </c>
    </row>
    <row r="738" ht="16.0" customHeight="true">
      <c r="A738" t="n" s="7">
        <v>4.904616E7</v>
      </c>
      <c r="B738" t="s" s="8">
        <v>384</v>
      </c>
      <c r="C738" t="n" s="8">
        <f>IF(false,"003-318", "003-318")</f>
      </c>
      <c r="D738" t="s" s="8">
        <v>109</v>
      </c>
      <c r="E738" t="n" s="8">
        <v>1.0</v>
      </c>
      <c r="F738" t="n" s="8">
        <v>309.0</v>
      </c>
      <c r="G738" t="s" s="8">
        <v>63</v>
      </c>
      <c r="H738" t="s" s="8">
        <v>875</v>
      </c>
      <c r="I738" t="s" s="8">
        <v>970</v>
      </c>
    </row>
    <row r="739" ht="16.0" customHeight="true">
      <c r="A739" t="n" s="7">
        <v>4.9710651E7</v>
      </c>
      <c r="B739" t="s" s="8">
        <v>857</v>
      </c>
      <c r="C739" t="n" s="8">
        <f>IF(false,"005-1377", "005-1377")</f>
      </c>
      <c r="D739" t="s" s="8">
        <v>420</v>
      </c>
      <c r="E739" t="n" s="8">
        <v>1.0</v>
      </c>
      <c r="F739" t="n" s="8">
        <v>242.0</v>
      </c>
      <c r="G739" t="s" s="8">
        <v>63</v>
      </c>
      <c r="H739" t="s" s="8">
        <v>875</v>
      </c>
      <c r="I739" t="s" s="8">
        <v>971</v>
      </c>
    </row>
    <row r="740" ht="16.0" customHeight="true">
      <c r="A740" t="n" s="7">
        <v>4.9710651E7</v>
      </c>
      <c r="B740" t="s" s="8">
        <v>857</v>
      </c>
      <c r="C740" t="n" s="8">
        <f>IF(false,"005-1377", "005-1377")</f>
      </c>
      <c r="D740" t="s" s="8">
        <v>420</v>
      </c>
      <c r="E740" t="n" s="8">
        <v>1.0</v>
      </c>
      <c r="F740" t="n" s="8">
        <v>3.0</v>
      </c>
      <c r="G740" t="s" s="8">
        <v>53</v>
      </c>
      <c r="H740" t="s" s="8">
        <v>875</v>
      </c>
      <c r="I740" t="s" s="8">
        <v>972</v>
      </c>
    </row>
    <row r="741" ht="16.0" customHeight="true">
      <c r="A741" t="n" s="7">
        <v>4.9685872E7</v>
      </c>
      <c r="B741" t="s" s="8">
        <v>781</v>
      </c>
      <c r="C741" t="n" s="8">
        <f>IF(false,"005-1514", "005-1514")</f>
      </c>
      <c r="D741" t="s" s="8">
        <v>305</v>
      </c>
      <c r="E741" t="n" s="8">
        <v>1.0</v>
      </c>
      <c r="F741" t="n" s="8">
        <v>129.0</v>
      </c>
      <c r="G741" t="s" s="8">
        <v>53</v>
      </c>
      <c r="H741" t="s" s="8">
        <v>875</v>
      </c>
      <c r="I741" t="s" s="8">
        <v>973</v>
      </c>
    </row>
    <row r="742" ht="16.0" customHeight="true">
      <c r="A742" t="n" s="7">
        <v>4.9565056E7</v>
      </c>
      <c r="B742" t="s" s="8">
        <v>781</v>
      </c>
      <c r="C742" t="n" s="8">
        <f>IF(false,"005-1517", "005-1517")</f>
      </c>
      <c r="D742" t="s" s="8">
        <v>97</v>
      </c>
      <c r="E742" t="n" s="8">
        <v>2.0</v>
      </c>
      <c r="F742" t="n" s="8">
        <v>268.0</v>
      </c>
      <c r="G742" t="s" s="8">
        <v>63</v>
      </c>
      <c r="H742" t="s" s="8">
        <v>875</v>
      </c>
      <c r="I742" t="s" s="8">
        <v>974</v>
      </c>
    </row>
    <row r="743" ht="16.0" customHeight="true">
      <c r="A743" t="n" s="7">
        <v>4.9181035E7</v>
      </c>
      <c r="B743" t="s" s="8">
        <v>468</v>
      </c>
      <c r="C743" t="n" s="8">
        <f>IF(false,"003-315", "003-315")</f>
      </c>
      <c r="D743" t="s" s="8">
        <v>79</v>
      </c>
      <c r="E743" t="n" s="8">
        <v>1.0</v>
      </c>
      <c r="F743" t="n" s="8">
        <v>257.0</v>
      </c>
      <c r="G743" t="s" s="8">
        <v>63</v>
      </c>
      <c r="H743" t="s" s="8">
        <v>875</v>
      </c>
      <c r="I743" t="s" s="8">
        <v>975</v>
      </c>
    </row>
    <row r="744" ht="16.0" customHeight="true">
      <c r="A744" t="n" s="7">
        <v>4.9690988E7</v>
      </c>
      <c r="B744" t="s" s="8">
        <v>857</v>
      </c>
      <c r="C744" t="n" s="8">
        <f>IF(false,"005-1516", "005-1516")</f>
      </c>
      <c r="D744" t="s" s="8">
        <v>74</v>
      </c>
      <c r="E744" t="n" s="8">
        <v>1.0</v>
      </c>
      <c r="F744" t="n" s="8">
        <v>82.0</v>
      </c>
      <c r="G744" t="s" s="8">
        <v>63</v>
      </c>
      <c r="H744" t="s" s="8">
        <v>875</v>
      </c>
      <c r="I744" t="s" s="8">
        <v>976</v>
      </c>
    </row>
    <row r="745" ht="16.0" customHeight="true">
      <c r="A745" t="n" s="7">
        <v>4.9354776E7</v>
      </c>
      <c r="B745" t="s" s="8">
        <v>575</v>
      </c>
      <c r="C745" t="n" s="8">
        <f>IF(false,"120922041", "120922041")</f>
      </c>
      <c r="D745" t="s" s="8">
        <v>977</v>
      </c>
      <c r="E745" t="n" s="8">
        <v>1.0</v>
      </c>
      <c r="F745" t="n" s="8">
        <v>289.0</v>
      </c>
      <c r="G745" t="s" s="8">
        <v>53</v>
      </c>
      <c r="H745" t="s" s="8">
        <v>875</v>
      </c>
      <c r="I745" t="s" s="8">
        <v>978</v>
      </c>
    </row>
    <row r="746" ht="16.0" customHeight="true">
      <c r="A746" t="n" s="7">
        <v>4.8789001E7</v>
      </c>
      <c r="B746" t="s" s="8">
        <v>246</v>
      </c>
      <c r="C746" t="n" s="8">
        <f>IF(false,"120921370", "120921370")</f>
      </c>
      <c r="D746" t="s" s="8">
        <v>127</v>
      </c>
      <c r="E746" t="n" s="8">
        <v>1.0</v>
      </c>
      <c r="F746" t="n" s="8">
        <v>109.0</v>
      </c>
      <c r="G746" t="s" s="8">
        <v>63</v>
      </c>
      <c r="H746" t="s" s="8">
        <v>875</v>
      </c>
      <c r="I746" t="s" s="8">
        <v>979</v>
      </c>
    </row>
    <row r="747" ht="16.0" customHeight="true">
      <c r="A747" t="n" s="7">
        <v>4.858854E7</v>
      </c>
      <c r="B747" t="s" s="8">
        <v>95</v>
      </c>
      <c r="C747" t="n" s="8">
        <f>IF(false,"120921370", "120921370")</f>
      </c>
      <c r="D747" t="s" s="8">
        <v>127</v>
      </c>
      <c r="E747" t="n" s="8">
        <v>2.0</v>
      </c>
      <c r="F747" t="n" s="8">
        <v>218.0</v>
      </c>
      <c r="G747" t="s" s="8">
        <v>63</v>
      </c>
      <c r="H747" t="s" s="8">
        <v>875</v>
      </c>
      <c r="I747" t="s" s="8">
        <v>980</v>
      </c>
    </row>
    <row r="748" ht="16.0" customHeight="true">
      <c r="A748" t="n" s="7">
        <v>4.8883417E7</v>
      </c>
      <c r="B748" t="s" s="8">
        <v>276</v>
      </c>
      <c r="C748" t="n" s="8">
        <f>IF(false,"120921744", "120921744")</f>
      </c>
      <c r="D748" t="s" s="8">
        <v>981</v>
      </c>
      <c r="E748" t="n" s="8">
        <v>3.0</v>
      </c>
      <c r="F748" t="n" s="8">
        <v>348.0</v>
      </c>
      <c r="G748" t="s" s="8">
        <v>63</v>
      </c>
      <c r="H748" t="s" s="8">
        <v>875</v>
      </c>
      <c r="I748" t="s" s="8">
        <v>982</v>
      </c>
    </row>
    <row r="749" ht="16.0" customHeight="true">
      <c r="A749" t="n" s="7">
        <v>4.8883417E7</v>
      </c>
      <c r="B749" t="s" s="8">
        <v>276</v>
      </c>
      <c r="C749" t="n" s="8">
        <f>IF(false,"120921743", "120921743")</f>
      </c>
      <c r="D749" t="s" s="8">
        <v>983</v>
      </c>
      <c r="E749" t="n" s="8">
        <v>1.0</v>
      </c>
      <c r="F749" t="n" s="8">
        <v>121.0</v>
      </c>
      <c r="G749" t="s" s="8">
        <v>63</v>
      </c>
      <c r="H749" t="s" s="8">
        <v>875</v>
      </c>
      <c r="I749" t="s" s="8">
        <v>982</v>
      </c>
    </row>
    <row r="750" ht="16.0" customHeight="true">
      <c r="A750" t="n" s="7">
        <v>4.9714071E7</v>
      </c>
      <c r="B750" t="s" s="8">
        <v>857</v>
      </c>
      <c r="C750" t="n" s="8">
        <f>IF(false,"120921995", "120921995")</f>
      </c>
      <c r="D750" t="s" s="8">
        <v>125</v>
      </c>
      <c r="E750" t="n" s="8">
        <v>1.0</v>
      </c>
      <c r="F750" t="n" s="8">
        <v>200.0</v>
      </c>
      <c r="G750" t="s" s="8">
        <v>63</v>
      </c>
      <c r="H750" t="s" s="8">
        <v>875</v>
      </c>
      <c r="I750" t="s" s="8">
        <v>984</v>
      </c>
    </row>
    <row r="751" ht="16.0" customHeight="true">
      <c r="A751" t="n" s="7">
        <v>4.8893375E7</v>
      </c>
      <c r="B751" t="s" s="8">
        <v>276</v>
      </c>
      <c r="C751" t="n" s="8">
        <f>IF(false,"01-003884", "01-003884")</f>
      </c>
      <c r="D751" t="s" s="8">
        <v>398</v>
      </c>
      <c r="E751" t="n" s="8">
        <v>6.0</v>
      </c>
      <c r="F751" t="n" s="8">
        <v>1350.0</v>
      </c>
      <c r="G751" t="s" s="8">
        <v>63</v>
      </c>
      <c r="H751" t="s" s="8">
        <v>875</v>
      </c>
      <c r="I751" t="s" s="8">
        <v>985</v>
      </c>
    </row>
    <row r="752" ht="16.0" customHeight="true">
      <c r="A752" t="n" s="7">
        <v>4.9699466E7</v>
      </c>
      <c r="B752" t="s" s="8">
        <v>857</v>
      </c>
      <c r="C752" t="n" s="8">
        <f>IF(false,"120921370", "120921370")</f>
      </c>
      <c r="D752" t="s" s="8">
        <v>127</v>
      </c>
      <c r="E752" t="n" s="8">
        <v>3.0</v>
      </c>
      <c r="F752" t="n" s="8">
        <v>1540.0</v>
      </c>
      <c r="G752" t="s" s="8">
        <v>53</v>
      </c>
      <c r="H752" t="s" s="8">
        <v>875</v>
      </c>
      <c r="I752" t="s" s="8">
        <v>986</v>
      </c>
    </row>
    <row r="753" ht="16.0" customHeight="true">
      <c r="A753" t="n" s="7">
        <v>4.9669052E7</v>
      </c>
      <c r="B753" t="s" s="8">
        <v>781</v>
      </c>
      <c r="C753" t="n" s="8">
        <f>IF(false,"120921370", "120921370")</f>
      </c>
      <c r="D753" t="s" s="8">
        <v>127</v>
      </c>
      <c r="E753" t="n" s="8">
        <v>1.0</v>
      </c>
      <c r="F753" t="n" s="8">
        <v>109.0</v>
      </c>
      <c r="G753" t="s" s="8">
        <v>63</v>
      </c>
      <c r="H753" t="s" s="8">
        <v>875</v>
      </c>
      <c r="I753" t="s" s="8">
        <v>987</v>
      </c>
    </row>
    <row r="754" ht="16.0" customHeight="true">
      <c r="A754" t="n" s="7">
        <v>4.9150424E7</v>
      </c>
      <c r="B754" t="s" s="8">
        <v>384</v>
      </c>
      <c r="C754" t="n" s="8">
        <f>IF(false,"120921853", "120921853")</f>
      </c>
      <c r="D754" t="s" s="8">
        <v>412</v>
      </c>
      <c r="E754" t="n" s="8">
        <v>3.0</v>
      </c>
      <c r="F754" t="n" s="8">
        <v>870.0</v>
      </c>
      <c r="G754" t="s" s="8">
        <v>63</v>
      </c>
      <c r="H754" t="s" s="8">
        <v>875</v>
      </c>
      <c r="I754" t="s" s="8">
        <v>988</v>
      </c>
    </row>
    <row r="755" ht="16.0" customHeight="true">
      <c r="A755" t="n" s="7">
        <v>4.8928988E7</v>
      </c>
      <c r="B755" t="s" s="8">
        <v>276</v>
      </c>
      <c r="C755" t="n" s="8">
        <f>IF(false,"120921370", "120921370")</f>
      </c>
      <c r="D755" t="s" s="8">
        <v>127</v>
      </c>
      <c r="E755" t="n" s="8">
        <v>1.0</v>
      </c>
      <c r="F755" t="n" s="8">
        <v>364.0</v>
      </c>
      <c r="G755" t="s" s="8">
        <v>63</v>
      </c>
      <c r="H755" t="s" s="8">
        <v>875</v>
      </c>
      <c r="I755" t="s" s="8">
        <v>989</v>
      </c>
    </row>
    <row r="756" ht="16.0" customHeight="true">
      <c r="A756" t="n" s="7">
        <v>4.8925642E7</v>
      </c>
      <c r="B756" t="s" s="8">
        <v>276</v>
      </c>
      <c r="C756" t="n" s="8">
        <f>IF(false,"120922460", "120922460")</f>
      </c>
      <c r="D756" t="s" s="8">
        <v>278</v>
      </c>
      <c r="E756" t="n" s="8">
        <v>1.0</v>
      </c>
      <c r="F756" t="n" s="8">
        <v>339.0</v>
      </c>
      <c r="G756" t="s" s="8">
        <v>63</v>
      </c>
      <c r="H756" t="s" s="8">
        <v>875</v>
      </c>
      <c r="I756" t="s" s="8">
        <v>990</v>
      </c>
    </row>
    <row r="757" ht="16.0" customHeight="true">
      <c r="A757" t="n" s="7">
        <v>4.9690122E7</v>
      </c>
      <c r="B757" t="s" s="8">
        <v>857</v>
      </c>
      <c r="C757" t="n" s="8">
        <f>IF(false,"005-1516", "005-1516")</f>
      </c>
      <c r="D757" t="s" s="8">
        <v>74</v>
      </c>
      <c r="E757" t="n" s="8">
        <v>2.0</v>
      </c>
      <c r="F757" t="n" s="8">
        <v>164.0</v>
      </c>
      <c r="G757" t="s" s="8">
        <v>63</v>
      </c>
      <c r="H757" t="s" s="8">
        <v>875</v>
      </c>
      <c r="I757" t="s" s="8">
        <v>991</v>
      </c>
    </row>
    <row r="758" ht="16.0" customHeight="true">
      <c r="A758" t="n" s="7">
        <v>4.9213952E7</v>
      </c>
      <c r="B758" t="s" s="8">
        <v>468</v>
      </c>
      <c r="C758" t="n" s="8">
        <f>IF(false,"120922889", "120922889")</f>
      </c>
      <c r="D758" t="s" s="8">
        <v>992</v>
      </c>
      <c r="E758" t="n" s="8">
        <v>1.0</v>
      </c>
      <c r="F758" t="n" s="8">
        <v>299.0</v>
      </c>
      <c r="G758" t="s" s="8">
        <v>63</v>
      </c>
      <c r="H758" t="s" s="8">
        <v>875</v>
      </c>
      <c r="I758" t="s" s="8">
        <v>993</v>
      </c>
    </row>
    <row r="759" ht="16.0" customHeight="true">
      <c r="A759" t="n" s="7">
        <v>4.9566304E7</v>
      </c>
      <c r="B759" t="s" s="8">
        <v>781</v>
      </c>
      <c r="C759" t="n" s="8">
        <f>IF(false,"120906023", "120906023")</f>
      </c>
      <c r="D759" t="s" s="8">
        <v>994</v>
      </c>
      <c r="E759" t="n" s="8">
        <v>4.0</v>
      </c>
      <c r="F759" t="n" s="8">
        <v>308.0</v>
      </c>
      <c r="G759" t="s" s="8">
        <v>63</v>
      </c>
      <c r="H759" t="s" s="8">
        <v>875</v>
      </c>
      <c r="I759" t="s" s="8">
        <v>995</v>
      </c>
    </row>
    <row r="760" ht="16.0" customHeight="true">
      <c r="A760" t="n" s="7">
        <v>4.9527284E7</v>
      </c>
      <c r="B760" t="s" s="8">
        <v>713</v>
      </c>
      <c r="C760" t="n" s="8">
        <f>IF(false,"120921903", "120921903")</f>
      </c>
      <c r="D760" t="s" s="8">
        <v>115</v>
      </c>
      <c r="E760" t="n" s="8">
        <v>3.0</v>
      </c>
      <c r="F760" t="n" s="8">
        <v>648.0</v>
      </c>
      <c r="G760" t="s" s="8">
        <v>63</v>
      </c>
      <c r="H760" t="s" s="8">
        <v>875</v>
      </c>
      <c r="I760" t="s" s="8">
        <v>996</v>
      </c>
    </row>
    <row r="761" ht="16.0" customHeight="true">
      <c r="A761" t="n" s="7">
        <v>4.954981E7</v>
      </c>
      <c r="B761" t="s" s="8">
        <v>713</v>
      </c>
      <c r="C761" t="n" s="8">
        <f>IF(false,"120922624", "120922624")</f>
      </c>
      <c r="D761" t="s" s="8">
        <v>209</v>
      </c>
      <c r="E761" t="n" s="8">
        <v>1.0</v>
      </c>
      <c r="F761" t="n" s="8">
        <v>176.0</v>
      </c>
      <c r="G761" t="s" s="8">
        <v>63</v>
      </c>
      <c r="H761" t="s" s="8">
        <v>875</v>
      </c>
      <c r="I761" t="s" s="8">
        <v>997</v>
      </c>
    </row>
    <row r="762" ht="16.0" customHeight="true">
      <c r="A762" t="n" s="7">
        <v>4.9993403E7</v>
      </c>
      <c r="B762" t="s" s="8">
        <v>875</v>
      </c>
      <c r="C762" t="n" s="8">
        <f>IF(false,"120923177", "120923177")</f>
      </c>
      <c r="D762" t="s" s="8">
        <v>998</v>
      </c>
      <c r="E762" t="n" s="8">
        <v>1.0</v>
      </c>
      <c r="F762" t="n" s="8">
        <v>83.0</v>
      </c>
      <c r="G762" t="s" s="8">
        <v>60</v>
      </c>
      <c r="H762" t="s" s="8">
        <v>875</v>
      </c>
      <c r="I762" t="s" s="8">
        <v>999</v>
      </c>
    </row>
    <row r="763" ht="16.0" customHeight="true">
      <c r="A763" t="n" s="7">
        <v>4.914628E7</v>
      </c>
      <c r="B763" t="s" s="8">
        <v>384</v>
      </c>
      <c r="C763" t="n" s="8">
        <f>IF(false,"120921853", "120921853")</f>
      </c>
      <c r="D763" t="s" s="8">
        <v>412</v>
      </c>
      <c r="E763" t="n" s="8">
        <v>1.0</v>
      </c>
      <c r="F763" t="n" s="8">
        <v>290.0</v>
      </c>
      <c r="G763" t="s" s="8">
        <v>63</v>
      </c>
      <c r="H763" t="s" s="8">
        <v>875</v>
      </c>
      <c r="I763" t="s" s="8">
        <v>1000</v>
      </c>
    </row>
    <row r="764" ht="16.0" customHeight="true">
      <c r="A764" t="n" s="7">
        <v>4.9438014E7</v>
      </c>
      <c r="B764" t="s" s="8">
        <v>575</v>
      </c>
      <c r="C764" t="n" s="8">
        <f>IF(false,"120922761", "120922761")</f>
      </c>
      <c r="D764" t="s" s="8">
        <v>1001</v>
      </c>
      <c r="E764" t="n" s="8">
        <v>1.0</v>
      </c>
      <c r="F764" t="n" s="8">
        <v>120.0</v>
      </c>
      <c r="G764" t="s" s="8">
        <v>60</v>
      </c>
      <c r="H764" t="s" s="8">
        <v>875</v>
      </c>
      <c r="I764" t="s" s="8">
        <v>1002</v>
      </c>
    </row>
    <row r="765" ht="16.0" customHeight="true">
      <c r="A765" t="n" s="7">
        <v>4.8249452E7</v>
      </c>
      <c r="B765" t="s" s="8">
        <v>56</v>
      </c>
      <c r="C765" t="n" s="8">
        <f>IF(false,"120922090", "120922090")</f>
      </c>
      <c r="D765" t="s" s="8">
        <v>76</v>
      </c>
      <c r="E765" t="n" s="8">
        <v>1.0</v>
      </c>
      <c r="F765" t="n" s="8">
        <v>134.0</v>
      </c>
      <c r="G765" t="s" s="8">
        <v>63</v>
      </c>
      <c r="H765" t="s" s="8">
        <v>875</v>
      </c>
      <c r="I765" t="s" s="8">
        <v>1003</v>
      </c>
    </row>
    <row r="766" ht="16.0" customHeight="true">
      <c r="A766" t="n" s="7">
        <v>4.8733569E7</v>
      </c>
      <c r="B766" t="s" s="8">
        <v>189</v>
      </c>
      <c r="C766" t="n" s="8">
        <f>IF(false,"120922791", "120922791")</f>
      </c>
      <c r="D766" t="s" s="8">
        <v>500</v>
      </c>
      <c r="E766" t="n" s="8">
        <v>1.0</v>
      </c>
      <c r="F766" t="n" s="8">
        <v>52.0</v>
      </c>
      <c r="G766" t="s" s="8">
        <v>63</v>
      </c>
      <c r="H766" t="s" s="8">
        <v>875</v>
      </c>
      <c r="I766" t="s" s="8">
        <v>1004</v>
      </c>
    </row>
    <row r="767" ht="16.0" customHeight="true">
      <c r="A767" t="n" s="7">
        <v>4.8733569E7</v>
      </c>
      <c r="B767" t="s" s="8">
        <v>189</v>
      </c>
      <c r="C767" t="n" s="8">
        <f>IF(false,"120922789", "120922789")</f>
      </c>
      <c r="D767" t="s" s="8">
        <v>407</v>
      </c>
      <c r="E767" t="n" s="8">
        <v>1.0</v>
      </c>
      <c r="F767" t="n" s="8">
        <v>49.0</v>
      </c>
      <c r="G767" t="s" s="8">
        <v>63</v>
      </c>
      <c r="H767" t="s" s="8">
        <v>875</v>
      </c>
      <c r="I767" t="s" s="8">
        <v>1004</v>
      </c>
    </row>
    <row r="768" ht="16.0" customHeight="true">
      <c r="A768" t="n" s="7">
        <v>4.8733569E7</v>
      </c>
      <c r="B768" t="s" s="8">
        <v>189</v>
      </c>
      <c r="C768" t="n" s="8">
        <f>IF(false,"120922792", "120922792")</f>
      </c>
      <c r="D768" t="s" s="8">
        <v>239</v>
      </c>
      <c r="E768" t="n" s="8">
        <v>1.0</v>
      </c>
      <c r="F768" t="n" s="8">
        <v>45.0</v>
      </c>
      <c r="G768" t="s" s="8">
        <v>63</v>
      </c>
      <c r="H768" t="s" s="8">
        <v>875</v>
      </c>
      <c r="I768" t="s" s="8">
        <v>1004</v>
      </c>
    </row>
    <row r="769" ht="16.0" customHeight="true">
      <c r="A769" t="n" s="7">
        <v>4.9829792E7</v>
      </c>
      <c r="B769" t="s" s="8">
        <v>857</v>
      </c>
      <c r="C769" t="n" s="8">
        <f>IF(false,"005-1119", "005-1119")</f>
      </c>
      <c r="D769" t="s" s="8">
        <v>303</v>
      </c>
      <c r="E769" t="n" s="8">
        <v>1.0</v>
      </c>
      <c r="F769" t="n" s="8">
        <v>1628.0</v>
      </c>
      <c r="G769" t="s" s="8">
        <v>53</v>
      </c>
      <c r="H769" t="s" s="8">
        <v>1005</v>
      </c>
      <c r="I769" t="s" s="8">
        <v>1006</v>
      </c>
    </row>
    <row r="770" ht="16.0" customHeight="true">
      <c r="A770" t="n" s="7">
        <v>4.9824322E7</v>
      </c>
      <c r="B770" t="s" s="8">
        <v>857</v>
      </c>
      <c r="C770" t="n" s="8">
        <f>IF(false,"120921370", "120921370")</f>
      </c>
      <c r="D770" t="s" s="8">
        <v>127</v>
      </c>
      <c r="E770" t="n" s="8">
        <v>1.0</v>
      </c>
      <c r="F770" t="n" s="8">
        <v>281.0</v>
      </c>
      <c r="G770" t="s" s="8">
        <v>53</v>
      </c>
      <c r="H770" t="s" s="8">
        <v>1005</v>
      </c>
      <c r="I770" t="s" s="8">
        <v>1007</v>
      </c>
    </row>
    <row r="771" ht="16.0" customHeight="true">
      <c r="A771" t="n" s="7">
        <v>4.9701178E7</v>
      </c>
      <c r="B771" t="s" s="8">
        <v>857</v>
      </c>
      <c r="C771" t="n" s="8">
        <f>IF(false,"120921901", "120921901")</f>
      </c>
      <c r="D771" t="s" s="8">
        <v>88</v>
      </c>
      <c r="E771" t="n" s="8">
        <v>4.0</v>
      </c>
      <c r="F771" t="n" s="8">
        <v>676.0</v>
      </c>
      <c r="G771" t="s" s="8">
        <v>63</v>
      </c>
      <c r="H771" t="s" s="8">
        <v>1005</v>
      </c>
      <c r="I771" t="s" s="8">
        <v>1008</v>
      </c>
    </row>
    <row r="772" ht="16.0" customHeight="true">
      <c r="A772" t="n" s="7">
        <v>4.9673838E7</v>
      </c>
      <c r="B772" t="s" s="8">
        <v>781</v>
      </c>
      <c r="C772" t="n" s="8">
        <f>IF(false,"120921897", "120921897")</f>
      </c>
      <c r="D772" t="s" s="8">
        <v>1009</v>
      </c>
      <c r="E772" t="n" s="8">
        <v>1.0</v>
      </c>
      <c r="F772" t="n" s="8">
        <v>1181.0</v>
      </c>
      <c r="G772" t="s" s="8">
        <v>63</v>
      </c>
      <c r="H772" t="s" s="8">
        <v>1005</v>
      </c>
      <c r="I772" t="s" s="8">
        <v>1010</v>
      </c>
    </row>
    <row r="773" ht="16.0" customHeight="true">
      <c r="A773" t="n" s="7">
        <v>4.9881134E7</v>
      </c>
      <c r="B773" t="s" s="8">
        <v>875</v>
      </c>
      <c r="C773" t="n" s="8">
        <f>IF(false,"005-1516", "005-1516")</f>
      </c>
      <c r="D773" t="s" s="8">
        <v>74</v>
      </c>
      <c r="E773" t="n" s="8">
        <v>1.0</v>
      </c>
      <c r="F773" t="n" s="8">
        <v>965.0</v>
      </c>
      <c r="G773" t="s" s="8">
        <v>53</v>
      </c>
      <c r="H773" t="s" s="8">
        <v>1005</v>
      </c>
      <c r="I773" t="s" s="8">
        <v>1011</v>
      </c>
    </row>
    <row r="774" ht="16.0" customHeight="true">
      <c r="A774" t="n" s="7">
        <v>4.9886859E7</v>
      </c>
      <c r="B774" t="s" s="8">
        <v>875</v>
      </c>
      <c r="C774" t="n" s="8">
        <f>IF(false,"1003320", "1003320")</f>
      </c>
      <c r="D774" t="s" s="8">
        <v>1012</v>
      </c>
      <c r="E774" t="n" s="8">
        <v>1.0</v>
      </c>
      <c r="F774" t="n" s="8">
        <v>200.0</v>
      </c>
      <c r="G774" t="s" s="8">
        <v>63</v>
      </c>
      <c r="H774" t="s" s="8">
        <v>1005</v>
      </c>
      <c r="I774" t="s" s="8">
        <v>1013</v>
      </c>
    </row>
    <row r="775" ht="16.0" customHeight="true">
      <c r="A775" t="n" s="7">
        <v>4.9863076E7</v>
      </c>
      <c r="B775" t="s" s="8">
        <v>875</v>
      </c>
      <c r="C775" t="n" s="8">
        <f>IF(false,"005-1255", "005-1255")</f>
      </c>
      <c r="D775" t="s" s="8">
        <v>234</v>
      </c>
      <c r="E775" t="n" s="8">
        <v>1.0</v>
      </c>
      <c r="F775" t="n" s="8">
        <v>170.0</v>
      </c>
      <c r="G775" t="s" s="8">
        <v>63</v>
      </c>
      <c r="H775" t="s" s="8">
        <v>1005</v>
      </c>
      <c r="I775" t="s" s="8">
        <v>1014</v>
      </c>
    </row>
    <row r="776" ht="16.0" customHeight="true">
      <c r="A776" t="n" s="7">
        <v>4.9863076E7</v>
      </c>
      <c r="B776" t="s" s="8">
        <v>875</v>
      </c>
      <c r="C776" t="n" s="8">
        <f>IF(false,"005-1255", "005-1255")</f>
      </c>
      <c r="D776" t="s" s="8">
        <v>234</v>
      </c>
      <c r="E776" t="n" s="8">
        <v>1.0</v>
      </c>
      <c r="F776" t="n" s="8">
        <v>80.0</v>
      </c>
      <c r="G776" t="s" s="8">
        <v>53</v>
      </c>
      <c r="H776" t="s" s="8">
        <v>1005</v>
      </c>
      <c r="I776" t="s" s="8">
        <v>1015</v>
      </c>
    </row>
    <row r="777" ht="16.0" customHeight="true">
      <c r="A777" t="n" s="7">
        <v>4.9709318E7</v>
      </c>
      <c r="B777" t="s" s="8">
        <v>857</v>
      </c>
      <c r="C777" t="n" s="8">
        <f>IF(false,"120922756", "120922756")</f>
      </c>
      <c r="D777" t="s" s="8">
        <v>140</v>
      </c>
      <c r="E777" t="n" s="8">
        <v>1.0</v>
      </c>
      <c r="F777" t="n" s="8">
        <v>655.0</v>
      </c>
      <c r="G777" t="s" s="8">
        <v>53</v>
      </c>
      <c r="H777" t="s" s="8">
        <v>1005</v>
      </c>
      <c r="I777" t="s" s="8">
        <v>1016</v>
      </c>
    </row>
    <row r="778" ht="16.0" customHeight="true">
      <c r="A778" t="n" s="7">
        <v>4.9892297E7</v>
      </c>
      <c r="B778" t="s" s="8">
        <v>875</v>
      </c>
      <c r="C778" t="n" s="8">
        <f>IF(false,"120921898", "120921898")</f>
      </c>
      <c r="D778" t="s" s="8">
        <v>606</v>
      </c>
      <c r="E778" t="n" s="8">
        <v>2.0</v>
      </c>
      <c r="F778" t="n" s="8">
        <v>518.0</v>
      </c>
      <c r="G778" t="s" s="8">
        <v>63</v>
      </c>
      <c r="H778" t="s" s="8">
        <v>1005</v>
      </c>
      <c r="I778" t="s" s="8">
        <v>1017</v>
      </c>
    </row>
    <row r="779" ht="16.0" customHeight="true">
      <c r="A779" t="n" s="7">
        <v>4.9891265E7</v>
      </c>
      <c r="B779" t="s" s="8">
        <v>875</v>
      </c>
      <c r="C779" t="n" s="8">
        <f>IF(false,"120921900", "120921900")</f>
      </c>
      <c r="D779" t="s" s="8">
        <v>299</v>
      </c>
      <c r="E779" t="n" s="8">
        <v>1.0</v>
      </c>
      <c r="F779" t="n" s="8">
        <v>148.0</v>
      </c>
      <c r="G779" t="s" s="8">
        <v>63</v>
      </c>
      <c r="H779" t="s" s="8">
        <v>1005</v>
      </c>
      <c r="I779" t="s" s="8">
        <v>1018</v>
      </c>
    </row>
    <row r="780" ht="16.0" customHeight="true">
      <c r="A780" t="n" s="7">
        <v>4.9759038E7</v>
      </c>
      <c r="B780" t="s" s="8">
        <v>857</v>
      </c>
      <c r="C780" t="n" s="8">
        <f>IF(false,"120921370", "120921370")</f>
      </c>
      <c r="D780" t="s" s="8">
        <v>127</v>
      </c>
      <c r="E780" t="n" s="8">
        <v>1.0</v>
      </c>
      <c r="F780" t="n" s="8">
        <v>109.0</v>
      </c>
      <c r="G780" t="s" s="8">
        <v>63</v>
      </c>
      <c r="H780" t="s" s="8">
        <v>1005</v>
      </c>
      <c r="I780" t="s" s="8">
        <v>1019</v>
      </c>
    </row>
    <row r="781" ht="16.0" customHeight="true">
      <c r="A781" t="n" s="7">
        <v>4.9886222E7</v>
      </c>
      <c r="B781" t="s" s="8">
        <v>875</v>
      </c>
      <c r="C781" t="n" s="8">
        <f>IF(false,"120922756", "120922756")</f>
      </c>
      <c r="D781" t="s" s="8">
        <v>140</v>
      </c>
      <c r="E781" t="n" s="8">
        <v>1.0</v>
      </c>
      <c r="F781" t="n" s="8">
        <v>2167.0</v>
      </c>
      <c r="G781" t="s" s="8">
        <v>60</v>
      </c>
      <c r="H781" t="s" s="8">
        <v>1005</v>
      </c>
      <c r="I781" t="s" s="8">
        <v>1020</v>
      </c>
    </row>
    <row r="782" ht="16.0" customHeight="true">
      <c r="A782" t="n" s="7">
        <v>4.9886222E7</v>
      </c>
      <c r="B782" t="s" s="8">
        <v>875</v>
      </c>
      <c r="C782" t="n" s="8">
        <f>IF(false,"01-003884", "01-003884")</f>
      </c>
      <c r="D782" t="s" s="8">
        <v>398</v>
      </c>
      <c r="E782" t="n" s="8">
        <v>1.0</v>
      </c>
      <c r="F782" t="n" s="8">
        <v>715.0</v>
      </c>
      <c r="G782" t="s" s="8">
        <v>60</v>
      </c>
      <c r="H782" t="s" s="8">
        <v>1005</v>
      </c>
      <c r="I782" t="s" s="8">
        <v>1020</v>
      </c>
    </row>
    <row r="783" ht="16.0" customHeight="true">
      <c r="A783" t="n" s="7">
        <v>4.9891265E7</v>
      </c>
      <c r="B783" t="s" s="8">
        <v>875</v>
      </c>
      <c r="C783" t="n" s="8">
        <f>IF(false,"120921900", "120921900")</f>
      </c>
      <c r="D783" t="s" s="8">
        <v>299</v>
      </c>
      <c r="E783" t="n" s="8">
        <v>1.0</v>
      </c>
      <c r="F783" t="n" s="8">
        <v>160.0</v>
      </c>
      <c r="G783" t="s" s="8">
        <v>60</v>
      </c>
      <c r="H783" t="s" s="8">
        <v>1005</v>
      </c>
      <c r="I783" t="s" s="8">
        <v>1021</v>
      </c>
    </row>
    <row r="784" ht="16.0" customHeight="true">
      <c r="A784" t="n" s="7">
        <v>4.9892297E7</v>
      </c>
      <c r="B784" t="s" s="8">
        <v>875</v>
      </c>
      <c r="C784" t="n" s="8">
        <f>IF(false,"120921898", "120921898")</f>
      </c>
      <c r="D784" t="s" s="8">
        <v>606</v>
      </c>
      <c r="E784" t="n" s="8">
        <v>2.0</v>
      </c>
      <c r="F784" t="n" s="8">
        <v>383.0</v>
      </c>
      <c r="G784" t="s" s="8">
        <v>53</v>
      </c>
      <c r="H784" t="s" s="8">
        <v>1005</v>
      </c>
      <c r="I784" t="s" s="8">
        <v>1022</v>
      </c>
    </row>
    <row r="785" ht="16.0" customHeight="true">
      <c r="A785" t="n" s="7">
        <v>4.9825976E7</v>
      </c>
      <c r="B785" t="s" s="8">
        <v>857</v>
      </c>
      <c r="C785" t="n" s="8">
        <f>IF(false,"120921901", "120921901")</f>
      </c>
      <c r="D785" t="s" s="8">
        <v>88</v>
      </c>
      <c r="E785" t="n" s="8">
        <v>1.0</v>
      </c>
      <c r="F785" t="n" s="8">
        <v>1237.0</v>
      </c>
      <c r="G785" t="s" s="8">
        <v>53</v>
      </c>
      <c r="H785" t="s" s="8">
        <v>1005</v>
      </c>
      <c r="I785" t="s" s="8">
        <v>1023</v>
      </c>
    </row>
    <row r="786" ht="16.0" customHeight="true">
      <c r="A786" t="n" s="7">
        <v>4.9892579E7</v>
      </c>
      <c r="B786" t="s" s="8">
        <v>875</v>
      </c>
      <c r="C786" t="n" s="8">
        <f>IF(false,"005-1516", "005-1516")</f>
      </c>
      <c r="D786" t="s" s="8">
        <v>74</v>
      </c>
      <c r="E786" t="n" s="8">
        <v>1.0</v>
      </c>
      <c r="F786" t="n" s="8">
        <v>90.0</v>
      </c>
      <c r="G786" t="s" s="8">
        <v>60</v>
      </c>
      <c r="H786" t="s" s="8">
        <v>1005</v>
      </c>
      <c r="I786" t="s" s="8">
        <v>1024</v>
      </c>
    </row>
    <row r="787" ht="16.0" customHeight="true">
      <c r="A787" t="n" s="7">
        <v>4.9701664E7</v>
      </c>
      <c r="B787" t="s" s="8">
        <v>857</v>
      </c>
      <c r="C787" t="n" s="8">
        <f>IF(false,"120923159", "120923159")</f>
      </c>
      <c r="D787" t="s" s="8">
        <v>1025</v>
      </c>
      <c r="E787" t="n" s="8">
        <v>1.0</v>
      </c>
      <c r="F787" t="n" s="8">
        <v>779.0</v>
      </c>
      <c r="G787" t="s" s="8">
        <v>53</v>
      </c>
      <c r="H787" t="s" s="8">
        <v>1005</v>
      </c>
      <c r="I787" t="s" s="8">
        <v>1026</v>
      </c>
    </row>
    <row r="788" ht="16.0" customHeight="true">
      <c r="A788" t="n" s="7">
        <v>4.9931596E7</v>
      </c>
      <c r="B788" t="s" s="8">
        <v>875</v>
      </c>
      <c r="C788" t="n" s="8">
        <f>IF(false,"003-318", "003-318")</f>
      </c>
      <c r="D788" t="s" s="8">
        <v>109</v>
      </c>
      <c r="E788" t="n" s="8">
        <v>1.0</v>
      </c>
      <c r="F788" t="n" s="8">
        <v>136.0</v>
      </c>
      <c r="G788" t="s" s="8">
        <v>60</v>
      </c>
      <c r="H788" t="s" s="8">
        <v>1005</v>
      </c>
      <c r="I788" t="s" s="8">
        <v>1027</v>
      </c>
    </row>
    <row r="789" ht="16.0" customHeight="true">
      <c r="A789" t="n" s="7">
        <v>4.9850556E7</v>
      </c>
      <c r="B789" t="s" s="8">
        <v>857</v>
      </c>
      <c r="C789" t="n" s="8">
        <f>IF(false,"120906021", "120906021")</f>
      </c>
      <c r="D789" t="s" s="8">
        <v>1028</v>
      </c>
      <c r="E789" t="n" s="8">
        <v>1.0</v>
      </c>
      <c r="F789" t="n" s="8">
        <v>191.0</v>
      </c>
      <c r="G789" t="s" s="8">
        <v>63</v>
      </c>
      <c r="H789" t="s" s="8">
        <v>1005</v>
      </c>
      <c r="I789" t="s" s="8">
        <v>1029</v>
      </c>
    </row>
    <row r="790" ht="16.0" customHeight="true">
      <c r="A790" t="n" s="7">
        <v>4.9774514E7</v>
      </c>
      <c r="B790" t="s" s="8">
        <v>857</v>
      </c>
      <c r="C790" t="n" s="8">
        <f>IF(false,"005-1379", "005-1379")</f>
      </c>
      <c r="D790" t="s" s="8">
        <v>214</v>
      </c>
      <c r="E790" t="n" s="8">
        <v>1.0</v>
      </c>
      <c r="F790" t="n" s="8">
        <v>183.0</v>
      </c>
      <c r="G790" t="s" s="8">
        <v>53</v>
      </c>
      <c r="H790" t="s" s="8">
        <v>1005</v>
      </c>
      <c r="I790" t="s" s="8">
        <v>1030</v>
      </c>
    </row>
    <row r="791" ht="16.0" customHeight="true">
      <c r="A791" t="n" s="7">
        <v>4.9810666E7</v>
      </c>
      <c r="B791" t="s" s="8">
        <v>857</v>
      </c>
      <c r="C791" t="n" s="8">
        <f>IF(false,"120921853", "120921853")</f>
      </c>
      <c r="D791" t="s" s="8">
        <v>412</v>
      </c>
      <c r="E791" t="n" s="8">
        <v>2.0</v>
      </c>
      <c r="F791" t="n" s="8">
        <v>388.0</v>
      </c>
      <c r="G791" t="s" s="8">
        <v>63</v>
      </c>
      <c r="H791" t="s" s="8">
        <v>1005</v>
      </c>
      <c r="I791" t="s" s="8">
        <v>1031</v>
      </c>
    </row>
    <row r="792" ht="16.0" customHeight="true">
      <c r="A792" t="n" s="7">
        <v>4.9851763E7</v>
      </c>
      <c r="B792" t="s" s="8">
        <v>857</v>
      </c>
      <c r="C792" t="n" s="8">
        <f>IF(false,"003-318", "003-318")</f>
      </c>
      <c r="D792" t="s" s="8">
        <v>109</v>
      </c>
      <c r="E792" t="n" s="8">
        <v>2.0</v>
      </c>
      <c r="F792" t="n" s="8">
        <v>448.0</v>
      </c>
      <c r="G792" t="s" s="8">
        <v>63</v>
      </c>
      <c r="H792" t="s" s="8">
        <v>1005</v>
      </c>
      <c r="I792" t="s" s="8">
        <v>1032</v>
      </c>
    </row>
    <row r="793" ht="16.0" customHeight="true">
      <c r="A793" t="n" s="7">
        <v>4.981711E7</v>
      </c>
      <c r="B793" t="s" s="8">
        <v>857</v>
      </c>
      <c r="C793" t="n" s="8">
        <f>IF(false,"003-318", "003-318")</f>
      </c>
      <c r="D793" t="s" s="8">
        <v>109</v>
      </c>
      <c r="E793" t="n" s="8">
        <v>3.0</v>
      </c>
      <c r="F793" t="n" s="8">
        <v>363.0</v>
      </c>
      <c r="G793" t="s" s="8">
        <v>63</v>
      </c>
      <c r="H793" t="s" s="8">
        <v>1005</v>
      </c>
      <c r="I793" t="s" s="8">
        <v>1033</v>
      </c>
    </row>
    <row r="794" ht="16.0" customHeight="true">
      <c r="A794" t="n" s="7">
        <v>4.9438014E7</v>
      </c>
      <c r="B794" t="s" s="8">
        <v>575</v>
      </c>
      <c r="C794" t="n" s="8">
        <f>IF(false,"120922761", "120922761")</f>
      </c>
      <c r="D794" t="s" s="8">
        <v>1001</v>
      </c>
      <c r="E794" t="n" s="8">
        <v>1.0</v>
      </c>
      <c r="F794" t="n" s="8">
        <v>200.0</v>
      </c>
      <c r="G794" t="s" s="8">
        <v>63</v>
      </c>
      <c r="H794" t="s" s="8">
        <v>1005</v>
      </c>
      <c r="I794" t="s" s="8">
        <v>1034</v>
      </c>
    </row>
    <row r="795" ht="16.0" customHeight="true">
      <c r="A795" t="n" s="7">
        <v>4.9835584E7</v>
      </c>
      <c r="B795" t="s" s="8">
        <v>857</v>
      </c>
      <c r="C795" t="n" s="8">
        <f>IF(false,"120906023", "120906023")</f>
      </c>
      <c r="D795" t="s" s="8">
        <v>994</v>
      </c>
      <c r="E795" t="n" s="8">
        <v>1.0</v>
      </c>
      <c r="F795" t="n" s="8">
        <v>277.0</v>
      </c>
      <c r="G795" t="s" s="8">
        <v>63</v>
      </c>
      <c r="H795" t="s" s="8">
        <v>1005</v>
      </c>
      <c r="I795" t="s" s="8">
        <v>1035</v>
      </c>
    </row>
    <row r="796" ht="16.0" customHeight="true">
      <c r="A796" t="n" s="7">
        <v>4.9769848E7</v>
      </c>
      <c r="B796" t="s" s="8">
        <v>857</v>
      </c>
      <c r="C796" t="n" s="8">
        <f>IF(false,"120921370", "120921370")</f>
      </c>
      <c r="D796" t="s" s="8">
        <v>127</v>
      </c>
      <c r="E796" t="n" s="8">
        <v>2.0</v>
      </c>
      <c r="F796" t="n" s="8">
        <v>382.0</v>
      </c>
      <c r="G796" t="s" s="8">
        <v>63</v>
      </c>
      <c r="H796" t="s" s="8">
        <v>1005</v>
      </c>
      <c r="I796" t="s" s="8">
        <v>1036</v>
      </c>
    </row>
    <row r="797" ht="16.0" customHeight="true">
      <c r="A797" t="n" s="7">
        <v>4.9886222E7</v>
      </c>
      <c r="B797" t="s" s="8">
        <v>875</v>
      </c>
      <c r="C797" t="n" s="8">
        <f>IF(false,"120922756", "120922756")</f>
      </c>
      <c r="D797" t="s" s="8">
        <v>140</v>
      </c>
      <c r="E797" t="n" s="8">
        <v>1.0</v>
      </c>
      <c r="F797" t="n" s="8">
        <v>1221.0</v>
      </c>
      <c r="G797" t="s" s="8">
        <v>63</v>
      </c>
      <c r="H797" t="s" s="8">
        <v>1005</v>
      </c>
      <c r="I797" t="s" s="8">
        <v>1037</v>
      </c>
    </row>
    <row r="798" ht="16.0" customHeight="true">
      <c r="A798" t="n" s="7">
        <v>4.9886222E7</v>
      </c>
      <c r="B798" t="s" s="8">
        <v>875</v>
      </c>
      <c r="C798" t="n" s="8">
        <f>IF(false,"01-003884", "01-003884")</f>
      </c>
      <c r="D798" t="s" s="8">
        <v>398</v>
      </c>
      <c r="E798" t="n" s="8">
        <v>1.0</v>
      </c>
      <c r="F798" t="n" s="8">
        <v>148.0</v>
      </c>
      <c r="G798" t="s" s="8">
        <v>63</v>
      </c>
      <c r="H798" t="s" s="8">
        <v>1005</v>
      </c>
      <c r="I798" t="s" s="8">
        <v>1037</v>
      </c>
    </row>
    <row r="799" ht="16.0" customHeight="true">
      <c r="A799" t="n" s="7">
        <v>4.9517992E7</v>
      </c>
      <c r="B799" t="s" s="8">
        <v>713</v>
      </c>
      <c r="C799" t="n" s="8">
        <f>IF(false,"005-1515", "005-1515")</f>
      </c>
      <c r="D799" t="s" s="8">
        <v>92</v>
      </c>
      <c r="E799" t="n" s="8">
        <v>2.0</v>
      </c>
      <c r="F799" t="n" s="8">
        <v>300.0</v>
      </c>
      <c r="G799" t="s" s="8">
        <v>63</v>
      </c>
      <c r="H799" t="s" s="8">
        <v>1005</v>
      </c>
      <c r="I799" t="s" s="8">
        <v>1038</v>
      </c>
    </row>
    <row r="800" ht="16.0" customHeight="true">
      <c r="A800" t="n" s="7">
        <v>4.9664806E7</v>
      </c>
      <c r="B800" t="s" s="8">
        <v>781</v>
      </c>
      <c r="C800" t="n" s="8">
        <f>IF(false,"120922944", "120922944")</f>
      </c>
      <c r="D800" t="s" s="8">
        <v>1039</v>
      </c>
      <c r="E800" t="n" s="8">
        <v>1.0</v>
      </c>
      <c r="F800" t="n" s="8">
        <v>64.0</v>
      </c>
      <c r="G800" t="s" s="8">
        <v>63</v>
      </c>
      <c r="H800" t="s" s="8">
        <v>1005</v>
      </c>
      <c r="I800" t="s" s="8">
        <v>1040</v>
      </c>
    </row>
    <row r="801" ht="16.0" customHeight="true">
      <c r="A801" t="n" s="7">
        <v>4.9846465E7</v>
      </c>
      <c r="B801" t="s" s="8">
        <v>857</v>
      </c>
      <c r="C801" t="n" s="8">
        <f>IF(false,"120923138", "120923138")</f>
      </c>
      <c r="D801" t="s" s="8">
        <v>502</v>
      </c>
      <c r="E801" t="n" s="8">
        <v>1.0</v>
      </c>
      <c r="F801" t="n" s="8">
        <v>250.0</v>
      </c>
      <c r="G801" t="s" s="8">
        <v>63</v>
      </c>
      <c r="H801" t="s" s="8">
        <v>1005</v>
      </c>
      <c r="I801" t="s" s="8">
        <v>1041</v>
      </c>
    </row>
    <row r="802" ht="16.0" customHeight="true">
      <c r="A802" t="n" s="7">
        <v>4.9846465E7</v>
      </c>
      <c r="B802" t="s" s="8">
        <v>857</v>
      </c>
      <c r="C802" t="n" s="8">
        <f>IF(false,"120923132", "120923132")</f>
      </c>
      <c r="D802" t="s" s="8">
        <v>310</v>
      </c>
      <c r="E802" t="n" s="8">
        <v>1.0</v>
      </c>
      <c r="F802" t="n" s="8">
        <v>250.0</v>
      </c>
      <c r="G802" t="s" s="8">
        <v>63</v>
      </c>
      <c r="H802" t="s" s="8">
        <v>1005</v>
      </c>
      <c r="I802" t="s" s="8">
        <v>1041</v>
      </c>
    </row>
    <row r="803" ht="16.0" customHeight="true">
      <c r="A803" t="n" s="7">
        <v>4.9803454E7</v>
      </c>
      <c r="B803" t="s" s="8">
        <v>857</v>
      </c>
      <c r="C803" t="n" s="8">
        <f>IF(false,"120922005", "120922005")</f>
      </c>
      <c r="D803" t="s" s="8">
        <v>147</v>
      </c>
      <c r="E803" t="n" s="8">
        <v>1.0</v>
      </c>
      <c r="F803" t="n" s="8">
        <v>253.0</v>
      </c>
      <c r="G803" t="s" s="8">
        <v>63</v>
      </c>
      <c r="H803" t="s" s="8">
        <v>1005</v>
      </c>
      <c r="I803" t="s" s="8">
        <v>1042</v>
      </c>
    </row>
    <row r="804" ht="16.0" customHeight="true">
      <c r="A804" t="n" s="7">
        <v>4.9854349E7</v>
      </c>
      <c r="B804" t="s" s="8">
        <v>857</v>
      </c>
      <c r="C804" t="n" s="8">
        <f>IF(false,"000-631", "000-631")</f>
      </c>
      <c r="D804" t="s" s="8">
        <v>107</v>
      </c>
      <c r="E804" t="n" s="8">
        <v>2.0</v>
      </c>
      <c r="F804" t="n" s="8">
        <v>470.0</v>
      </c>
      <c r="G804" t="s" s="8">
        <v>53</v>
      </c>
      <c r="H804" t="s" s="8">
        <v>1005</v>
      </c>
      <c r="I804" t="s" s="8">
        <v>1043</v>
      </c>
    </row>
    <row r="805" ht="16.0" customHeight="true">
      <c r="A805" t="n" s="7">
        <v>4.983905E7</v>
      </c>
      <c r="B805" t="s" s="8">
        <v>857</v>
      </c>
      <c r="C805" t="n" s="8">
        <f>IF(false,"120923163", "120923163")</f>
      </c>
      <c r="D805" t="s" s="8">
        <v>1044</v>
      </c>
      <c r="E805" t="n" s="8">
        <v>1.0</v>
      </c>
      <c r="F805" t="n" s="8">
        <v>1298.0</v>
      </c>
      <c r="G805" t="s" s="8">
        <v>60</v>
      </c>
      <c r="H805" t="s" s="8">
        <v>1005</v>
      </c>
      <c r="I805" t="s" s="8">
        <v>1045</v>
      </c>
    </row>
    <row r="806" ht="16.0" customHeight="true">
      <c r="A806" t="n" s="7">
        <v>4.9959561E7</v>
      </c>
      <c r="B806" t="s" s="8">
        <v>875</v>
      </c>
      <c r="C806" t="n" s="8">
        <f>IF(false,"120922092", "120922092")</f>
      </c>
      <c r="D806" t="s" s="8">
        <v>444</v>
      </c>
      <c r="E806" t="n" s="8">
        <v>4.0</v>
      </c>
      <c r="F806" t="n" s="8">
        <v>68.0</v>
      </c>
      <c r="G806" t="s" s="8">
        <v>60</v>
      </c>
      <c r="H806" t="s" s="8">
        <v>1005</v>
      </c>
      <c r="I806" t="s" s="8">
        <v>1046</v>
      </c>
    </row>
    <row r="807" ht="16.0" customHeight="true">
      <c r="A807" t="n" s="7">
        <v>4.988993E7</v>
      </c>
      <c r="B807" t="s" s="8">
        <v>875</v>
      </c>
      <c r="C807" t="n" s="8">
        <f>IF(false,"120923153", "120923153")</f>
      </c>
      <c r="D807" t="s" s="8">
        <v>1047</v>
      </c>
      <c r="E807" t="n" s="8">
        <v>1.0</v>
      </c>
      <c r="F807" t="n" s="8">
        <v>299.0</v>
      </c>
      <c r="G807" t="s" s="8">
        <v>63</v>
      </c>
      <c r="H807" t="s" s="8">
        <v>1005</v>
      </c>
      <c r="I807" t="s" s="8">
        <v>1048</v>
      </c>
    </row>
    <row r="808" ht="16.0" customHeight="true">
      <c r="A808" t="n" s="7">
        <v>4.988993E7</v>
      </c>
      <c r="B808" t="s" s="8">
        <v>875</v>
      </c>
      <c r="C808" t="n" s="8">
        <f>IF(false,"120923153", "120923153")</f>
      </c>
      <c r="D808" t="s" s="8">
        <v>1047</v>
      </c>
      <c r="E808" t="n" s="8">
        <v>1.0</v>
      </c>
      <c r="F808" t="n" s="8">
        <v>619.0</v>
      </c>
      <c r="G808" t="s" s="8">
        <v>53</v>
      </c>
      <c r="H808" t="s" s="8">
        <v>1005</v>
      </c>
      <c r="I808" t="s" s="8">
        <v>1049</v>
      </c>
    </row>
    <row r="809" ht="16.0" customHeight="true">
      <c r="A809" t="n" s="7">
        <v>4.9801562E7</v>
      </c>
      <c r="B809" t="s" s="8">
        <v>857</v>
      </c>
      <c r="C809" t="n" s="8">
        <f>IF(false,"120922953", "120922953")</f>
      </c>
      <c r="D809" t="s" s="8">
        <v>1050</v>
      </c>
      <c r="E809" t="n" s="8">
        <v>1.0</v>
      </c>
      <c r="F809" t="n" s="8">
        <v>198.0</v>
      </c>
      <c r="G809" t="s" s="8">
        <v>60</v>
      </c>
      <c r="H809" t="s" s="8">
        <v>1005</v>
      </c>
      <c r="I809" t="s" s="8">
        <v>1051</v>
      </c>
    </row>
    <row r="810" ht="16.0" customHeight="true">
      <c r="A810" t="n" s="7">
        <v>4.9765217E7</v>
      </c>
      <c r="B810" t="s" s="8">
        <v>857</v>
      </c>
      <c r="C810" t="n" s="8">
        <f>IF(false,"120923172", "120923172")</f>
      </c>
      <c r="D810" t="s" s="8">
        <v>1052</v>
      </c>
      <c r="E810" t="n" s="8">
        <v>1.0</v>
      </c>
      <c r="F810" t="n" s="8">
        <v>500.0</v>
      </c>
      <c r="G810" t="s" s="8">
        <v>63</v>
      </c>
      <c r="H810" t="s" s="8">
        <v>1005</v>
      </c>
      <c r="I810" t="s" s="8">
        <v>1053</v>
      </c>
    </row>
    <row r="811" ht="16.0" customHeight="true">
      <c r="A811" t="n" s="7">
        <v>4.9824864E7</v>
      </c>
      <c r="B811" t="s" s="8">
        <v>857</v>
      </c>
      <c r="C811" t="n" s="8">
        <f>IF(false,"120921370", "120921370")</f>
      </c>
      <c r="D811" t="s" s="8">
        <v>127</v>
      </c>
      <c r="E811" t="n" s="8">
        <v>2.0</v>
      </c>
      <c r="F811" t="n" s="8">
        <v>900.0</v>
      </c>
      <c r="G811" t="s" s="8">
        <v>53</v>
      </c>
      <c r="H811" t="s" s="8">
        <v>1005</v>
      </c>
      <c r="I811" t="s" s="8">
        <v>1054</v>
      </c>
    </row>
    <row r="812" ht="16.0" customHeight="true">
      <c r="A812" t="n" s="7">
        <v>4.9869456E7</v>
      </c>
      <c r="B812" t="s" s="8">
        <v>875</v>
      </c>
      <c r="C812" t="n" s="8">
        <f>IF(false,"120923161", "120923161")</f>
      </c>
      <c r="D812" t="s" s="8">
        <v>881</v>
      </c>
      <c r="E812" t="n" s="8">
        <v>1.0</v>
      </c>
      <c r="F812" t="n" s="8">
        <v>500.0</v>
      </c>
      <c r="G812" t="s" s="8">
        <v>63</v>
      </c>
      <c r="H812" t="s" s="8">
        <v>1005</v>
      </c>
      <c r="I812" t="s" s="8">
        <v>1055</v>
      </c>
    </row>
    <row r="813" ht="16.0" customHeight="true">
      <c r="A813" t="n" s="7">
        <v>4.9890759E7</v>
      </c>
      <c r="B813" t="s" s="8">
        <v>875</v>
      </c>
      <c r="C813" t="n" s="8">
        <f>IF(false,"120921900", "120921900")</f>
      </c>
      <c r="D813" t="s" s="8">
        <v>299</v>
      </c>
      <c r="E813" t="n" s="8">
        <v>1.0</v>
      </c>
      <c r="F813" t="n" s="8">
        <v>148.0</v>
      </c>
      <c r="G813" t="s" s="8">
        <v>63</v>
      </c>
      <c r="H813" t="s" s="8">
        <v>1005</v>
      </c>
      <c r="I813" t="s" s="8">
        <v>1056</v>
      </c>
    </row>
    <row r="814" ht="16.0" customHeight="true">
      <c r="A814" t="n" s="7">
        <v>4.9851484E7</v>
      </c>
      <c r="B814" t="s" s="8">
        <v>857</v>
      </c>
      <c r="C814" t="n" s="8">
        <f>IF(false,"01-004111", "01-004111")</f>
      </c>
      <c r="D814" t="s" s="8">
        <v>870</v>
      </c>
      <c r="E814" t="n" s="8">
        <v>1.0</v>
      </c>
      <c r="F814" t="n" s="8">
        <v>365.0</v>
      </c>
      <c r="G814" t="s" s="8">
        <v>53</v>
      </c>
      <c r="H814" t="s" s="8">
        <v>1005</v>
      </c>
      <c r="I814" t="s" s="8">
        <v>1057</v>
      </c>
    </row>
    <row r="815" ht="16.0" customHeight="true">
      <c r="A815" t="n" s="7">
        <v>4.9830713E7</v>
      </c>
      <c r="B815" t="s" s="8">
        <v>857</v>
      </c>
      <c r="C815" t="n" s="8">
        <f>IF(false,"1003320", "1003320")</f>
      </c>
      <c r="D815" t="s" s="8">
        <v>1012</v>
      </c>
      <c r="E815" t="n" s="8">
        <v>1.0</v>
      </c>
      <c r="F815" t="n" s="8">
        <v>227.0</v>
      </c>
      <c r="G815" t="s" s="8">
        <v>63</v>
      </c>
      <c r="H815" t="s" s="8">
        <v>1005</v>
      </c>
      <c r="I815" t="s" s="8">
        <v>1058</v>
      </c>
    </row>
    <row r="816" ht="16.0" customHeight="true">
      <c r="A816" t="n" s="7">
        <v>4.9830713E7</v>
      </c>
      <c r="B816" t="s" s="8">
        <v>857</v>
      </c>
      <c r="C816" t="n" s="8">
        <f>IF(false,"1003320", "1003320")</f>
      </c>
      <c r="D816" t="s" s="8">
        <v>1012</v>
      </c>
      <c r="E816" t="n" s="8">
        <v>1.0</v>
      </c>
      <c r="F816" t="n" s="8">
        <v>823.0</v>
      </c>
      <c r="G816" t="s" s="8">
        <v>60</v>
      </c>
      <c r="H816" t="s" s="8">
        <v>1005</v>
      </c>
      <c r="I816" t="s" s="8">
        <v>1059</v>
      </c>
    </row>
    <row r="817" ht="16.0" customHeight="true">
      <c r="A817" t="n" s="7">
        <v>4.9851484E7</v>
      </c>
      <c r="B817" t="s" s="8">
        <v>857</v>
      </c>
      <c r="C817" t="n" s="8">
        <f>IF(false,"01-004111", "01-004111")</f>
      </c>
      <c r="D817" t="s" s="8">
        <v>870</v>
      </c>
      <c r="E817" t="n" s="8">
        <v>1.0</v>
      </c>
      <c r="F817" t="n" s="8">
        <v>135.0</v>
      </c>
      <c r="G817" t="s" s="8">
        <v>63</v>
      </c>
      <c r="H817" t="s" s="8">
        <v>1005</v>
      </c>
      <c r="I817" t="s" s="8">
        <v>1060</v>
      </c>
    </row>
    <row r="818" ht="16.0" customHeight="true">
      <c r="A818" t="n" s="7">
        <v>4.9836617E7</v>
      </c>
      <c r="B818" t="s" s="8">
        <v>857</v>
      </c>
      <c r="C818" t="n" s="8">
        <f>IF(false,"120922768", "120922768")</f>
      </c>
      <c r="D818" t="s" s="8">
        <v>226</v>
      </c>
      <c r="E818" t="n" s="8">
        <v>2.0</v>
      </c>
      <c r="F818" t="n" s="8">
        <v>452.0</v>
      </c>
      <c r="G818" t="s" s="8">
        <v>63</v>
      </c>
      <c r="H818" t="s" s="8">
        <v>1005</v>
      </c>
      <c r="I818" t="s" s="8">
        <v>1061</v>
      </c>
    </row>
    <row r="819" ht="16.0" customHeight="true">
      <c r="A819" t="n" s="7">
        <v>4.9882156E7</v>
      </c>
      <c r="B819" t="s" s="8">
        <v>875</v>
      </c>
      <c r="C819" t="n" s="8">
        <f>IF(false,"120921853", "120921853")</f>
      </c>
      <c r="D819" t="s" s="8">
        <v>412</v>
      </c>
      <c r="E819" t="n" s="8">
        <v>2.0</v>
      </c>
      <c r="F819" t="n" s="8">
        <v>120.0</v>
      </c>
      <c r="G819" t="s" s="8">
        <v>63</v>
      </c>
      <c r="H819" t="s" s="8">
        <v>1005</v>
      </c>
      <c r="I819" t="s" s="8">
        <v>1062</v>
      </c>
    </row>
    <row r="820" ht="16.0" customHeight="true">
      <c r="A820" t="n" s="7">
        <v>4.9854073E7</v>
      </c>
      <c r="B820" t="s" s="8">
        <v>857</v>
      </c>
      <c r="C820" t="n" s="8">
        <f>IF(false,"120921626", "120921626")</f>
      </c>
      <c r="D820" t="s" s="8">
        <v>1063</v>
      </c>
      <c r="E820" t="n" s="8">
        <v>1.0</v>
      </c>
      <c r="F820" t="n" s="8">
        <v>897.0</v>
      </c>
      <c r="G820" t="s" s="8">
        <v>53</v>
      </c>
      <c r="H820" t="s" s="8">
        <v>1005</v>
      </c>
      <c r="I820" t="s" s="8">
        <v>1064</v>
      </c>
    </row>
    <row r="821" ht="16.0" customHeight="true">
      <c r="A821" t="n" s="7">
        <v>4.9834043E7</v>
      </c>
      <c r="B821" t="s" s="8">
        <v>857</v>
      </c>
      <c r="C821" t="n" s="8">
        <f>IF(false,"01-003884", "01-003884")</f>
      </c>
      <c r="D821" t="s" s="8">
        <v>398</v>
      </c>
      <c r="E821" t="n" s="8">
        <v>1.0</v>
      </c>
      <c r="F821" t="n" s="8">
        <v>187.0</v>
      </c>
      <c r="G821" t="s" s="8">
        <v>53</v>
      </c>
      <c r="H821" t="s" s="8">
        <v>1005</v>
      </c>
      <c r="I821" t="s" s="8">
        <v>1065</v>
      </c>
    </row>
    <row r="822" ht="16.0" customHeight="true">
      <c r="A822" t="n" s="7">
        <v>4.9776908E7</v>
      </c>
      <c r="B822" t="s" s="8">
        <v>857</v>
      </c>
      <c r="C822" t="n" s="8">
        <f>IF(false,"120921901", "120921901")</f>
      </c>
      <c r="D822" t="s" s="8">
        <v>88</v>
      </c>
      <c r="E822" t="n" s="8">
        <v>1.0</v>
      </c>
      <c r="F822" t="n" s="8">
        <v>43.0</v>
      </c>
      <c r="G822" t="s" s="8">
        <v>53</v>
      </c>
      <c r="H822" t="s" s="8">
        <v>1005</v>
      </c>
      <c r="I822" t="s" s="8">
        <v>1066</v>
      </c>
    </row>
    <row r="823" ht="16.0" customHeight="true">
      <c r="A823" t="n" s="7">
        <v>4.9814308E7</v>
      </c>
      <c r="B823" t="s" s="8">
        <v>857</v>
      </c>
      <c r="C823" t="n" s="8">
        <f>IF(false,"120921853", "120921853")</f>
      </c>
      <c r="D823" t="s" s="8">
        <v>412</v>
      </c>
      <c r="E823" t="n" s="8">
        <v>4.0</v>
      </c>
      <c r="F823" t="n" s="8">
        <v>240.0</v>
      </c>
      <c r="G823" t="s" s="8">
        <v>63</v>
      </c>
      <c r="H823" t="s" s="8">
        <v>1005</v>
      </c>
      <c r="I823" t="s" s="8">
        <v>1067</v>
      </c>
    </row>
    <row r="824" ht="16.0" customHeight="true">
      <c r="A824" t="n" s="7">
        <v>4.9836005E7</v>
      </c>
      <c r="B824" t="s" s="8">
        <v>857</v>
      </c>
      <c r="C824" t="n" s="8">
        <f>IF(false,"01-003924", "01-003924")</f>
      </c>
      <c r="D824" t="s" s="8">
        <v>388</v>
      </c>
      <c r="E824" t="n" s="8">
        <v>1.0</v>
      </c>
      <c r="F824" t="n" s="8">
        <v>287.0</v>
      </c>
      <c r="G824" t="s" s="8">
        <v>53</v>
      </c>
      <c r="H824" t="s" s="8">
        <v>1005</v>
      </c>
      <c r="I824" t="s" s="8">
        <v>1068</v>
      </c>
    </row>
    <row r="825" ht="16.0" customHeight="true">
      <c r="A825" t="n" s="7">
        <v>4.9892069E7</v>
      </c>
      <c r="B825" t="s" s="8">
        <v>875</v>
      </c>
      <c r="C825" t="n" s="8">
        <f>IF(false,"120922891", "120922891")</f>
      </c>
      <c r="D825" t="s" s="8">
        <v>1069</v>
      </c>
      <c r="E825" t="n" s="8">
        <v>1.0</v>
      </c>
      <c r="F825" t="n" s="8">
        <v>411.0</v>
      </c>
      <c r="G825" t="s" s="8">
        <v>53</v>
      </c>
      <c r="H825" t="s" s="8">
        <v>1005</v>
      </c>
      <c r="I825" t="s" s="8">
        <v>1070</v>
      </c>
    </row>
    <row r="826" ht="16.0" customHeight="true">
      <c r="A826" t="n" s="7">
        <v>4.9517992E7</v>
      </c>
      <c r="B826" t="s" s="8">
        <v>713</v>
      </c>
      <c r="C826" t="n" s="8">
        <f>IF(false,"005-1515", "005-1515")</f>
      </c>
      <c r="D826" t="s" s="8">
        <v>92</v>
      </c>
      <c r="E826" t="n" s="8">
        <v>2.0</v>
      </c>
      <c r="F826" t="n" s="8">
        <v>131.0</v>
      </c>
      <c r="G826" t="s" s="8">
        <v>53</v>
      </c>
      <c r="H826" t="s" s="8">
        <v>1005</v>
      </c>
      <c r="I826" t="s" s="8">
        <v>1071</v>
      </c>
    </row>
    <row r="827" ht="16.0" customHeight="true">
      <c r="A827" t="n" s="7">
        <v>4.9765561E7</v>
      </c>
      <c r="B827" t="s" s="8">
        <v>857</v>
      </c>
      <c r="C827" t="n" s="8">
        <f>IF(false,"120921853", "120921853")</f>
      </c>
      <c r="D827" t="s" s="8">
        <v>412</v>
      </c>
      <c r="E827" t="n" s="8">
        <v>2.0</v>
      </c>
      <c r="F827" t="n" s="8">
        <v>120.0</v>
      </c>
      <c r="G827" t="s" s="8">
        <v>63</v>
      </c>
      <c r="H827" t="s" s="8">
        <v>1005</v>
      </c>
      <c r="I827" t="s" s="8">
        <v>1072</v>
      </c>
    </row>
    <row r="828" ht="16.0" customHeight="true">
      <c r="A828" t="n" s="7">
        <v>4.9459923E7</v>
      </c>
      <c r="B828" t="s" s="8">
        <v>713</v>
      </c>
      <c r="C828" t="n" s="8">
        <f>IF(false,"005-1514", "005-1514")</f>
      </c>
      <c r="D828" t="s" s="8">
        <v>305</v>
      </c>
      <c r="E828" t="n" s="8">
        <v>1.0</v>
      </c>
      <c r="F828" t="n" s="8">
        <v>58.0</v>
      </c>
      <c r="G828" t="s" s="8">
        <v>60</v>
      </c>
      <c r="H828" t="s" s="8">
        <v>1005</v>
      </c>
      <c r="I828" t="s" s="8">
        <v>1073</v>
      </c>
    </row>
    <row r="829" ht="16.0" customHeight="true">
      <c r="A829" t="n" s="7">
        <v>4.9204189E7</v>
      </c>
      <c r="B829" t="s" s="8">
        <v>468</v>
      </c>
      <c r="C829" t="n" s="8">
        <f>IF(false,"120921897", "120921897")</f>
      </c>
      <c r="D829" t="s" s="8">
        <v>1009</v>
      </c>
      <c r="E829" t="n" s="8">
        <v>1.0</v>
      </c>
      <c r="F829" t="n" s="8">
        <v>188.0</v>
      </c>
      <c r="G829" t="s" s="8">
        <v>63</v>
      </c>
      <c r="H829" t="s" s="8">
        <v>1005</v>
      </c>
      <c r="I829" t="s" s="8">
        <v>1074</v>
      </c>
    </row>
    <row r="830" ht="16.0" customHeight="true">
      <c r="A830" t="n" s="7">
        <v>4.9157165E7</v>
      </c>
      <c r="B830" t="s" s="8">
        <v>468</v>
      </c>
      <c r="C830" t="n" s="8">
        <f>IF(false,"008-577", "008-577")</f>
      </c>
      <c r="D830" t="s" s="8">
        <v>314</v>
      </c>
      <c r="E830" t="n" s="8">
        <v>1.0</v>
      </c>
      <c r="F830" t="n" s="8">
        <v>225.0</v>
      </c>
      <c r="G830" t="s" s="8">
        <v>63</v>
      </c>
      <c r="H830" t="s" s="8">
        <v>1005</v>
      </c>
      <c r="I830" t="s" s="8">
        <v>1075</v>
      </c>
    </row>
    <row r="831" ht="16.0" customHeight="true">
      <c r="A831" t="n" s="7">
        <v>4.9792943E7</v>
      </c>
      <c r="B831" t="s" s="8">
        <v>857</v>
      </c>
      <c r="C831" t="n" s="8">
        <f>IF(false,"003-315", "003-315")</f>
      </c>
      <c r="D831" t="s" s="8">
        <v>79</v>
      </c>
      <c r="E831" t="n" s="8">
        <v>1.0</v>
      </c>
      <c r="F831" t="n" s="8">
        <v>200.0</v>
      </c>
      <c r="G831" t="s" s="8">
        <v>63</v>
      </c>
      <c r="H831" t="s" s="8">
        <v>1005</v>
      </c>
      <c r="I831" t="s" s="8">
        <v>1076</v>
      </c>
    </row>
    <row r="832" ht="16.0" customHeight="true">
      <c r="A832" t="n" s="7">
        <v>4.9811141E7</v>
      </c>
      <c r="B832" t="s" s="8">
        <v>857</v>
      </c>
      <c r="C832" t="n" s="8">
        <f>IF(false,"120921853", "120921853")</f>
      </c>
      <c r="D832" t="s" s="8">
        <v>412</v>
      </c>
      <c r="E832" t="n" s="8">
        <v>1.0</v>
      </c>
      <c r="F832" t="n" s="8">
        <v>60.0</v>
      </c>
      <c r="G832" t="s" s="8">
        <v>63</v>
      </c>
      <c r="H832" t="s" s="8">
        <v>1005</v>
      </c>
      <c r="I832" t="s" s="8">
        <v>1077</v>
      </c>
    </row>
    <row r="833" ht="16.0" customHeight="true">
      <c r="A833" t="n" s="7">
        <v>4.9459923E7</v>
      </c>
      <c r="B833" t="s" s="8">
        <v>713</v>
      </c>
      <c r="C833" t="n" s="8">
        <f>IF(false,"005-1514", "005-1514")</f>
      </c>
      <c r="D833" t="s" s="8">
        <v>305</v>
      </c>
      <c r="E833" t="n" s="8">
        <v>1.0</v>
      </c>
      <c r="F833" t="n" s="8">
        <v>82.0</v>
      </c>
      <c r="G833" t="s" s="8">
        <v>63</v>
      </c>
      <c r="H833" t="s" s="8">
        <v>1005</v>
      </c>
      <c r="I833" t="s" s="8">
        <v>1078</v>
      </c>
    </row>
    <row r="834" ht="16.0" customHeight="true">
      <c r="A834" t="n" s="7">
        <v>4.9759849E7</v>
      </c>
      <c r="B834" t="s" s="8">
        <v>857</v>
      </c>
      <c r="C834" t="n" s="8">
        <f>IF(false,"120921901", "120921901")</f>
      </c>
      <c r="D834" t="s" s="8">
        <v>88</v>
      </c>
      <c r="E834" t="n" s="8">
        <v>1.0</v>
      </c>
      <c r="F834" t="n" s="8">
        <v>300.0</v>
      </c>
      <c r="G834" t="s" s="8">
        <v>63</v>
      </c>
      <c r="H834" t="s" s="8">
        <v>1005</v>
      </c>
      <c r="I834" t="s" s="8">
        <v>1079</v>
      </c>
    </row>
    <row r="835" ht="16.0" customHeight="true">
      <c r="A835" t="n" s="7">
        <v>4.9488444E7</v>
      </c>
      <c r="B835" t="s" s="8">
        <v>713</v>
      </c>
      <c r="C835" t="n" s="8">
        <f>IF(false,"01-003884", "01-003884")</f>
      </c>
      <c r="D835" t="s" s="8">
        <v>398</v>
      </c>
      <c r="E835" t="n" s="8">
        <v>1.0</v>
      </c>
      <c r="F835" t="n" s="8">
        <v>90.0</v>
      </c>
      <c r="G835" t="s" s="8">
        <v>63</v>
      </c>
      <c r="H835" t="s" s="8">
        <v>1005</v>
      </c>
      <c r="I835" t="s" s="8">
        <v>1080</v>
      </c>
    </row>
    <row r="836" ht="16.0" customHeight="true">
      <c r="A836" t="n" s="7">
        <v>4.8960383E7</v>
      </c>
      <c r="B836" t="s" s="8">
        <v>276</v>
      </c>
      <c r="C836" t="n" s="8">
        <f>IF(false,"120921853", "120921853")</f>
      </c>
      <c r="D836" t="s" s="8">
        <v>412</v>
      </c>
      <c r="E836" t="n" s="8">
        <v>4.0</v>
      </c>
      <c r="F836" t="n" s="8">
        <v>936.0</v>
      </c>
      <c r="G836" t="s" s="8">
        <v>63</v>
      </c>
      <c r="H836" t="s" s="8">
        <v>1005</v>
      </c>
      <c r="I836" t="s" s="8">
        <v>1081</v>
      </c>
    </row>
    <row r="837" ht="16.0" customHeight="true">
      <c r="A837" t="n" s="7">
        <v>4.9786378E7</v>
      </c>
      <c r="B837" t="s" s="8">
        <v>857</v>
      </c>
      <c r="C837" t="n" s="8">
        <f>IF(false,"005-1516", "005-1516")</f>
      </c>
      <c r="D837" t="s" s="8">
        <v>74</v>
      </c>
      <c r="E837" t="n" s="8">
        <v>2.0</v>
      </c>
      <c r="F837" t="n" s="8">
        <v>1931.0</v>
      </c>
      <c r="G837" t="s" s="8">
        <v>53</v>
      </c>
      <c r="H837" t="s" s="8">
        <v>1005</v>
      </c>
      <c r="I837" t="s" s="8">
        <v>1082</v>
      </c>
    </row>
    <row r="838" ht="16.0" customHeight="true">
      <c r="A838" t="n" s="7">
        <v>4.9759849E7</v>
      </c>
      <c r="B838" t="s" s="8">
        <v>857</v>
      </c>
      <c r="C838" t="n" s="8">
        <f>IF(false,"120921901", "120921901")</f>
      </c>
      <c r="D838" t="s" s="8">
        <v>88</v>
      </c>
      <c r="E838" t="n" s="8">
        <v>1.0</v>
      </c>
      <c r="F838" t="n" s="8">
        <v>274.0</v>
      </c>
      <c r="G838" t="s" s="8">
        <v>60</v>
      </c>
      <c r="H838" t="s" s="8">
        <v>1005</v>
      </c>
      <c r="I838" t="s" s="8">
        <v>1083</v>
      </c>
    </row>
    <row r="839" ht="16.0" customHeight="true">
      <c r="A839" t="n" s="7">
        <v>4.9792943E7</v>
      </c>
      <c r="B839" t="s" s="8">
        <v>857</v>
      </c>
      <c r="C839" t="n" s="8">
        <f>IF(false,"003-315", "003-315")</f>
      </c>
      <c r="D839" t="s" s="8">
        <v>79</v>
      </c>
      <c r="E839" t="n" s="8">
        <v>1.0</v>
      </c>
      <c r="F839" t="n" s="8">
        <v>94.0</v>
      </c>
      <c r="G839" t="s" s="8">
        <v>60</v>
      </c>
      <c r="H839" t="s" s="8">
        <v>1005</v>
      </c>
      <c r="I839" t="s" s="8">
        <v>1084</v>
      </c>
    </row>
    <row r="840" ht="16.0" customHeight="true">
      <c r="A840" t="n" s="7">
        <v>4.9716159E7</v>
      </c>
      <c r="B840" t="s" s="8">
        <v>857</v>
      </c>
      <c r="C840" t="n" s="8">
        <f>IF(false,"120921995", "120921995")</f>
      </c>
      <c r="D840" t="s" s="8">
        <v>125</v>
      </c>
      <c r="E840" t="n" s="8">
        <v>1.0</v>
      </c>
      <c r="F840" t="n" s="8">
        <v>372.0</v>
      </c>
      <c r="G840" t="s" s="8">
        <v>53</v>
      </c>
      <c r="H840" t="s" s="8">
        <v>1005</v>
      </c>
      <c r="I840" t="s" s="8">
        <v>1085</v>
      </c>
    </row>
    <row r="841" ht="16.0" customHeight="true">
      <c r="A841" t="n" s="7">
        <v>4.9512301E7</v>
      </c>
      <c r="B841" t="s" s="8">
        <v>713</v>
      </c>
      <c r="C841" t="n" s="8">
        <f>IF(false,"120921995", "120921995")</f>
      </c>
      <c r="D841" t="s" s="8">
        <v>125</v>
      </c>
      <c r="E841" t="n" s="8">
        <v>2.0</v>
      </c>
      <c r="F841" t="n" s="8">
        <v>478.0</v>
      </c>
      <c r="G841" t="s" s="8">
        <v>63</v>
      </c>
      <c r="H841" t="s" s="8">
        <v>1005</v>
      </c>
      <c r="I841" t="s" s="8">
        <v>1086</v>
      </c>
    </row>
    <row r="842" ht="16.0" customHeight="true">
      <c r="A842" t="n" s="7">
        <v>4.9488444E7</v>
      </c>
      <c r="B842" t="s" s="8">
        <v>713</v>
      </c>
      <c r="C842" t="n" s="8">
        <f>IF(false,"01-003884", "01-003884")</f>
      </c>
      <c r="D842" t="s" s="8">
        <v>398</v>
      </c>
      <c r="E842" t="n" s="8">
        <v>1.0</v>
      </c>
      <c r="F842" t="n" s="8">
        <v>200.0</v>
      </c>
      <c r="G842" t="s" s="8">
        <v>53</v>
      </c>
      <c r="H842" t="s" s="8">
        <v>1005</v>
      </c>
      <c r="I842" t="s" s="8">
        <v>1087</v>
      </c>
    </row>
    <row r="843" ht="16.0" customHeight="true">
      <c r="A843" t="n" s="7">
        <v>4.9512301E7</v>
      </c>
      <c r="B843" t="s" s="8">
        <v>713</v>
      </c>
      <c r="C843" t="n" s="8">
        <f>IF(false,"120921995", "120921995")</f>
      </c>
      <c r="D843" t="s" s="8">
        <v>125</v>
      </c>
      <c r="E843" t="n" s="8">
        <v>2.0</v>
      </c>
      <c r="F843" t="n" s="8">
        <v>446.0</v>
      </c>
      <c r="G843" t="s" s="8">
        <v>60</v>
      </c>
      <c r="H843" t="s" s="8">
        <v>1005</v>
      </c>
      <c r="I843" t="s" s="8">
        <v>1088</v>
      </c>
    </row>
    <row r="844" ht="16.0" customHeight="true">
      <c r="A844" t="n" s="7">
        <v>5.0033075E7</v>
      </c>
      <c r="B844" t="s" s="8">
        <v>1005</v>
      </c>
      <c r="C844" t="n" s="8">
        <f>IF(false,"120922229", "120922229")</f>
      </c>
      <c r="D844" t="s" s="8">
        <v>1089</v>
      </c>
      <c r="E844" t="n" s="8">
        <v>1.0</v>
      </c>
      <c r="F844" t="n" s="8">
        <v>741.0</v>
      </c>
      <c r="G844" t="s" s="8">
        <v>53</v>
      </c>
      <c r="H844" t="s" s="8">
        <v>1005</v>
      </c>
      <c r="I844" t="s" s="8">
        <v>1090</v>
      </c>
    </row>
    <row r="845" ht="16.0" customHeight="true">
      <c r="A845" t="n" s="7">
        <v>4.985431E7</v>
      </c>
      <c r="B845" t="s" s="8">
        <v>857</v>
      </c>
      <c r="C845" t="n" s="8">
        <f>IF(false,"120921370", "120921370")</f>
      </c>
      <c r="D845" t="s" s="8">
        <v>127</v>
      </c>
      <c r="E845" t="n" s="8">
        <v>1.0</v>
      </c>
      <c r="F845" t="n" s="8">
        <v>109.0</v>
      </c>
      <c r="G845" t="s" s="8">
        <v>63</v>
      </c>
      <c r="H845" t="s" s="8">
        <v>1005</v>
      </c>
      <c r="I845" t="s" s="8">
        <v>1091</v>
      </c>
    </row>
    <row r="846" ht="16.0" customHeight="true">
      <c r="A846" t="n" s="7">
        <v>4.9514982E7</v>
      </c>
      <c r="B846" t="s" s="8">
        <v>713</v>
      </c>
      <c r="C846" t="n" s="8">
        <f>IF(false,"005-1515", "005-1515")</f>
      </c>
      <c r="D846" t="s" s="8">
        <v>92</v>
      </c>
      <c r="E846" t="n" s="8">
        <v>4.0</v>
      </c>
      <c r="F846" t="n" s="8">
        <v>496.0</v>
      </c>
      <c r="G846" t="s" s="8">
        <v>53</v>
      </c>
      <c r="H846" t="s" s="8">
        <v>1005</v>
      </c>
      <c r="I846" t="s" s="8">
        <v>1092</v>
      </c>
    </row>
    <row r="847" ht="16.0" customHeight="true">
      <c r="A847" t="n" s="7">
        <v>4.9259732E7</v>
      </c>
      <c r="B847" t="s" s="8">
        <v>468</v>
      </c>
      <c r="C847" t="n" s="8">
        <f>IF(false,"120921439", "120921439")</f>
      </c>
      <c r="D847" t="s" s="8">
        <v>57</v>
      </c>
      <c r="E847" t="n" s="8">
        <v>1.0</v>
      </c>
      <c r="F847" t="n" s="8">
        <v>91.0</v>
      </c>
      <c r="G847" t="s" s="8">
        <v>63</v>
      </c>
      <c r="H847" t="s" s="8">
        <v>1005</v>
      </c>
      <c r="I847" t="s" s="8">
        <v>1093</v>
      </c>
    </row>
    <row r="848" ht="16.0" customHeight="true">
      <c r="A848" t="n" s="7">
        <v>4.9801976E7</v>
      </c>
      <c r="B848" t="s" s="8">
        <v>857</v>
      </c>
      <c r="C848" t="n" s="8">
        <f>IF(false,"120921853", "120921853")</f>
      </c>
      <c r="D848" t="s" s="8">
        <v>412</v>
      </c>
      <c r="E848" t="n" s="8">
        <v>1.0</v>
      </c>
      <c r="F848" t="n" s="8">
        <v>60.0</v>
      </c>
      <c r="G848" t="s" s="8">
        <v>63</v>
      </c>
      <c r="H848" t="s" s="8">
        <v>1005</v>
      </c>
      <c r="I848" t="s" s="8">
        <v>1094</v>
      </c>
    </row>
    <row r="849" ht="16.0" customHeight="true">
      <c r="A849" t="n" s="7">
        <v>4.9526847E7</v>
      </c>
      <c r="B849" t="s" s="8">
        <v>713</v>
      </c>
      <c r="C849" t="n" s="8">
        <f>IF(false,"01-003884", "01-003884")</f>
      </c>
      <c r="D849" t="s" s="8">
        <v>398</v>
      </c>
      <c r="E849" t="n" s="8">
        <v>1.0</v>
      </c>
      <c r="F849" t="n" s="8">
        <v>387.0</v>
      </c>
      <c r="G849" t="s" s="8">
        <v>53</v>
      </c>
      <c r="H849" t="s" s="8">
        <v>1005</v>
      </c>
      <c r="I849" t="s" s="8">
        <v>1095</v>
      </c>
    </row>
    <row r="850" ht="16.0" customHeight="true">
      <c r="A850" t="n" s="7">
        <v>4.9562996E7</v>
      </c>
      <c r="B850" t="s" s="8">
        <v>781</v>
      </c>
      <c r="C850" t="n" s="8">
        <f>IF(false,"005-1255", "005-1255")</f>
      </c>
      <c r="D850" t="s" s="8">
        <v>234</v>
      </c>
      <c r="E850" t="n" s="8">
        <v>1.0</v>
      </c>
      <c r="F850" t="n" s="8">
        <v>70.0</v>
      </c>
      <c r="G850" t="s" s="8">
        <v>63</v>
      </c>
      <c r="H850" t="s" s="8">
        <v>1005</v>
      </c>
      <c r="I850" t="s" s="8">
        <v>1096</v>
      </c>
    </row>
    <row r="851" ht="16.0" customHeight="true">
      <c r="A851" t="n" s="7">
        <v>4.8601881E7</v>
      </c>
      <c r="B851" t="s" s="8">
        <v>95</v>
      </c>
      <c r="C851" t="n" s="8">
        <f>IF(false,"120922947", "120922947")</f>
      </c>
      <c r="D851" t="s" s="8">
        <v>491</v>
      </c>
      <c r="E851" t="n" s="8">
        <v>1.0</v>
      </c>
      <c r="F851" t="n" s="8">
        <v>157.0</v>
      </c>
      <c r="G851" t="s" s="8">
        <v>63</v>
      </c>
      <c r="H851" t="s" s="8">
        <v>1005</v>
      </c>
      <c r="I851" t="s" s="8">
        <v>1097</v>
      </c>
    </row>
    <row r="852" ht="16.0" customHeight="true">
      <c r="A852" t="n" s="7">
        <v>4.8897817E7</v>
      </c>
      <c r="B852" t="s" s="8">
        <v>276</v>
      </c>
      <c r="C852" t="n" s="8">
        <f>IF(false,"003-318", "003-318")</f>
      </c>
      <c r="D852" t="s" s="8">
        <v>109</v>
      </c>
      <c r="E852" t="n" s="8">
        <v>2.0</v>
      </c>
      <c r="F852" t="n" s="8">
        <v>144.0</v>
      </c>
      <c r="G852" t="s" s="8">
        <v>63</v>
      </c>
      <c r="H852" t="s" s="8">
        <v>1005</v>
      </c>
      <c r="I852" t="s" s="8">
        <v>1098</v>
      </c>
    </row>
    <row r="853" ht="16.0" customHeight="true">
      <c r="A853" t="n" s="7">
        <v>4.8916865E7</v>
      </c>
      <c r="B853" t="s" s="8">
        <v>276</v>
      </c>
      <c r="C853" t="n" s="8">
        <f>IF(false,"120921902", "120921902")</f>
      </c>
      <c r="D853" t="s" s="8">
        <v>374</v>
      </c>
      <c r="E853" t="n" s="8">
        <v>1.0</v>
      </c>
      <c r="F853" t="n" s="8">
        <v>179.0</v>
      </c>
      <c r="G853" t="s" s="8">
        <v>63</v>
      </c>
      <c r="H853" t="s" s="8">
        <v>1005</v>
      </c>
      <c r="I853" t="s" s="8">
        <v>1099</v>
      </c>
    </row>
    <row r="854" ht="16.0" customHeight="true">
      <c r="A854" t="n" s="7">
        <v>4.9545767E7</v>
      </c>
      <c r="B854" t="s" s="8">
        <v>713</v>
      </c>
      <c r="C854" t="n" s="8">
        <f>IF(false,"120921370", "120921370")</f>
      </c>
      <c r="D854" t="s" s="8">
        <v>127</v>
      </c>
      <c r="E854" t="n" s="8">
        <v>1.0</v>
      </c>
      <c r="F854" t="n" s="8">
        <v>109.0</v>
      </c>
      <c r="G854" t="s" s="8">
        <v>63</v>
      </c>
      <c r="H854" t="s" s="8">
        <v>1005</v>
      </c>
      <c r="I854" t="s" s="8">
        <v>1100</v>
      </c>
    </row>
    <row r="855" ht="16.0" customHeight="true">
      <c r="A855" t="n" s="7">
        <v>4.9833109E7</v>
      </c>
      <c r="B855" t="s" s="8">
        <v>857</v>
      </c>
      <c r="C855" t="n" s="8">
        <f>IF(false,"005-1516", "005-1516")</f>
      </c>
      <c r="D855" t="s" s="8">
        <v>74</v>
      </c>
      <c r="E855" t="n" s="8">
        <v>1.0</v>
      </c>
      <c r="F855" t="n" s="8">
        <v>147.0</v>
      </c>
      <c r="G855" t="s" s="8">
        <v>63</v>
      </c>
      <c r="H855" t="s" s="8">
        <v>1005</v>
      </c>
      <c r="I855" t="s" s="8">
        <v>1101</v>
      </c>
    </row>
    <row r="856" ht="16.0" customHeight="true">
      <c r="A856" t="n" s="7">
        <v>4.9891914E7</v>
      </c>
      <c r="B856" t="s" s="8">
        <v>875</v>
      </c>
      <c r="C856" t="n" s="8">
        <f>IF(false,"120922090", "120922090")</f>
      </c>
      <c r="D856" t="s" s="8">
        <v>76</v>
      </c>
      <c r="E856" t="n" s="8">
        <v>3.0</v>
      </c>
      <c r="F856" t="n" s="8">
        <v>201.0</v>
      </c>
      <c r="G856" t="s" s="8">
        <v>63</v>
      </c>
      <c r="H856" t="s" s="8">
        <v>1005</v>
      </c>
      <c r="I856" t="s" s="8">
        <v>1102</v>
      </c>
    </row>
    <row r="857" ht="16.0" customHeight="true">
      <c r="A857" t="n" s="7">
        <v>4.9157441E7</v>
      </c>
      <c r="B857" t="s" s="8">
        <v>468</v>
      </c>
      <c r="C857" t="n" s="8">
        <f>IF(false,"005-1518", "005-1518")</f>
      </c>
      <c r="D857" t="s" s="8">
        <v>1103</v>
      </c>
      <c r="E857" t="n" s="8">
        <v>1.0</v>
      </c>
      <c r="F857" t="n" s="8">
        <v>314.0</v>
      </c>
      <c r="G857" t="s" s="8">
        <v>63</v>
      </c>
      <c r="H857" t="s" s="8">
        <v>1005</v>
      </c>
      <c r="I857" t="s" s="8">
        <v>1104</v>
      </c>
    </row>
    <row r="858" ht="16.0" customHeight="true">
      <c r="A858" t="n" s="7">
        <v>4.9304598E7</v>
      </c>
      <c r="B858" t="s" s="8">
        <v>575</v>
      </c>
      <c r="C858" t="n" s="8">
        <f>IF(false,"005-1517", "005-1517")</f>
      </c>
      <c r="D858" t="s" s="8">
        <v>97</v>
      </c>
      <c r="E858" t="n" s="8">
        <v>1.0</v>
      </c>
      <c r="F858" t="n" s="8">
        <v>97.0</v>
      </c>
      <c r="G858" t="s" s="8">
        <v>63</v>
      </c>
      <c r="H858" t="s" s="8">
        <v>1005</v>
      </c>
      <c r="I858" t="s" s="8">
        <v>1105</v>
      </c>
    </row>
    <row r="859" ht="16.0" customHeight="true">
      <c r="A859" t="n" s="7">
        <v>4.9037511E7</v>
      </c>
      <c r="B859" t="s" s="8">
        <v>384</v>
      </c>
      <c r="C859" t="n" s="8">
        <f>IF(false,"120921853", "120921853")</f>
      </c>
      <c r="D859" t="s" s="8">
        <v>412</v>
      </c>
      <c r="E859" t="n" s="8">
        <v>1.0</v>
      </c>
      <c r="F859" t="n" s="8">
        <v>175.0</v>
      </c>
      <c r="G859" t="s" s="8">
        <v>63</v>
      </c>
      <c r="H859" t="s" s="8">
        <v>1106</v>
      </c>
      <c r="I859" t="s" s="8">
        <v>1107</v>
      </c>
    </row>
    <row r="860" ht="16.0" customHeight="true">
      <c r="A860" t="n" s="7">
        <v>4.9931883E7</v>
      </c>
      <c r="B860" t="s" s="8">
        <v>875</v>
      </c>
      <c r="C860" t="n" s="8">
        <f>IF(false,"120921902", "120921902")</f>
      </c>
      <c r="D860" t="s" s="8">
        <v>374</v>
      </c>
      <c r="E860" t="n" s="8">
        <v>1.0</v>
      </c>
      <c r="F860" t="n" s="8">
        <v>136.0</v>
      </c>
      <c r="G860" t="s" s="8">
        <v>63</v>
      </c>
      <c r="H860" t="s" s="8">
        <v>1106</v>
      </c>
      <c r="I860" t="s" s="8">
        <v>1108</v>
      </c>
    </row>
    <row r="861" ht="16.0" customHeight="true">
      <c r="A861" t="n" s="7">
        <v>5.0023865E7</v>
      </c>
      <c r="B861" t="s" s="8">
        <v>1005</v>
      </c>
      <c r="C861" t="n" s="8">
        <f>IF(false,"120922760", "120922760")</f>
      </c>
      <c r="D861" t="s" s="8">
        <v>1109</v>
      </c>
      <c r="E861" t="n" s="8">
        <v>1.0</v>
      </c>
      <c r="F861" t="n" s="8">
        <v>1518.0</v>
      </c>
      <c r="G861" t="s" s="8">
        <v>53</v>
      </c>
      <c r="H861" t="s" s="8">
        <v>1106</v>
      </c>
      <c r="I861" t="s" s="8">
        <v>1110</v>
      </c>
    </row>
    <row r="862" ht="16.0" customHeight="true">
      <c r="A862" t="n" s="7">
        <v>5.0009199E7</v>
      </c>
      <c r="B862" t="s" s="8">
        <v>875</v>
      </c>
      <c r="C862" t="n" s="8">
        <f>IF(false,"120921370", "120921370")</f>
      </c>
      <c r="D862" t="s" s="8">
        <v>127</v>
      </c>
      <c r="E862" t="n" s="8">
        <v>3.0</v>
      </c>
      <c r="F862" t="n" s="8">
        <v>1089.0</v>
      </c>
      <c r="G862" t="s" s="8">
        <v>63</v>
      </c>
      <c r="H862" t="s" s="8">
        <v>1106</v>
      </c>
      <c r="I862" t="s" s="8">
        <v>1111</v>
      </c>
    </row>
    <row r="863" ht="16.0" customHeight="true">
      <c r="A863" t="n" s="7">
        <v>5.0002016E7</v>
      </c>
      <c r="B863" t="s" s="8">
        <v>875</v>
      </c>
      <c r="C863" t="n" s="8">
        <f>IF(false,"005-1255", "005-1255")</f>
      </c>
      <c r="D863" t="s" s="8">
        <v>234</v>
      </c>
      <c r="E863" t="n" s="8">
        <v>1.0</v>
      </c>
      <c r="F863" t="n" s="8">
        <v>170.0</v>
      </c>
      <c r="G863" t="s" s="8">
        <v>63</v>
      </c>
      <c r="H863" t="s" s="8">
        <v>1106</v>
      </c>
      <c r="I863" t="s" s="8">
        <v>1112</v>
      </c>
    </row>
    <row r="864" ht="16.0" customHeight="true">
      <c r="A864" t="n" s="7">
        <v>4.9994841E7</v>
      </c>
      <c r="B864" t="s" s="8">
        <v>875</v>
      </c>
      <c r="C864" t="n" s="8">
        <f>IF(false,"120921902", "120921902")</f>
      </c>
      <c r="D864" t="s" s="8">
        <v>374</v>
      </c>
      <c r="E864" t="n" s="8">
        <v>1.0</v>
      </c>
      <c r="F864" t="n" s="8">
        <v>136.0</v>
      </c>
      <c r="G864" t="s" s="8">
        <v>63</v>
      </c>
      <c r="H864" t="s" s="8">
        <v>1106</v>
      </c>
      <c r="I864" t="s" s="8">
        <v>1113</v>
      </c>
    </row>
    <row r="865" ht="16.0" customHeight="true">
      <c r="A865" t="n" s="7">
        <v>4.9987197E7</v>
      </c>
      <c r="B865" t="s" s="8">
        <v>875</v>
      </c>
      <c r="C865" t="n" s="8">
        <f>IF(false,"120922353", "120922353")</f>
      </c>
      <c r="D865" t="s" s="8">
        <v>383</v>
      </c>
      <c r="E865" t="n" s="8">
        <v>1.0</v>
      </c>
      <c r="F865" t="n" s="8">
        <v>81.0</v>
      </c>
      <c r="G865" t="s" s="8">
        <v>63</v>
      </c>
      <c r="H865" t="s" s="8">
        <v>1106</v>
      </c>
      <c r="I865" t="s" s="8">
        <v>1114</v>
      </c>
    </row>
    <row r="866" ht="16.0" customHeight="true">
      <c r="A866" t="n" s="7">
        <v>4.9917863E7</v>
      </c>
      <c r="B866" t="s" s="8">
        <v>875</v>
      </c>
      <c r="C866" t="n" s="8">
        <f>IF(false,"120922642", "120922642")</f>
      </c>
      <c r="D866" t="s" s="8">
        <v>353</v>
      </c>
      <c r="E866" t="n" s="8">
        <v>1.0</v>
      </c>
      <c r="F866" t="n" s="8">
        <v>122.0</v>
      </c>
      <c r="G866" t="s" s="8">
        <v>63</v>
      </c>
      <c r="H866" t="s" s="8">
        <v>1106</v>
      </c>
      <c r="I866" t="s" s="8">
        <v>1115</v>
      </c>
    </row>
    <row r="867" ht="16.0" customHeight="true">
      <c r="A867" t="n" s="7">
        <v>5.0019644E7</v>
      </c>
      <c r="B867" t="s" s="8">
        <v>875</v>
      </c>
      <c r="C867" t="n" s="8">
        <f>IF(false,"120921900", "120921900")</f>
      </c>
      <c r="D867" t="s" s="8">
        <v>299</v>
      </c>
      <c r="E867" t="n" s="8">
        <v>1.0</v>
      </c>
      <c r="F867" t="n" s="8">
        <v>274.0</v>
      </c>
      <c r="G867" t="s" s="8">
        <v>63</v>
      </c>
      <c r="H867" t="s" s="8">
        <v>1106</v>
      </c>
      <c r="I867" t="s" s="8">
        <v>1116</v>
      </c>
    </row>
    <row r="868" ht="16.0" customHeight="true">
      <c r="A868" t="n" s="7">
        <v>5.0009199E7</v>
      </c>
      <c r="B868" t="s" s="8">
        <v>875</v>
      </c>
      <c r="C868" t="n" s="8">
        <f>IF(false,"120921370", "120921370")</f>
      </c>
      <c r="D868" t="s" s="8">
        <v>127</v>
      </c>
      <c r="E868" t="n" s="8">
        <v>3.0</v>
      </c>
      <c r="F868" t="n" s="8">
        <v>640.0</v>
      </c>
      <c r="G868" t="s" s="8">
        <v>60</v>
      </c>
      <c r="H868" t="s" s="8">
        <v>1106</v>
      </c>
      <c r="I868" t="s" s="8">
        <v>1117</v>
      </c>
    </row>
    <row r="869" ht="16.0" customHeight="true">
      <c r="A869" t="n" s="7">
        <v>4.9989656E7</v>
      </c>
      <c r="B869" t="s" s="8">
        <v>875</v>
      </c>
      <c r="C869" t="n" s="8">
        <f>IF(false,"120923166", "120923166")</f>
      </c>
      <c r="D869" t="s" s="8">
        <v>1118</v>
      </c>
      <c r="E869" t="n" s="8">
        <v>1.0</v>
      </c>
      <c r="F869" t="n" s="8">
        <v>606.0</v>
      </c>
      <c r="G869" t="s" s="8">
        <v>53</v>
      </c>
      <c r="H869" t="s" s="8">
        <v>1106</v>
      </c>
      <c r="I869" t="s" s="8">
        <v>1119</v>
      </c>
    </row>
    <row r="870" ht="16.0" customHeight="true">
      <c r="A870" t="n" s="7">
        <v>5.0013065E7</v>
      </c>
      <c r="B870" t="s" s="8">
        <v>875</v>
      </c>
      <c r="C870" t="n" s="8">
        <f>IF(false,"120906022", "120906022")</f>
      </c>
      <c r="D870" t="s" s="8">
        <v>889</v>
      </c>
      <c r="E870" t="n" s="8">
        <v>1.0</v>
      </c>
      <c r="F870" t="n" s="8">
        <v>1.0</v>
      </c>
      <c r="G870" t="s" s="8">
        <v>53</v>
      </c>
      <c r="H870" t="s" s="8">
        <v>1106</v>
      </c>
      <c r="I870" t="s" s="8">
        <v>1120</v>
      </c>
    </row>
    <row r="871" ht="16.0" customHeight="true">
      <c r="A871" t="n" s="7">
        <v>4.9917863E7</v>
      </c>
      <c r="B871" t="s" s="8">
        <v>875</v>
      </c>
      <c r="C871" t="n" s="8">
        <f>IF(false,"120922642", "120922642")</f>
      </c>
      <c r="D871" t="s" s="8">
        <v>353</v>
      </c>
      <c r="E871" t="n" s="8">
        <v>1.0</v>
      </c>
      <c r="F871" t="n" s="8">
        <v>565.0</v>
      </c>
      <c r="G871" t="s" s="8">
        <v>53</v>
      </c>
      <c r="H871" t="s" s="8">
        <v>1106</v>
      </c>
      <c r="I871" t="s" s="8">
        <v>1121</v>
      </c>
    </row>
    <row r="872" ht="16.0" customHeight="true">
      <c r="A872" t="n" s="7">
        <v>4.9912243E7</v>
      </c>
      <c r="B872" t="s" s="8">
        <v>875</v>
      </c>
      <c r="C872" t="n" s="8">
        <f>IF(false,"120923127", "120923127")</f>
      </c>
      <c r="D872" t="s" s="8">
        <v>1122</v>
      </c>
      <c r="E872" t="n" s="8">
        <v>1.0</v>
      </c>
      <c r="F872" t="n" s="8">
        <v>1148.0</v>
      </c>
      <c r="G872" t="s" s="8">
        <v>53</v>
      </c>
      <c r="H872" t="s" s="8">
        <v>1106</v>
      </c>
      <c r="I872" t="s" s="8">
        <v>1123</v>
      </c>
    </row>
    <row r="873" ht="16.0" customHeight="true">
      <c r="A873" t="n" s="7">
        <v>4.9989489E7</v>
      </c>
      <c r="B873" t="s" s="8">
        <v>875</v>
      </c>
      <c r="C873" t="n" s="8">
        <f>IF(false,"120922954", "120922954")</f>
      </c>
      <c r="D873" t="s" s="8">
        <v>294</v>
      </c>
      <c r="E873" t="n" s="8">
        <v>1.0</v>
      </c>
      <c r="F873" t="n" s="8">
        <v>69.0</v>
      </c>
      <c r="G873" t="s" s="8">
        <v>53</v>
      </c>
      <c r="H873" t="s" s="8">
        <v>1106</v>
      </c>
      <c r="I873" t="s" s="8">
        <v>1124</v>
      </c>
    </row>
    <row r="874" ht="16.0" customHeight="true">
      <c r="A874" t="n" s="7">
        <v>5.0006717E7</v>
      </c>
      <c r="B874" t="s" s="8">
        <v>875</v>
      </c>
      <c r="C874" t="n" s="8">
        <f>IF(false,"120923167", "120923167")</f>
      </c>
      <c r="D874" t="s" s="8">
        <v>1125</v>
      </c>
      <c r="E874" t="n" s="8">
        <v>1.0</v>
      </c>
      <c r="F874" t="n" s="8">
        <v>1138.0</v>
      </c>
      <c r="G874" t="s" s="8">
        <v>60</v>
      </c>
      <c r="H874" t="s" s="8">
        <v>1106</v>
      </c>
      <c r="I874" t="s" s="8">
        <v>1126</v>
      </c>
    </row>
    <row r="875" ht="16.0" customHeight="true">
      <c r="A875" t="n" s="7">
        <v>5.0029343E7</v>
      </c>
      <c r="B875" t="s" s="8">
        <v>1005</v>
      </c>
      <c r="C875" t="n" s="8">
        <f>IF(false,"120923014", "120923014")</f>
      </c>
      <c r="D875" t="s" s="8">
        <v>1127</v>
      </c>
      <c r="E875" t="n" s="8">
        <v>1.0</v>
      </c>
      <c r="F875" t="n" s="8">
        <v>26.0</v>
      </c>
      <c r="G875" t="s" s="8">
        <v>60</v>
      </c>
      <c r="H875" t="s" s="8">
        <v>1106</v>
      </c>
      <c r="I875" t="s" s="8">
        <v>1128</v>
      </c>
    </row>
    <row r="876" ht="16.0" customHeight="true">
      <c r="A876" t="n" s="7">
        <v>5.0029343E7</v>
      </c>
      <c r="B876" t="s" s="8">
        <v>1005</v>
      </c>
      <c r="C876" t="n" s="8">
        <f>IF(false,"120923019", "120923019")</f>
      </c>
      <c r="D876" t="s" s="8">
        <v>1129</v>
      </c>
      <c r="E876" t="n" s="8">
        <v>1.0</v>
      </c>
      <c r="F876" t="n" s="8">
        <v>26.0</v>
      </c>
      <c r="G876" t="s" s="8">
        <v>60</v>
      </c>
      <c r="H876" t="s" s="8">
        <v>1106</v>
      </c>
      <c r="I876" t="s" s="8">
        <v>1128</v>
      </c>
    </row>
    <row r="877" ht="16.0" customHeight="true">
      <c r="A877" t="n" s="7">
        <v>5.0078559E7</v>
      </c>
      <c r="B877" t="s" s="8">
        <v>1005</v>
      </c>
      <c r="C877" t="n" s="8">
        <f>IF(false,"005-1380", "005-1380")</f>
      </c>
      <c r="D877" t="s" s="8">
        <v>186</v>
      </c>
      <c r="E877" t="n" s="8">
        <v>1.0</v>
      </c>
      <c r="F877" t="n" s="8">
        <v>101.0</v>
      </c>
      <c r="G877" t="s" s="8">
        <v>60</v>
      </c>
      <c r="H877" t="s" s="8">
        <v>1106</v>
      </c>
      <c r="I877" t="s" s="8">
        <v>1130</v>
      </c>
    </row>
    <row r="878" ht="16.0" customHeight="true">
      <c r="A878" t="n" s="7">
        <v>4.9979303E7</v>
      </c>
      <c r="B878" t="s" s="8">
        <v>875</v>
      </c>
      <c r="C878" t="n" s="8">
        <f>IF(false,"120922767", "120922767")</f>
      </c>
      <c r="D878" t="s" s="8">
        <v>1131</v>
      </c>
      <c r="E878" t="n" s="8">
        <v>1.0</v>
      </c>
      <c r="F878" t="n" s="8">
        <v>164.0</v>
      </c>
      <c r="G878" t="s" s="8">
        <v>63</v>
      </c>
      <c r="H878" t="s" s="8">
        <v>1106</v>
      </c>
      <c r="I878" t="s" s="8">
        <v>1132</v>
      </c>
    </row>
    <row r="879" ht="16.0" customHeight="true">
      <c r="A879" t="n" s="7">
        <v>5.0016225E7</v>
      </c>
      <c r="B879" t="s" s="8">
        <v>875</v>
      </c>
      <c r="C879" t="n" s="8">
        <f>IF(false,"120921898", "120921898")</f>
      </c>
      <c r="D879" t="s" s="8">
        <v>606</v>
      </c>
      <c r="E879" t="n" s="8">
        <v>2.0</v>
      </c>
      <c r="F879" t="n" s="8">
        <v>518.0</v>
      </c>
      <c r="G879" t="s" s="8">
        <v>63</v>
      </c>
      <c r="H879" t="s" s="8">
        <v>1106</v>
      </c>
      <c r="I879" t="s" s="8">
        <v>1133</v>
      </c>
    </row>
    <row r="880" ht="16.0" customHeight="true">
      <c r="A880" t="n" s="7">
        <v>5.0023241E7</v>
      </c>
      <c r="B880" t="s" s="8">
        <v>1005</v>
      </c>
      <c r="C880" t="n" s="8">
        <f>IF(false,"120922956", "120922956")</f>
      </c>
      <c r="D880" t="s" s="8">
        <v>601</v>
      </c>
      <c r="E880" t="n" s="8">
        <v>1.0</v>
      </c>
      <c r="F880" t="n" s="8">
        <v>661.0</v>
      </c>
      <c r="G880" t="s" s="8">
        <v>53</v>
      </c>
      <c r="H880" t="s" s="8">
        <v>1106</v>
      </c>
      <c r="I880" t="s" s="8">
        <v>1134</v>
      </c>
    </row>
    <row r="881" ht="16.0" customHeight="true">
      <c r="A881" t="n" s="7">
        <v>4.9988224E7</v>
      </c>
      <c r="B881" t="s" s="8">
        <v>875</v>
      </c>
      <c r="C881" t="n" s="8">
        <f>IF(false,"120922825", "120922825")</f>
      </c>
      <c r="D881" t="s" s="8">
        <v>1135</v>
      </c>
      <c r="E881" t="n" s="8">
        <v>1.0</v>
      </c>
      <c r="F881" t="n" s="8">
        <v>37.0</v>
      </c>
      <c r="G881" t="s" s="8">
        <v>60</v>
      </c>
      <c r="H881" t="s" s="8">
        <v>1106</v>
      </c>
      <c r="I881" t="s" s="8">
        <v>1136</v>
      </c>
    </row>
    <row r="882" ht="16.0" customHeight="true">
      <c r="A882" t="n" s="7">
        <v>5.004372E7</v>
      </c>
      <c r="B882" t="s" s="8">
        <v>1005</v>
      </c>
      <c r="C882" t="n" s="8">
        <f>IF(false,"120921905", "120921905")</f>
      </c>
      <c r="D882" t="s" s="8">
        <v>665</v>
      </c>
      <c r="E882" t="n" s="8">
        <v>1.0</v>
      </c>
      <c r="F882" t="n" s="8">
        <v>151.0</v>
      </c>
      <c r="G882" t="s" s="8">
        <v>63</v>
      </c>
      <c r="H882" t="s" s="8">
        <v>1106</v>
      </c>
      <c r="I882" t="s" s="8">
        <v>1137</v>
      </c>
    </row>
    <row r="883" ht="16.0" customHeight="true">
      <c r="A883" t="n" s="7">
        <v>4.9977232E7</v>
      </c>
      <c r="B883" t="s" s="8">
        <v>875</v>
      </c>
      <c r="C883" t="n" s="8">
        <f>IF(false,"000-631", "000-631")</f>
      </c>
      <c r="D883" t="s" s="8">
        <v>107</v>
      </c>
      <c r="E883" t="n" s="8">
        <v>1.0</v>
      </c>
      <c r="F883" t="n" s="8">
        <v>1.0</v>
      </c>
      <c r="G883" t="s" s="8">
        <v>53</v>
      </c>
      <c r="H883" t="s" s="8">
        <v>1106</v>
      </c>
      <c r="I883" t="s" s="8">
        <v>1138</v>
      </c>
    </row>
    <row r="884" ht="16.0" customHeight="true">
      <c r="A884" t="n" s="7">
        <v>5.0003467E7</v>
      </c>
      <c r="B884" t="s" s="8">
        <v>875</v>
      </c>
      <c r="C884" t="n" s="8">
        <f>IF(false,"120923128", "120923128")</f>
      </c>
      <c r="D884" t="s" s="8">
        <v>328</v>
      </c>
      <c r="E884" t="n" s="8">
        <v>1.0</v>
      </c>
      <c r="F884" t="n" s="8">
        <v>1455.0</v>
      </c>
      <c r="G884" t="s" s="8">
        <v>53</v>
      </c>
      <c r="H884" t="s" s="8">
        <v>1106</v>
      </c>
      <c r="I884" t="s" s="8">
        <v>1139</v>
      </c>
    </row>
    <row r="885" ht="16.0" customHeight="true">
      <c r="A885" t="n" s="7">
        <v>4.979574E7</v>
      </c>
      <c r="B885" t="s" s="8">
        <v>857</v>
      </c>
      <c r="C885" t="n" s="8">
        <f>IF(false,"120922955", "120922955")</f>
      </c>
      <c r="D885" t="s" s="8">
        <v>1140</v>
      </c>
      <c r="E885" t="n" s="8">
        <v>1.0</v>
      </c>
      <c r="F885" t="n" s="8">
        <v>532.0</v>
      </c>
      <c r="G885" t="s" s="8">
        <v>63</v>
      </c>
      <c r="H885" t="s" s="8">
        <v>1106</v>
      </c>
      <c r="I885" t="s" s="8">
        <v>1141</v>
      </c>
    </row>
    <row r="886" ht="16.0" customHeight="true">
      <c r="A886" t="n" s="7">
        <v>5.0050008E7</v>
      </c>
      <c r="B886" t="s" s="8">
        <v>1005</v>
      </c>
      <c r="C886" t="n" s="8">
        <f>IF(false,"120906021", "120906021")</f>
      </c>
      <c r="D886" t="s" s="8">
        <v>1028</v>
      </c>
      <c r="E886" t="n" s="8">
        <v>1.0</v>
      </c>
      <c r="F886" t="n" s="8">
        <v>191.0</v>
      </c>
      <c r="G886" t="s" s="8">
        <v>63</v>
      </c>
      <c r="H886" t="s" s="8">
        <v>1106</v>
      </c>
      <c r="I886" t="s" s="8">
        <v>1142</v>
      </c>
    </row>
    <row r="887" ht="16.0" customHeight="true">
      <c r="A887" t="n" s="7">
        <v>4.9965414E7</v>
      </c>
      <c r="B887" t="s" s="8">
        <v>875</v>
      </c>
      <c r="C887" t="n" s="8">
        <f>IF(false,"005-1376", "005-1376")</f>
      </c>
      <c r="D887" t="s" s="8">
        <v>177</v>
      </c>
      <c r="E887" t="n" s="8">
        <v>1.0</v>
      </c>
      <c r="F887" t="n" s="8">
        <v>182.0</v>
      </c>
      <c r="G887" t="s" s="8">
        <v>53</v>
      </c>
      <c r="H887" t="s" s="8">
        <v>1106</v>
      </c>
      <c r="I887" t="s" s="8">
        <v>1143</v>
      </c>
    </row>
    <row r="888" ht="16.0" customHeight="true">
      <c r="A888" t="n" s="7">
        <v>4.9942267E7</v>
      </c>
      <c r="B888" t="s" s="8">
        <v>875</v>
      </c>
      <c r="C888" t="n" s="8">
        <f>IF(false,"120921807", "120921807")</f>
      </c>
      <c r="D888" t="s" s="8">
        <v>1144</v>
      </c>
      <c r="E888" t="n" s="8">
        <v>1.0</v>
      </c>
      <c r="F888" t="n" s="8">
        <v>280.0</v>
      </c>
      <c r="G888" t="s" s="8">
        <v>63</v>
      </c>
      <c r="H888" t="s" s="8">
        <v>1106</v>
      </c>
      <c r="I888" t="s" s="8">
        <v>1145</v>
      </c>
    </row>
    <row r="889" ht="16.0" customHeight="true">
      <c r="A889" t="n" s="7">
        <v>5.001513E7</v>
      </c>
      <c r="B889" t="s" s="8">
        <v>875</v>
      </c>
      <c r="C889" t="n" s="8">
        <f>IF(false,"120923043", "120923043")</f>
      </c>
      <c r="D889" t="s" s="8">
        <v>1146</v>
      </c>
      <c r="E889" t="n" s="8">
        <v>1.0</v>
      </c>
      <c r="F889" t="n" s="8">
        <v>90.0</v>
      </c>
      <c r="G889" t="s" s="8">
        <v>63</v>
      </c>
      <c r="H889" t="s" s="8">
        <v>1106</v>
      </c>
      <c r="I889" t="s" s="8">
        <v>1147</v>
      </c>
    </row>
    <row r="890" ht="16.0" customHeight="true">
      <c r="A890" t="n" s="7">
        <v>5.0008889E7</v>
      </c>
      <c r="B890" t="s" s="8">
        <v>875</v>
      </c>
      <c r="C890" t="n" s="8">
        <f>IF(false,"120923154", "120923154")</f>
      </c>
      <c r="D890" t="s" s="8">
        <v>1148</v>
      </c>
      <c r="E890" t="n" s="8">
        <v>1.0</v>
      </c>
      <c r="F890" t="n" s="8">
        <v>215.0</v>
      </c>
      <c r="G890" t="s" s="8">
        <v>63</v>
      </c>
      <c r="H890" t="s" s="8">
        <v>1106</v>
      </c>
      <c r="I890" t="s" s="8">
        <v>1149</v>
      </c>
    </row>
    <row r="891" ht="16.0" customHeight="true">
      <c r="A891" t="n" s="7">
        <v>5.0016299E7</v>
      </c>
      <c r="B891" t="s" s="8">
        <v>875</v>
      </c>
      <c r="C891" t="n" s="8">
        <f>IF(false,"120922742", "120922742")</f>
      </c>
      <c r="D891" t="s" s="8">
        <v>1150</v>
      </c>
      <c r="E891" t="n" s="8">
        <v>2.0</v>
      </c>
      <c r="F891" t="n" s="8">
        <v>470.0</v>
      </c>
      <c r="G891" t="s" s="8">
        <v>63</v>
      </c>
      <c r="H891" t="s" s="8">
        <v>1106</v>
      </c>
      <c r="I891" t="s" s="8">
        <v>1151</v>
      </c>
    </row>
    <row r="892" ht="16.0" customHeight="true">
      <c r="A892" t="n" s="7">
        <v>5.0013065E7</v>
      </c>
      <c r="B892" t="s" s="8">
        <v>875</v>
      </c>
      <c r="C892" t="n" s="8">
        <f>IF(false,"120906022", "120906022")</f>
      </c>
      <c r="D892" t="s" s="8">
        <v>889</v>
      </c>
      <c r="E892" t="n" s="8">
        <v>1.0</v>
      </c>
      <c r="F892" t="n" s="8">
        <v>169.0</v>
      </c>
      <c r="G892" t="s" s="8">
        <v>63</v>
      </c>
      <c r="H892" t="s" s="8">
        <v>1106</v>
      </c>
      <c r="I892" t="s" s="8">
        <v>1152</v>
      </c>
    </row>
    <row r="893" ht="16.0" customHeight="true">
      <c r="A893" t="n" s="7">
        <v>5.0001679E7</v>
      </c>
      <c r="B893" t="s" s="8">
        <v>875</v>
      </c>
      <c r="C893" t="n" s="8">
        <f>IF(false,"120922947", "120922947")</f>
      </c>
      <c r="D893" t="s" s="8">
        <v>491</v>
      </c>
      <c r="E893" t="n" s="8">
        <v>1.0</v>
      </c>
      <c r="F893" t="n" s="8">
        <v>1232.0</v>
      </c>
      <c r="G893" t="s" s="8">
        <v>60</v>
      </c>
      <c r="H893" t="s" s="8">
        <v>1106</v>
      </c>
      <c r="I893" t="s" s="8">
        <v>1153</v>
      </c>
    </row>
    <row r="894" ht="16.0" customHeight="true">
      <c r="A894" t="n" s="7">
        <v>5.0053031E7</v>
      </c>
      <c r="B894" t="s" s="8">
        <v>1005</v>
      </c>
      <c r="C894" t="n" s="8">
        <f>IF(false,"120921743", "120921743")</f>
      </c>
      <c r="D894" t="s" s="8">
        <v>983</v>
      </c>
      <c r="E894" t="n" s="8">
        <v>2.0</v>
      </c>
      <c r="F894" t="n" s="8">
        <v>754.0</v>
      </c>
      <c r="G894" t="s" s="8">
        <v>53</v>
      </c>
      <c r="H894" t="s" s="8">
        <v>1106</v>
      </c>
      <c r="I894" t="s" s="8">
        <v>1154</v>
      </c>
    </row>
    <row r="895" ht="16.0" customHeight="true">
      <c r="A895" t="n" s="7">
        <v>4.9988224E7</v>
      </c>
      <c r="B895" t="s" s="8">
        <v>875</v>
      </c>
      <c r="C895" t="n" s="8">
        <f>IF(false,"120922825", "120922825")</f>
      </c>
      <c r="D895" t="s" s="8">
        <v>1135</v>
      </c>
      <c r="E895" t="n" s="8">
        <v>1.0</v>
      </c>
      <c r="F895" t="n" s="8">
        <v>85.0</v>
      </c>
      <c r="G895" t="s" s="8">
        <v>63</v>
      </c>
      <c r="H895" t="s" s="8">
        <v>1106</v>
      </c>
      <c r="I895" t="s" s="8">
        <v>1155</v>
      </c>
    </row>
    <row r="896" ht="16.0" customHeight="true">
      <c r="A896" t="n" s="7">
        <v>4.9993403E7</v>
      </c>
      <c r="B896" t="s" s="8">
        <v>875</v>
      </c>
      <c r="C896" t="n" s="8">
        <f>IF(false,"120923177", "120923177")</f>
      </c>
      <c r="D896" t="s" s="8">
        <v>998</v>
      </c>
      <c r="E896" t="n" s="8">
        <v>1.0</v>
      </c>
      <c r="F896" t="n" s="8">
        <v>45.0</v>
      </c>
      <c r="G896" t="s" s="8">
        <v>63</v>
      </c>
      <c r="H896" t="s" s="8">
        <v>1106</v>
      </c>
      <c r="I896" t="s" s="8">
        <v>1156</v>
      </c>
    </row>
    <row r="897" ht="16.0" customHeight="true">
      <c r="A897" t="n" s="7">
        <v>5.0018937E7</v>
      </c>
      <c r="B897" t="s" s="8">
        <v>875</v>
      </c>
      <c r="C897" t="n" s="8">
        <f>IF(false,"120922776", "120922776")</f>
      </c>
      <c r="D897" t="s" s="8">
        <v>1157</v>
      </c>
      <c r="E897" t="n" s="8">
        <v>1.0</v>
      </c>
      <c r="F897" t="n" s="8">
        <v>897.0</v>
      </c>
      <c r="G897" t="s" s="8">
        <v>53</v>
      </c>
      <c r="H897" t="s" s="8">
        <v>1106</v>
      </c>
      <c r="I897" t="s" s="8">
        <v>1158</v>
      </c>
    </row>
    <row r="898" ht="16.0" customHeight="true">
      <c r="A898" t="n" s="7">
        <v>5.0018937E7</v>
      </c>
      <c r="B898" t="s" s="8">
        <v>875</v>
      </c>
      <c r="C898" t="n" s="8">
        <f>IF(false,"120922775", "120922775")</f>
      </c>
      <c r="D898" t="s" s="8">
        <v>1159</v>
      </c>
      <c r="E898" t="n" s="8">
        <v>1.0</v>
      </c>
      <c r="F898" t="n" s="8">
        <v>801.0</v>
      </c>
      <c r="G898" t="s" s="8">
        <v>53</v>
      </c>
      <c r="H898" t="s" s="8">
        <v>1106</v>
      </c>
      <c r="I898" t="s" s="8">
        <v>1158</v>
      </c>
    </row>
    <row r="899" ht="16.0" customHeight="true">
      <c r="A899" t="n" s="7">
        <v>5.0023065E7</v>
      </c>
      <c r="B899" t="s" s="8">
        <v>1005</v>
      </c>
      <c r="C899" t="n" s="8">
        <f>IF(false,"005-1515", "005-1515")</f>
      </c>
      <c r="D899" t="s" s="8">
        <v>92</v>
      </c>
      <c r="E899" t="n" s="8">
        <v>1.0</v>
      </c>
      <c r="F899" t="n" s="8">
        <v>71.0</v>
      </c>
      <c r="G899" t="s" s="8">
        <v>60</v>
      </c>
      <c r="H899" t="s" s="8">
        <v>1106</v>
      </c>
      <c r="I899" t="s" s="8">
        <v>1160</v>
      </c>
    </row>
    <row r="900" ht="16.0" customHeight="true">
      <c r="A900" t="n" s="7">
        <v>4.9909439E7</v>
      </c>
      <c r="B900" t="s" s="8">
        <v>875</v>
      </c>
      <c r="C900" t="n" s="8">
        <f>IF(false,"120921900", "120921900")</f>
      </c>
      <c r="D900" t="s" s="8">
        <v>299</v>
      </c>
      <c r="E900" t="n" s="8">
        <v>1.0</v>
      </c>
      <c r="F900" t="n" s="8">
        <v>249.0</v>
      </c>
      <c r="G900" t="s" s="8">
        <v>63</v>
      </c>
      <c r="H900" t="s" s="8">
        <v>1106</v>
      </c>
      <c r="I900" t="s" s="8">
        <v>1161</v>
      </c>
    </row>
    <row r="901" ht="16.0" customHeight="true">
      <c r="A901" t="n" s="7">
        <v>5.0001137E7</v>
      </c>
      <c r="B901" t="s" s="8">
        <v>875</v>
      </c>
      <c r="C901" t="n" s="8">
        <f>IF(false,"005-1559", "005-1559")</f>
      </c>
      <c r="D901" t="s" s="8">
        <v>1162</v>
      </c>
      <c r="E901" t="n" s="8">
        <v>1.0</v>
      </c>
      <c r="F901" t="n" s="8">
        <v>108.0</v>
      </c>
      <c r="G901" t="s" s="8">
        <v>63</v>
      </c>
      <c r="H901" t="s" s="8">
        <v>1106</v>
      </c>
      <c r="I901" t="s" s="8">
        <v>1163</v>
      </c>
    </row>
    <row r="902" ht="16.0" customHeight="true">
      <c r="A902" t="n" s="7">
        <v>4.9618399E7</v>
      </c>
      <c r="B902" t="s" s="8">
        <v>781</v>
      </c>
      <c r="C902" t="n" s="8">
        <f>IF(false,"005-1377", "005-1377")</f>
      </c>
      <c r="D902" t="s" s="8">
        <v>420</v>
      </c>
      <c r="E902" t="n" s="8">
        <v>1.0</v>
      </c>
      <c r="F902" t="n" s="8">
        <v>155.0</v>
      </c>
      <c r="G902" t="s" s="8">
        <v>63</v>
      </c>
      <c r="H902" t="s" s="8">
        <v>1106</v>
      </c>
      <c r="I902" t="s" s="8">
        <v>1164</v>
      </c>
    </row>
    <row r="903" ht="16.0" customHeight="true">
      <c r="A903" t="n" s="7">
        <v>5.0034427E7</v>
      </c>
      <c r="B903" t="s" s="8">
        <v>1005</v>
      </c>
      <c r="C903" t="n" s="8">
        <f>IF(false,"120922742", "120922742")</f>
      </c>
      <c r="D903" t="s" s="8">
        <v>1150</v>
      </c>
      <c r="E903" t="n" s="8">
        <v>1.0</v>
      </c>
      <c r="F903" t="n" s="8">
        <v>91.0</v>
      </c>
      <c r="G903" t="s" s="8">
        <v>63</v>
      </c>
      <c r="H903" t="s" s="8">
        <v>1106</v>
      </c>
      <c r="I903" t="s" s="8">
        <v>1165</v>
      </c>
    </row>
    <row r="904" ht="16.0" customHeight="true">
      <c r="A904" t="n" s="7">
        <v>5.0034427E7</v>
      </c>
      <c r="B904" t="s" s="8">
        <v>1005</v>
      </c>
      <c r="C904" t="n" s="8">
        <f>IF(false,"120922742", "120922742")</f>
      </c>
      <c r="D904" t="s" s="8">
        <v>1150</v>
      </c>
      <c r="E904" t="n" s="8">
        <v>1.0</v>
      </c>
      <c r="F904" t="n" s="8">
        <v>163.0</v>
      </c>
      <c r="G904" t="s" s="8">
        <v>53</v>
      </c>
      <c r="H904" t="s" s="8">
        <v>1106</v>
      </c>
      <c r="I904" t="s" s="8">
        <v>1166</v>
      </c>
    </row>
    <row r="905" ht="16.0" customHeight="true">
      <c r="A905" t="n" s="7">
        <v>4.9930734E7</v>
      </c>
      <c r="B905" t="s" s="8">
        <v>875</v>
      </c>
      <c r="C905" t="n" s="8">
        <f>IF(false,"120922765", "120922765")</f>
      </c>
      <c r="D905" t="s" s="8">
        <v>1167</v>
      </c>
      <c r="E905" t="n" s="8">
        <v>1.0</v>
      </c>
      <c r="F905" t="n" s="8">
        <v>237.0</v>
      </c>
      <c r="G905" t="s" s="8">
        <v>63</v>
      </c>
      <c r="H905" t="s" s="8">
        <v>1106</v>
      </c>
      <c r="I905" t="s" s="8">
        <v>1168</v>
      </c>
    </row>
    <row r="906" ht="16.0" customHeight="true">
      <c r="A906" t="n" s="7">
        <v>4.9943172E7</v>
      </c>
      <c r="B906" t="s" s="8">
        <v>875</v>
      </c>
      <c r="C906" t="n" s="8">
        <f>IF(false,"120921901", "120921901")</f>
      </c>
      <c r="D906" t="s" s="8">
        <v>88</v>
      </c>
      <c r="E906" t="n" s="8">
        <v>1.0</v>
      </c>
      <c r="F906" t="n" s="8">
        <v>114.0</v>
      </c>
      <c r="G906" t="s" s="8">
        <v>63</v>
      </c>
      <c r="H906" t="s" s="8">
        <v>1106</v>
      </c>
      <c r="I906" t="s" s="8">
        <v>1169</v>
      </c>
    </row>
    <row r="907" ht="16.0" customHeight="true">
      <c r="A907" t="n" s="7">
        <v>5.0020984E7</v>
      </c>
      <c r="B907" t="s" s="8">
        <v>875</v>
      </c>
      <c r="C907" t="n" s="8">
        <f>IF(false,"005-1273", "005-1273")</f>
      </c>
      <c r="D907" t="s" s="8">
        <v>812</v>
      </c>
      <c r="E907" t="n" s="8">
        <v>1.0</v>
      </c>
      <c r="F907" t="n" s="8">
        <v>229.0</v>
      </c>
      <c r="G907" t="s" s="8">
        <v>63</v>
      </c>
      <c r="H907" t="s" s="8">
        <v>1106</v>
      </c>
      <c r="I907" t="s" s="8">
        <v>1170</v>
      </c>
    </row>
    <row r="908" ht="16.0" customHeight="true">
      <c r="A908" t="n" s="7">
        <v>4.9912513E7</v>
      </c>
      <c r="B908" t="s" s="8">
        <v>875</v>
      </c>
      <c r="C908" t="n" s="8">
        <f>IF(false,"120922891", "120922891")</f>
      </c>
      <c r="D908" t="s" s="8">
        <v>1069</v>
      </c>
      <c r="E908" t="n" s="8">
        <v>1.0</v>
      </c>
      <c r="F908" t="n" s="8">
        <v>63.0</v>
      </c>
      <c r="G908" t="s" s="8">
        <v>63</v>
      </c>
      <c r="H908" t="s" s="8">
        <v>1106</v>
      </c>
      <c r="I908" t="s" s="8">
        <v>1171</v>
      </c>
    </row>
    <row r="909" ht="16.0" customHeight="true">
      <c r="A909" t="n" s="7">
        <v>4.9947807E7</v>
      </c>
      <c r="B909" t="s" s="8">
        <v>875</v>
      </c>
      <c r="C909" t="n" s="8">
        <f>IF(false,"120922825", "120922825")</f>
      </c>
      <c r="D909" t="s" s="8">
        <v>1135</v>
      </c>
      <c r="E909" t="n" s="8">
        <v>1.0</v>
      </c>
      <c r="F909" t="n" s="8">
        <v>85.0</v>
      </c>
      <c r="G909" t="s" s="8">
        <v>63</v>
      </c>
      <c r="H909" t="s" s="8">
        <v>1106</v>
      </c>
      <c r="I909" t="s" s="8">
        <v>1172</v>
      </c>
    </row>
    <row r="910" ht="16.0" customHeight="true">
      <c r="A910" t="n" s="7">
        <v>4.962231E7</v>
      </c>
      <c r="B910" t="s" s="8">
        <v>781</v>
      </c>
      <c r="C910" t="n" s="8">
        <f>IF(false,"120922769", "120922769")</f>
      </c>
      <c r="D910" t="s" s="8">
        <v>136</v>
      </c>
      <c r="E910" t="n" s="8">
        <v>1.0</v>
      </c>
      <c r="F910" t="n" s="8">
        <v>159.0</v>
      </c>
      <c r="G910" t="s" s="8">
        <v>63</v>
      </c>
      <c r="H910" t="s" s="8">
        <v>1106</v>
      </c>
      <c r="I910" t="s" s="8">
        <v>1173</v>
      </c>
    </row>
    <row r="911" ht="16.0" customHeight="true">
      <c r="A911" t="n" s="7">
        <v>4.9758969E7</v>
      </c>
      <c r="B911" t="s" s="8">
        <v>857</v>
      </c>
      <c r="C911" t="n" s="8">
        <f>IF(false,"120922768", "120922768")</f>
      </c>
      <c r="D911" t="s" s="8">
        <v>226</v>
      </c>
      <c r="E911" t="n" s="8">
        <v>1.0</v>
      </c>
      <c r="F911" t="n" s="8">
        <v>314.0</v>
      </c>
      <c r="G911" t="s" s="8">
        <v>63</v>
      </c>
      <c r="H911" t="s" s="8">
        <v>1106</v>
      </c>
      <c r="I911" t="s" s="8">
        <v>1174</v>
      </c>
    </row>
    <row r="912" ht="16.0" customHeight="true">
      <c r="A912" t="n" s="7">
        <v>4.9776908E7</v>
      </c>
      <c r="B912" t="s" s="8">
        <v>857</v>
      </c>
      <c r="C912" t="n" s="8">
        <f>IF(false,"120921901", "120921901")</f>
      </c>
      <c r="D912" t="s" s="8">
        <v>88</v>
      </c>
      <c r="E912" t="n" s="8">
        <v>1.0</v>
      </c>
      <c r="F912" t="n" s="8">
        <v>187.0</v>
      </c>
      <c r="G912" t="s" s="8">
        <v>63</v>
      </c>
      <c r="H912" t="s" s="8">
        <v>1106</v>
      </c>
      <c r="I912" t="s" s="8">
        <v>1175</v>
      </c>
    </row>
    <row r="913" ht="16.0" customHeight="true">
      <c r="A913" t="n" s="7">
        <v>4.9912513E7</v>
      </c>
      <c r="B913" t="s" s="8">
        <v>875</v>
      </c>
      <c r="C913" t="n" s="8">
        <f>IF(false,"120922891", "120922891")</f>
      </c>
      <c r="D913" t="s" s="8">
        <v>1069</v>
      </c>
      <c r="E913" t="n" s="8">
        <v>1.0</v>
      </c>
      <c r="F913" t="n" s="8">
        <v>58.0</v>
      </c>
      <c r="G913" t="s" s="8">
        <v>53</v>
      </c>
      <c r="H913" t="s" s="8">
        <v>1106</v>
      </c>
      <c r="I913" t="s" s="8">
        <v>1176</v>
      </c>
    </row>
    <row r="914" ht="16.0" customHeight="true">
      <c r="A914" t="n" s="7">
        <v>4.9999923E7</v>
      </c>
      <c r="B914" t="s" s="8">
        <v>875</v>
      </c>
      <c r="C914" t="n" s="8">
        <f>IF(false,"120921947", "120921947")</f>
      </c>
      <c r="D914" t="s" s="8">
        <v>112</v>
      </c>
      <c r="E914" t="n" s="8">
        <v>1.0</v>
      </c>
      <c r="F914" t="n" s="8">
        <v>326.0</v>
      </c>
      <c r="G914" t="s" s="8">
        <v>53</v>
      </c>
      <c r="H914" t="s" s="8">
        <v>1106</v>
      </c>
      <c r="I914" t="s" s="8">
        <v>1177</v>
      </c>
    </row>
    <row r="915" ht="16.0" customHeight="true">
      <c r="A915" t="n" s="7">
        <v>5.0051536E7</v>
      </c>
      <c r="B915" t="s" s="8">
        <v>1005</v>
      </c>
      <c r="C915" t="n" s="8">
        <f>IF(false,"120922871", "120922871")</f>
      </c>
      <c r="D915" t="s" s="8">
        <v>152</v>
      </c>
      <c r="E915" t="n" s="8">
        <v>1.0</v>
      </c>
      <c r="F915" t="n" s="8">
        <v>353.0</v>
      </c>
      <c r="G915" t="s" s="8">
        <v>63</v>
      </c>
      <c r="H915" t="s" s="8">
        <v>1106</v>
      </c>
      <c r="I915" t="s" s="8">
        <v>1178</v>
      </c>
    </row>
    <row r="916" ht="16.0" customHeight="true">
      <c r="A916" t="n" s="7">
        <v>5.0016316E7</v>
      </c>
      <c r="B916" t="s" s="8">
        <v>875</v>
      </c>
      <c r="C916" t="n" s="8">
        <f>IF(false,"120923128", "120923128")</f>
      </c>
      <c r="D916" t="s" s="8">
        <v>328</v>
      </c>
      <c r="E916" t="n" s="8">
        <v>1.0</v>
      </c>
      <c r="F916" t="n" s="8">
        <v>1720.0</v>
      </c>
      <c r="G916" t="s" s="8">
        <v>53</v>
      </c>
      <c r="H916" t="s" s="8">
        <v>1106</v>
      </c>
      <c r="I916" t="s" s="8">
        <v>1179</v>
      </c>
    </row>
    <row r="917" ht="16.0" customHeight="true">
      <c r="A917" t="n" s="7">
        <v>4.9924335E7</v>
      </c>
      <c r="B917" t="s" s="8">
        <v>875</v>
      </c>
      <c r="C917" t="n" s="8">
        <f>IF(false,"120921853", "120921853")</f>
      </c>
      <c r="D917" t="s" s="8">
        <v>412</v>
      </c>
      <c r="E917" t="n" s="8">
        <v>2.0</v>
      </c>
      <c r="F917" t="n" s="8">
        <v>386.0</v>
      </c>
      <c r="G917" t="s" s="8">
        <v>63</v>
      </c>
      <c r="H917" t="s" s="8">
        <v>1106</v>
      </c>
      <c r="I917" t="s" s="8">
        <v>1180</v>
      </c>
    </row>
    <row r="918" ht="16.0" customHeight="true">
      <c r="A918" t="n" s="7">
        <v>5.0052682E7</v>
      </c>
      <c r="B918" t="s" s="8">
        <v>1005</v>
      </c>
      <c r="C918" t="n" s="8">
        <f>IF(false,"003-318", "003-318")</f>
      </c>
      <c r="D918" t="s" s="8">
        <v>109</v>
      </c>
      <c r="E918" t="n" s="8">
        <v>1.0</v>
      </c>
      <c r="F918" t="n" s="8">
        <v>90.0</v>
      </c>
      <c r="G918" t="s" s="8">
        <v>60</v>
      </c>
      <c r="H918" t="s" s="8">
        <v>1106</v>
      </c>
      <c r="I918" t="s" s="8">
        <v>1181</v>
      </c>
    </row>
    <row r="919" ht="16.0" customHeight="true">
      <c r="A919" t="n" s="7">
        <v>4.9906592E7</v>
      </c>
      <c r="B919" t="s" s="8">
        <v>875</v>
      </c>
      <c r="C919" t="n" s="8">
        <f>IF(false,"005-1377", "005-1377")</f>
      </c>
      <c r="D919" t="s" s="8">
        <v>420</v>
      </c>
      <c r="E919" t="n" s="8">
        <v>1.0</v>
      </c>
      <c r="F919" t="n" s="8">
        <v>243.0</v>
      </c>
      <c r="G919" t="s" s="8">
        <v>63</v>
      </c>
      <c r="H919" t="s" s="8">
        <v>1106</v>
      </c>
      <c r="I919" t="s" s="8">
        <v>1182</v>
      </c>
    </row>
    <row r="920" ht="16.0" customHeight="true">
      <c r="A920" t="n" s="7">
        <v>4.9526847E7</v>
      </c>
      <c r="B920" t="s" s="8">
        <v>713</v>
      </c>
      <c r="C920" t="n" s="8">
        <f>IF(false,"01-003884", "01-003884")</f>
      </c>
      <c r="D920" t="s" s="8">
        <v>398</v>
      </c>
      <c r="E920" t="n" s="8">
        <v>1.0</v>
      </c>
      <c r="F920" t="n" s="8">
        <v>90.0</v>
      </c>
      <c r="G920" t="s" s="8">
        <v>63</v>
      </c>
      <c r="H920" t="s" s="8">
        <v>1106</v>
      </c>
      <c r="I920" t="s" s="8">
        <v>1183</v>
      </c>
    </row>
    <row r="921" ht="16.0" customHeight="true">
      <c r="A921" t="n" s="7">
        <v>4.9950515E7</v>
      </c>
      <c r="B921" t="s" s="8">
        <v>875</v>
      </c>
      <c r="C921" t="n" s="8">
        <f>IF(false,"005-1379", "005-1379")</f>
      </c>
      <c r="D921" t="s" s="8">
        <v>214</v>
      </c>
      <c r="E921" t="n" s="8">
        <v>1.0</v>
      </c>
      <c r="F921" t="n" s="8">
        <v>306.0</v>
      </c>
      <c r="G921" t="s" s="8">
        <v>63</v>
      </c>
      <c r="H921" t="s" s="8">
        <v>1106</v>
      </c>
      <c r="I921" t="s" s="8">
        <v>1184</v>
      </c>
    </row>
    <row r="922" ht="16.0" customHeight="true">
      <c r="A922" t="n" s="7">
        <v>4.9929991E7</v>
      </c>
      <c r="B922" t="s" s="8">
        <v>875</v>
      </c>
      <c r="C922" t="n" s="8">
        <f>IF(false,"120923170", "120923170")</f>
      </c>
      <c r="D922" t="s" s="8">
        <v>915</v>
      </c>
      <c r="E922" t="n" s="8">
        <v>1.0</v>
      </c>
      <c r="F922" t="n" s="8">
        <v>80.0</v>
      </c>
      <c r="G922" t="s" s="8">
        <v>63</v>
      </c>
      <c r="H922" t="s" s="8">
        <v>1106</v>
      </c>
      <c r="I922" t="s" s="8">
        <v>1185</v>
      </c>
    </row>
    <row r="923" ht="16.0" customHeight="true">
      <c r="A923" t="n" s="7">
        <v>4.9909625E7</v>
      </c>
      <c r="B923" t="s" s="8">
        <v>875</v>
      </c>
      <c r="C923" t="n" s="8">
        <f>IF(false,"003-318", "003-318")</f>
      </c>
      <c r="D923" t="s" s="8">
        <v>109</v>
      </c>
      <c r="E923" t="n" s="8">
        <v>1.0</v>
      </c>
      <c r="F923" t="n" s="8">
        <v>179.0</v>
      </c>
      <c r="G923" t="s" s="8">
        <v>63</v>
      </c>
      <c r="H923" t="s" s="8">
        <v>1106</v>
      </c>
      <c r="I923" t="s" s="8">
        <v>1186</v>
      </c>
    </row>
    <row r="924" ht="16.0" customHeight="true">
      <c r="A924" t="n" s="7">
        <v>4.9948608E7</v>
      </c>
      <c r="B924" t="s" s="8">
        <v>875</v>
      </c>
      <c r="C924" t="n" s="8">
        <f>IF(false,"120922210", "120922210")</f>
      </c>
      <c r="D924" t="s" s="8">
        <v>1187</v>
      </c>
      <c r="E924" t="n" s="8">
        <v>1.0</v>
      </c>
      <c r="F924" t="n" s="8">
        <v>291.0</v>
      </c>
      <c r="G924" t="s" s="8">
        <v>63</v>
      </c>
      <c r="H924" t="s" s="8">
        <v>1106</v>
      </c>
      <c r="I924" t="s" s="8">
        <v>1188</v>
      </c>
    </row>
    <row r="925" ht="16.0" customHeight="true">
      <c r="A925" t="n" s="7">
        <v>4.9920793E7</v>
      </c>
      <c r="B925" t="s" s="8">
        <v>875</v>
      </c>
      <c r="C925" t="n" s="8">
        <f>IF(false,"120921833", "120921833")</f>
      </c>
      <c r="D925" t="s" s="8">
        <v>1189</v>
      </c>
      <c r="E925" t="n" s="8">
        <v>1.0</v>
      </c>
      <c r="F925" t="n" s="8">
        <v>528.0</v>
      </c>
      <c r="G925" t="s" s="8">
        <v>63</v>
      </c>
      <c r="H925" t="s" s="8">
        <v>1106</v>
      </c>
      <c r="I925" t="s" s="8">
        <v>1190</v>
      </c>
    </row>
    <row r="926" ht="16.0" customHeight="true">
      <c r="A926" t="n" s="7">
        <v>4.991426E7</v>
      </c>
      <c r="B926" t="s" s="8">
        <v>875</v>
      </c>
      <c r="C926" t="n" s="8">
        <f>IF(false,"120921853", "120921853")</f>
      </c>
      <c r="D926" t="s" s="8">
        <v>412</v>
      </c>
      <c r="E926" t="n" s="8">
        <v>1.0</v>
      </c>
      <c r="F926" t="n" s="8">
        <v>195.0</v>
      </c>
      <c r="G926" t="s" s="8">
        <v>63</v>
      </c>
      <c r="H926" t="s" s="8">
        <v>1106</v>
      </c>
      <c r="I926" t="s" s="8">
        <v>1191</v>
      </c>
    </row>
    <row r="927" ht="16.0" customHeight="true">
      <c r="A927" t="n" s="7">
        <v>4.9948608E7</v>
      </c>
      <c r="B927" t="s" s="8">
        <v>875</v>
      </c>
      <c r="C927" t="n" s="8">
        <f>IF(false,"120922210", "120922210")</f>
      </c>
      <c r="D927" t="s" s="8">
        <v>1187</v>
      </c>
      <c r="E927" t="n" s="8">
        <v>1.0</v>
      </c>
      <c r="F927" t="n" s="8">
        <v>129.0</v>
      </c>
      <c r="G927" t="s" s="8">
        <v>60</v>
      </c>
      <c r="H927" t="s" s="8">
        <v>1106</v>
      </c>
      <c r="I927" t="s" s="8">
        <v>1192</v>
      </c>
    </row>
    <row r="928" ht="16.0" customHeight="true">
      <c r="A928" t="n" s="7">
        <v>4.9920793E7</v>
      </c>
      <c r="B928" t="s" s="8">
        <v>875</v>
      </c>
      <c r="C928" t="n" s="8">
        <f>IF(false,"120921833", "120921833")</f>
      </c>
      <c r="D928" t="s" s="8">
        <v>1189</v>
      </c>
      <c r="E928" t="n" s="8">
        <v>1.0</v>
      </c>
      <c r="F928" t="n" s="8">
        <v>2588.0</v>
      </c>
      <c r="G928" t="s" s="8">
        <v>53</v>
      </c>
      <c r="H928" t="s" s="8">
        <v>1106</v>
      </c>
      <c r="I928" t="s" s="8">
        <v>1193</v>
      </c>
    </row>
    <row r="929" ht="16.0" customHeight="true">
      <c r="A929" t="n" s="7">
        <v>5.001625E7</v>
      </c>
      <c r="B929" t="s" s="8">
        <v>875</v>
      </c>
      <c r="C929" t="n" s="8">
        <f>IF(false,"005-1255", "005-1255")</f>
      </c>
      <c r="D929" t="s" s="8">
        <v>234</v>
      </c>
      <c r="E929" t="n" s="8">
        <v>1.0</v>
      </c>
      <c r="F929" t="n" s="8">
        <v>0.0</v>
      </c>
      <c r="G929" t="s" s="8">
        <v>53</v>
      </c>
      <c r="H929" t="s" s="8">
        <v>1106</v>
      </c>
      <c r="I929" t="s" s="8">
        <v>1194</v>
      </c>
    </row>
    <row r="930" ht="16.0" customHeight="true">
      <c r="A930" t="n" s="7">
        <v>4.9168939E7</v>
      </c>
      <c r="B930" t="s" s="8">
        <v>468</v>
      </c>
      <c r="C930" t="n" s="8">
        <f>IF(false,"005-1517", "005-1517")</f>
      </c>
      <c r="D930" t="s" s="8">
        <v>97</v>
      </c>
      <c r="E930" t="n" s="8">
        <v>1.0</v>
      </c>
      <c r="F930" t="n" s="8">
        <v>151.0</v>
      </c>
      <c r="G930" t="s" s="8">
        <v>63</v>
      </c>
      <c r="H930" t="s" s="8">
        <v>1106</v>
      </c>
      <c r="I930" t="s" s="8">
        <v>1195</v>
      </c>
    </row>
    <row r="931" ht="16.0" customHeight="true">
      <c r="A931" t="n" s="7">
        <v>4.9274086E7</v>
      </c>
      <c r="B931" t="s" s="8">
        <v>468</v>
      </c>
      <c r="C931" t="n" s="8">
        <f>IF(false,"005-1514", "005-1514")</f>
      </c>
      <c r="D931" t="s" s="8">
        <v>305</v>
      </c>
      <c r="E931" t="n" s="8">
        <v>1.0</v>
      </c>
      <c r="F931" t="n" s="8">
        <v>99.0</v>
      </c>
      <c r="G931" t="s" s="8">
        <v>63</v>
      </c>
      <c r="H931" t="s" s="8">
        <v>1106</v>
      </c>
      <c r="I931" t="s" s="8">
        <v>1196</v>
      </c>
    </row>
    <row r="932" ht="16.0" customHeight="true">
      <c r="A932" t="n" s="7">
        <v>4.8108762E7</v>
      </c>
      <c r="B932" t="s" s="8">
        <v>51</v>
      </c>
      <c r="C932" t="n" s="8">
        <f>IF(false,"005-1518", "005-1518")</f>
      </c>
      <c r="D932" t="s" s="8">
        <v>1103</v>
      </c>
      <c r="E932" t="n" s="8">
        <v>1.0</v>
      </c>
      <c r="F932" t="n" s="8">
        <v>378.0</v>
      </c>
      <c r="G932" t="s" s="8">
        <v>63</v>
      </c>
      <c r="H932" t="s" s="8">
        <v>1106</v>
      </c>
      <c r="I932" t="s" s="8">
        <v>1197</v>
      </c>
    </row>
    <row r="933" ht="16.0" customHeight="true">
      <c r="A933" t="n" s="7">
        <v>4.9618399E7</v>
      </c>
      <c r="B933" t="s" s="8">
        <v>781</v>
      </c>
      <c r="C933" t="n" s="8">
        <f>IF(false,"005-1377", "005-1377")</f>
      </c>
      <c r="D933" t="s" s="8">
        <v>420</v>
      </c>
      <c r="E933" t="n" s="8">
        <v>1.0</v>
      </c>
      <c r="F933" t="n" s="8">
        <v>448.0</v>
      </c>
      <c r="G933" t="s" s="8">
        <v>53</v>
      </c>
      <c r="H933" t="s" s="8">
        <v>1106</v>
      </c>
      <c r="I933" t="s" s="8">
        <v>1198</v>
      </c>
    </row>
    <row r="934" ht="16.0" customHeight="true">
      <c r="A934" t="n" s="7">
        <v>4.9750809E7</v>
      </c>
      <c r="B934" t="s" s="8">
        <v>857</v>
      </c>
      <c r="C934" t="n" s="8">
        <f>IF(false,"005-1377", "005-1377")</f>
      </c>
      <c r="D934" t="s" s="8">
        <v>420</v>
      </c>
      <c r="E934" t="n" s="8">
        <v>1.0</v>
      </c>
      <c r="F934" t="n" s="8">
        <v>1.0</v>
      </c>
      <c r="G934" t="s" s="8">
        <v>53</v>
      </c>
      <c r="H934" t="s" s="8">
        <v>1106</v>
      </c>
      <c r="I934" t="s" s="8">
        <v>1199</v>
      </c>
    </row>
    <row r="935" ht="16.0" customHeight="true">
      <c r="A935" t="n" s="7">
        <v>5.00274E7</v>
      </c>
      <c r="B935" t="s" s="8">
        <v>1005</v>
      </c>
      <c r="C935" t="n" s="8">
        <f>IF(false,"120922090", "120922090")</f>
      </c>
      <c r="D935" t="s" s="8">
        <v>76</v>
      </c>
      <c r="E935" t="n" s="8">
        <v>2.0</v>
      </c>
      <c r="F935" t="n" s="8">
        <v>52.0</v>
      </c>
      <c r="G935" t="s" s="8">
        <v>63</v>
      </c>
      <c r="H935" t="s" s="8">
        <v>1106</v>
      </c>
      <c r="I935" t="s" s="8">
        <v>1200</v>
      </c>
    </row>
    <row r="936" ht="16.0" customHeight="true">
      <c r="A936" t="n" s="7">
        <v>5.0010489E7</v>
      </c>
      <c r="B936" t="s" s="8">
        <v>875</v>
      </c>
      <c r="C936" t="n" s="8">
        <f>IF(false,"120921900", "120921900")</f>
      </c>
      <c r="D936" t="s" s="8">
        <v>299</v>
      </c>
      <c r="E936" t="n" s="8">
        <v>1.0</v>
      </c>
      <c r="F936" t="n" s="8">
        <v>314.0</v>
      </c>
      <c r="G936" t="s" s="8">
        <v>63</v>
      </c>
      <c r="H936" t="s" s="8">
        <v>1106</v>
      </c>
      <c r="I936" t="s" s="8">
        <v>1201</v>
      </c>
    </row>
    <row r="937" ht="16.0" customHeight="true">
      <c r="A937" t="n" s="7">
        <v>5.0034343E7</v>
      </c>
      <c r="B937" t="s" s="8">
        <v>1005</v>
      </c>
      <c r="C937" t="n" s="8">
        <f>IF(false,"120922387", "120922387")</f>
      </c>
      <c r="D937" t="s" s="8">
        <v>1202</v>
      </c>
      <c r="E937" t="n" s="8">
        <v>1.0</v>
      </c>
      <c r="F937" t="n" s="8">
        <v>69.0</v>
      </c>
      <c r="G937" t="s" s="8">
        <v>63</v>
      </c>
      <c r="H937" t="s" s="8">
        <v>1106</v>
      </c>
      <c r="I937" t="s" s="8">
        <v>1203</v>
      </c>
    </row>
    <row r="938" ht="16.0" customHeight="true">
      <c r="A938" t="n" s="7">
        <v>4.9861822E7</v>
      </c>
      <c r="B938" t="s" s="8">
        <v>875</v>
      </c>
      <c r="C938" t="n" s="8">
        <f>IF(false,"120922768", "120922768")</f>
      </c>
      <c r="D938" t="s" s="8">
        <v>226</v>
      </c>
      <c r="E938" t="n" s="8">
        <v>1.0</v>
      </c>
      <c r="F938" t="n" s="8">
        <v>226.0</v>
      </c>
      <c r="G938" t="s" s="8">
        <v>63</v>
      </c>
      <c r="H938" t="s" s="8">
        <v>1106</v>
      </c>
      <c r="I938" t="s" s="8">
        <v>1204</v>
      </c>
    </row>
    <row r="939" ht="16.0" customHeight="true">
      <c r="A939" t="n" s="7">
        <v>4.9758875E7</v>
      </c>
      <c r="B939" t="s" s="8">
        <v>857</v>
      </c>
      <c r="C939" t="n" s="8">
        <f>IF(false,"120921370", "120921370")</f>
      </c>
      <c r="D939" t="s" s="8">
        <v>127</v>
      </c>
      <c r="E939" t="n" s="8">
        <v>1.0</v>
      </c>
      <c r="F939" t="n" s="8">
        <v>363.0</v>
      </c>
      <c r="G939" t="s" s="8">
        <v>63</v>
      </c>
      <c r="H939" t="s" s="8">
        <v>1106</v>
      </c>
      <c r="I939" t="s" s="8">
        <v>1205</v>
      </c>
    </row>
    <row r="940" ht="16.0" customHeight="true">
      <c r="A940" t="n" s="7">
        <v>5.0037469E7</v>
      </c>
      <c r="B940" t="s" s="8">
        <v>1005</v>
      </c>
      <c r="C940" t="n" s="8">
        <f>IF(false,"005-1514", "005-1514")</f>
      </c>
      <c r="D940" t="s" s="8">
        <v>305</v>
      </c>
      <c r="E940" t="n" s="8">
        <v>5.0</v>
      </c>
      <c r="F940" t="n" s="8">
        <v>1150.0</v>
      </c>
      <c r="G940" t="s" s="8">
        <v>63</v>
      </c>
      <c r="H940" t="s" s="8">
        <v>1106</v>
      </c>
      <c r="I940" t="s" s="8">
        <v>1206</v>
      </c>
    </row>
    <row r="941" ht="16.0" customHeight="true">
      <c r="A941" t="n" s="7">
        <v>5.0037469E7</v>
      </c>
      <c r="B941" t="s" s="8">
        <v>1005</v>
      </c>
      <c r="C941" t="n" s="8">
        <f>IF(false,"005-1514", "005-1514")</f>
      </c>
      <c r="D941" t="s" s="8">
        <v>305</v>
      </c>
      <c r="E941" t="n" s="8">
        <v>5.0</v>
      </c>
      <c r="F941" t="n" s="8">
        <v>1447.0</v>
      </c>
      <c r="G941" t="s" s="8">
        <v>60</v>
      </c>
      <c r="H941" t="s" s="8">
        <v>1106</v>
      </c>
      <c r="I941" t="s" s="8">
        <v>1207</v>
      </c>
    </row>
    <row r="942" ht="16.0" customHeight="true">
      <c r="A942" t="n" s="7">
        <v>4.9807444E7</v>
      </c>
      <c r="B942" t="s" s="8">
        <v>857</v>
      </c>
      <c r="C942" t="n" s="8">
        <f>IF(false,"003-318", "003-318")</f>
      </c>
      <c r="D942" t="s" s="8">
        <v>109</v>
      </c>
      <c r="E942" t="n" s="8">
        <v>2.0</v>
      </c>
      <c r="F942" t="n" s="8">
        <v>620.0</v>
      </c>
      <c r="G942" t="s" s="8">
        <v>63</v>
      </c>
      <c r="H942" t="s" s="8">
        <v>1106</v>
      </c>
      <c r="I942" t="s" s="8">
        <v>1208</v>
      </c>
    </row>
    <row r="943" ht="16.0" customHeight="true">
      <c r="A943" t="n" s="7">
        <v>4.9940379E7</v>
      </c>
      <c r="B943" t="s" s="8">
        <v>875</v>
      </c>
      <c r="C943" t="n" s="8">
        <f>IF(false,"120922353", "120922353")</f>
      </c>
      <c r="D943" t="s" s="8">
        <v>383</v>
      </c>
      <c r="E943" t="n" s="8">
        <v>2.0</v>
      </c>
      <c r="F943" t="n" s="8">
        <v>244.0</v>
      </c>
      <c r="G943" t="s" s="8">
        <v>63</v>
      </c>
      <c r="H943" t="s" s="8">
        <v>1106</v>
      </c>
      <c r="I943" t="s" s="8">
        <v>1209</v>
      </c>
    </row>
    <row r="944" ht="16.0" customHeight="true">
      <c r="A944" t="n" s="7">
        <v>4.9990493E7</v>
      </c>
      <c r="B944" t="s" s="8">
        <v>875</v>
      </c>
      <c r="C944" t="n" s="8">
        <f>IF(false,"120921900", "120921900")</f>
      </c>
      <c r="D944" t="s" s="8">
        <v>299</v>
      </c>
      <c r="E944" t="n" s="8">
        <v>2.0</v>
      </c>
      <c r="F944" t="n" s="8">
        <v>622.0</v>
      </c>
      <c r="G944" t="s" s="8">
        <v>63</v>
      </c>
      <c r="H944" t="s" s="8">
        <v>1106</v>
      </c>
      <c r="I944" t="s" s="8">
        <v>1210</v>
      </c>
    </row>
    <row r="945" ht="16.0" customHeight="true">
      <c r="A945" t="n" s="7">
        <v>4.9990493E7</v>
      </c>
      <c r="B945" t="s" s="8">
        <v>875</v>
      </c>
      <c r="C945" t="n" s="8">
        <f>IF(false,"120921901", "120921901")</f>
      </c>
      <c r="D945" t="s" s="8">
        <v>88</v>
      </c>
      <c r="E945" t="n" s="8">
        <v>1.0</v>
      </c>
      <c r="F945" t="n" s="8">
        <v>187.0</v>
      </c>
      <c r="G945" t="s" s="8">
        <v>63</v>
      </c>
      <c r="H945" t="s" s="8">
        <v>1106</v>
      </c>
      <c r="I945" t="s" s="8">
        <v>1210</v>
      </c>
    </row>
    <row r="946" ht="16.0" customHeight="true">
      <c r="A946" t="n" s="7">
        <v>4.9898913E7</v>
      </c>
      <c r="B946" t="s" s="8">
        <v>875</v>
      </c>
      <c r="C946" t="n" s="8">
        <f>IF(false,"120921853", "120921853")</f>
      </c>
      <c r="D946" t="s" s="8">
        <v>412</v>
      </c>
      <c r="E946" t="n" s="8">
        <v>2.0</v>
      </c>
      <c r="F946" t="n" s="8">
        <v>120.0</v>
      </c>
      <c r="G946" t="s" s="8">
        <v>63</v>
      </c>
      <c r="H946" t="s" s="8">
        <v>1106</v>
      </c>
      <c r="I946" t="s" s="8">
        <v>1211</v>
      </c>
    </row>
    <row r="947" ht="16.0" customHeight="true">
      <c r="A947" t="n" s="7">
        <v>4.9990493E7</v>
      </c>
      <c r="B947" t="s" s="8">
        <v>875</v>
      </c>
      <c r="C947" t="n" s="8">
        <f>IF(false,"120921900", "120921900")</f>
      </c>
      <c r="D947" t="s" s="8">
        <v>299</v>
      </c>
      <c r="E947" t="n" s="8">
        <v>2.0</v>
      </c>
      <c r="F947" t="n" s="8">
        <v>171.0</v>
      </c>
      <c r="G947" t="s" s="8">
        <v>60</v>
      </c>
      <c r="H947" t="s" s="8">
        <v>1106</v>
      </c>
      <c r="I947" t="s" s="8">
        <v>1212</v>
      </c>
    </row>
    <row r="948" ht="16.0" customHeight="true">
      <c r="A948" t="n" s="7">
        <v>4.9990493E7</v>
      </c>
      <c r="B948" t="s" s="8">
        <v>875</v>
      </c>
      <c r="C948" t="n" s="8">
        <f>IF(false,"120921901", "120921901")</f>
      </c>
      <c r="D948" t="s" s="8">
        <v>88</v>
      </c>
      <c r="E948" t="n" s="8">
        <v>1.0</v>
      </c>
      <c r="F948" t="n" s="8">
        <v>97.0</v>
      </c>
      <c r="G948" t="s" s="8">
        <v>60</v>
      </c>
      <c r="H948" t="s" s="8">
        <v>1106</v>
      </c>
      <c r="I948" t="s" s="8">
        <v>1212</v>
      </c>
    </row>
    <row r="949" ht="16.0" customHeight="true">
      <c r="A949" t="n" s="7">
        <v>4.9898913E7</v>
      </c>
      <c r="B949" t="s" s="8">
        <v>875</v>
      </c>
      <c r="C949" t="n" s="8">
        <f>IF(false,"120921853", "120921853")</f>
      </c>
      <c r="D949" t="s" s="8">
        <v>412</v>
      </c>
      <c r="E949" t="n" s="8">
        <v>2.0</v>
      </c>
      <c r="F949" t="n" s="8">
        <v>600.0</v>
      </c>
      <c r="G949" t="s" s="8">
        <v>53</v>
      </c>
      <c r="H949" t="s" s="8">
        <v>1106</v>
      </c>
      <c r="I949" t="s" s="8">
        <v>1213</v>
      </c>
    </row>
    <row r="950" ht="16.0" customHeight="true">
      <c r="A950" t="n" s="7">
        <v>5.0014928E7</v>
      </c>
      <c r="B950" t="s" s="8">
        <v>875</v>
      </c>
      <c r="C950" t="n" s="8">
        <f>IF(false,"120921370", "120921370")</f>
      </c>
      <c r="D950" t="s" s="8">
        <v>127</v>
      </c>
      <c r="E950" t="n" s="8">
        <v>1.0</v>
      </c>
      <c r="F950" t="n" s="8">
        <v>364.0</v>
      </c>
      <c r="G950" t="s" s="8">
        <v>63</v>
      </c>
      <c r="H950" t="s" s="8">
        <v>1106</v>
      </c>
      <c r="I950" t="s" s="8">
        <v>1214</v>
      </c>
    </row>
    <row r="951" ht="16.0" customHeight="true">
      <c r="A951" t="n" s="7">
        <v>4.9991559E7</v>
      </c>
      <c r="B951" t="s" s="8">
        <v>875</v>
      </c>
      <c r="C951" t="n" s="8">
        <f>IF(false,"120922194", "120922194")</f>
      </c>
      <c r="D951" t="s" s="8">
        <v>1215</v>
      </c>
      <c r="E951" t="n" s="8">
        <v>1.0</v>
      </c>
      <c r="F951" t="n" s="8">
        <v>147.0</v>
      </c>
      <c r="G951" t="s" s="8">
        <v>63</v>
      </c>
      <c r="H951" t="s" s="8">
        <v>1106</v>
      </c>
      <c r="I951" t="s" s="8">
        <v>1216</v>
      </c>
    </row>
    <row r="952" ht="16.0" customHeight="true">
      <c r="A952" t="n" s="7">
        <v>4.9815055E7</v>
      </c>
      <c r="B952" t="s" s="8">
        <v>857</v>
      </c>
      <c r="C952" t="n" s="8">
        <f>IF(false,"005-1255", "005-1255")</f>
      </c>
      <c r="D952" t="s" s="8">
        <v>234</v>
      </c>
      <c r="E952" t="n" s="8">
        <v>1.0</v>
      </c>
      <c r="F952" t="n" s="8">
        <v>170.0</v>
      </c>
      <c r="G952" t="s" s="8">
        <v>63</v>
      </c>
      <c r="H952" t="s" s="8">
        <v>1106</v>
      </c>
      <c r="I952" t="s" s="8">
        <v>1217</v>
      </c>
    </row>
    <row r="953" ht="16.0" customHeight="true">
      <c r="A953" t="n" s="7">
        <v>4.9889359E7</v>
      </c>
      <c r="B953" t="s" s="8">
        <v>875</v>
      </c>
      <c r="C953" t="n" s="8">
        <f>IF(false,"120921853", "120921853")</f>
      </c>
      <c r="D953" t="s" s="8">
        <v>412</v>
      </c>
      <c r="E953" t="n" s="8">
        <v>1.0</v>
      </c>
      <c r="F953" t="n" s="8">
        <v>234.0</v>
      </c>
      <c r="G953" t="s" s="8">
        <v>63</v>
      </c>
      <c r="H953" t="s" s="8">
        <v>1106</v>
      </c>
      <c r="I953" t="s" s="8">
        <v>1218</v>
      </c>
    </row>
    <row r="954" ht="16.0" customHeight="true">
      <c r="A954" t="n" s="7">
        <v>4.9615185E7</v>
      </c>
      <c r="B954" t="s" s="8">
        <v>781</v>
      </c>
      <c r="C954" t="n" s="8">
        <f>IF(false,"120922769", "120922769")</f>
      </c>
      <c r="D954" t="s" s="8">
        <v>136</v>
      </c>
      <c r="E954" t="n" s="8">
        <v>2.0</v>
      </c>
      <c r="F954" t="n" s="8">
        <v>458.0</v>
      </c>
      <c r="G954" t="s" s="8">
        <v>63</v>
      </c>
      <c r="H954" t="s" s="8">
        <v>1106</v>
      </c>
      <c r="I954" t="s" s="8">
        <v>1219</v>
      </c>
    </row>
    <row r="955" ht="16.0" customHeight="true">
      <c r="A955" t="n" s="7">
        <v>4.9984154E7</v>
      </c>
      <c r="B955" t="s" s="8">
        <v>875</v>
      </c>
      <c r="C955" t="n" s="8">
        <f>IF(false,"005-1273", "005-1273")</f>
      </c>
      <c r="D955" t="s" s="8">
        <v>812</v>
      </c>
      <c r="E955" t="n" s="8">
        <v>1.0</v>
      </c>
      <c r="F955" t="n" s="8">
        <v>241.0</v>
      </c>
      <c r="G955" t="s" s="8">
        <v>63</v>
      </c>
      <c r="H955" t="s" s="8">
        <v>1106</v>
      </c>
      <c r="I955" t="s" s="8">
        <v>1220</v>
      </c>
    </row>
    <row r="956" ht="16.0" customHeight="true">
      <c r="A956" t="n" s="7">
        <v>5.0108931E7</v>
      </c>
      <c r="B956" t="s" s="8">
        <v>1005</v>
      </c>
      <c r="C956" t="n" s="8">
        <f>IF(false,"120922767", "120922767")</f>
      </c>
      <c r="D956" t="s" s="8">
        <v>1131</v>
      </c>
      <c r="E956" t="n" s="8">
        <v>1.0</v>
      </c>
      <c r="F956" t="n" s="8">
        <v>249.0</v>
      </c>
      <c r="G956" t="s" s="8">
        <v>63</v>
      </c>
      <c r="H956" t="s" s="8">
        <v>1221</v>
      </c>
      <c r="I956" t="s" s="8">
        <v>1222</v>
      </c>
    </row>
    <row r="957" ht="16.0" customHeight="true">
      <c r="A957" t="n" s="7">
        <v>5.016002E7</v>
      </c>
      <c r="B957" t="s" s="8">
        <v>1005</v>
      </c>
      <c r="C957" t="n" s="8">
        <f>IF(false,"120922005", "120922005")</f>
      </c>
      <c r="D957" t="s" s="8">
        <v>147</v>
      </c>
      <c r="E957" t="n" s="8">
        <v>2.0</v>
      </c>
      <c r="F957" t="n" s="8">
        <v>514.0</v>
      </c>
      <c r="G957" t="s" s="8">
        <v>63</v>
      </c>
      <c r="H957" t="s" s="8">
        <v>1221</v>
      </c>
      <c r="I957" t="s" s="8">
        <v>1223</v>
      </c>
    </row>
    <row r="958" ht="16.0" customHeight="true">
      <c r="A958" t="n" s="7">
        <v>5.0158905E7</v>
      </c>
      <c r="B958" t="s" s="8">
        <v>1005</v>
      </c>
      <c r="C958" t="n" s="8">
        <f>IF(false,"005-1255", "005-1255")</f>
      </c>
      <c r="D958" t="s" s="8">
        <v>234</v>
      </c>
      <c r="E958" t="n" s="8">
        <v>1.0</v>
      </c>
      <c r="F958" t="n" s="8">
        <v>170.0</v>
      </c>
      <c r="G958" t="s" s="8">
        <v>63</v>
      </c>
      <c r="H958" t="s" s="8">
        <v>1221</v>
      </c>
      <c r="I958" t="s" s="8">
        <v>1224</v>
      </c>
    </row>
    <row r="959" ht="16.0" customHeight="true">
      <c r="A959" t="n" s="7">
        <v>5.0117121E7</v>
      </c>
      <c r="B959" t="s" s="8">
        <v>1005</v>
      </c>
      <c r="C959" t="n" s="8">
        <f>IF(false,"004-346", "004-346")</f>
      </c>
      <c r="D959" t="s" s="8">
        <v>773</v>
      </c>
      <c r="E959" t="n" s="8">
        <v>1.0</v>
      </c>
      <c r="F959" t="n" s="8">
        <v>38.0</v>
      </c>
      <c r="G959" t="s" s="8">
        <v>63</v>
      </c>
      <c r="H959" t="s" s="8">
        <v>1221</v>
      </c>
      <c r="I959" t="s" s="8">
        <v>1225</v>
      </c>
    </row>
    <row r="960" ht="16.0" customHeight="true">
      <c r="A960" t="n" s="7">
        <v>5.0128174E7</v>
      </c>
      <c r="B960" t="s" s="8">
        <v>1005</v>
      </c>
      <c r="C960" t="n" s="8">
        <f>IF(false,"005-1255", "005-1255")</f>
      </c>
      <c r="D960" t="s" s="8">
        <v>234</v>
      </c>
      <c r="E960" t="n" s="8">
        <v>2.0</v>
      </c>
      <c r="F960" t="n" s="8">
        <v>340.0</v>
      </c>
      <c r="G960" t="s" s="8">
        <v>63</v>
      </c>
      <c r="H960" t="s" s="8">
        <v>1221</v>
      </c>
      <c r="I960" t="s" s="8">
        <v>1226</v>
      </c>
    </row>
    <row r="961" ht="16.0" customHeight="true">
      <c r="A961" t="n" s="7">
        <v>5.0128174E7</v>
      </c>
      <c r="B961" t="s" s="8">
        <v>1005</v>
      </c>
      <c r="C961" t="n" s="8">
        <f>IF(false,"005-1255", "005-1255")</f>
      </c>
      <c r="D961" t="s" s="8">
        <v>234</v>
      </c>
      <c r="E961" t="n" s="8">
        <v>2.0</v>
      </c>
      <c r="F961" t="n" s="8">
        <v>552.0</v>
      </c>
      <c r="G961" t="s" s="8">
        <v>53</v>
      </c>
      <c r="H961" t="s" s="8">
        <v>1221</v>
      </c>
      <c r="I961" t="s" s="8">
        <v>1227</v>
      </c>
    </row>
    <row r="962" ht="16.0" customHeight="true">
      <c r="A962" t="n" s="7">
        <v>5.0078559E7</v>
      </c>
      <c r="B962" t="s" s="8">
        <v>1005</v>
      </c>
      <c r="C962" t="n" s="8">
        <f>IF(false,"005-1380", "005-1380")</f>
      </c>
      <c r="D962" t="s" s="8">
        <v>186</v>
      </c>
      <c r="E962" t="n" s="8">
        <v>1.0</v>
      </c>
      <c r="F962" t="n" s="8">
        <v>109.0</v>
      </c>
      <c r="G962" t="s" s="8">
        <v>63</v>
      </c>
      <c r="H962" t="s" s="8">
        <v>1221</v>
      </c>
      <c r="I962" t="s" s="8">
        <v>1228</v>
      </c>
    </row>
    <row r="963" ht="16.0" customHeight="true">
      <c r="A963" t="n" s="7">
        <v>5.013887E7</v>
      </c>
      <c r="B963" t="s" s="8">
        <v>1005</v>
      </c>
      <c r="C963" t="n" s="8">
        <f>IF(false,"120921872", "120921872")</f>
      </c>
      <c r="D963" t="s" s="8">
        <v>1229</v>
      </c>
      <c r="E963" t="n" s="8">
        <v>1.0</v>
      </c>
      <c r="F963" t="n" s="8">
        <v>77.0</v>
      </c>
      <c r="G963" t="s" s="8">
        <v>63</v>
      </c>
      <c r="H963" t="s" s="8">
        <v>1221</v>
      </c>
      <c r="I963" t="s" s="8">
        <v>1230</v>
      </c>
    </row>
    <row r="964" ht="16.0" customHeight="true">
      <c r="A964" t="n" s="7">
        <v>4.9735063E7</v>
      </c>
      <c r="B964" t="s" s="8">
        <v>857</v>
      </c>
      <c r="C964" t="n" s="8">
        <f>IF(false,"005-1377", "005-1377")</f>
      </c>
      <c r="D964" t="s" s="8">
        <v>420</v>
      </c>
      <c r="E964" t="n" s="8">
        <v>1.0</v>
      </c>
      <c r="F964" t="n" s="8">
        <v>155.0</v>
      </c>
      <c r="G964" t="s" s="8">
        <v>63</v>
      </c>
      <c r="H964" t="s" s="8">
        <v>1221</v>
      </c>
      <c r="I964" t="s" s="8">
        <v>1231</v>
      </c>
    </row>
    <row r="965" ht="16.0" customHeight="true">
      <c r="A965" t="n" s="7">
        <v>5.0151652E7</v>
      </c>
      <c r="B965" t="s" s="8">
        <v>1005</v>
      </c>
      <c r="C965" t="n" s="8">
        <f>IF(false,"120921816", "120921816")</f>
      </c>
      <c r="D965" t="s" s="8">
        <v>565</v>
      </c>
      <c r="E965" t="n" s="8">
        <v>1.0</v>
      </c>
      <c r="F965" t="n" s="8">
        <v>80.0</v>
      </c>
      <c r="G965" t="s" s="8">
        <v>63</v>
      </c>
      <c r="H965" t="s" s="8">
        <v>1221</v>
      </c>
      <c r="I965" t="s" s="8">
        <v>1232</v>
      </c>
    </row>
    <row r="966" ht="16.0" customHeight="true">
      <c r="A966" t="n" s="7">
        <v>5.0159216E7</v>
      </c>
      <c r="B966" t="s" s="8">
        <v>1005</v>
      </c>
      <c r="C966" t="n" s="8">
        <f>IF(false,"003-318", "003-318")</f>
      </c>
      <c r="D966" t="s" s="8">
        <v>109</v>
      </c>
      <c r="E966" t="n" s="8">
        <v>1.0</v>
      </c>
      <c r="F966" t="n" s="8">
        <v>1488.0</v>
      </c>
      <c r="G966" t="s" s="8">
        <v>53</v>
      </c>
      <c r="H966" t="s" s="8">
        <v>1221</v>
      </c>
      <c r="I966" t="s" s="8">
        <v>1233</v>
      </c>
    </row>
    <row r="967" ht="16.0" customHeight="true">
      <c r="A967" t="n" s="7">
        <v>5.0158066E7</v>
      </c>
      <c r="B967" t="s" s="8">
        <v>1005</v>
      </c>
      <c r="C967" t="n" s="8">
        <f>IF(false,"120921370", "120921370")</f>
      </c>
      <c r="D967" t="s" s="8">
        <v>127</v>
      </c>
      <c r="E967" t="n" s="8">
        <v>1.0</v>
      </c>
      <c r="F967" t="n" s="8">
        <v>194.0</v>
      </c>
      <c r="G967" t="s" s="8">
        <v>63</v>
      </c>
      <c r="H967" t="s" s="8">
        <v>1221</v>
      </c>
      <c r="I967" t="s" s="8">
        <v>1234</v>
      </c>
    </row>
    <row r="968" ht="16.0" customHeight="true">
      <c r="A968" t="n" s="7">
        <v>5.0158924E7</v>
      </c>
      <c r="B968" t="s" s="8">
        <v>1005</v>
      </c>
      <c r="C968" t="n" s="8">
        <f>IF(false,"005-1517", "005-1517")</f>
      </c>
      <c r="D968" t="s" s="8">
        <v>97</v>
      </c>
      <c r="E968" t="n" s="8">
        <v>1.0</v>
      </c>
      <c r="F968" t="n" s="8">
        <v>151.0</v>
      </c>
      <c r="G968" t="s" s="8">
        <v>63</v>
      </c>
      <c r="H968" t="s" s="8">
        <v>1221</v>
      </c>
      <c r="I968" t="s" s="8">
        <v>1235</v>
      </c>
    </row>
    <row r="969" ht="16.0" customHeight="true">
      <c r="A969" t="n" s="7">
        <v>5.0158924E7</v>
      </c>
      <c r="B969" t="s" s="8">
        <v>1005</v>
      </c>
      <c r="C969" t="n" s="8">
        <f>IF(false,"005-1517", "005-1517")</f>
      </c>
      <c r="D969" t="s" s="8">
        <v>97</v>
      </c>
      <c r="E969" t="n" s="8">
        <v>1.0</v>
      </c>
      <c r="F969" t="n" s="8">
        <v>779.0</v>
      </c>
      <c r="G969" t="s" s="8">
        <v>53</v>
      </c>
      <c r="H969" t="s" s="8">
        <v>1221</v>
      </c>
      <c r="I969" t="s" s="8">
        <v>1236</v>
      </c>
    </row>
    <row r="970" ht="16.0" customHeight="true">
      <c r="A970" t="n" s="7">
        <v>5.0006915E7</v>
      </c>
      <c r="B970" t="s" s="8">
        <v>875</v>
      </c>
      <c r="C970" t="n" s="8">
        <f>IF(false,"005-1378", "005-1378")</f>
      </c>
      <c r="D970" t="s" s="8">
        <v>755</v>
      </c>
      <c r="E970" t="n" s="8">
        <v>1.0</v>
      </c>
      <c r="F970" t="n" s="8">
        <v>168.0</v>
      </c>
      <c r="G970" t="s" s="8">
        <v>63</v>
      </c>
      <c r="H970" t="s" s="8">
        <v>1221</v>
      </c>
      <c r="I970" t="s" s="8">
        <v>1237</v>
      </c>
    </row>
    <row r="971" ht="16.0" customHeight="true">
      <c r="A971" t="n" s="7">
        <v>5.015347E7</v>
      </c>
      <c r="B971" t="s" s="8">
        <v>1005</v>
      </c>
      <c r="C971" t="n" s="8">
        <f>IF(false,"120922940", "120922940")</f>
      </c>
      <c r="D971" t="s" s="8">
        <v>1238</v>
      </c>
      <c r="E971" t="n" s="8">
        <v>1.0</v>
      </c>
      <c r="F971" t="n" s="8">
        <v>826.0</v>
      </c>
      <c r="G971" t="s" s="8">
        <v>53</v>
      </c>
      <c r="H971" t="s" s="8">
        <v>1221</v>
      </c>
      <c r="I971" t="s" s="8">
        <v>1239</v>
      </c>
    </row>
    <row r="972" ht="16.0" customHeight="true">
      <c r="A972" t="n" s="7">
        <v>5.0158066E7</v>
      </c>
      <c r="B972" t="s" s="8">
        <v>1005</v>
      </c>
      <c r="C972" t="n" s="8">
        <f>IF(false,"120921370", "120921370")</f>
      </c>
      <c r="D972" t="s" s="8">
        <v>127</v>
      </c>
      <c r="E972" t="n" s="8">
        <v>1.0</v>
      </c>
      <c r="F972" t="n" s="8">
        <v>911.0</v>
      </c>
      <c r="G972" t="s" s="8">
        <v>53</v>
      </c>
      <c r="H972" t="s" s="8">
        <v>1221</v>
      </c>
      <c r="I972" t="s" s="8">
        <v>1240</v>
      </c>
    </row>
    <row r="973" ht="16.0" customHeight="true">
      <c r="A973" t="n" s="7">
        <v>4.9750809E7</v>
      </c>
      <c r="B973" t="s" s="8">
        <v>857</v>
      </c>
      <c r="C973" t="n" s="8">
        <f>IF(false,"005-1377", "005-1377")</f>
      </c>
      <c r="D973" t="s" s="8">
        <v>420</v>
      </c>
      <c r="E973" t="n" s="8">
        <v>1.0</v>
      </c>
      <c r="F973" t="n" s="8">
        <v>155.0</v>
      </c>
      <c r="G973" t="s" s="8">
        <v>63</v>
      </c>
      <c r="H973" t="s" s="8">
        <v>1221</v>
      </c>
      <c r="I973" t="s" s="8">
        <v>1241</v>
      </c>
    </row>
    <row r="974" ht="16.0" customHeight="true">
      <c r="A974" t="n" s="7">
        <v>5.014129E7</v>
      </c>
      <c r="B974" t="s" s="8">
        <v>1005</v>
      </c>
      <c r="C974" t="n" s="8">
        <f>IF(false,"120922950", "120922950")</f>
      </c>
      <c r="D974" t="s" s="8">
        <v>1242</v>
      </c>
      <c r="E974" t="n" s="8">
        <v>1.0</v>
      </c>
      <c r="F974" t="n" s="8">
        <v>1368.0</v>
      </c>
      <c r="G974" t="s" s="8">
        <v>60</v>
      </c>
      <c r="H974" t="s" s="8">
        <v>1221</v>
      </c>
      <c r="I974" t="s" s="8">
        <v>1243</v>
      </c>
    </row>
    <row r="975" ht="16.0" customHeight="true">
      <c r="A975" t="n" s="7">
        <v>4.9530157E7</v>
      </c>
      <c r="B975" t="s" s="8">
        <v>713</v>
      </c>
      <c r="C975" t="n" s="8">
        <f>IF(false,"120921900", "120921900")</f>
      </c>
      <c r="D975" t="s" s="8">
        <v>299</v>
      </c>
      <c r="E975" t="n" s="8">
        <v>3.0</v>
      </c>
      <c r="F975" t="n" s="8">
        <v>387.0</v>
      </c>
      <c r="G975" t="s" s="8">
        <v>63</v>
      </c>
      <c r="H975" t="s" s="8">
        <v>1221</v>
      </c>
      <c r="I975" t="s" s="8">
        <v>1244</v>
      </c>
    </row>
    <row r="976" ht="16.0" customHeight="true">
      <c r="A976" t="n" s="7">
        <v>5.0075062E7</v>
      </c>
      <c r="B976" t="s" s="8">
        <v>1005</v>
      </c>
      <c r="C976" t="n" s="8">
        <f>IF(false,"003-318", "003-318")</f>
      </c>
      <c r="D976" t="s" s="8">
        <v>109</v>
      </c>
      <c r="E976" t="n" s="8">
        <v>1.0</v>
      </c>
      <c r="F976" t="n" s="8">
        <v>110.0</v>
      </c>
      <c r="G976" t="s" s="8">
        <v>63</v>
      </c>
      <c r="H976" t="s" s="8">
        <v>1221</v>
      </c>
      <c r="I976" t="s" s="8">
        <v>1245</v>
      </c>
    </row>
    <row r="977" ht="16.0" customHeight="true">
      <c r="A977" t="n" s="7">
        <v>5.0141351E7</v>
      </c>
      <c r="B977" t="s" s="8">
        <v>1005</v>
      </c>
      <c r="C977" t="n" s="8">
        <f>IF(false,"120921939", "120921939")</f>
      </c>
      <c r="D977" t="s" s="8">
        <v>855</v>
      </c>
      <c r="E977" t="n" s="8">
        <v>1.0</v>
      </c>
      <c r="F977" t="n" s="8">
        <v>100.0</v>
      </c>
      <c r="G977" t="s" s="8">
        <v>63</v>
      </c>
      <c r="H977" t="s" s="8">
        <v>1221</v>
      </c>
      <c r="I977" t="s" s="8">
        <v>1246</v>
      </c>
    </row>
    <row r="978" ht="16.0" customHeight="true">
      <c r="A978" t="n" s="7">
        <v>5.0141351E7</v>
      </c>
      <c r="B978" t="s" s="8">
        <v>1005</v>
      </c>
      <c r="C978" t="n" s="8">
        <f>IF(false,"120921939", "120921939")</f>
      </c>
      <c r="D978" t="s" s="8">
        <v>855</v>
      </c>
      <c r="E978" t="n" s="8">
        <v>1.0</v>
      </c>
      <c r="F978" t="n" s="8">
        <v>8.0</v>
      </c>
      <c r="G978" t="s" s="8">
        <v>60</v>
      </c>
      <c r="H978" t="s" s="8">
        <v>1221</v>
      </c>
      <c r="I978" t="s" s="8">
        <v>1247</v>
      </c>
    </row>
    <row r="979" ht="16.0" customHeight="true">
      <c r="A979" t="n" s="7">
        <v>5.0082304E7</v>
      </c>
      <c r="B979" t="s" s="8">
        <v>1005</v>
      </c>
      <c r="C979" t="n" s="8">
        <f>IF(false,"120922353", "120922353")</f>
      </c>
      <c r="D979" t="s" s="8">
        <v>383</v>
      </c>
      <c r="E979" t="n" s="8">
        <v>1.0</v>
      </c>
      <c r="F979" t="n" s="8">
        <v>252.0</v>
      </c>
      <c r="G979" t="s" s="8">
        <v>60</v>
      </c>
      <c r="H979" t="s" s="8">
        <v>1221</v>
      </c>
      <c r="I979" t="s" s="8">
        <v>1248</v>
      </c>
    </row>
    <row r="980" ht="16.0" customHeight="true">
      <c r="A980" t="n" s="7">
        <v>4.9886244E7</v>
      </c>
      <c r="B980" t="s" s="8">
        <v>875</v>
      </c>
      <c r="C980" t="n" s="8">
        <f>IF(false,"120922756", "120922756")</f>
      </c>
      <c r="D980" t="s" s="8">
        <v>140</v>
      </c>
      <c r="E980" t="n" s="8">
        <v>1.0</v>
      </c>
      <c r="F980" t="n" s="8">
        <v>1234.0</v>
      </c>
      <c r="G980" t="s" s="8">
        <v>63</v>
      </c>
      <c r="H980" t="s" s="8">
        <v>1221</v>
      </c>
      <c r="I980" t="s" s="8">
        <v>1249</v>
      </c>
    </row>
    <row r="981" ht="16.0" customHeight="true">
      <c r="A981" t="n" s="7">
        <v>5.0150429E7</v>
      </c>
      <c r="B981" t="s" s="8">
        <v>1005</v>
      </c>
      <c r="C981" t="n" s="8">
        <f>IF(false,"120922769", "120922769")</f>
      </c>
      <c r="D981" t="s" s="8">
        <v>136</v>
      </c>
      <c r="E981" t="n" s="8">
        <v>1.0</v>
      </c>
      <c r="F981" t="n" s="8">
        <v>63.0</v>
      </c>
      <c r="G981" t="s" s="8">
        <v>53</v>
      </c>
      <c r="H981" t="s" s="8">
        <v>1221</v>
      </c>
      <c r="I981" t="s" s="8">
        <v>1250</v>
      </c>
    </row>
    <row r="982" ht="16.0" customHeight="true">
      <c r="A982" t="n" s="7">
        <v>5.0043296E7</v>
      </c>
      <c r="B982" t="s" s="8">
        <v>1005</v>
      </c>
      <c r="C982" t="n" s="8">
        <f>IF(false,"005-1514", "005-1514")</f>
      </c>
      <c r="D982" t="s" s="8">
        <v>305</v>
      </c>
      <c r="E982" t="n" s="8">
        <v>3.0</v>
      </c>
      <c r="F982" t="n" s="8">
        <v>111.0</v>
      </c>
      <c r="G982" t="s" s="8">
        <v>53</v>
      </c>
      <c r="H982" t="s" s="8">
        <v>1221</v>
      </c>
      <c r="I982" t="s" s="8">
        <v>1251</v>
      </c>
    </row>
    <row r="983" ht="16.0" customHeight="true">
      <c r="A983" t="n" s="7">
        <v>5.0157779E7</v>
      </c>
      <c r="B983" t="s" s="8">
        <v>1005</v>
      </c>
      <c r="C983" t="n" s="8">
        <f>IF(false,"120922947", "120922947")</f>
      </c>
      <c r="D983" t="s" s="8">
        <v>491</v>
      </c>
      <c r="E983" t="n" s="8">
        <v>1.0</v>
      </c>
      <c r="F983" t="n" s="8">
        <v>1900.0</v>
      </c>
      <c r="G983" t="s" s="8">
        <v>63</v>
      </c>
      <c r="H983" t="s" s="8">
        <v>1221</v>
      </c>
      <c r="I983" t="s" s="8">
        <v>1252</v>
      </c>
    </row>
    <row r="984" ht="16.0" customHeight="true">
      <c r="A984" t="n" s="7">
        <v>5.0157779E7</v>
      </c>
      <c r="B984" t="s" s="8">
        <v>1005</v>
      </c>
      <c r="C984" t="n" s="8">
        <f>IF(false,"120922947", "120922947")</f>
      </c>
      <c r="D984" t="s" s="8">
        <v>491</v>
      </c>
      <c r="E984" t="n" s="8">
        <v>1.0</v>
      </c>
      <c r="F984" t="n" s="8">
        <v>48.0</v>
      </c>
      <c r="G984" t="s" s="8">
        <v>53</v>
      </c>
      <c r="H984" t="s" s="8">
        <v>1221</v>
      </c>
      <c r="I984" t="s" s="8">
        <v>1253</v>
      </c>
    </row>
    <row r="985" ht="16.0" customHeight="true">
      <c r="A985" t="n" s="7">
        <v>5.0130181E7</v>
      </c>
      <c r="B985" t="s" s="8">
        <v>1005</v>
      </c>
      <c r="C985" t="n" s="8">
        <f>IF(false,"120922460", "120922460")</f>
      </c>
      <c r="D985" t="s" s="8">
        <v>278</v>
      </c>
      <c r="E985" t="n" s="8">
        <v>1.0</v>
      </c>
      <c r="F985" t="n" s="8">
        <v>817.0</v>
      </c>
      <c r="G985" t="s" s="8">
        <v>63</v>
      </c>
      <c r="H985" t="s" s="8">
        <v>1221</v>
      </c>
      <c r="I985" t="s" s="8">
        <v>1254</v>
      </c>
    </row>
    <row r="986" ht="16.0" customHeight="true">
      <c r="A986" t="n" s="7">
        <v>5.0140153E7</v>
      </c>
      <c r="B986" t="s" s="8">
        <v>1005</v>
      </c>
      <c r="C986" t="n" s="8">
        <f>IF(false,"000-631", "000-631")</f>
      </c>
      <c r="D986" t="s" s="8">
        <v>107</v>
      </c>
      <c r="E986" t="n" s="8">
        <v>1.0</v>
      </c>
      <c r="F986" t="n" s="8">
        <v>56.0</v>
      </c>
      <c r="G986" t="s" s="8">
        <v>63</v>
      </c>
      <c r="H986" t="s" s="8">
        <v>1221</v>
      </c>
      <c r="I986" t="s" s="8">
        <v>1255</v>
      </c>
    </row>
    <row r="987" ht="16.0" customHeight="true">
      <c r="A987" t="n" s="7">
        <v>5.0157607E7</v>
      </c>
      <c r="B987" t="s" s="8">
        <v>1005</v>
      </c>
      <c r="C987" t="n" s="8">
        <f>IF(false,"120921370", "120921370")</f>
      </c>
      <c r="D987" t="s" s="8">
        <v>127</v>
      </c>
      <c r="E987" t="n" s="8">
        <v>1.0</v>
      </c>
      <c r="F987" t="n" s="8">
        <v>272.0</v>
      </c>
      <c r="G987" t="s" s="8">
        <v>63</v>
      </c>
      <c r="H987" t="s" s="8">
        <v>1221</v>
      </c>
      <c r="I987" t="s" s="8">
        <v>1256</v>
      </c>
    </row>
    <row r="988" ht="16.0" customHeight="true">
      <c r="A988" t="n" s="7">
        <v>5.0130181E7</v>
      </c>
      <c r="B988" t="s" s="8">
        <v>1005</v>
      </c>
      <c r="C988" t="n" s="8">
        <f>IF(false,"120922460", "120922460")</f>
      </c>
      <c r="D988" t="s" s="8">
        <v>278</v>
      </c>
      <c r="E988" t="n" s="8">
        <v>1.0</v>
      </c>
      <c r="F988" t="n" s="8">
        <v>48.0</v>
      </c>
      <c r="G988" t="s" s="8">
        <v>60</v>
      </c>
      <c r="H988" t="s" s="8">
        <v>1221</v>
      </c>
      <c r="I988" t="s" s="8">
        <v>1257</v>
      </c>
    </row>
    <row r="989" ht="16.0" customHeight="true">
      <c r="A989" t="n" s="7">
        <v>5.0077537E7</v>
      </c>
      <c r="B989" t="s" s="8">
        <v>1005</v>
      </c>
      <c r="C989" t="n" s="8">
        <f>IF(false,"003-318", "003-318")</f>
      </c>
      <c r="D989" t="s" s="8">
        <v>109</v>
      </c>
      <c r="E989" t="n" s="8">
        <v>4.0</v>
      </c>
      <c r="F989" t="n" s="8">
        <v>1268.0</v>
      </c>
      <c r="G989" t="s" s="8">
        <v>63</v>
      </c>
      <c r="H989" t="s" s="8">
        <v>1221</v>
      </c>
      <c r="I989" t="s" s="8">
        <v>1258</v>
      </c>
    </row>
    <row r="990" ht="16.0" customHeight="true">
      <c r="A990" t="n" s="7">
        <v>5.0098381E7</v>
      </c>
      <c r="B990" t="s" s="8">
        <v>1005</v>
      </c>
      <c r="C990" t="n" s="8">
        <f>IF(false,"003-318", "003-318")</f>
      </c>
      <c r="D990" t="s" s="8">
        <v>109</v>
      </c>
      <c r="E990" t="n" s="8">
        <v>1.0</v>
      </c>
      <c r="F990" t="n" s="8">
        <v>110.0</v>
      </c>
      <c r="G990" t="s" s="8">
        <v>63</v>
      </c>
      <c r="H990" t="s" s="8">
        <v>1221</v>
      </c>
      <c r="I990" t="s" s="8">
        <v>1259</v>
      </c>
    </row>
    <row r="991" ht="16.0" customHeight="true">
      <c r="A991" t="n" s="7">
        <v>5.0061049E7</v>
      </c>
      <c r="B991" t="s" s="8">
        <v>1005</v>
      </c>
      <c r="C991" t="n" s="8">
        <f>IF(false,"120921815", "120921815")</f>
      </c>
      <c r="D991" t="s" s="8">
        <v>1260</v>
      </c>
      <c r="E991" t="n" s="8">
        <v>1.0</v>
      </c>
      <c r="F991" t="n" s="8">
        <v>166.0</v>
      </c>
      <c r="G991" t="s" s="8">
        <v>63</v>
      </c>
      <c r="H991" t="s" s="8">
        <v>1221</v>
      </c>
      <c r="I991" t="s" s="8">
        <v>1261</v>
      </c>
    </row>
    <row r="992" ht="16.0" customHeight="true">
      <c r="A992" t="n" s="7">
        <v>5.0159864E7</v>
      </c>
      <c r="B992" t="s" s="8">
        <v>1005</v>
      </c>
      <c r="C992" t="n" s="8">
        <f>IF(false,"01-003884", "01-003884")</f>
      </c>
      <c r="D992" t="s" s="8">
        <v>398</v>
      </c>
      <c r="E992" t="n" s="8">
        <v>1.0</v>
      </c>
      <c r="F992" t="n" s="8">
        <v>150.0</v>
      </c>
      <c r="G992" t="s" s="8">
        <v>63</v>
      </c>
      <c r="H992" t="s" s="8">
        <v>1221</v>
      </c>
      <c r="I992" t="s" s="8">
        <v>1262</v>
      </c>
    </row>
    <row r="993" ht="16.0" customHeight="true">
      <c r="A993" t="n" s="7">
        <v>5.0091857E7</v>
      </c>
      <c r="B993" t="s" s="8">
        <v>1005</v>
      </c>
      <c r="C993" t="n" s="8">
        <f>IF(false,"120921370", "120921370")</f>
      </c>
      <c r="D993" t="s" s="8">
        <v>127</v>
      </c>
      <c r="E993" t="n" s="8">
        <v>3.0</v>
      </c>
      <c r="F993" t="n" s="8">
        <v>1089.0</v>
      </c>
      <c r="G993" t="s" s="8">
        <v>63</v>
      </c>
      <c r="H993" t="s" s="8">
        <v>1221</v>
      </c>
      <c r="I993" t="s" s="8">
        <v>1263</v>
      </c>
    </row>
    <row r="994" ht="16.0" customHeight="true">
      <c r="A994" t="n" s="7">
        <v>5.0120824E7</v>
      </c>
      <c r="B994" t="s" s="8">
        <v>1005</v>
      </c>
      <c r="C994" t="n" s="8">
        <f>IF(false,"1003295", "1003295")</f>
      </c>
      <c r="D994" t="s" s="8">
        <v>1264</v>
      </c>
      <c r="E994" t="n" s="8">
        <v>1.0</v>
      </c>
      <c r="F994" t="n" s="8">
        <v>59.0</v>
      </c>
      <c r="G994" t="s" s="8">
        <v>63</v>
      </c>
      <c r="H994" t="s" s="8">
        <v>1221</v>
      </c>
      <c r="I994" t="s" s="8">
        <v>1265</v>
      </c>
    </row>
    <row r="995" ht="16.0" customHeight="true">
      <c r="A995" t="n" s="7">
        <v>5.0155546E7</v>
      </c>
      <c r="B995" t="s" s="8">
        <v>1005</v>
      </c>
      <c r="C995" t="n" s="8">
        <f>IF(false,"120921370", "120921370")</f>
      </c>
      <c r="D995" t="s" s="8">
        <v>127</v>
      </c>
      <c r="E995" t="n" s="8">
        <v>5.0</v>
      </c>
      <c r="F995" t="n" s="8">
        <v>589.0</v>
      </c>
      <c r="G995" t="s" s="8">
        <v>60</v>
      </c>
      <c r="H995" t="s" s="8">
        <v>1221</v>
      </c>
      <c r="I995" t="s" s="8">
        <v>1266</v>
      </c>
    </row>
    <row r="996" ht="16.0" customHeight="true">
      <c r="A996" t="n" s="7">
        <v>5.009913E7</v>
      </c>
      <c r="B996" t="s" s="8">
        <v>1005</v>
      </c>
      <c r="C996" t="n" s="8">
        <f>IF(false,"003-318", "003-318")</f>
      </c>
      <c r="D996" t="s" s="8">
        <v>109</v>
      </c>
      <c r="E996" t="n" s="8">
        <v>1.0</v>
      </c>
      <c r="F996" t="n" s="8">
        <v>110.0</v>
      </c>
      <c r="G996" t="s" s="8">
        <v>63</v>
      </c>
      <c r="H996" t="s" s="8">
        <v>1221</v>
      </c>
      <c r="I996" t="s" s="8">
        <v>1267</v>
      </c>
    </row>
    <row r="997" ht="16.0" customHeight="true">
      <c r="A997" t="n" s="7">
        <v>5.0098381E7</v>
      </c>
      <c r="B997" t="s" s="8">
        <v>1005</v>
      </c>
      <c r="C997" t="n" s="8">
        <f>IF(false,"003-318", "003-318")</f>
      </c>
      <c r="D997" t="s" s="8">
        <v>109</v>
      </c>
      <c r="E997" t="n" s="8">
        <v>1.0</v>
      </c>
      <c r="F997" t="n" s="8">
        <v>1079.0</v>
      </c>
      <c r="G997" t="s" s="8">
        <v>53</v>
      </c>
      <c r="H997" t="s" s="8">
        <v>1221</v>
      </c>
      <c r="I997" t="s" s="8">
        <v>1268</v>
      </c>
    </row>
    <row r="998" ht="16.0" customHeight="true">
      <c r="A998" t="n" s="7">
        <v>5.009913E7</v>
      </c>
      <c r="B998" t="s" s="8">
        <v>1005</v>
      </c>
      <c r="C998" t="n" s="8">
        <f>IF(false,"003-318", "003-318")</f>
      </c>
      <c r="D998" t="s" s="8">
        <v>109</v>
      </c>
      <c r="E998" t="n" s="8">
        <v>1.0</v>
      </c>
      <c r="F998" t="n" s="8">
        <v>549.0</v>
      </c>
      <c r="G998" t="s" s="8">
        <v>53</v>
      </c>
      <c r="H998" t="s" s="8">
        <v>1221</v>
      </c>
      <c r="I998" t="s" s="8">
        <v>1269</v>
      </c>
    </row>
    <row r="999" ht="16.0" customHeight="true">
      <c r="A999" t="n" s="7">
        <v>5.0077537E7</v>
      </c>
      <c r="B999" t="s" s="8">
        <v>1005</v>
      </c>
      <c r="C999" t="n" s="8">
        <f>IF(false,"003-318", "003-318")</f>
      </c>
      <c r="D999" t="s" s="8">
        <v>109</v>
      </c>
      <c r="E999" t="n" s="8">
        <v>4.0</v>
      </c>
      <c r="F999" t="n" s="8">
        <v>47.0</v>
      </c>
      <c r="G999" t="s" s="8">
        <v>60</v>
      </c>
      <c r="H999" t="s" s="8">
        <v>1221</v>
      </c>
      <c r="I999" t="s" s="8">
        <v>1270</v>
      </c>
    </row>
    <row r="1000" ht="16.0" customHeight="true">
      <c r="A1000" t="n" s="7">
        <v>5.0161555E7</v>
      </c>
      <c r="B1000" t="s" s="8">
        <v>1005</v>
      </c>
      <c r="C1000" t="n" s="8">
        <f>IF(false,"005-1516", "005-1516")</f>
      </c>
      <c r="D1000" t="s" s="8">
        <v>74</v>
      </c>
      <c r="E1000" t="n" s="8">
        <v>3.0</v>
      </c>
      <c r="F1000" t="n" s="8">
        <v>441.0</v>
      </c>
      <c r="G1000" t="s" s="8">
        <v>63</v>
      </c>
      <c r="H1000" t="s" s="8">
        <v>1221</v>
      </c>
      <c r="I1000" t="s" s="8">
        <v>1271</v>
      </c>
    </row>
    <row r="1001" ht="16.0" customHeight="true">
      <c r="A1001" t="n" s="7">
        <v>5.0161555E7</v>
      </c>
      <c r="B1001" t="s" s="8">
        <v>1005</v>
      </c>
      <c r="C1001" t="n" s="8">
        <f>IF(false,"005-1516", "005-1516")</f>
      </c>
      <c r="D1001" t="s" s="8">
        <v>74</v>
      </c>
      <c r="E1001" t="n" s="8">
        <v>3.0</v>
      </c>
      <c r="F1001" t="n" s="8">
        <v>61.0</v>
      </c>
      <c r="G1001" t="s" s="8">
        <v>53</v>
      </c>
      <c r="H1001" t="s" s="8">
        <v>1221</v>
      </c>
      <c r="I1001" t="s" s="8">
        <v>1272</v>
      </c>
    </row>
    <row r="1002" ht="16.0" customHeight="true">
      <c r="A1002" t="n" s="7">
        <v>4.974238E7</v>
      </c>
      <c r="B1002" t="s" s="8">
        <v>857</v>
      </c>
      <c r="C1002" t="n" s="8">
        <f>IF(false,"120921901", "120921901")</f>
      </c>
      <c r="D1002" t="s" s="8">
        <v>88</v>
      </c>
      <c r="E1002" t="n" s="8">
        <v>1.0</v>
      </c>
      <c r="F1002" t="n" s="8">
        <v>170.0</v>
      </c>
      <c r="G1002" t="s" s="8">
        <v>63</v>
      </c>
      <c r="H1002" t="s" s="8">
        <v>1221</v>
      </c>
      <c r="I1002" t="s" s="8">
        <v>1273</v>
      </c>
    </row>
    <row r="1003" ht="16.0" customHeight="true">
      <c r="A1003" t="n" s="7">
        <v>4.9858513E7</v>
      </c>
      <c r="B1003" t="s" s="8">
        <v>857</v>
      </c>
      <c r="C1003" t="n" s="8">
        <f>IF(false,"120921370", "120921370")</f>
      </c>
      <c r="D1003" t="s" s="8">
        <v>127</v>
      </c>
      <c r="E1003" t="n" s="8">
        <v>1.0</v>
      </c>
      <c r="F1003" t="n" s="8">
        <v>109.0</v>
      </c>
      <c r="G1003" t="s" s="8">
        <v>63</v>
      </c>
      <c r="H1003" t="s" s="8">
        <v>1221</v>
      </c>
      <c r="I1003" t="s" s="8">
        <v>1274</v>
      </c>
    </row>
    <row r="1004" ht="16.0" customHeight="true">
      <c r="A1004" t="n" s="7">
        <v>4.9883627E7</v>
      </c>
      <c r="B1004" t="s" s="8">
        <v>875</v>
      </c>
      <c r="C1004" t="n" s="8">
        <f>IF(false,"120921543", "120921543")</f>
      </c>
      <c r="D1004" t="s" s="8">
        <v>71</v>
      </c>
      <c r="E1004" t="n" s="8">
        <v>1.0</v>
      </c>
      <c r="F1004" t="n" s="8">
        <v>199.0</v>
      </c>
      <c r="G1004" t="s" s="8">
        <v>63</v>
      </c>
      <c r="H1004" t="s" s="8">
        <v>1221</v>
      </c>
      <c r="I1004" t="s" s="8">
        <v>1275</v>
      </c>
    </row>
    <row r="1005" ht="16.0" customHeight="true">
      <c r="A1005" t="n" s="7">
        <v>4.955213E7</v>
      </c>
      <c r="B1005" t="s" s="8">
        <v>713</v>
      </c>
      <c r="C1005" t="n" s="8">
        <f>IF(false,"120921543", "120921543")</f>
      </c>
      <c r="D1005" t="s" s="8">
        <v>71</v>
      </c>
      <c r="E1005" t="n" s="8">
        <v>1.0</v>
      </c>
      <c r="F1005" t="n" s="8">
        <v>74.0</v>
      </c>
      <c r="G1005" t="s" s="8">
        <v>63</v>
      </c>
      <c r="H1005" t="s" s="8">
        <v>1221</v>
      </c>
      <c r="I1005" t="s" s="8">
        <v>1276</v>
      </c>
    </row>
    <row r="1006" ht="16.0" customHeight="true">
      <c r="A1006" t="n" s="7">
        <v>5.0018511E7</v>
      </c>
      <c r="B1006" t="s" s="8">
        <v>875</v>
      </c>
      <c r="C1006" t="n" s="8">
        <f>IF(false,"120921727", "120921727")</f>
      </c>
      <c r="D1006" t="s" s="8">
        <v>1277</v>
      </c>
      <c r="E1006" t="n" s="8">
        <v>1.0</v>
      </c>
      <c r="F1006" t="n" s="8">
        <v>259.0</v>
      </c>
      <c r="G1006" t="s" s="8">
        <v>60</v>
      </c>
      <c r="H1006" t="s" s="8">
        <v>1221</v>
      </c>
      <c r="I1006" t="s" s="8">
        <v>1278</v>
      </c>
    </row>
    <row r="1007" ht="16.0" customHeight="true">
      <c r="A1007" t="n" s="7">
        <v>4.9828228E7</v>
      </c>
      <c r="B1007" t="s" s="8">
        <v>857</v>
      </c>
      <c r="C1007" t="n" s="8">
        <f>IF(false,"120921833", "120921833")</f>
      </c>
      <c r="D1007" t="s" s="8">
        <v>1189</v>
      </c>
      <c r="E1007" t="n" s="8">
        <v>1.0</v>
      </c>
      <c r="F1007" t="n" s="8">
        <v>578.0</v>
      </c>
      <c r="G1007" t="s" s="8">
        <v>63</v>
      </c>
      <c r="H1007" t="s" s="8">
        <v>1221</v>
      </c>
      <c r="I1007" t="s" s="8">
        <v>1279</v>
      </c>
    </row>
    <row r="1008" ht="16.0" customHeight="true">
      <c r="A1008" t="n" s="7">
        <v>5.0158767E7</v>
      </c>
      <c r="B1008" t="s" s="8">
        <v>1005</v>
      </c>
      <c r="C1008" t="n" s="8">
        <f>IF(false,"120921439", "120921439")</f>
      </c>
      <c r="D1008" t="s" s="8">
        <v>57</v>
      </c>
      <c r="E1008" t="n" s="8">
        <v>1.0</v>
      </c>
      <c r="F1008" t="n" s="8">
        <v>406.0</v>
      </c>
      <c r="G1008" t="s" s="8">
        <v>53</v>
      </c>
      <c r="H1008" t="s" s="8">
        <v>1221</v>
      </c>
      <c r="I1008" t="s" s="8">
        <v>1280</v>
      </c>
    </row>
    <row r="1009" ht="16.0" customHeight="true">
      <c r="A1009" t="n" s="7">
        <v>4.9898672E7</v>
      </c>
      <c r="B1009" t="s" s="8">
        <v>875</v>
      </c>
      <c r="C1009" t="n" s="8">
        <f>IF(false,"120921898", "120921898")</f>
      </c>
      <c r="D1009" t="s" s="8">
        <v>606</v>
      </c>
      <c r="E1009" t="n" s="8">
        <v>1.0</v>
      </c>
      <c r="F1009" t="n" s="8">
        <v>407.0</v>
      </c>
      <c r="G1009" t="s" s="8">
        <v>63</v>
      </c>
      <c r="H1009" t="s" s="8">
        <v>1221</v>
      </c>
      <c r="I1009" t="s" s="8">
        <v>1281</v>
      </c>
    </row>
    <row r="1010" ht="16.0" customHeight="true">
      <c r="A1010" t="n" s="7">
        <v>4.9520451E7</v>
      </c>
      <c r="B1010" t="s" s="8">
        <v>713</v>
      </c>
      <c r="C1010" t="n" s="8">
        <f>IF(false,"005-1515", "005-1515")</f>
      </c>
      <c r="D1010" t="s" s="8">
        <v>92</v>
      </c>
      <c r="E1010" t="n" s="8">
        <v>1.0</v>
      </c>
      <c r="F1010" t="n" s="8">
        <v>150.0</v>
      </c>
      <c r="G1010" t="s" s="8">
        <v>63</v>
      </c>
      <c r="H1010" t="s" s="8">
        <v>1221</v>
      </c>
      <c r="I1010" t="s" s="8">
        <v>1282</v>
      </c>
    </row>
    <row r="1011" ht="16.0" customHeight="true">
      <c r="A1011" t="n" s="7">
        <v>4.9699466E7</v>
      </c>
      <c r="B1011" t="s" s="8">
        <v>857</v>
      </c>
      <c r="C1011" t="n" s="8">
        <f>IF(false,"120921370", "120921370")</f>
      </c>
      <c r="D1011" t="s" s="8">
        <v>127</v>
      </c>
      <c r="E1011" t="n" s="8">
        <v>3.0</v>
      </c>
      <c r="F1011" t="n" s="8">
        <v>1089.0</v>
      </c>
      <c r="G1011" t="s" s="8">
        <v>63</v>
      </c>
      <c r="H1011" t="s" s="8">
        <v>1221</v>
      </c>
      <c r="I1011" t="s" s="8">
        <v>1283</v>
      </c>
    </row>
    <row r="1012" ht="16.0" customHeight="true">
      <c r="A1012" t="n" s="7">
        <v>4.998711E7</v>
      </c>
      <c r="B1012" t="s" s="8">
        <v>875</v>
      </c>
      <c r="C1012" t="n" s="8">
        <f>IF(false,"005-1080", "005-1080")</f>
      </c>
      <c r="D1012" t="s" s="8">
        <v>180</v>
      </c>
      <c r="E1012" t="n" s="8">
        <v>1.0</v>
      </c>
      <c r="F1012" t="n" s="8">
        <v>938.0</v>
      </c>
      <c r="G1012" t="s" s="8">
        <v>53</v>
      </c>
      <c r="H1012" t="s" s="8">
        <v>1221</v>
      </c>
      <c r="I1012" t="s" s="8">
        <v>1284</v>
      </c>
    </row>
    <row r="1013" ht="16.0" customHeight="true">
      <c r="A1013" t="n" s="7">
        <v>5.0043296E7</v>
      </c>
      <c r="B1013" t="s" s="8">
        <v>1005</v>
      </c>
      <c r="C1013" t="n" s="8">
        <f>IF(false,"005-1514", "005-1514")</f>
      </c>
      <c r="D1013" t="s" s="8">
        <v>305</v>
      </c>
      <c r="E1013" t="n" s="8">
        <v>3.0</v>
      </c>
      <c r="F1013" t="n" s="8">
        <v>687.0</v>
      </c>
      <c r="G1013" t="s" s="8">
        <v>63</v>
      </c>
      <c r="H1013" t="s" s="8">
        <v>1221</v>
      </c>
      <c r="I1013" t="s" s="8">
        <v>1285</v>
      </c>
    </row>
    <row r="1014" ht="16.0" customHeight="true">
      <c r="A1014" t="n" s="7">
        <v>5.0158058E7</v>
      </c>
      <c r="B1014" t="s" s="8">
        <v>1005</v>
      </c>
      <c r="C1014" t="n" s="8">
        <f>IF(false,"01-003884", "01-003884")</f>
      </c>
      <c r="D1014" t="s" s="8">
        <v>398</v>
      </c>
      <c r="E1014" t="n" s="8">
        <v>2.0</v>
      </c>
      <c r="F1014" t="n" s="8">
        <v>570.0</v>
      </c>
      <c r="G1014" t="s" s="8">
        <v>63</v>
      </c>
      <c r="H1014" t="s" s="8">
        <v>1221</v>
      </c>
      <c r="I1014" t="s" s="8">
        <v>1286</v>
      </c>
    </row>
    <row r="1015" ht="16.0" customHeight="true">
      <c r="A1015" t="n" s="7">
        <v>4.9884991E7</v>
      </c>
      <c r="B1015" t="s" s="8">
        <v>875</v>
      </c>
      <c r="C1015" t="n" s="8">
        <f>IF(false,"005-1111", "005-1111")</f>
      </c>
      <c r="D1015" t="s" s="8">
        <v>1287</v>
      </c>
      <c r="E1015" t="n" s="8">
        <v>2.0</v>
      </c>
      <c r="F1015" t="n" s="8">
        <v>508.0</v>
      </c>
      <c r="G1015" t="s" s="8">
        <v>63</v>
      </c>
      <c r="H1015" t="s" s="8">
        <v>1221</v>
      </c>
      <c r="I1015" t="s" s="8">
        <v>1288</v>
      </c>
    </row>
    <row r="1016" ht="16.0" customHeight="true">
      <c r="A1016" t="n" s="7">
        <v>4.9551717E7</v>
      </c>
      <c r="B1016" t="s" s="8">
        <v>713</v>
      </c>
      <c r="C1016" t="n" s="8">
        <f>IF(false,"01-003884", "01-003884")</f>
      </c>
      <c r="D1016" t="s" s="8">
        <v>398</v>
      </c>
      <c r="E1016" t="n" s="8">
        <v>2.0</v>
      </c>
      <c r="F1016" t="n" s="8">
        <v>180.0</v>
      </c>
      <c r="G1016" t="s" s="8">
        <v>63</v>
      </c>
      <c r="H1016" t="s" s="8">
        <v>1221</v>
      </c>
      <c r="I1016" t="s" s="8">
        <v>1289</v>
      </c>
    </row>
    <row r="1017" ht="16.0" customHeight="true">
      <c r="A1017" t="n" s="7">
        <v>5.0133183E7</v>
      </c>
      <c r="B1017" t="s" s="8">
        <v>1005</v>
      </c>
      <c r="C1017" t="n" s="8">
        <f>IF(false,"003-318", "003-318")</f>
      </c>
      <c r="D1017" t="s" s="8">
        <v>109</v>
      </c>
      <c r="E1017" t="n" s="8">
        <v>1.0</v>
      </c>
      <c r="F1017" t="n" s="8">
        <v>369.0</v>
      </c>
      <c r="G1017" t="s" s="8">
        <v>53</v>
      </c>
      <c r="H1017" t="s" s="8">
        <v>1221</v>
      </c>
      <c r="I1017" t="s" s="8">
        <v>1290</v>
      </c>
    </row>
    <row r="1018" ht="16.0" customHeight="true">
      <c r="A1018" t="n" s="7">
        <v>4.9514982E7</v>
      </c>
      <c r="B1018" t="s" s="8">
        <v>713</v>
      </c>
      <c r="C1018" t="n" s="8">
        <f>IF(false,"005-1515", "005-1515")</f>
      </c>
      <c r="D1018" t="s" s="8">
        <v>92</v>
      </c>
      <c r="E1018" t="n" s="8">
        <v>4.0</v>
      </c>
      <c r="F1018" t="n" s="8">
        <v>800.0</v>
      </c>
      <c r="G1018" t="s" s="8">
        <v>63</v>
      </c>
      <c r="H1018" t="s" s="8">
        <v>1221</v>
      </c>
      <c r="I1018" t="s" s="8">
        <v>1291</v>
      </c>
    </row>
    <row r="1019" ht="16.0" customHeight="true">
      <c r="A1019" t="n" s="7">
        <v>4.9867527E7</v>
      </c>
      <c r="B1019" t="s" s="8">
        <v>875</v>
      </c>
      <c r="C1019" t="n" s="8">
        <f>IF(false,"120922641", "120922641")</f>
      </c>
      <c r="D1019" t="s" s="8">
        <v>1292</v>
      </c>
      <c r="E1019" t="n" s="8">
        <v>1.0</v>
      </c>
      <c r="F1019" t="n" s="8">
        <v>51.0</v>
      </c>
      <c r="G1019" t="s" s="8">
        <v>63</v>
      </c>
      <c r="H1019" t="s" s="8">
        <v>1221</v>
      </c>
      <c r="I1019" t="s" s="8">
        <v>1293</v>
      </c>
    </row>
    <row r="1020" ht="16.0" customHeight="true">
      <c r="A1020" t="n" s="7">
        <v>4.9053564E7</v>
      </c>
      <c r="B1020" t="s" s="8">
        <v>384</v>
      </c>
      <c r="C1020" t="n" s="8">
        <f>IF(false,"003-318", "003-318")</f>
      </c>
      <c r="D1020" t="s" s="8">
        <v>109</v>
      </c>
      <c r="E1020" t="n" s="8">
        <v>3.0</v>
      </c>
      <c r="F1020" t="n" s="8">
        <v>912.0</v>
      </c>
      <c r="G1020" t="s" s="8">
        <v>63</v>
      </c>
      <c r="H1020" t="s" s="8">
        <v>1221</v>
      </c>
      <c r="I1020" t="s" s="8">
        <v>1294</v>
      </c>
    </row>
    <row r="1021" ht="16.0" customHeight="true">
      <c r="A1021" t="n" s="7">
        <v>4.9027597E7</v>
      </c>
      <c r="B1021" t="s" s="8">
        <v>384</v>
      </c>
      <c r="C1021" t="n" s="8">
        <f>IF(false,"005-1515", "005-1515")</f>
      </c>
      <c r="D1021" t="s" s="8">
        <v>92</v>
      </c>
      <c r="E1021" t="n" s="8">
        <v>1.0</v>
      </c>
      <c r="F1021" t="n" s="8">
        <v>145.0</v>
      </c>
      <c r="G1021" t="s" s="8">
        <v>63</v>
      </c>
      <c r="H1021" t="s" s="8">
        <v>1221</v>
      </c>
      <c r="I1021" t="s" s="8">
        <v>1295</v>
      </c>
    </row>
    <row r="1022" ht="16.0" customHeight="true">
      <c r="A1022" t="n" s="7">
        <v>4.995717E7</v>
      </c>
      <c r="B1022" t="s" s="8">
        <v>875</v>
      </c>
      <c r="C1022" t="n" s="8">
        <f>IF(false,"120922962", "120922962")</f>
      </c>
      <c r="D1022" t="s" s="8">
        <v>1296</v>
      </c>
      <c r="E1022" t="n" s="8">
        <v>1.0</v>
      </c>
      <c r="F1022" t="n" s="8">
        <v>384.0</v>
      </c>
      <c r="G1022" t="s" s="8">
        <v>53</v>
      </c>
      <c r="H1022" t="s" s="8">
        <v>1221</v>
      </c>
      <c r="I1022" t="s" s="8">
        <v>1297</v>
      </c>
    </row>
    <row r="1023" ht="16.0" customHeight="true">
      <c r="A1023" t="n" s="7">
        <v>4.9954122E7</v>
      </c>
      <c r="B1023" t="s" s="8">
        <v>875</v>
      </c>
      <c r="C1023" t="n" s="8">
        <f>IF(false,"005-1379", "005-1379")</f>
      </c>
      <c r="D1023" t="s" s="8">
        <v>214</v>
      </c>
      <c r="E1023" t="n" s="8">
        <v>1.0</v>
      </c>
      <c r="F1023" t="n" s="8">
        <v>929.0</v>
      </c>
      <c r="G1023" t="s" s="8">
        <v>53</v>
      </c>
      <c r="H1023" t="s" s="8">
        <v>1221</v>
      </c>
      <c r="I1023" t="s" s="8">
        <v>1298</v>
      </c>
    </row>
    <row r="1024" ht="16.0" customHeight="true">
      <c r="A1024" t="n" s="7">
        <v>4.9157686E7</v>
      </c>
      <c r="B1024" t="s" s="8">
        <v>468</v>
      </c>
      <c r="C1024" t="n" s="8">
        <f>IF(false,"003-318", "003-318")</f>
      </c>
      <c r="D1024" t="s" s="8">
        <v>109</v>
      </c>
      <c r="E1024" t="n" s="8">
        <v>3.0</v>
      </c>
      <c r="F1024" t="n" s="8">
        <v>912.0</v>
      </c>
      <c r="G1024" t="s" s="8">
        <v>63</v>
      </c>
      <c r="H1024" t="s" s="8">
        <v>1221</v>
      </c>
      <c r="I1024" t="s" s="8">
        <v>1299</v>
      </c>
    </row>
    <row r="1025" ht="16.0" customHeight="true">
      <c r="A1025" t="n" s="7">
        <v>4.8863303E7</v>
      </c>
      <c r="B1025" t="s" s="8">
        <v>246</v>
      </c>
      <c r="C1025" t="n" s="8">
        <f>IF(false,"005-1519", "005-1519")</f>
      </c>
      <c r="D1025" t="s" s="8">
        <v>159</v>
      </c>
      <c r="E1025" t="n" s="8">
        <v>4.0</v>
      </c>
      <c r="F1025" t="n" s="8">
        <v>1800.0</v>
      </c>
      <c r="G1025" t="s" s="8">
        <v>63</v>
      </c>
      <c r="H1025" t="s" s="8">
        <v>1221</v>
      </c>
      <c r="I1025" t="s" s="8">
        <v>1300</v>
      </c>
    </row>
    <row r="1026" ht="16.0" customHeight="true">
      <c r="A1026" t="n" s="7">
        <v>5.0000269E7</v>
      </c>
      <c r="B1026" t="s" s="8">
        <v>875</v>
      </c>
      <c r="C1026" t="n" s="8">
        <f>IF(false,"120922388", "120922388")</f>
      </c>
      <c r="D1026" t="s" s="8">
        <v>1301</v>
      </c>
      <c r="E1026" t="n" s="8">
        <v>1.0</v>
      </c>
      <c r="F1026" t="n" s="8">
        <v>25.0</v>
      </c>
      <c r="G1026" t="s" s="8">
        <v>53</v>
      </c>
      <c r="H1026" t="s" s="8">
        <v>1221</v>
      </c>
      <c r="I1026" t="s" s="8">
        <v>1302</v>
      </c>
    </row>
    <row r="1027" ht="16.0" customHeight="true">
      <c r="A1027" t="n" s="7">
        <v>4.9688842E7</v>
      </c>
      <c r="B1027" t="s" s="8">
        <v>857</v>
      </c>
      <c r="C1027" t="n" s="8">
        <f>IF(false,"005-1516", "005-1516")</f>
      </c>
      <c r="D1027" t="s" s="8">
        <v>74</v>
      </c>
      <c r="E1027" t="n" s="8">
        <v>1.0</v>
      </c>
      <c r="F1027" t="n" s="8">
        <v>97.0</v>
      </c>
      <c r="G1027" t="s" s="8">
        <v>63</v>
      </c>
      <c r="H1027" t="s" s="8">
        <v>1221</v>
      </c>
      <c r="I1027" t="s" s="8">
        <v>1303</v>
      </c>
    </row>
    <row r="1028" ht="16.0" customHeight="true">
      <c r="A1028" t="n" s="7">
        <v>4.8891881E7</v>
      </c>
      <c r="B1028" t="s" s="8">
        <v>276</v>
      </c>
      <c r="C1028" t="n" s="8">
        <f>IF(false,"120921853", "120921853")</f>
      </c>
      <c r="D1028" t="s" s="8">
        <v>412</v>
      </c>
      <c r="E1028" t="n" s="8">
        <v>2.0</v>
      </c>
      <c r="F1028" t="n" s="8">
        <v>466.0</v>
      </c>
      <c r="G1028" t="s" s="8">
        <v>63</v>
      </c>
      <c r="H1028" t="s" s="8">
        <v>1221</v>
      </c>
      <c r="I1028" t="s" s="8">
        <v>1304</v>
      </c>
    </row>
    <row r="1029" ht="16.0" customHeight="true">
      <c r="A1029" t="n" s="7">
        <v>4.8891881E7</v>
      </c>
      <c r="B1029" t="s" s="8">
        <v>276</v>
      </c>
      <c r="C1029" t="n" s="8">
        <f>IF(false,"01-003884", "01-003884")</f>
      </c>
      <c r="D1029" t="s" s="8">
        <v>398</v>
      </c>
      <c r="E1029" t="n" s="8">
        <v>2.0</v>
      </c>
      <c r="F1029" t="n" s="8">
        <v>450.0</v>
      </c>
      <c r="G1029" t="s" s="8">
        <v>63</v>
      </c>
      <c r="H1029" t="s" s="8">
        <v>1221</v>
      </c>
      <c r="I1029" t="s" s="8">
        <v>1304</v>
      </c>
    </row>
    <row r="1030" ht="16.0" customHeight="true">
      <c r="A1030" t="n" s="7">
        <v>4.974238E7</v>
      </c>
      <c r="B1030" t="s" s="8">
        <v>857</v>
      </c>
      <c r="C1030" t="n" s="8">
        <f>IF(false,"120921901", "120921901")</f>
      </c>
      <c r="D1030" t="s" s="8">
        <v>88</v>
      </c>
      <c r="E1030" t="n" s="8">
        <v>1.0</v>
      </c>
      <c r="F1030" t="n" s="8">
        <v>293.0</v>
      </c>
      <c r="G1030" t="s" s="8">
        <v>60</v>
      </c>
      <c r="H1030" t="s" s="8">
        <v>1221</v>
      </c>
      <c r="I1030" t="s" s="8">
        <v>1305</v>
      </c>
    </row>
    <row r="1031" ht="16.0" customHeight="true">
      <c r="A1031" t="n" s="7">
        <v>4.9190148E7</v>
      </c>
      <c r="B1031" t="s" s="8">
        <v>468</v>
      </c>
      <c r="C1031" t="n" s="8">
        <f>IF(false,"003-318", "003-318")</f>
      </c>
      <c r="D1031" t="s" s="8">
        <v>109</v>
      </c>
      <c r="E1031" t="n" s="8">
        <v>5.0</v>
      </c>
      <c r="F1031" t="n" s="8">
        <v>1455.0</v>
      </c>
      <c r="G1031" t="s" s="8">
        <v>63</v>
      </c>
      <c r="H1031" t="s" s="8">
        <v>1221</v>
      </c>
      <c r="I1031" t="s" s="8">
        <v>1306</v>
      </c>
    </row>
    <row r="1032" ht="16.0" customHeight="true">
      <c r="A1032" t="n" s="7">
        <v>4.9190148E7</v>
      </c>
      <c r="B1032" t="s" s="8">
        <v>468</v>
      </c>
      <c r="C1032" t="n" s="8">
        <f>IF(false,"120921370", "120921370")</f>
      </c>
      <c r="D1032" t="s" s="8">
        <v>127</v>
      </c>
      <c r="E1032" t="n" s="8">
        <v>2.0</v>
      </c>
      <c r="F1032" t="n" s="8">
        <v>696.0</v>
      </c>
      <c r="G1032" t="s" s="8">
        <v>63</v>
      </c>
      <c r="H1032" t="s" s="8">
        <v>1221</v>
      </c>
      <c r="I1032" t="s" s="8">
        <v>1306</v>
      </c>
    </row>
    <row r="1033" ht="16.0" customHeight="true">
      <c r="A1033" t="n" s="7">
        <v>4.9807837E7</v>
      </c>
      <c r="B1033" t="s" s="8">
        <v>857</v>
      </c>
      <c r="C1033" t="n" s="8">
        <f>IF(false,"120922872", "120922872")</f>
      </c>
      <c r="D1033" t="s" s="8">
        <v>516</v>
      </c>
      <c r="E1033" t="n" s="8">
        <v>1.0</v>
      </c>
      <c r="F1033" t="n" s="8">
        <v>462.0</v>
      </c>
      <c r="G1033" t="s" s="8">
        <v>63</v>
      </c>
      <c r="H1033" t="s" s="8">
        <v>1221</v>
      </c>
      <c r="I1033" t="s" s="8">
        <v>1307</v>
      </c>
    </row>
    <row r="1034" ht="16.0" customHeight="true">
      <c r="A1034" t="n" s="7">
        <v>5.0149241E7</v>
      </c>
      <c r="B1034" t="s" s="8">
        <v>1005</v>
      </c>
      <c r="C1034" t="n" s="8">
        <f>IF(false,"120921429", "120921429")</f>
      </c>
      <c r="D1034" t="s" s="8">
        <v>818</v>
      </c>
      <c r="E1034" t="n" s="8">
        <v>4.0</v>
      </c>
      <c r="F1034" t="n" s="8">
        <v>320.0</v>
      </c>
      <c r="G1034" t="s" s="8">
        <v>63</v>
      </c>
      <c r="H1034" t="s" s="8">
        <v>1221</v>
      </c>
      <c r="I1034" t="s" s="8">
        <v>1308</v>
      </c>
    </row>
    <row r="1035" ht="16.0" customHeight="true">
      <c r="A1035" t="n" s="7">
        <v>5.0066387E7</v>
      </c>
      <c r="B1035" t="s" s="8">
        <v>1005</v>
      </c>
      <c r="C1035" t="n" s="8">
        <f>IF(false,"120921905", "120921905")</f>
      </c>
      <c r="D1035" t="s" s="8">
        <v>665</v>
      </c>
      <c r="E1035" t="n" s="8">
        <v>3.0</v>
      </c>
      <c r="F1035" t="n" s="8">
        <v>654.0</v>
      </c>
      <c r="G1035" t="s" s="8">
        <v>63</v>
      </c>
      <c r="H1035" t="s" s="8">
        <v>1221</v>
      </c>
      <c r="I1035" t="s" s="8">
        <v>1309</v>
      </c>
    </row>
    <row r="1036" ht="16.0" customHeight="true">
      <c r="A1036" t="n" s="7">
        <v>5.0296779E7</v>
      </c>
      <c r="B1036" t="s" s="8">
        <v>1106</v>
      </c>
      <c r="C1036" t="n" s="8">
        <f>IF(false,"120923164", "120923164")</f>
      </c>
      <c r="D1036" t="s" s="8">
        <v>1310</v>
      </c>
      <c r="E1036" t="n" s="8">
        <v>1.0</v>
      </c>
      <c r="F1036" t="n" s="8">
        <v>2134.0</v>
      </c>
      <c r="G1036" t="s" s="8">
        <v>53</v>
      </c>
      <c r="H1036" t="s" s="8">
        <v>1221</v>
      </c>
      <c r="I1036" t="s" s="8">
        <v>1311</v>
      </c>
    </row>
    <row r="1037" ht="16.0" customHeight="true">
      <c r="A1037" t="n" s="7">
        <v>4.9828067E7</v>
      </c>
      <c r="B1037" t="s" s="8">
        <v>857</v>
      </c>
      <c r="C1037" t="n" s="8">
        <f>IF(false,"120922613", "120922613")</f>
      </c>
      <c r="D1037" t="s" s="8">
        <v>1312</v>
      </c>
      <c r="E1037" t="n" s="8">
        <v>1.0</v>
      </c>
      <c r="F1037" t="n" s="8">
        <v>226.0</v>
      </c>
      <c r="G1037" t="s" s="8">
        <v>53</v>
      </c>
      <c r="H1037" t="s" s="8">
        <v>1221</v>
      </c>
      <c r="I1037" t="s" s="8">
        <v>1313</v>
      </c>
    </row>
    <row r="1038" ht="16.0" customHeight="true">
      <c r="A1038" t="n" s="7">
        <v>4.9830392E7</v>
      </c>
      <c r="B1038" t="s" s="8">
        <v>857</v>
      </c>
      <c r="C1038" t="n" s="8">
        <f>IF(false,"120922948", "120922948")</f>
      </c>
      <c r="D1038" t="s" s="8">
        <v>275</v>
      </c>
      <c r="E1038" t="n" s="8">
        <v>1.0</v>
      </c>
      <c r="F1038" t="n" s="8">
        <v>330.0</v>
      </c>
      <c r="G1038" t="s" s="8">
        <v>60</v>
      </c>
      <c r="H1038" t="s" s="8">
        <v>1221</v>
      </c>
      <c r="I1038" t="s" s="8">
        <v>1314</v>
      </c>
    </row>
    <row r="1039" ht="16.0" customHeight="true">
      <c r="A1039" t="n" s="7">
        <v>4.9092515E7</v>
      </c>
      <c r="B1039" t="s" s="8">
        <v>384</v>
      </c>
      <c r="C1039" t="n" s="8">
        <f>IF(false,"120922035", "120922035")</f>
      </c>
      <c r="D1039" t="s" s="8">
        <v>700</v>
      </c>
      <c r="E1039" t="n" s="8">
        <v>1.0</v>
      </c>
      <c r="F1039" t="n" s="8">
        <v>150.0</v>
      </c>
      <c r="G1039" t="s" s="8">
        <v>63</v>
      </c>
      <c r="H1039" t="s" s="8">
        <v>1221</v>
      </c>
      <c r="I1039" t="s" s="8">
        <v>1315</v>
      </c>
    </row>
    <row r="1040" ht="16.0" customHeight="true">
      <c r="A1040" t="n" s="7">
        <v>5.0162665E7</v>
      </c>
      <c r="B1040" t="s" s="8">
        <v>1005</v>
      </c>
      <c r="C1040" t="n" s="8">
        <f>IF(false,"005-1558", "005-1558")</f>
      </c>
      <c r="D1040" t="s" s="8">
        <v>1316</v>
      </c>
      <c r="E1040" t="n" s="8">
        <v>1.0</v>
      </c>
      <c r="F1040" t="n" s="8">
        <v>107.0</v>
      </c>
      <c r="G1040" t="s" s="8">
        <v>63</v>
      </c>
      <c r="H1040" t="s" s="8">
        <v>1221</v>
      </c>
      <c r="I1040" t="s" s="8">
        <v>1317</v>
      </c>
    </row>
    <row r="1041" ht="16.0" customHeight="true">
      <c r="A1041" t="n" s="7">
        <v>5.0144298E7</v>
      </c>
      <c r="B1041" t="s" s="8">
        <v>1005</v>
      </c>
      <c r="C1041" t="n" s="8">
        <f>IF(false,"120923147", "120923147")</f>
      </c>
      <c r="D1041" t="s" s="8">
        <v>1318</v>
      </c>
      <c r="E1041" t="n" s="8">
        <v>1.0</v>
      </c>
      <c r="F1041" t="n" s="8">
        <v>303.0</v>
      </c>
      <c r="G1041" t="s" s="8">
        <v>63</v>
      </c>
      <c r="H1041" t="s" s="8">
        <v>1221</v>
      </c>
      <c r="I1041" t="s" s="8">
        <v>1319</v>
      </c>
    </row>
    <row r="1042" ht="16.0" customHeight="true">
      <c r="A1042" t="n" s="7">
        <v>4.9231097E7</v>
      </c>
      <c r="B1042" t="s" s="8">
        <v>468</v>
      </c>
      <c r="C1042" t="n" s="8">
        <f>IF(false,"120923034", "120923034")</f>
      </c>
      <c r="D1042" t="s" s="8">
        <v>404</v>
      </c>
      <c r="E1042" t="n" s="8">
        <v>1.0</v>
      </c>
      <c r="F1042" t="n" s="8">
        <v>39.0</v>
      </c>
      <c r="G1042" t="s" s="8">
        <v>63</v>
      </c>
      <c r="H1042" t="s" s="8">
        <v>1221</v>
      </c>
      <c r="I1042" t="s" s="8">
        <v>1320</v>
      </c>
    </row>
    <row r="1043" ht="16.0" customHeight="true">
      <c r="A1043" t="n" s="7">
        <v>4.9700102E7</v>
      </c>
      <c r="B1043" t="s" s="8">
        <v>857</v>
      </c>
      <c r="C1043" t="n" s="8">
        <f>IF(false,"120921853", "120921853")</f>
      </c>
      <c r="D1043" t="s" s="8">
        <v>412</v>
      </c>
      <c r="E1043" t="n" s="8">
        <v>1.0</v>
      </c>
      <c r="F1043" t="n" s="8">
        <v>144.0</v>
      </c>
      <c r="G1043" t="s" s="8">
        <v>63</v>
      </c>
      <c r="H1043" t="s" s="8">
        <v>1321</v>
      </c>
      <c r="I1043" t="s" s="8">
        <v>1322</v>
      </c>
    </row>
    <row r="1044" ht="16.0" customHeight="true">
      <c r="A1044" t="n" s="7">
        <v>4.9700102E7</v>
      </c>
      <c r="B1044" t="s" s="8">
        <v>857</v>
      </c>
      <c r="C1044" t="n" s="8">
        <f>IF(false,"120922354", "120922354")</f>
      </c>
      <c r="D1044" t="s" s="8">
        <v>1323</v>
      </c>
      <c r="E1044" t="n" s="8">
        <v>1.0</v>
      </c>
      <c r="F1044" t="n" s="8">
        <v>117.0</v>
      </c>
      <c r="G1044" t="s" s="8">
        <v>63</v>
      </c>
      <c r="H1044" t="s" s="8">
        <v>1321</v>
      </c>
      <c r="I1044" t="s" s="8">
        <v>1322</v>
      </c>
    </row>
    <row r="1045" ht="16.0" customHeight="true">
      <c r="A1045" t="n" s="7">
        <v>5.0304922E7</v>
      </c>
      <c r="B1045" t="s" s="8">
        <v>1106</v>
      </c>
      <c r="C1045" t="n" s="8">
        <f>IF(false,"120921899", "120921899")</f>
      </c>
      <c r="D1045" t="s" s="8">
        <v>222</v>
      </c>
      <c r="E1045" t="n" s="8">
        <v>1.0</v>
      </c>
      <c r="F1045" t="n" s="8">
        <v>28.0</v>
      </c>
      <c r="G1045" t="s" s="8">
        <v>60</v>
      </c>
      <c r="H1045" t="s" s="8">
        <v>1321</v>
      </c>
      <c r="I1045" t="s" s="8">
        <v>1324</v>
      </c>
    </row>
    <row r="1046" ht="16.0" customHeight="true">
      <c r="A1046" t="n" s="7">
        <v>5.0304922E7</v>
      </c>
      <c r="B1046" t="s" s="8">
        <v>1106</v>
      </c>
      <c r="C1046" t="n" s="8">
        <f>IF(false,"120921939", "120921939")</f>
      </c>
      <c r="D1046" t="s" s="8">
        <v>855</v>
      </c>
      <c r="E1046" t="n" s="8">
        <v>1.0</v>
      </c>
      <c r="F1046" t="n" s="8">
        <v>25.0</v>
      </c>
      <c r="G1046" t="s" s="8">
        <v>60</v>
      </c>
      <c r="H1046" t="s" s="8">
        <v>1321</v>
      </c>
      <c r="I1046" t="s" s="8">
        <v>1324</v>
      </c>
    </row>
    <row r="1047" ht="16.0" customHeight="true">
      <c r="A1047" t="n" s="7">
        <v>5.0304922E7</v>
      </c>
      <c r="B1047" t="s" s="8">
        <v>1106</v>
      </c>
      <c r="C1047" t="n" s="8">
        <f>IF(false,"01-003884", "01-003884")</f>
      </c>
      <c r="D1047" t="s" s="8">
        <v>398</v>
      </c>
      <c r="E1047" t="n" s="8">
        <v>1.0</v>
      </c>
      <c r="F1047" t="n" s="8">
        <v>24.0</v>
      </c>
      <c r="G1047" t="s" s="8">
        <v>60</v>
      </c>
      <c r="H1047" t="s" s="8">
        <v>1321</v>
      </c>
      <c r="I1047" t="s" s="8">
        <v>1324</v>
      </c>
    </row>
    <row r="1048" ht="16.0" customHeight="true">
      <c r="A1048" t="n" s="7">
        <v>5.0304922E7</v>
      </c>
      <c r="B1048" t="s" s="8">
        <v>1106</v>
      </c>
      <c r="C1048" t="n" s="8">
        <f>IF(false,"120922353", "120922353")</f>
      </c>
      <c r="D1048" t="s" s="8">
        <v>383</v>
      </c>
      <c r="E1048" t="n" s="8">
        <v>1.0</v>
      </c>
      <c r="F1048" t="n" s="8">
        <v>19.0</v>
      </c>
      <c r="G1048" t="s" s="8">
        <v>60</v>
      </c>
      <c r="H1048" t="s" s="8">
        <v>1321</v>
      </c>
      <c r="I1048" t="s" s="8">
        <v>1324</v>
      </c>
    </row>
    <row r="1049" ht="16.0" customHeight="true">
      <c r="A1049" t="n" s="7">
        <v>5.0136031E7</v>
      </c>
      <c r="B1049" t="s" s="8">
        <v>1005</v>
      </c>
      <c r="C1049" t="n" s="8">
        <f>IF(false,"120922889", "120922889")</f>
      </c>
      <c r="D1049" t="s" s="8">
        <v>992</v>
      </c>
      <c r="E1049" t="n" s="8">
        <v>1.0</v>
      </c>
      <c r="F1049" t="n" s="8">
        <v>464.0</v>
      </c>
      <c r="G1049" t="s" s="8">
        <v>63</v>
      </c>
      <c r="H1049" t="s" s="8">
        <v>1321</v>
      </c>
      <c r="I1049" t="s" s="8">
        <v>1325</v>
      </c>
    </row>
    <row r="1050" ht="16.0" customHeight="true">
      <c r="A1050" t="n" s="7">
        <v>5.0314682E7</v>
      </c>
      <c r="B1050" t="s" s="8">
        <v>1221</v>
      </c>
      <c r="C1050" t="n" s="8">
        <f>IF(false,"120922948", "120922948")</f>
      </c>
      <c r="D1050" t="s" s="8">
        <v>275</v>
      </c>
      <c r="E1050" t="n" s="8">
        <v>1.0</v>
      </c>
      <c r="F1050" t="n" s="8">
        <v>1948.0</v>
      </c>
      <c r="G1050" t="s" s="8">
        <v>53</v>
      </c>
      <c r="H1050" t="s" s="8">
        <v>1321</v>
      </c>
      <c r="I1050" t="s" s="8">
        <v>1326</v>
      </c>
    </row>
    <row r="1051" ht="16.0" customHeight="true">
      <c r="A1051" t="n" s="7">
        <v>5.0276268E7</v>
      </c>
      <c r="B1051" t="s" s="8">
        <v>1106</v>
      </c>
      <c r="C1051" t="n" s="8">
        <f>IF(false,"120921439", "120921439")</f>
      </c>
      <c r="D1051" t="s" s="8">
        <v>57</v>
      </c>
      <c r="E1051" t="n" s="8">
        <v>1.0</v>
      </c>
      <c r="F1051" t="n" s="8">
        <v>147.0</v>
      </c>
      <c r="G1051" t="s" s="8">
        <v>63</v>
      </c>
      <c r="H1051" t="s" s="8">
        <v>1321</v>
      </c>
      <c r="I1051" t="s" s="8">
        <v>1327</v>
      </c>
    </row>
    <row r="1052" ht="16.0" customHeight="true">
      <c r="A1052" t="n" s="7">
        <v>5.034016E7</v>
      </c>
      <c r="B1052" t="s" s="8">
        <v>1221</v>
      </c>
      <c r="C1052" t="n" s="8">
        <f>IF(false,"120922947", "120922947")</f>
      </c>
      <c r="D1052" t="s" s="8">
        <v>491</v>
      </c>
      <c r="E1052" t="n" s="8">
        <v>1.0</v>
      </c>
      <c r="F1052" t="n" s="8">
        <v>628.0</v>
      </c>
      <c r="G1052" t="s" s="8">
        <v>60</v>
      </c>
      <c r="H1052" t="s" s="8">
        <v>1321</v>
      </c>
      <c r="I1052" t="s" s="8">
        <v>1328</v>
      </c>
    </row>
    <row r="1053" ht="16.0" customHeight="true">
      <c r="A1053" t="n" s="7">
        <v>5.0231617E7</v>
      </c>
      <c r="B1053" t="s" s="8">
        <v>1106</v>
      </c>
      <c r="C1053" t="n" s="8">
        <f>IF(false,"120923167", "120923167")</f>
      </c>
      <c r="D1053" t="s" s="8">
        <v>1125</v>
      </c>
      <c r="E1053" t="n" s="8">
        <v>1.0</v>
      </c>
      <c r="F1053" t="n" s="8">
        <v>108.0</v>
      </c>
      <c r="G1053" t="s" s="8">
        <v>63</v>
      </c>
      <c r="H1053" t="s" s="8">
        <v>1321</v>
      </c>
      <c r="I1053" t="s" s="8">
        <v>1329</v>
      </c>
    </row>
    <row r="1054" ht="16.0" customHeight="true">
      <c r="A1054" t="n" s="7">
        <v>5.0254934E7</v>
      </c>
      <c r="B1054" t="s" s="8">
        <v>1106</v>
      </c>
      <c r="C1054" t="n" s="8">
        <f>IF(false,"120922571", "120922571")</f>
      </c>
      <c r="D1054" t="s" s="8">
        <v>1330</v>
      </c>
      <c r="E1054" t="n" s="8">
        <v>1.0</v>
      </c>
      <c r="F1054" t="n" s="8">
        <v>130.0</v>
      </c>
      <c r="G1054" t="s" s="8">
        <v>63</v>
      </c>
      <c r="H1054" t="s" s="8">
        <v>1321</v>
      </c>
      <c r="I1054" t="s" s="8">
        <v>1331</v>
      </c>
    </row>
    <row r="1055" ht="16.0" customHeight="true">
      <c r="A1055" t="n" s="7">
        <v>5.0276268E7</v>
      </c>
      <c r="B1055" t="s" s="8">
        <v>1106</v>
      </c>
      <c r="C1055" t="n" s="8">
        <f>IF(false,"120921439", "120921439")</f>
      </c>
      <c r="D1055" t="s" s="8">
        <v>57</v>
      </c>
      <c r="E1055" t="n" s="8">
        <v>1.0</v>
      </c>
      <c r="F1055" t="n" s="8">
        <v>95.0</v>
      </c>
      <c r="G1055" t="s" s="8">
        <v>60</v>
      </c>
      <c r="H1055" t="s" s="8">
        <v>1321</v>
      </c>
      <c r="I1055" t="s" s="8">
        <v>1332</v>
      </c>
    </row>
    <row r="1056" ht="16.0" customHeight="true">
      <c r="A1056" t="n" s="7">
        <v>5.0167498E7</v>
      </c>
      <c r="B1056" t="s" s="8">
        <v>1005</v>
      </c>
      <c r="C1056" t="n" s="8">
        <f>IF(false,"120921370", "120921370")</f>
      </c>
      <c r="D1056" t="s" s="8">
        <v>127</v>
      </c>
      <c r="E1056" t="n" s="8">
        <v>1.0</v>
      </c>
      <c r="F1056" t="n" s="8">
        <v>109.0</v>
      </c>
      <c r="G1056" t="s" s="8">
        <v>63</v>
      </c>
      <c r="H1056" t="s" s="8">
        <v>1321</v>
      </c>
      <c r="I1056" t="s" s="8">
        <v>1333</v>
      </c>
    </row>
    <row r="1057" ht="16.0" customHeight="true">
      <c r="A1057" t="n" s="7">
        <v>5.0266795E7</v>
      </c>
      <c r="B1057" t="s" s="8">
        <v>1106</v>
      </c>
      <c r="C1057" t="n" s="8">
        <f>IF(false,"120922005", "120922005")</f>
      </c>
      <c r="D1057" t="s" s="8">
        <v>147</v>
      </c>
      <c r="E1057" t="n" s="8">
        <v>1.0</v>
      </c>
      <c r="F1057" t="n" s="8">
        <v>1303.0</v>
      </c>
      <c r="G1057" t="s" s="8">
        <v>53</v>
      </c>
      <c r="H1057" t="s" s="8">
        <v>1321</v>
      </c>
      <c r="I1057" t="s" s="8">
        <v>1334</v>
      </c>
    </row>
    <row r="1058" ht="16.0" customHeight="true">
      <c r="A1058" t="n" s="7">
        <v>5.0255133E7</v>
      </c>
      <c r="B1058" t="s" s="8">
        <v>1106</v>
      </c>
      <c r="C1058" t="n" s="8">
        <f>IF(false,"003-318", "003-318")</f>
      </c>
      <c r="D1058" t="s" s="8">
        <v>109</v>
      </c>
      <c r="E1058" t="n" s="8">
        <v>1.0</v>
      </c>
      <c r="F1058" t="n" s="8">
        <v>727.0</v>
      </c>
      <c r="G1058" t="s" s="8">
        <v>53</v>
      </c>
      <c r="H1058" t="s" s="8">
        <v>1321</v>
      </c>
      <c r="I1058" t="s" s="8">
        <v>1335</v>
      </c>
    </row>
    <row r="1059" ht="16.0" customHeight="true">
      <c r="A1059" t="n" s="7">
        <v>5.0299344E7</v>
      </c>
      <c r="B1059" t="s" s="8">
        <v>1106</v>
      </c>
      <c r="C1059" t="n" s="8">
        <f>IF(false,"120923177", "120923177")</f>
      </c>
      <c r="D1059" t="s" s="8">
        <v>998</v>
      </c>
      <c r="E1059" t="n" s="8">
        <v>1.0</v>
      </c>
      <c r="F1059" t="n" s="8">
        <v>504.0</v>
      </c>
      <c r="G1059" t="s" s="8">
        <v>53</v>
      </c>
      <c r="H1059" t="s" s="8">
        <v>1321</v>
      </c>
      <c r="I1059" t="s" s="8">
        <v>1336</v>
      </c>
    </row>
    <row r="1060" ht="16.0" customHeight="true">
      <c r="A1060" t="n" s="7">
        <v>5.0266795E7</v>
      </c>
      <c r="B1060" t="s" s="8">
        <v>1106</v>
      </c>
      <c r="C1060" t="n" s="8">
        <f>IF(false,"120922005", "120922005")</f>
      </c>
      <c r="D1060" t="s" s="8">
        <v>147</v>
      </c>
      <c r="E1060" t="n" s="8">
        <v>1.0</v>
      </c>
      <c r="F1060" t="n" s="8">
        <v>114.0</v>
      </c>
      <c r="G1060" t="s" s="8">
        <v>63</v>
      </c>
      <c r="H1060" t="s" s="8">
        <v>1321</v>
      </c>
      <c r="I1060" t="s" s="8">
        <v>1337</v>
      </c>
    </row>
    <row r="1061" ht="16.0" customHeight="true">
      <c r="A1061" t="n" s="7">
        <v>5.0337962E7</v>
      </c>
      <c r="B1061" t="s" s="8">
        <v>1221</v>
      </c>
      <c r="C1061" t="n" s="8">
        <f>IF(false,"120921370", "120921370")</f>
      </c>
      <c r="D1061" t="s" s="8">
        <v>127</v>
      </c>
      <c r="E1061" t="n" s="8">
        <v>1.0</v>
      </c>
      <c r="F1061" t="n" s="8">
        <v>200.0</v>
      </c>
      <c r="G1061" t="s" s="8">
        <v>63</v>
      </c>
      <c r="H1061" t="s" s="8">
        <v>1321</v>
      </c>
      <c r="I1061" t="s" s="8">
        <v>1338</v>
      </c>
    </row>
    <row r="1062" ht="16.0" customHeight="true">
      <c r="A1062" t="n" s="7">
        <v>5.0326244E7</v>
      </c>
      <c r="B1062" t="s" s="8">
        <v>1221</v>
      </c>
      <c r="C1062" t="n" s="8">
        <f>IF(false,"120921903", "120921903")</f>
      </c>
      <c r="D1062" t="s" s="8">
        <v>115</v>
      </c>
      <c r="E1062" t="n" s="8">
        <v>1.0</v>
      </c>
      <c r="F1062" t="n" s="8">
        <v>100.0</v>
      </c>
      <c r="G1062" t="s" s="8">
        <v>63</v>
      </c>
      <c r="H1062" t="s" s="8">
        <v>1321</v>
      </c>
      <c r="I1062" t="s" s="8">
        <v>1339</v>
      </c>
    </row>
    <row r="1063" ht="16.0" customHeight="true">
      <c r="A1063" t="n" s="7">
        <v>5.0336888E7</v>
      </c>
      <c r="B1063" t="s" s="8">
        <v>1221</v>
      </c>
      <c r="C1063" t="n" s="8">
        <f>IF(false,"120922947", "120922947")</f>
      </c>
      <c r="D1063" t="s" s="8">
        <v>491</v>
      </c>
      <c r="E1063" t="n" s="8">
        <v>1.0</v>
      </c>
      <c r="F1063" t="n" s="8">
        <v>500.0</v>
      </c>
      <c r="G1063" t="s" s="8">
        <v>63</v>
      </c>
      <c r="H1063" t="s" s="8">
        <v>1321</v>
      </c>
      <c r="I1063" t="s" s="8">
        <v>1340</v>
      </c>
    </row>
    <row r="1064" ht="16.0" customHeight="true">
      <c r="A1064" t="n" s="7">
        <v>5.0326244E7</v>
      </c>
      <c r="B1064" t="s" s="8">
        <v>1221</v>
      </c>
      <c r="C1064" t="n" s="8">
        <f>IF(false,"120921903", "120921903")</f>
      </c>
      <c r="D1064" t="s" s="8">
        <v>115</v>
      </c>
      <c r="E1064" t="n" s="8">
        <v>1.0</v>
      </c>
      <c r="F1064" t="n" s="8">
        <v>116.0</v>
      </c>
      <c r="G1064" t="s" s="8">
        <v>60</v>
      </c>
      <c r="H1064" t="s" s="8">
        <v>1321</v>
      </c>
      <c r="I1064" t="s" s="8">
        <v>1341</v>
      </c>
    </row>
    <row r="1065" ht="16.0" customHeight="true">
      <c r="A1065" t="n" s="7">
        <v>5.0242171E7</v>
      </c>
      <c r="B1065" t="s" s="8">
        <v>1106</v>
      </c>
      <c r="C1065" t="n" s="8">
        <f>IF(false,"005-1515", "005-1515")</f>
      </c>
      <c r="D1065" t="s" s="8">
        <v>92</v>
      </c>
      <c r="E1065" t="n" s="8">
        <v>1.0</v>
      </c>
      <c r="F1065" t="n" s="8">
        <v>100.0</v>
      </c>
      <c r="G1065" t="s" s="8">
        <v>63</v>
      </c>
      <c r="H1065" t="s" s="8">
        <v>1321</v>
      </c>
      <c r="I1065" t="s" s="8">
        <v>1342</v>
      </c>
    </row>
    <row r="1066" ht="16.0" customHeight="true">
      <c r="A1066" t="n" s="7">
        <v>5.0313238E7</v>
      </c>
      <c r="B1066" t="s" s="8">
        <v>1221</v>
      </c>
      <c r="C1066" t="n" s="8">
        <f>IF(false,"120922005", "120922005")</f>
      </c>
      <c r="D1066" t="s" s="8">
        <v>147</v>
      </c>
      <c r="E1066" t="n" s="8">
        <v>2.0</v>
      </c>
      <c r="F1066" t="n" s="8">
        <v>74.0</v>
      </c>
      <c r="G1066" t="s" s="8">
        <v>63</v>
      </c>
      <c r="H1066" t="s" s="8">
        <v>1321</v>
      </c>
      <c r="I1066" t="s" s="8">
        <v>1343</v>
      </c>
    </row>
    <row r="1067" ht="16.0" customHeight="true">
      <c r="A1067" t="n" s="7">
        <v>5.0334232E7</v>
      </c>
      <c r="B1067" t="s" s="8">
        <v>1221</v>
      </c>
      <c r="C1067" t="n" s="8">
        <f>IF(false,"120921370", "120921370")</f>
      </c>
      <c r="D1067" t="s" s="8">
        <v>127</v>
      </c>
      <c r="E1067" t="n" s="8">
        <v>2.0</v>
      </c>
      <c r="F1067" t="n" s="8">
        <v>218.0</v>
      </c>
      <c r="G1067" t="s" s="8">
        <v>63</v>
      </c>
      <c r="H1067" t="s" s="8">
        <v>1321</v>
      </c>
      <c r="I1067" t="s" s="8">
        <v>1344</v>
      </c>
    </row>
    <row r="1068" ht="16.0" customHeight="true">
      <c r="A1068" t="n" s="7">
        <v>5.0304922E7</v>
      </c>
      <c r="B1068" t="s" s="8">
        <v>1106</v>
      </c>
      <c r="C1068" t="n" s="8">
        <f>IF(false,"120921899", "120921899")</f>
      </c>
      <c r="D1068" t="s" s="8">
        <v>222</v>
      </c>
      <c r="E1068" t="n" s="8">
        <v>1.0</v>
      </c>
      <c r="F1068" t="n" s="8">
        <v>186.0</v>
      </c>
      <c r="G1068" t="s" s="8">
        <v>63</v>
      </c>
      <c r="H1068" t="s" s="8">
        <v>1321</v>
      </c>
      <c r="I1068" t="s" s="8">
        <v>1345</v>
      </c>
    </row>
    <row r="1069" ht="16.0" customHeight="true">
      <c r="A1069" t="n" s="7">
        <v>5.0304922E7</v>
      </c>
      <c r="B1069" t="s" s="8">
        <v>1106</v>
      </c>
      <c r="C1069" t="n" s="8">
        <f>IF(false,"120921939", "120921939")</f>
      </c>
      <c r="D1069" t="s" s="8">
        <v>855</v>
      </c>
      <c r="E1069" t="n" s="8">
        <v>1.0</v>
      </c>
      <c r="F1069" t="n" s="8">
        <v>162.0</v>
      </c>
      <c r="G1069" t="s" s="8">
        <v>63</v>
      </c>
      <c r="H1069" t="s" s="8">
        <v>1321</v>
      </c>
      <c r="I1069" t="s" s="8">
        <v>1345</v>
      </c>
    </row>
    <row r="1070" ht="16.0" customHeight="true">
      <c r="A1070" t="n" s="7">
        <v>5.0304922E7</v>
      </c>
      <c r="B1070" t="s" s="8">
        <v>1106</v>
      </c>
      <c r="C1070" t="n" s="8">
        <f>IF(false,"01-003884", "01-003884")</f>
      </c>
      <c r="D1070" t="s" s="8">
        <v>398</v>
      </c>
      <c r="E1070" t="n" s="8">
        <v>1.0</v>
      </c>
      <c r="F1070" t="n" s="8">
        <v>158.0</v>
      </c>
      <c r="G1070" t="s" s="8">
        <v>63</v>
      </c>
      <c r="H1070" t="s" s="8">
        <v>1321</v>
      </c>
      <c r="I1070" t="s" s="8">
        <v>1345</v>
      </c>
    </row>
    <row r="1071" ht="16.0" customHeight="true">
      <c r="A1071" t="n" s="7">
        <v>5.0304922E7</v>
      </c>
      <c r="B1071" t="s" s="8">
        <v>1106</v>
      </c>
      <c r="C1071" t="n" s="8">
        <f>IF(false,"120922353", "120922353")</f>
      </c>
      <c r="D1071" t="s" s="8">
        <v>383</v>
      </c>
      <c r="E1071" t="n" s="8">
        <v>1.0</v>
      </c>
      <c r="F1071" t="n" s="8">
        <v>124.0</v>
      </c>
      <c r="G1071" t="s" s="8">
        <v>63</v>
      </c>
      <c r="H1071" t="s" s="8">
        <v>1321</v>
      </c>
      <c r="I1071" t="s" s="8">
        <v>1345</v>
      </c>
    </row>
    <row r="1072" ht="16.0" customHeight="true">
      <c r="A1072" t="n" s="7">
        <v>5.0338826E7</v>
      </c>
      <c r="B1072" t="s" s="8">
        <v>1221</v>
      </c>
      <c r="C1072" t="n" s="8">
        <f>IF(false,"120921543", "120921543")</f>
      </c>
      <c r="D1072" t="s" s="8">
        <v>71</v>
      </c>
      <c r="E1072" t="n" s="8">
        <v>1.0</v>
      </c>
      <c r="F1072" t="n" s="8">
        <v>74.0</v>
      </c>
      <c r="G1072" t="s" s="8">
        <v>63</v>
      </c>
      <c r="H1072" t="s" s="8">
        <v>1321</v>
      </c>
      <c r="I1072" t="s" s="8">
        <v>1346</v>
      </c>
    </row>
    <row r="1073" ht="16.0" customHeight="true">
      <c r="A1073" t="n" s="7">
        <v>5.0262416E7</v>
      </c>
      <c r="B1073" t="s" s="8">
        <v>1106</v>
      </c>
      <c r="C1073" t="n" s="8">
        <f>IF(false,"120921901", "120921901")</f>
      </c>
      <c r="D1073" t="s" s="8">
        <v>88</v>
      </c>
      <c r="E1073" t="n" s="8">
        <v>1.0</v>
      </c>
      <c r="F1073" t="n" s="8">
        <v>128.0</v>
      </c>
      <c r="G1073" t="s" s="8">
        <v>60</v>
      </c>
      <c r="H1073" t="s" s="8">
        <v>1321</v>
      </c>
      <c r="I1073" t="s" s="8">
        <v>1347</v>
      </c>
    </row>
    <row r="1074" ht="16.0" customHeight="true">
      <c r="A1074" t="n" s="7">
        <v>5.0304499E7</v>
      </c>
      <c r="B1074" t="s" s="8">
        <v>1106</v>
      </c>
      <c r="C1074" t="n" s="8">
        <f>IF(false,"120923169", "120923169")</f>
      </c>
      <c r="D1074" t="s" s="8">
        <v>1348</v>
      </c>
      <c r="E1074" t="n" s="8">
        <v>1.0</v>
      </c>
      <c r="F1074" t="n" s="8">
        <v>1507.0</v>
      </c>
      <c r="G1074" t="s" s="8">
        <v>53</v>
      </c>
      <c r="H1074" t="s" s="8">
        <v>1321</v>
      </c>
      <c r="I1074" t="s" s="8">
        <v>1349</v>
      </c>
    </row>
    <row r="1075" ht="16.0" customHeight="true">
      <c r="A1075" t="n" s="7">
        <v>5.0245662E7</v>
      </c>
      <c r="B1075" t="s" s="8">
        <v>1106</v>
      </c>
      <c r="C1075" t="n" s="8">
        <f>IF(false,"120922954", "120922954")</f>
      </c>
      <c r="D1075" t="s" s="8">
        <v>294</v>
      </c>
      <c r="E1075" t="n" s="8">
        <v>1.0</v>
      </c>
      <c r="F1075" t="n" s="8">
        <v>88.0</v>
      </c>
      <c r="G1075" t="s" s="8">
        <v>60</v>
      </c>
      <c r="H1075" t="s" s="8">
        <v>1321</v>
      </c>
      <c r="I1075" t="s" s="8">
        <v>1350</v>
      </c>
    </row>
    <row r="1076" ht="16.0" customHeight="true">
      <c r="A1076" t="n" s="7">
        <v>5.024035E7</v>
      </c>
      <c r="B1076" t="s" s="8">
        <v>1106</v>
      </c>
      <c r="C1076" t="n" s="8">
        <f>IF(false,"005-1512", "005-1512")</f>
      </c>
      <c r="D1076" t="s" s="8">
        <v>94</v>
      </c>
      <c r="E1076" t="n" s="8">
        <v>1.0</v>
      </c>
      <c r="F1076" t="n" s="8">
        <v>184.0</v>
      </c>
      <c r="G1076" t="s" s="8">
        <v>53</v>
      </c>
      <c r="H1076" t="s" s="8">
        <v>1321</v>
      </c>
      <c r="I1076" t="s" s="8">
        <v>1351</v>
      </c>
    </row>
    <row r="1077" ht="16.0" customHeight="true">
      <c r="A1077" t="n" s="7">
        <v>5.0219032E7</v>
      </c>
      <c r="B1077" t="s" s="8">
        <v>1106</v>
      </c>
      <c r="C1077" t="n" s="8">
        <f>IF(false,"120921543", "120921543")</f>
      </c>
      <c r="D1077" t="s" s="8">
        <v>71</v>
      </c>
      <c r="E1077" t="n" s="8">
        <v>1.0</v>
      </c>
      <c r="F1077" t="n" s="8">
        <v>368.0</v>
      </c>
      <c r="G1077" t="s" s="8">
        <v>60</v>
      </c>
      <c r="H1077" t="s" s="8">
        <v>1321</v>
      </c>
      <c r="I1077" t="s" s="8">
        <v>1352</v>
      </c>
    </row>
    <row r="1078" ht="16.0" customHeight="true">
      <c r="A1078" t="n" s="7">
        <v>5.0207733E7</v>
      </c>
      <c r="B1078" t="s" s="8">
        <v>1106</v>
      </c>
      <c r="C1078" t="n" s="8">
        <f>IF(false,"005-1108", "005-1108")</f>
      </c>
      <c r="D1078" t="s" s="8">
        <v>196</v>
      </c>
      <c r="E1078" t="n" s="8">
        <v>2.0</v>
      </c>
      <c r="F1078" t="n" s="8">
        <v>71.0</v>
      </c>
      <c r="G1078" t="s" s="8">
        <v>53</v>
      </c>
      <c r="H1078" t="s" s="8">
        <v>1321</v>
      </c>
      <c r="I1078" t="s" s="8">
        <v>1353</v>
      </c>
    </row>
    <row r="1079" ht="16.0" customHeight="true">
      <c r="A1079" t="n" s="7">
        <v>5.0229187E7</v>
      </c>
      <c r="B1079" t="s" s="8">
        <v>1106</v>
      </c>
      <c r="C1079" t="n" s="8">
        <f>IF(false,"01-003884", "01-003884")</f>
      </c>
      <c r="D1079" t="s" s="8">
        <v>398</v>
      </c>
      <c r="E1079" t="n" s="8">
        <v>1.0</v>
      </c>
      <c r="F1079" t="n" s="8">
        <v>3.0</v>
      </c>
      <c r="G1079" t="s" s="8">
        <v>53</v>
      </c>
      <c r="H1079" t="s" s="8">
        <v>1321</v>
      </c>
      <c r="I1079" t="s" s="8">
        <v>1354</v>
      </c>
    </row>
    <row r="1080" ht="16.0" customHeight="true">
      <c r="A1080" t="n" s="7">
        <v>5.0204444E7</v>
      </c>
      <c r="B1080" t="s" s="8">
        <v>1106</v>
      </c>
      <c r="C1080" t="n" s="8">
        <f>IF(false,"120922870", "120922870")</f>
      </c>
      <c r="D1080" t="s" s="8">
        <v>924</v>
      </c>
      <c r="E1080" t="n" s="8">
        <v>1.0</v>
      </c>
      <c r="F1080" t="n" s="8">
        <v>508.0</v>
      </c>
      <c r="G1080" t="s" s="8">
        <v>53</v>
      </c>
      <c r="H1080" t="s" s="8">
        <v>1321</v>
      </c>
      <c r="I1080" t="s" s="8">
        <v>1355</v>
      </c>
    </row>
    <row r="1081" ht="16.0" customHeight="true">
      <c r="A1081" t="n" s="7">
        <v>4.9863247E7</v>
      </c>
      <c r="B1081" t="s" s="8">
        <v>875</v>
      </c>
      <c r="C1081" t="n" s="8">
        <f>IF(false,"000-631", "000-631")</f>
      </c>
      <c r="D1081" t="s" s="8">
        <v>107</v>
      </c>
      <c r="E1081" t="n" s="8">
        <v>1.0</v>
      </c>
      <c r="F1081" t="n" s="8">
        <v>93.0</v>
      </c>
      <c r="G1081" t="s" s="8">
        <v>63</v>
      </c>
      <c r="H1081" t="s" s="8">
        <v>1321</v>
      </c>
      <c r="I1081" t="s" s="8">
        <v>1356</v>
      </c>
    </row>
    <row r="1082" ht="16.0" customHeight="true">
      <c r="A1082" t="n" s="7">
        <v>5.0305897E7</v>
      </c>
      <c r="B1082" t="s" s="8">
        <v>1106</v>
      </c>
      <c r="C1082" t="n" s="8">
        <f>IF(false,"120921857", "120921857")</f>
      </c>
      <c r="D1082" t="s" s="8">
        <v>1357</v>
      </c>
      <c r="E1082" t="n" s="8">
        <v>1.0</v>
      </c>
      <c r="F1082" t="n" s="8">
        <v>138.0</v>
      </c>
      <c r="G1082" t="s" s="8">
        <v>63</v>
      </c>
      <c r="H1082" t="s" s="8">
        <v>1321</v>
      </c>
      <c r="I1082" t="s" s="8">
        <v>1358</v>
      </c>
    </row>
    <row r="1083" ht="16.0" customHeight="true">
      <c r="A1083" t="n" s="7">
        <v>5.0305897E7</v>
      </c>
      <c r="B1083" t="s" s="8">
        <v>1106</v>
      </c>
      <c r="C1083" t="n" s="8">
        <f>IF(false,"120921856", "120921856")</f>
      </c>
      <c r="D1083" t="s" s="8">
        <v>1359</v>
      </c>
      <c r="E1083" t="n" s="8">
        <v>1.0</v>
      </c>
      <c r="F1083" t="n" s="8">
        <v>126.0</v>
      </c>
      <c r="G1083" t="s" s="8">
        <v>63</v>
      </c>
      <c r="H1083" t="s" s="8">
        <v>1321</v>
      </c>
      <c r="I1083" t="s" s="8">
        <v>1358</v>
      </c>
    </row>
    <row r="1084" ht="16.0" customHeight="true">
      <c r="A1084" t="n" s="7">
        <v>5.0299344E7</v>
      </c>
      <c r="B1084" t="s" s="8">
        <v>1106</v>
      </c>
      <c r="C1084" t="n" s="8">
        <f>IF(false,"120923177", "120923177")</f>
      </c>
      <c r="D1084" t="s" s="8">
        <v>998</v>
      </c>
      <c r="E1084" t="n" s="8">
        <v>1.0</v>
      </c>
      <c r="F1084" t="n" s="8">
        <v>44.0</v>
      </c>
      <c r="G1084" t="s" s="8">
        <v>63</v>
      </c>
      <c r="H1084" t="s" s="8">
        <v>1321</v>
      </c>
      <c r="I1084" t="s" s="8">
        <v>1360</v>
      </c>
    </row>
    <row r="1085" ht="16.0" customHeight="true">
      <c r="A1085" t="n" s="7">
        <v>5.0305897E7</v>
      </c>
      <c r="B1085" t="s" s="8">
        <v>1106</v>
      </c>
      <c r="C1085" t="n" s="8">
        <f>IF(false,"120921857", "120921857")</f>
      </c>
      <c r="D1085" t="s" s="8">
        <v>1357</v>
      </c>
      <c r="E1085" t="n" s="8">
        <v>1.0</v>
      </c>
      <c r="F1085" t="n" s="8">
        <v>443.0</v>
      </c>
      <c r="G1085" t="s" s="8">
        <v>53</v>
      </c>
      <c r="H1085" t="s" s="8">
        <v>1321</v>
      </c>
      <c r="I1085" t="s" s="8">
        <v>1361</v>
      </c>
    </row>
    <row r="1086" ht="16.0" customHeight="true">
      <c r="A1086" t="n" s="7">
        <v>5.0305897E7</v>
      </c>
      <c r="B1086" t="s" s="8">
        <v>1106</v>
      </c>
      <c r="C1086" t="n" s="8">
        <f>IF(false,"120921856", "120921856")</f>
      </c>
      <c r="D1086" t="s" s="8">
        <v>1359</v>
      </c>
      <c r="E1086" t="n" s="8">
        <v>1.0</v>
      </c>
      <c r="F1086" t="n" s="8">
        <v>405.0</v>
      </c>
      <c r="G1086" t="s" s="8">
        <v>53</v>
      </c>
      <c r="H1086" t="s" s="8">
        <v>1321</v>
      </c>
      <c r="I1086" t="s" s="8">
        <v>1361</v>
      </c>
    </row>
    <row r="1087" ht="16.0" customHeight="true">
      <c r="A1087" t="n" s="7">
        <v>5.0239342E7</v>
      </c>
      <c r="B1087" t="s" s="8">
        <v>1106</v>
      </c>
      <c r="C1087" t="n" s="8">
        <f>IF(false,"120922872", "120922872")</f>
      </c>
      <c r="D1087" t="s" s="8">
        <v>516</v>
      </c>
      <c r="E1087" t="n" s="8">
        <v>1.0</v>
      </c>
      <c r="F1087" t="n" s="8">
        <v>471.0</v>
      </c>
      <c r="G1087" t="s" s="8">
        <v>63</v>
      </c>
      <c r="H1087" t="s" s="8">
        <v>1321</v>
      </c>
      <c r="I1087" t="s" s="8">
        <v>1362</v>
      </c>
    </row>
    <row r="1088" ht="16.0" customHeight="true">
      <c r="A1088" t="n" s="7">
        <v>5.0239342E7</v>
      </c>
      <c r="B1088" t="s" s="8">
        <v>1106</v>
      </c>
      <c r="C1088" t="n" s="8">
        <f>IF(false,"120922872", "120922872")</f>
      </c>
      <c r="D1088" t="s" s="8">
        <v>516</v>
      </c>
      <c r="E1088" t="n" s="8">
        <v>1.0</v>
      </c>
      <c r="F1088" t="n" s="8">
        <v>2530.0</v>
      </c>
      <c r="G1088" t="s" s="8">
        <v>53</v>
      </c>
      <c r="H1088" t="s" s="8">
        <v>1321</v>
      </c>
      <c r="I1088" t="s" s="8">
        <v>1363</v>
      </c>
    </row>
    <row r="1089" ht="16.0" customHeight="true">
      <c r="A1089" t="n" s="7">
        <v>5.0242143E7</v>
      </c>
      <c r="B1089" t="s" s="8">
        <v>1106</v>
      </c>
      <c r="C1089" t="n" s="8">
        <f>IF(false,"002-937", "002-937")</f>
      </c>
      <c r="D1089" t="s" s="8">
        <v>1364</v>
      </c>
      <c r="E1089" t="n" s="8">
        <v>1.0</v>
      </c>
      <c r="F1089" t="n" s="8">
        <v>378.0</v>
      </c>
      <c r="G1089" t="s" s="8">
        <v>53</v>
      </c>
      <c r="H1089" t="s" s="8">
        <v>1321</v>
      </c>
      <c r="I1089" t="s" s="8">
        <v>1365</v>
      </c>
    </row>
    <row r="1090" ht="16.0" customHeight="true">
      <c r="A1090" t="n" s="7">
        <v>5.0218062E7</v>
      </c>
      <c r="B1090" t="s" s="8">
        <v>1106</v>
      </c>
      <c r="C1090" t="n" s="8">
        <f>IF(false,"005-1254", "005-1254")</f>
      </c>
      <c r="D1090" t="s" s="8">
        <v>59</v>
      </c>
      <c r="E1090" t="n" s="8">
        <v>1.0</v>
      </c>
      <c r="F1090" t="n" s="8">
        <v>80.0</v>
      </c>
      <c r="G1090" t="s" s="8">
        <v>60</v>
      </c>
      <c r="H1090" t="s" s="8">
        <v>1321</v>
      </c>
      <c r="I1090" t="s" s="8">
        <v>1366</v>
      </c>
    </row>
    <row r="1091" ht="16.0" customHeight="true">
      <c r="A1091" t="n" s="7">
        <v>5.0229187E7</v>
      </c>
      <c r="B1091" t="s" s="8">
        <v>1106</v>
      </c>
      <c r="C1091" t="n" s="8">
        <f>IF(false,"01-003884", "01-003884")</f>
      </c>
      <c r="D1091" t="s" s="8">
        <v>398</v>
      </c>
      <c r="E1091" t="n" s="8">
        <v>1.0</v>
      </c>
      <c r="F1091" t="n" s="8">
        <v>162.0</v>
      </c>
      <c r="G1091" t="s" s="8">
        <v>63</v>
      </c>
      <c r="H1091" t="s" s="8">
        <v>1321</v>
      </c>
      <c r="I1091" t="s" s="8">
        <v>1367</v>
      </c>
    </row>
    <row r="1092" ht="16.0" customHeight="true">
      <c r="A1092" t="n" s="7">
        <v>5.0230913E7</v>
      </c>
      <c r="B1092" t="s" s="8">
        <v>1106</v>
      </c>
      <c r="C1092" t="n" s="8">
        <f>IF(false,"120922481", "120922481")</f>
      </c>
      <c r="D1092" t="s" s="8">
        <v>248</v>
      </c>
      <c r="E1092" t="n" s="8">
        <v>1.0</v>
      </c>
      <c r="F1092" t="n" s="8">
        <v>50.0</v>
      </c>
      <c r="G1092" t="s" s="8">
        <v>63</v>
      </c>
      <c r="H1092" t="s" s="8">
        <v>1321</v>
      </c>
      <c r="I1092" t="s" s="8">
        <v>1368</v>
      </c>
    </row>
    <row r="1093" ht="16.0" customHeight="true">
      <c r="A1093" t="n" s="7">
        <v>5.024041E7</v>
      </c>
      <c r="B1093" t="s" s="8">
        <v>1106</v>
      </c>
      <c r="C1093" t="n" s="8">
        <f>IF(false,"120922761", "120922761")</f>
      </c>
      <c r="D1093" t="s" s="8">
        <v>1001</v>
      </c>
      <c r="E1093" t="n" s="8">
        <v>1.0</v>
      </c>
      <c r="F1093" t="n" s="8">
        <v>208.0</v>
      </c>
      <c r="G1093" t="s" s="8">
        <v>53</v>
      </c>
      <c r="H1093" t="s" s="8">
        <v>1321</v>
      </c>
      <c r="I1093" t="s" s="8">
        <v>1369</v>
      </c>
    </row>
    <row r="1094" ht="16.0" customHeight="true">
      <c r="A1094" t="n" s="7">
        <v>5.0230913E7</v>
      </c>
      <c r="B1094" t="s" s="8">
        <v>1106</v>
      </c>
      <c r="C1094" t="n" s="8">
        <f>IF(false,"120922481", "120922481")</f>
      </c>
      <c r="D1094" t="s" s="8">
        <v>248</v>
      </c>
      <c r="E1094" t="n" s="8">
        <v>1.0</v>
      </c>
      <c r="F1094" t="n" s="8">
        <v>277.0</v>
      </c>
      <c r="G1094" t="s" s="8">
        <v>53</v>
      </c>
      <c r="H1094" t="s" s="8">
        <v>1321</v>
      </c>
      <c r="I1094" t="s" s="8">
        <v>1370</v>
      </c>
    </row>
    <row r="1095" ht="16.0" customHeight="true">
      <c r="A1095" t="n" s="7">
        <v>5.0114121E7</v>
      </c>
      <c r="B1095" t="s" s="8">
        <v>1005</v>
      </c>
      <c r="C1095" t="n" s="8">
        <f>IF(false,"120921905", "120921905")</f>
      </c>
      <c r="D1095" t="s" s="8">
        <v>665</v>
      </c>
      <c r="E1095" t="n" s="8">
        <v>1.0</v>
      </c>
      <c r="F1095" t="n" s="8">
        <v>151.0</v>
      </c>
      <c r="G1095" t="s" s="8">
        <v>63</v>
      </c>
      <c r="H1095" t="s" s="8">
        <v>1321</v>
      </c>
      <c r="I1095" t="s" s="8">
        <v>1371</v>
      </c>
    </row>
    <row r="1096" ht="16.0" customHeight="true">
      <c r="A1096" t="n" s="7">
        <v>5.014063E7</v>
      </c>
      <c r="B1096" t="s" s="8">
        <v>1005</v>
      </c>
      <c r="C1096" t="n" s="8">
        <f>IF(false,"120921370", "120921370")</f>
      </c>
      <c r="D1096" t="s" s="8">
        <v>127</v>
      </c>
      <c r="E1096" t="n" s="8">
        <v>1.0</v>
      </c>
      <c r="F1096" t="n" s="8">
        <v>109.0</v>
      </c>
      <c r="G1096" t="s" s="8">
        <v>63</v>
      </c>
      <c r="H1096" t="s" s="8">
        <v>1321</v>
      </c>
      <c r="I1096" t="s" s="8">
        <v>1372</v>
      </c>
    </row>
    <row r="1097" ht="16.0" customHeight="true">
      <c r="A1097" t="n" s="7">
        <v>5.0102229E7</v>
      </c>
      <c r="B1097" t="s" s="8">
        <v>1005</v>
      </c>
      <c r="C1097" t="n" s="8">
        <f>IF(false,"120921370", "120921370")</f>
      </c>
      <c r="D1097" t="s" s="8">
        <v>127</v>
      </c>
      <c r="E1097" t="n" s="8">
        <v>1.0</v>
      </c>
      <c r="F1097" t="n" s="8">
        <v>109.0</v>
      </c>
      <c r="G1097" t="s" s="8">
        <v>63</v>
      </c>
      <c r="H1097" t="s" s="8">
        <v>1321</v>
      </c>
      <c r="I1097" t="s" s="8">
        <v>1373</v>
      </c>
    </row>
    <row r="1098" ht="16.0" customHeight="true">
      <c r="A1098" t="n" s="7">
        <v>4.9896467E7</v>
      </c>
      <c r="B1098" t="s" s="8">
        <v>875</v>
      </c>
      <c r="C1098" t="n" s="8">
        <f>IF(false,"120921900", "120921900")</f>
      </c>
      <c r="D1098" t="s" s="8">
        <v>299</v>
      </c>
      <c r="E1098" t="n" s="8">
        <v>1.0</v>
      </c>
      <c r="F1098" t="n" s="8">
        <v>148.0</v>
      </c>
      <c r="G1098" t="s" s="8">
        <v>63</v>
      </c>
      <c r="H1098" t="s" s="8">
        <v>1321</v>
      </c>
      <c r="I1098" t="s" s="8">
        <v>1374</v>
      </c>
    </row>
    <row r="1099" ht="16.0" customHeight="true">
      <c r="A1099" t="n" s="7">
        <v>4.9948986E7</v>
      </c>
      <c r="B1099" t="s" s="8">
        <v>875</v>
      </c>
      <c r="C1099" t="n" s="8">
        <f>IF(false,"120921818", "120921818")</f>
      </c>
      <c r="D1099" t="s" s="8">
        <v>101</v>
      </c>
      <c r="E1099" t="n" s="8">
        <v>1.0</v>
      </c>
      <c r="F1099" t="n" s="8">
        <v>110.0</v>
      </c>
      <c r="G1099" t="s" s="8">
        <v>63</v>
      </c>
      <c r="H1099" t="s" s="8">
        <v>1321</v>
      </c>
      <c r="I1099" t="s" s="8">
        <v>1375</v>
      </c>
    </row>
    <row r="1100" ht="16.0" customHeight="true">
      <c r="A1100" t="n" s="7">
        <v>4.9134176E7</v>
      </c>
      <c r="B1100" t="s" s="8">
        <v>384</v>
      </c>
      <c r="C1100" t="n" s="8">
        <f>IF(false,"005-1515", "005-1515")</f>
      </c>
      <c r="D1100" t="s" s="8">
        <v>92</v>
      </c>
      <c r="E1100" t="n" s="8">
        <v>1.0</v>
      </c>
      <c r="F1100" t="n" s="8">
        <v>213.0</v>
      </c>
      <c r="G1100" t="s" s="8">
        <v>63</v>
      </c>
      <c r="H1100" t="s" s="8">
        <v>1321</v>
      </c>
      <c r="I1100" t="s" s="8">
        <v>1376</v>
      </c>
    </row>
    <row r="1101" ht="16.0" customHeight="true">
      <c r="A1101" t="n" s="7">
        <v>5.0146159E7</v>
      </c>
      <c r="B1101" t="s" s="8">
        <v>1005</v>
      </c>
      <c r="C1101" t="n" s="8">
        <f>IF(false,"120921947", "120921947")</f>
      </c>
      <c r="D1101" t="s" s="8">
        <v>112</v>
      </c>
      <c r="E1101" t="n" s="8">
        <v>1.0</v>
      </c>
      <c r="F1101" t="n" s="8">
        <v>133.0</v>
      </c>
      <c r="G1101" t="s" s="8">
        <v>53</v>
      </c>
      <c r="H1101" t="s" s="8">
        <v>1321</v>
      </c>
      <c r="I1101" t="s" s="8">
        <v>1377</v>
      </c>
    </row>
    <row r="1102" ht="16.0" customHeight="true">
      <c r="A1102" t="n" s="7">
        <v>5.014063E7</v>
      </c>
      <c r="B1102" t="s" s="8">
        <v>1005</v>
      </c>
      <c r="C1102" t="n" s="8">
        <f>IF(false,"120921370", "120921370")</f>
      </c>
      <c r="D1102" t="s" s="8">
        <v>127</v>
      </c>
      <c r="E1102" t="n" s="8">
        <v>1.0</v>
      </c>
      <c r="F1102" t="n" s="8">
        <v>1486.0</v>
      </c>
      <c r="G1102" t="s" s="8">
        <v>53</v>
      </c>
      <c r="H1102" t="s" s="8">
        <v>1321</v>
      </c>
      <c r="I1102" t="s" s="8">
        <v>1378</v>
      </c>
    </row>
    <row r="1103" ht="16.0" customHeight="true">
      <c r="A1103" t="n" s="7">
        <v>4.9781407E7</v>
      </c>
      <c r="B1103" t="s" s="8">
        <v>857</v>
      </c>
      <c r="C1103" t="n" s="8">
        <f>IF(false,"120921470", "120921470")</f>
      </c>
      <c r="D1103" t="s" s="8">
        <v>1379</v>
      </c>
      <c r="E1103" t="n" s="8">
        <v>2.0</v>
      </c>
      <c r="F1103" t="n" s="8">
        <v>80.0</v>
      </c>
      <c r="G1103" t="s" s="8">
        <v>63</v>
      </c>
      <c r="H1103" t="s" s="8">
        <v>1321</v>
      </c>
      <c r="I1103" t="s" s="8">
        <v>1380</v>
      </c>
    </row>
    <row r="1104" ht="16.0" customHeight="true">
      <c r="A1104" t="n" s="7">
        <v>5.0132427E7</v>
      </c>
      <c r="B1104" t="s" s="8">
        <v>1005</v>
      </c>
      <c r="C1104" t="n" s="8">
        <f>IF(false,"005-1119", "005-1119")</f>
      </c>
      <c r="D1104" t="s" s="8">
        <v>303</v>
      </c>
      <c r="E1104" t="n" s="8">
        <v>1.0</v>
      </c>
      <c r="F1104" t="n" s="8">
        <v>323.0</v>
      </c>
      <c r="G1104" t="s" s="8">
        <v>63</v>
      </c>
      <c r="H1104" t="s" s="8">
        <v>1321</v>
      </c>
      <c r="I1104" t="s" s="8">
        <v>1381</v>
      </c>
    </row>
    <row r="1105" ht="16.0" customHeight="true">
      <c r="A1105" t="n" s="7">
        <v>5.0132427E7</v>
      </c>
      <c r="B1105" t="s" s="8">
        <v>1005</v>
      </c>
      <c r="C1105" t="n" s="8">
        <f>IF(false,"005-1119", "005-1119")</f>
      </c>
      <c r="D1105" t="s" s="8">
        <v>303</v>
      </c>
      <c r="E1105" t="n" s="8">
        <v>1.0</v>
      </c>
      <c r="F1105" t="n" s="8">
        <v>118.0</v>
      </c>
      <c r="G1105" t="s" s="8">
        <v>60</v>
      </c>
      <c r="H1105" t="s" s="8">
        <v>1321</v>
      </c>
      <c r="I1105" t="s" s="8">
        <v>1382</v>
      </c>
    </row>
    <row r="1106" ht="16.0" customHeight="true">
      <c r="A1106" t="n" s="7">
        <v>5.0102229E7</v>
      </c>
      <c r="B1106" t="s" s="8">
        <v>1005</v>
      </c>
      <c r="C1106" t="n" s="8">
        <f>IF(false,"120921370", "120921370")</f>
      </c>
      <c r="D1106" t="s" s="8">
        <v>127</v>
      </c>
      <c r="E1106" t="n" s="8">
        <v>1.0</v>
      </c>
      <c r="F1106" t="n" s="8">
        <v>954.0</v>
      </c>
      <c r="G1106" t="s" s="8">
        <v>60</v>
      </c>
      <c r="H1106" t="s" s="8">
        <v>1321</v>
      </c>
      <c r="I1106" t="s" s="8">
        <v>1383</v>
      </c>
    </row>
    <row r="1107" ht="16.0" customHeight="true">
      <c r="A1107" t="n" s="7">
        <v>5.0267717E7</v>
      </c>
      <c r="B1107" t="s" s="8">
        <v>1106</v>
      </c>
      <c r="C1107" t="n" s="8">
        <f>IF(false,"120922613", "120922613")</f>
      </c>
      <c r="D1107" t="s" s="8">
        <v>1312</v>
      </c>
      <c r="E1107" t="n" s="8">
        <v>1.0</v>
      </c>
      <c r="F1107" t="n" s="8">
        <v>585.0</v>
      </c>
      <c r="G1107" t="s" s="8">
        <v>53</v>
      </c>
      <c r="H1107" t="s" s="8">
        <v>1321</v>
      </c>
      <c r="I1107" t="s" s="8">
        <v>1384</v>
      </c>
    </row>
    <row r="1108" ht="16.0" customHeight="true">
      <c r="A1108" t="n" s="7">
        <v>4.9995147E7</v>
      </c>
      <c r="B1108" t="s" s="8">
        <v>875</v>
      </c>
      <c r="C1108" t="n" s="8">
        <f>IF(false,"120922351", "120922351")</f>
      </c>
      <c r="D1108" t="s" s="8">
        <v>132</v>
      </c>
      <c r="E1108" t="n" s="8">
        <v>1.0</v>
      </c>
      <c r="F1108" t="n" s="8">
        <v>369.0</v>
      </c>
      <c r="G1108" t="s" s="8">
        <v>53</v>
      </c>
      <c r="H1108" t="s" s="8">
        <v>1321</v>
      </c>
      <c r="I1108" t="s" s="8">
        <v>1385</v>
      </c>
    </row>
    <row r="1109" ht="16.0" customHeight="true">
      <c r="A1109" t="n" s="7">
        <v>4.9948986E7</v>
      </c>
      <c r="B1109" t="s" s="8">
        <v>875</v>
      </c>
      <c r="C1109" t="n" s="8">
        <f>IF(false,"120921818", "120921818")</f>
      </c>
      <c r="D1109" t="s" s="8">
        <v>101</v>
      </c>
      <c r="E1109" t="n" s="8">
        <v>1.0</v>
      </c>
      <c r="F1109" t="n" s="8">
        <v>115.0</v>
      </c>
      <c r="G1109" t="s" s="8">
        <v>53</v>
      </c>
      <c r="H1109" t="s" s="8">
        <v>1321</v>
      </c>
      <c r="I1109" t="s" s="8">
        <v>1386</v>
      </c>
    </row>
    <row r="1110" ht="16.0" customHeight="true">
      <c r="A1110" t="n" s="7">
        <v>5.0337557E7</v>
      </c>
      <c r="B1110" t="s" s="8">
        <v>1221</v>
      </c>
      <c r="C1110" t="n" s="8">
        <f>IF(false,"120921370", "120921370")</f>
      </c>
      <c r="D1110" t="s" s="8">
        <v>127</v>
      </c>
      <c r="E1110" t="n" s="8">
        <v>1.0</v>
      </c>
      <c r="F1110" t="n" s="8">
        <v>109.0</v>
      </c>
      <c r="G1110" t="s" s="8">
        <v>63</v>
      </c>
      <c r="H1110" t="s" s="8">
        <v>1321</v>
      </c>
      <c r="I1110" t="s" s="8">
        <v>1387</v>
      </c>
    </row>
    <row r="1111" ht="16.0" customHeight="true">
      <c r="A1111" t="n" s="7">
        <v>4.9918831E7</v>
      </c>
      <c r="B1111" t="s" s="8">
        <v>875</v>
      </c>
      <c r="C1111" t="n" s="8">
        <f>IF(false,"120921853", "120921853")</f>
      </c>
      <c r="D1111" t="s" s="8">
        <v>412</v>
      </c>
      <c r="E1111" t="n" s="8">
        <v>6.0</v>
      </c>
      <c r="F1111" t="n" s="8">
        <v>1158.0</v>
      </c>
      <c r="G1111" t="s" s="8">
        <v>63</v>
      </c>
      <c r="H1111" t="s" s="8">
        <v>1321</v>
      </c>
      <c r="I1111" t="s" s="8">
        <v>1388</v>
      </c>
    </row>
    <row r="1112" ht="16.0" customHeight="true">
      <c r="A1112" t="n" s="7">
        <v>4.9861409E7</v>
      </c>
      <c r="B1112" t="s" s="8">
        <v>875</v>
      </c>
      <c r="C1112" t="n" s="8">
        <f>IF(false,"005-1515", "005-1515")</f>
      </c>
      <c r="D1112" t="s" s="8">
        <v>92</v>
      </c>
      <c r="E1112" t="n" s="8">
        <v>1.0</v>
      </c>
      <c r="F1112" t="n" s="8">
        <v>655.0</v>
      </c>
      <c r="G1112" t="s" s="8">
        <v>53</v>
      </c>
      <c r="H1112" t="s" s="8">
        <v>1321</v>
      </c>
      <c r="I1112" t="s" s="8">
        <v>1389</v>
      </c>
    </row>
    <row r="1113" ht="16.0" customHeight="true">
      <c r="A1113" t="n" s="7">
        <v>5.0007973E7</v>
      </c>
      <c r="B1113" t="s" s="8">
        <v>875</v>
      </c>
      <c r="C1113" t="n" s="8">
        <f>IF(false,"120921900", "120921900")</f>
      </c>
      <c r="D1113" t="s" s="8">
        <v>299</v>
      </c>
      <c r="E1113" t="n" s="8">
        <v>2.0</v>
      </c>
      <c r="F1113" t="n" s="8">
        <v>624.0</v>
      </c>
      <c r="G1113" t="s" s="8">
        <v>63</v>
      </c>
      <c r="H1113" t="s" s="8">
        <v>1321</v>
      </c>
      <c r="I1113" t="s" s="8">
        <v>1390</v>
      </c>
    </row>
    <row r="1114" ht="16.0" customHeight="true">
      <c r="A1114" t="n" s="7">
        <v>5.0176731E7</v>
      </c>
      <c r="B1114" t="s" s="8">
        <v>1106</v>
      </c>
      <c r="C1114" t="n" s="8">
        <f>IF(false,"003-315", "003-315")</f>
      </c>
      <c r="D1114" t="s" s="8">
        <v>79</v>
      </c>
      <c r="E1114" t="n" s="8">
        <v>2.0</v>
      </c>
      <c r="F1114" t="n" s="8">
        <v>404.0</v>
      </c>
      <c r="G1114" t="s" s="8">
        <v>63</v>
      </c>
      <c r="H1114" t="s" s="8">
        <v>1321</v>
      </c>
      <c r="I1114" t="s" s="8">
        <v>1391</v>
      </c>
    </row>
    <row r="1115" ht="16.0" customHeight="true">
      <c r="A1115" t="n" s="7">
        <v>5.0176731E7</v>
      </c>
      <c r="B1115" t="s" s="8">
        <v>1106</v>
      </c>
      <c r="C1115" t="n" s="8">
        <f>IF(false,"003-315", "003-315")</f>
      </c>
      <c r="D1115" t="s" s="8">
        <v>79</v>
      </c>
      <c r="E1115" t="n" s="8">
        <v>2.0</v>
      </c>
      <c r="F1115" t="n" s="8">
        <v>120.0</v>
      </c>
      <c r="G1115" t="s" s="8">
        <v>53</v>
      </c>
      <c r="H1115" t="s" s="8">
        <v>1321</v>
      </c>
      <c r="I1115" t="s" s="8">
        <v>1392</v>
      </c>
    </row>
    <row r="1116" ht="16.0" customHeight="true">
      <c r="A1116" t="n" s="7">
        <v>5.0237679E7</v>
      </c>
      <c r="B1116" t="s" s="8">
        <v>1106</v>
      </c>
      <c r="C1116" t="n" s="8">
        <f>IF(false,"005-1513", "005-1513")</f>
      </c>
      <c r="D1116" t="s" s="8">
        <v>129</v>
      </c>
      <c r="E1116" t="n" s="8">
        <v>1.0</v>
      </c>
      <c r="F1116" t="n" s="8">
        <v>147.0</v>
      </c>
      <c r="G1116" t="s" s="8">
        <v>63</v>
      </c>
      <c r="H1116" t="s" s="8">
        <v>1321</v>
      </c>
      <c r="I1116" t="s" s="8">
        <v>1393</v>
      </c>
    </row>
    <row r="1117" ht="16.0" customHeight="true">
      <c r="A1117" t="n" s="7">
        <v>5.0152433E7</v>
      </c>
      <c r="B1117" t="s" s="8">
        <v>1005</v>
      </c>
      <c r="C1117" t="n" s="8">
        <f>IF(false,"005-1273", "005-1273")</f>
      </c>
      <c r="D1117" t="s" s="8">
        <v>812</v>
      </c>
      <c r="E1117" t="n" s="8">
        <v>1.0</v>
      </c>
      <c r="F1117" t="n" s="8">
        <v>292.0</v>
      </c>
      <c r="G1117" t="s" s="8">
        <v>63</v>
      </c>
      <c r="H1117" t="s" s="8">
        <v>1394</v>
      </c>
      <c r="I1117" t="s" s="8">
        <v>1395</v>
      </c>
    </row>
    <row r="1118" ht="16.0" customHeight="true">
      <c r="A1118" t="n" s="7">
        <v>5.0465194E7</v>
      </c>
      <c r="B1118" t="s" s="8">
        <v>1321</v>
      </c>
      <c r="C1118" t="n" s="8">
        <f>IF(false,"120922768", "120922768")</f>
      </c>
      <c r="D1118" t="s" s="8">
        <v>226</v>
      </c>
      <c r="E1118" t="n" s="8">
        <v>2.0</v>
      </c>
      <c r="F1118" t="n" s="8">
        <v>452.0</v>
      </c>
      <c r="G1118" t="s" s="8">
        <v>63</v>
      </c>
      <c r="H1118" t="s" s="8">
        <v>1394</v>
      </c>
      <c r="I1118" t="s" s="8">
        <v>1396</v>
      </c>
    </row>
    <row r="1119" ht="16.0" customHeight="true">
      <c r="A1119" t="n" s="7">
        <v>5.0445089E7</v>
      </c>
      <c r="B1119" t="s" s="8">
        <v>1221</v>
      </c>
      <c r="C1119" t="n" s="8">
        <f>IF(false,"005-1512", "005-1512")</f>
      </c>
      <c r="D1119" t="s" s="8">
        <v>94</v>
      </c>
      <c r="E1119" t="n" s="8">
        <v>1.0</v>
      </c>
      <c r="F1119" t="n" s="8">
        <v>230.0</v>
      </c>
      <c r="G1119" t="s" s="8">
        <v>63</v>
      </c>
      <c r="H1119" t="s" s="8">
        <v>1394</v>
      </c>
      <c r="I1119" t="s" s="8">
        <v>1397</v>
      </c>
    </row>
    <row r="1120" ht="16.0" customHeight="true">
      <c r="A1120" t="n" s="7">
        <v>5.0379727E7</v>
      </c>
      <c r="B1120" t="s" s="8">
        <v>1221</v>
      </c>
      <c r="C1120" t="n" s="8">
        <f>IF(false,"005-1357", "005-1357")</f>
      </c>
      <c r="D1120" t="s" s="8">
        <v>370</v>
      </c>
      <c r="E1120" t="n" s="8">
        <v>1.0</v>
      </c>
      <c r="F1120" t="n" s="8">
        <v>139.0</v>
      </c>
      <c r="G1120" t="s" s="8">
        <v>63</v>
      </c>
      <c r="H1120" t="s" s="8">
        <v>1394</v>
      </c>
      <c r="I1120" t="s" s="8">
        <v>1398</v>
      </c>
    </row>
    <row r="1121" ht="16.0" customHeight="true">
      <c r="A1121" t="n" s="7">
        <v>5.0379727E7</v>
      </c>
      <c r="B1121" t="s" s="8">
        <v>1221</v>
      </c>
      <c r="C1121" t="n" s="8">
        <f>IF(false,"005-1357", "005-1357")</f>
      </c>
      <c r="D1121" t="s" s="8">
        <v>370</v>
      </c>
      <c r="E1121" t="n" s="8">
        <v>1.0</v>
      </c>
      <c r="F1121" t="n" s="8">
        <v>145.0</v>
      </c>
      <c r="G1121" t="s" s="8">
        <v>60</v>
      </c>
      <c r="H1121" t="s" s="8">
        <v>1394</v>
      </c>
      <c r="I1121" t="s" s="8">
        <v>1399</v>
      </c>
    </row>
    <row r="1122" ht="16.0" customHeight="true">
      <c r="A1122" t="n" s="7">
        <v>5.0368293E7</v>
      </c>
      <c r="B1122" t="s" s="8">
        <v>1221</v>
      </c>
      <c r="C1122" t="n" s="8">
        <f>IF(false,"120921439", "120921439")</f>
      </c>
      <c r="D1122" t="s" s="8">
        <v>57</v>
      </c>
      <c r="E1122" t="n" s="8">
        <v>1.0</v>
      </c>
      <c r="F1122" t="n" s="8">
        <v>89.0</v>
      </c>
      <c r="G1122" t="s" s="8">
        <v>63</v>
      </c>
      <c r="H1122" t="s" s="8">
        <v>1394</v>
      </c>
      <c r="I1122" t="s" s="8">
        <v>1400</v>
      </c>
    </row>
    <row r="1123" ht="16.0" customHeight="true">
      <c r="A1123" t="n" s="7">
        <v>5.0416758E7</v>
      </c>
      <c r="B1123" t="s" s="8">
        <v>1221</v>
      </c>
      <c r="C1123" t="n" s="8">
        <f>IF(false,"120922947", "120922947")</f>
      </c>
      <c r="D1123" t="s" s="8">
        <v>491</v>
      </c>
      <c r="E1123" t="n" s="8">
        <v>1.0</v>
      </c>
      <c r="F1123" t="n" s="8">
        <v>183.0</v>
      </c>
      <c r="G1123" t="s" s="8">
        <v>60</v>
      </c>
      <c r="H1123" t="s" s="8">
        <v>1394</v>
      </c>
      <c r="I1123" t="s" s="8">
        <v>1401</v>
      </c>
    </row>
    <row r="1124" ht="16.0" customHeight="true">
      <c r="A1124" t="n" s="7">
        <v>5.0457707E7</v>
      </c>
      <c r="B1124" t="s" s="8">
        <v>1321</v>
      </c>
      <c r="C1124" t="n" s="8">
        <f>IF(false,"120922481", "120922481")</f>
      </c>
      <c r="D1124" t="s" s="8">
        <v>248</v>
      </c>
      <c r="E1124" t="n" s="8">
        <v>1.0</v>
      </c>
      <c r="F1124" t="n" s="8">
        <v>50.0</v>
      </c>
      <c r="G1124" t="s" s="8">
        <v>53</v>
      </c>
      <c r="H1124" t="s" s="8">
        <v>1394</v>
      </c>
      <c r="I1124" t="s" s="8">
        <v>1402</v>
      </c>
    </row>
    <row r="1125" ht="16.0" customHeight="true">
      <c r="A1125" t="n" s="7">
        <v>5.0464859E7</v>
      </c>
      <c r="B1125" t="s" s="8">
        <v>1321</v>
      </c>
      <c r="C1125" t="n" s="8">
        <f>IF(false,"005-1517", "005-1517")</f>
      </c>
      <c r="D1125" t="s" s="8">
        <v>97</v>
      </c>
      <c r="E1125" t="n" s="8">
        <v>4.0</v>
      </c>
      <c r="F1125" t="n" s="8">
        <v>560.0</v>
      </c>
      <c r="G1125" t="s" s="8">
        <v>63</v>
      </c>
      <c r="H1125" t="s" s="8">
        <v>1394</v>
      </c>
      <c r="I1125" t="s" s="8">
        <v>1403</v>
      </c>
    </row>
    <row r="1126" ht="16.0" customHeight="true">
      <c r="A1126" t="n" s="7">
        <v>5.0440529E7</v>
      </c>
      <c r="B1126" t="s" s="8">
        <v>1221</v>
      </c>
      <c r="C1126" t="n" s="8">
        <f>IF(false,"01-003884", "01-003884")</f>
      </c>
      <c r="D1126" t="s" s="8">
        <v>398</v>
      </c>
      <c r="E1126" t="n" s="8">
        <v>1.0</v>
      </c>
      <c r="F1126" t="n" s="8">
        <v>150.0</v>
      </c>
      <c r="G1126" t="s" s="8">
        <v>63</v>
      </c>
      <c r="H1126" t="s" s="8">
        <v>1394</v>
      </c>
      <c r="I1126" t="s" s="8">
        <v>1404</v>
      </c>
    </row>
    <row r="1127" ht="16.0" customHeight="true">
      <c r="A1127" t="n" s="7">
        <v>5.0464859E7</v>
      </c>
      <c r="B1127" t="s" s="8">
        <v>1321</v>
      </c>
      <c r="C1127" t="n" s="8">
        <f>IF(false,"005-1517", "005-1517")</f>
      </c>
      <c r="D1127" t="s" s="8">
        <v>97</v>
      </c>
      <c r="E1127" t="n" s="8">
        <v>4.0</v>
      </c>
      <c r="F1127" t="n" s="8">
        <v>348.0</v>
      </c>
      <c r="G1127" t="s" s="8">
        <v>60</v>
      </c>
      <c r="H1127" t="s" s="8">
        <v>1394</v>
      </c>
      <c r="I1127" t="s" s="8">
        <v>1405</v>
      </c>
    </row>
    <row r="1128" ht="16.0" customHeight="true">
      <c r="A1128" t="n" s="7">
        <v>5.0453344E7</v>
      </c>
      <c r="B1128" t="s" s="8">
        <v>1321</v>
      </c>
      <c r="C1128" t="n" s="8">
        <f>IF(false,"120922769", "120922769")</f>
      </c>
      <c r="D1128" t="s" s="8">
        <v>136</v>
      </c>
      <c r="E1128" t="n" s="8">
        <v>1.0</v>
      </c>
      <c r="F1128" t="n" s="8">
        <v>159.0</v>
      </c>
      <c r="G1128" t="s" s="8">
        <v>63</v>
      </c>
      <c r="H1128" t="s" s="8">
        <v>1394</v>
      </c>
      <c r="I1128" t="s" s="8">
        <v>1406</v>
      </c>
    </row>
    <row r="1129" ht="16.0" customHeight="true">
      <c r="A1129" t="n" s="7">
        <v>5.0424536E7</v>
      </c>
      <c r="B1129" t="s" s="8">
        <v>1221</v>
      </c>
      <c r="C1129" t="n" s="8">
        <f>IF(false,"120922957", "120922957")</f>
      </c>
      <c r="D1129" t="s" s="8">
        <v>524</v>
      </c>
      <c r="E1129" t="n" s="8">
        <v>1.0</v>
      </c>
      <c r="F1129" t="n" s="8">
        <v>416.0</v>
      </c>
      <c r="G1129" t="s" s="8">
        <v>63</v>
      </c>
      <c r="H1129" t="s" s="8">
        <v>1394</v>
      </c>
      <c r="I1129" t="s" s="8">
        <v>1407</v>
      </c>
    </row>
    <row r="1130" ht="16.0" customHeight="true">
      <c r="A1130" t="n" s="7">
        <v>5.0417925E7</v>
      </c>
      <c r="B1130" t="s" s="8">
        <v>1221</v>
      </c>
      <c r="C1130" t="n" s="8">
        <f>IF(false,"005-1514", "005-1514")</f>
      </c>
      <c r="D1130" t="s" s="8">
        <v>305</v>
      </c>
      <c r="E1130" t="n" s="8">
        <v>1.0</v>
      </c>
      <c r="F1130" t="n" s="8">
        <v>100.0</v>
      </c>
      <c r="G1130" t="s" s="8">
        <v>63</v>
      </c>
      <c r="H1130" t="s" s="8">
        <v>1394</v>
      </c>
      <c r="I1130" t="s" s="8">
        <v>1408</v>
      </c>
    </row>
    <row r="1131" ht="16.0" customHeight="true">
      <c r="A1131" t="n" s="7">
        <v>5.0372805E7</v>
      </c>
      <c r="B1131" t="s" s="8">
        <v>1221</v>
      </c>
      <c r="C1131" t="n" s="8">
        <f>IF(false,"120922947", "120922947")</f>
      </c>
      <c r="D1131" t="s" s="8">
        <v>491</v>
      </c>
      <c r="E1131" t="n" s="8">
        <v>1.0</v>
      </c>
      <c r="F1131" t="n" s="8">
        <v>1184.0</v>
      </c>
      <c r="G1131" t="s" s="8">
        <v>60</v>
      </c>
      <c r="H1131" t="s" s="8">
        <v>1394</v>
      </c>
      <c r="I1131" t="s" s="8">
        <v>1409</v>
      </c>
    </row>
    <row r="1132" ht="16.0" customHeight="true">
      <c r="A1132" t="n" s="7">
        <v>4.9937438E7</v>
      </c>
      <c r="B1132" t="s" s="8">
        <v>875</v>
      </c>
      <c r="C1132" t="n" s="8">
        <f>IF(false,"01-004218", "01-004218")</f>
      </c>
      <c r="D1132" t="s" s="8">
        <v>522</v>
      </c>
      <c r="E1132" t="n" s="8">
        <v>2.0</v>
      </c>
      <c r="F1132" t="n" s="8">
        <v>1578.0</v>
      </c>
      <c r="G1132" t="s" s="8">
        <v>63</v>
      </c>
      <c r="H1132" t="s" s="8">
        <v>1394</v>
      </c>
      <c r="I1132" t="s" s="8">
        <v>1410</v>
      </c>
    </row>
    <row r="1133" ht="16.0" customHeight="true">
      <c r="A1133" t="n" s="7">
        <v>5.04105E7</v>
      </c>
      <c r="B1133" t="s" s="8">
        <v>1221</v>
      </c>
      <c r="C1133" t="n" s="8">
        <f>IF(false,"120922769", "120922769")</f>
      </c>
      <c r="D1133" t="s" s="8">
        <v>136</v>
      </c>
      <c r="E1133" t="n" s="8">
        <v>1.0</v>
      </c>
      <c r="F1133" t="n" s="8">
        <v>159.0</v>
      </c>
      <c r="G1133" t="s" s="8">
        <v>63</v>
      </c>
      <c r="H1133" t="s" s="8">
        <v>1394</v>
      </c>
      <c r="I1133" t="s" s="8">
        <v>1411</v>
      </c>
    </row>
    <row r="1134" ht="16.0" customHeight="true">
      <c r="A1134" t="n" s="7">
        <v>5.04105E7</v>
      </c>
      <c r="B1134" t="s" s="8">
        <v>1221</v>
      </c>
      <c r="C1134" t="n" s="8">
        <f>IF(false,"120922769", "120922769")</f>
      </c>
      <c r="D1134" t="s" s="8">
        <v>136</v>
      </c>
      <c r="E1134" t="n" s="8">
        <v>1.0</v>
      </c>
      <c r="F1134" t="n" s="8">
        <v>90.0</v>
      </c>
      <c r="G1134" t="s" s="8">
        <v>60</v>
      </c>
      <c r="H1134" t="s" s="8">
        <v>1394</v>
      </c>
      <c r="I1134" t="s" s="8">
        <v>1412</v>
      </c>
    </row>
    <row r="1135" ht="16.0" customHeight="true">
      <c r="A1135" t="n" s="7">
        <v>5.0445384E7</v>
      </c>
      <c r="B1135" t="s" s="8">
        <v>1321</v>
      </c>
      <c r="C1135" t="n" s="8">
        <f>IF(false,"120922570", "120922570")</f>
      </c>
      <c r="D1135" t="s" s="8">
        <v>327</v>
      </c>
      <c r="E1135" t="n" s="8">
        <v>1.0</v>
      </c>
      <c r="F1135" t="n" s="8">
        <v>115.0</v>
      </c>
      <c r="G1135" t="s" s="8">
        <v>63</v>
      </c>
      <c r="H1135" t="s" s="8">
        <v>1394</v>
      </c>
      <c r="I1135" t="s" s="8">
        <v>1413</v>
      </c>
    </row>
    <row r="1136" ht="16.0" customHeight="true">
      <c r="A1136" t="n" s="7">
        <v>5.0442341E7</v>
      </c>
      <c r="B1136" t="s" s="8">
        <v>1221</v>
      </c>
      <c r="C1136" t="n" s="8">
        <f>IF(false,"005-1513", "005-1513")</f>
      </c>
      <c r="D1136" t="s" s="8">
        <v>129</v>
      </c>
      <c r="E1136" t="n" s="8">
        <v>1.0</v>
      </c>
      <c r="F1136" t="n" s="8">
        <v>260.0</v>
      </c>
      <c r="G1136" t="s" s="8">
        <v>63</v>
      </c>
      <c r="H1136" t="s" s="8">
        <v>1394</v>
      </c>
      <c r="I1136" t="s" s="8">
        <v>1414</v>
      </c>
    </row>
    <row r="1137" ht="16.0" customHeight="true">
      <c r="A1137" t="n" s="7">
        <v>5.0414694E7</v>
      </c>
      <c r="B1137" t="s" s="8">
        <v>1221</v>
      </c>
      <c r="C1137" t="n" s="8">
        <f>IF(false,"005-1380", "005-1380")</f>
      </c>
      <c r="D1137" t="s" s="8">
        <v>186</v>
      </c>
      <c r="E1137" t="n" s="8">
        <v>1.0</v>
      </c>
      <c r="F1137" t="n" s="8">
        <v>110.0</v>
      </c>
      <c r="G1137" t="s" s="8">
        <v>63</v>
      </c>
      <c r="H1137" t="s" s="8">
        <v>1394</v>
      </c>
      <c r="I1137" t="s" s="8">
        <v>1415</v>
      </c>
    </row>
    <row r="1138" ht="16.0" customHeight="true">
      <c r="A1138" t="n" s="7">
        <v>5.0345846E7</v>
      </c>
      <c r="B1138" t="s" s="8">
        <v>1221</v>
      </c>
      <c r="C1138" t="n" s="8">
        <f>IF(false,"120921370", "120921370")</f>
      </c>
      <c r="D1138" t="s" s="8">
        <v>127</v>
      </c>
      <c r="E1138" t="n" s="8">
        <v>1.0</v>
      </c>
      <c r="F1138" t="n" s="8">
        <v>109.0</v>
      </c>
      <c r="G1138" t="s" s="8">
        <v>63</v>
      </c>
      <c r="H1138" t="s" s="8">
        <v>1394</v>
      </c>
      <c r="I1138" t="s" s="8">
        <v>1416</v>
      </c>
    </row>
    <row r="1139" ht="16.0" customHeight="true">
      <c r="A1139" t="n" s="7">
        <v>4.926097E7</v>
      </c>
      <c r="B1139" t="s" s="8">
        <v>468</v>
      </c>
      <c r="C1139" t="n" s="8">
        <f>IF(false,"003-318", "003-318")</f>
      </c>
      <c r="D1139" t="s" s="8">
        <v>109</v>
      </c>
      <c r="E1139" t="n" s="8">
        <v>1.0</v>
      </c>
      <c r="F1139" t="n" s="8">
        <v>304.0</v>
      </c>
      <c r="G1139" t="s" s="8">
        <v>63</v>
      </c>
      <c r="H1139" t="s" s="8">
        <v>1394</v>
      </c>
      <c r="I1139" t="s" s="8">
        <v>1417</v>
      </c>
    </row>
    <row r="1140" ht="16.0" customHeight="true">
      <c r="A1140" t="n" s="7">
        <v>4.9200478E7</v>
      </c>
      <c r="B1140" t="s" s="8">
        <v>468</v>
      </c>
      <c r="C1140" t="n" s="8">
        <f>IF(false,"005-1255", "005-1255")</f>
      </c>
      <c r="D1140" t="s" s="8">
        <v>234</v>
      </c>
      <c r="E1140" t="n" s="8">
        <v>2.0</v>
      </c>
      <c r="F1140" t="n" s="8">
        <v>340.0</v>
      </c>
      <c r="G1140" t="s" s="8">
        <v>63</v>
      </c>
      <c r="H1140" t="s" s="8">
        <v>1394</v>
      </c>
      <c r="I1140" t="s" s="8">
        <v>1418</v>
      </c>
    </row>
    <row r="1141" ht="16.0" customHeight="true">
      <c r="A1141" t="n" s="7">
        <v>5.0445384E7</v>
      </c>
      <c r="B1141" t="s" s="8">
        <v>1321</v>
      </c>
      <c r="C1141" t="n" s="8">
        <f>IF(false,"120922570", "120922570")</f>
      </c>
      <c r="D1141" t="s" s="8">
        <v>327</v>
      </c>
      <c r="E1141" t="n" s="8">
        <v>1.0</v>
      </c>
      <c r="F1141" t="n" s="8">
        <v>408.0</v>
      </c>
      <c r="G1141" t="s" s="8">
        <v>60</v>
      </c>
      <c r="H1141" t="s" s="8">
        <v>1394</v>
      </c>
      <c r="I1141" t="s" s="8">
        <v>1419</v>
      </c>
    </row>
    <row r="1142" ht="16.0" customHeight="true">
      <c r="A1142" t="n" s="7">
        <v>5.0420822E7</v>
      </c>
      <c r="B1142" t="s" s="8">
        <v>1221</v>
      </c>
      <c r="C1142" t="n" s="8">
        <f>IF(false,"120922947", "120922947")</f>
      </c>
      <c r="D1142" t="s" s="8">
        <v>491</v>
      </c>
      <c r="E1142" t="n" s="8">
        <v>1.0</v>
      </c>
      <c r="F1142" t="n" s="8">
        <v>1848.0</v>
      </c>
      <c r="G1142" t="s" s="8">
        <v>53</v>
      </c>
      <c r="H1142" t="s" s="8">
        <v>1394</v>
      </c>
      <c r="I1142" t="s" s="8">
        <v>1420</v>
      </c>
    </row>
    <row r="1143" ht="16.0" customHeight="true">
      <c r="A1143" t="n" s="7">
        <v>5.0360502E7</v>
      </c>
      <c r="B1143" t="s" s="8">
        <v>1221</v>
      </c>
      <c r="C1143" t="n" s="8">
        <f>IF(false,"01-004188", "01-004188")</f>
      </c>
      <c r="D1143" t="s" s="8">
        <v>312</v>
      </c>
      <c r="E1143" t="n" s="8">
        <v>1.0</v>
      </c>
      <c r="F1143" t="n" s="8">
        <v>118.0</v>
      </c>
      <c r="G1143" t="s" s="8">
        <v>53</v>
      </c>
      <c r="H1143" t="s" s="8">
        <v>1394</v>
      </c>
      <c r="I1143" t="s" s="8">
        <v>1421</v>
      </c>
    </row>
    <row r="1144" ht="16.0" customHeight="true">
      <c r="A1144" t="n" s="7">
        <v>5.0000269E7</v>
      </c>
      <c r="B1144" t="s" s="8">
        <v>875</v>
      </c>
      <c r="C1144" t="n" s="8">
        <f>IF(false,"120922388", "120922388")</f>
      </c>
      <c r="D1144" t="s" s="8">
        <v>1301</v>
      </c>
      <c r="E1144" t="n" s="8">
        <v>1.0</v>
      </c>
      <c r="F1144" t="n" s="8">
        <v>56.0</v>
      </c>
      <c r="G1144" t="s" s="8">
        <v>63</v>
      </c>
      <c r="H1144" t="s" s="8">
        <v>1394</v>
      </c>
      <c r="I1144" t="s" s="8">
        <v>1422</v>
      </c>
    </row>
    <row r="1145" ht="16.0" customHeight="true">
      <c r="A1145" t="n" s="7">
        <v>5.0475157E7</v>
      </c>
      <c r="B1145" t="s" s="8">
        <v>1321</v>
      </c>
      <c r="C1145" t="n" s="8">
        <f>IF(false,"120921833", "120921833")</f>
      </c>
      <c r="D1145" t="s" s="8">
        <v>1189</v>
      </c>
      <c r="E1145" t="n" s="8">
        <v>1.0</v>
      </c>
      <c r="F1145" t="n" s="8">
        <v>3484.0</v>
      </c>
      <c r="G1145" t="s" s="8">
        <v>53</v>
      </c>
      <c r="H1145" t="s" s="8">
        <v>1394</v>
      </c>
      <c r="I1145" t="s" s="8">
        <v>1423</v>
      </c>
    </row>
    <row r="1146" ht="16.0" customHeight="true">
      <c r="A1146" t="n" s="7">
        <v>5.0345846E7</v>
      </c>
      <c r="B1146" t="s" s="8">
        <v>1221</v>
      </c>
      <c r="C1146" t="n" s="8">
        <f>IF(false,"120921370", "120921370")</f>
      </c>
      <c r="D1146" t="s" s="8">
        <v>127</v>
      </c>
      <c r="E1146" t="n" s="8">
        <v>1.0</v>
      </c>
      <c r="F1146" t="n" s="8">
        <v>1330.0</v>
      </c>
      <c r="G1146" t="s" s="8">
        <v>53</v>
      </c>
      <c r="H1146" t="s" s="8">
        <v>1394</v>
      </c>
      <c r="I1146" t="s" s="8">
        <v>1424</v>
      </c>
    </row>
    <row r="1147" ht="16.0" customHeight="true">
      <c r="A1147" t="n" s="7">
        <v>5.0441849E7</v>
      </c>
      <c r="B1147" t="s" s="8">
        <v>1221</v>
      </c>
      <c r="C1147" t="n" s="8">
        <f>IF(false,"120922903", "120922903")</f>
      </c>
      <c r="D1147" t="s" s="8">
        <v>552</v>
      </c>
      <c r="E1147" t="n" s="8">
        <v>1.0</v>
      </c>
      <c r="F1147" t="n" s="8">
        <v>25.0</v>
      </c>
      <c r="G1147" t="s" s="8">
        <v>60</v>
      </c>
      <c r="H1147" t="s" s="8">
        <v>1394</v>
      </c>
      <c r="I1147" t="s" s="8">
        <v>1425</v>
      </c>
    </row>
    <row r="1148" ht="16.0" customHeight="true">
      <c r="A1148" t="n" s="7">
        <v>5.034211E7</v>
      </c>
      <c r="B1148" t="s" s="8">
        <v>1221</v>
      </c>
      <c r="C1148" t="n" s="8">
        <f>IF(false,"120921853", "120921853")</f>
      </c>
      <c r="D1148" t="s" s="8">
        <v>412</v>
      </c>
      <c r="E1148" t="n" s="8">
        <v>1.0</v>
      </c>
      <c r="F1148" t="n" s="8">
        <v>1048.0</v>
      </c>
      <c r="G1148" t="s" s="8">
        <v>53</v>
      </c>
      <c r="H1148" t="s" s="8">
        <v>1394</v>
      </c>
      <c r="I1148" t="s" s="8">
        <v>1426</v>
      </c>
    </row>
    <row r="1149" ht="16.0" customHeight="true">
      <c r="A1149" t="n" s="7">
        <v>5.0441849E7</v>
      </c>
      <c r="B1149" t="s" s="8">
        <v>1221</v>
      </c>
      <c r="C1149" t="n" s="8">
        <f>IF(false,"120922903", "120922903")</f>
      </c>
      <c r="D1149" t="s" s="8">
        <v>552</v>
      </c>
      <c r="E1149" t="n" s="8">
        <v>1.0</v>
      </c>
      <c r="F1149" t="n" s="8">
        <v>102.0</v>
      </c>
      <c r="G1149" t="s" s="8">
        <v>63</v>
      </c>
      <c r="H1149" t="s" s="8">
        <v>1394</v>
      </c>
      <c r="I1149" t="s" s="8">
        <v>1427</v>
      </c>
    </row>
    <row r="1150" ht="16.0" customHeight="true">
      <c r="A1150" t="n" s="7">
        <v>5.0450586E7</v>
      </c>
      <c r="B1150" t="s" s="8">
        <v>1321</v>
      </c>
      <c r="C1150" t="n" s="8">
        <f>IF(false,"120921439", "120921439")</f>
      </c>
      <c r="D1150" t="s" s="8">
        <v>57</v>
      </c>
      <c r="E1150" t="n" s="8">
        <v>1.0</v>
      </c>
      <c r="F1150" t="n" s="8">
        <v>90.0</v>
      </c>
      <c r="G1150" t="s" s="8">
        <v>63</v>
      </c>
      <c r="H1150" t="s" s="8">
        <v>1394</v>
      </c>
      <c r="I1150" t="s" s="8">
        <v>1428</v>
      </c>
    </row>
    <row r="1151" ht="16.0" customHeight="true">
      <c r="A1151" t="n" s="7">
        <v>5.0440312E7</v>
      </c>
      <c r="B1151" t="s" s="8">
        <v>1221</v>
      </c>
      <c r="C1151" t="n" s="8">
        <f>IF(false,"120922947", "120922947")</f>
      </c>
      <c r="D1151" t="s" s="8">
        <v>491</v>
      </c>
      <c r="E1151" t="n" s="8">
        <v>1.0</v>
      </c>
      <c r="F1151" t="n" s="8">
        <v>141.0</v>
      </c>
      <c r="G1151" t="s" s="8">
        <v>53</v>
      </c>
      <c r="H1151" t="s" s="8">
        <v>1394</v>
      </c>
      <c r="I1151" t="s" s="8">
        <v>1429</v>
      </c>
    </row>
    <row r="1152" ht="16.0" customHeight="true">
      <c r="A1152" t="n" s="7">
        <v>5.0450586E7</v>
      </c>
      <c r="B1152" t="s" s="8">
        <v>1321</v>
      </c>
      <c r="C1152" t="n" s="8">
        <f>IF(false,"120921439", "120921439")</f>
      </c>
      <c r="D1152" t="s" s="8">
        <v>57</v>
      </c>
      <c r="E1152" t="n" s="8">
        <v>1.0</v>
      </c>
      <c r="F1152" t="n" s="8">
        <v>496.0</v>
      </c>
      <c r="G1152" t="s" s="8">
        <v>53</v>
      </c>
      <c r="H1152" t="s" s="8">
        <v>1394</v>
      </c>
      <c r="I1152" t="s" s="8">
        <v>1430</v>
      </c>
    </row>
    <row r="1153" ht="16.0" customHeight="true">
      <c r="A1153" t="n" s="7">
        <v>5.044476E7</v>
      </c>
      <c r="B1153" t="s" s="8">
        <v>1221</v>
      </c>
      <c r="C1153" t="n" s="8">
        <f>IF(false,"01-003884", "01-003884")</f>
      </c>
      <c r="D1153" t="s" s="8">
        <v>398</v>
      </c>
      <c r="E1153" t="n" s="8">
        <v>1.0</v>
      </c>
      <c r="F1153" t="n" s="8">
        <v>150.0</v>
      </c>
      <c r="G1153" t="s" s="8">
        <v>63</v>
      </c>
      <c r="H1153" t="s" s="8">
        <v>1394</v>
      </c>
      <c r="I1153" t="s" s="8">
        <v>1431</v>
      </c>
    </row>
    <row r="1154" ht="16.0" customHeight="true">
      <c r="A1154" t="n" s="7">
        <v>5.044476E7</v>
      </c>
      <c r="B1154" t="s" s="8">
        <v>1221</v>
      </c>
      <c r="C1154" t="n" s="8">
        <f>IF(false,"01-003884", "01-003884")</f>
      </c>
      <c r="D1154" t="s" s="8">
        <v>398</v>
      </c>
      <c r="E1154" t="n" s="8">
        <v>1.0</v>
      </c>
      <c r="F1154" t="n" s="8">
        <v>154.0</v>
      </c>
      <c r="G1154" t="s" s="8">
        <v>60</v>
      </c>
      <c r="H1154" t="s" s="8">
        <v>1394</v>
      </c>
      <c r="I1154" t="s" s="8">
        <v>1432</v>
      </c>
    </row>
    <row r="1155" ht="16.0" customHeight="true">
      <c r="A1155" t="n" s="7">
        <v>5.0454983E7</v>
      </c>
      <c r="B1155" t="s" s="8">
        <v>1321</v>
      </c>
      <c r="C1155" t="n" s="8">
        <f>IF(false,"005-1255", "005-1255")</f>
      </c>
      <c r="D1155" t="s" s="8">
        <v>234</v>
      </c>
      <c r="E1155" t="n" s="8">
        <v>4.0</v>
      </c>
      <c r="F1155" t="n" s="8">
        <v>680.0</v>
      </c>
      <c r="G1155" t="s" s="8">
        <v>63</v>
      </c>
      <c r="H1155" t="s" s="8">
        <v>1394</v>
      </c>
      <c r="I1155" t="s" s="8">
        <v>1433</v>
      </c>
    </row>
    <row r="1156" ht="16.0" customHeight="true">
      <c r="A1156" t="n" s="7">
        <v>5.0454983E7</v>
      </c>
      <c r="B1156" t="s" s="8">
        <v>1321</v>
      </c>
      <c r="C1156" t="n" s="8">
        <f>IF(false,"005-1255", "005-1255")</f>
      </c>
      <c r="D1156" t="s" s="8">
        <v>234</v>
      </c>
      <c r="E1156" t="n" s="8">
        <v>4.0</v>
      </c>
      <c r="F1156" t="n" s="8">
        <v>1243.0</v>
      </c>
      <c r="G1156" t="s" s="8">
        <v>53</v>
      </c>
      <c r="H1156" t="s" s="8">
        <v>1394</v>
      </c>
      <c r="I1156" t="s" s="8">
        <v>1434</v>
      </c>
    </row>
    <row r="1157" ht="16.0" customHeight="true">
      <c r="A1157" t="n" s="7">
        <v>5.0273679E7</v>
      </c>
      <c r="B1157" t="s" s="8">
        <v>1106</v>
      </c>
      <c r="C1157" t="n" s="8">
        <f>IF(false,"01-004188", "01-004188")</f>
      </c>
      <c r="D1157" t="s" s="8">
        <v>312</v>
      </c>
      <c r="E1157" t="n" s="8">
        <v>1.0</v>
      </c>
      <c r="F1157" t="n" s="8">
        <v>75.0</v>
      </c>
      <c r="G1157" t="s" s="8">
        <v>63</v>
      </c>
      <c r="H1157" t="s" s="8">
        <v>1394</v>
      </c>
      <c r="I1157" t="s" s="8">
        <v>1435</v>
      </c>
    </row>
    <row r="1158" ht="16.0" customHeight="true">
      <c r="A1158" t="n" s="7">
        <v>5.0273679E7</v>
      </c>
      <c r="B1158" t="s" s="8">
        <v>1106</v>
      </c>
      <c r="C1158" t="n" s="8">
        <f>IF(false,"120922481", "120922481")</f>
      </c>
      <c r="D1158" t="s" s="8">
        <v>248</v>
      </c>
      <c r="E1158" t="n" s="8">
        <v>1.0</v>
      </c>
      <c r="F1158" t="n" s="8">
        <v>49.0</v>
      </c>
      <c r="G1158" t="s" s="8">
        <v>63</v>
      </c>
      <c r="H1158" t="s" s="8">
        <v>1394</v>
      </c>
      <c r="I1158" t="s" s="8">
        <v>1435</v>
      </c>
    </row>
    <row r="1159" ht="16.0" customHeight="true">
      <c r="A1159" t="n" s="7">
        <v>5.0285434E7</v>
      </c>
      <c r="B1159" t="s" s="8">
        <v>1106</v>
      </c>
      <c r="C1159" t="n" s="8">
        <f>IF(false,"120923015", "120923015")</f>
      </c>
      <c r="D1159" t="s" s="8">
        <v>1436</v>
      </c>
      <c r="E1159" t="n" s="8">
        <v>1.0</v>
      </c>
      <c r="F1159" t="n" s="8">
        <v>42.0</v>
      </c>
      <c r="G1159" t="s" s="8">
        <v>63</v>
      </c>
      <c r="H1159" t="s" s="8">
        <v>1394</v>
      </c>
      <c r="I1159" t="s" s="8">
        <v>1437</v>
      </c>
    </row>
    <row r="1160" ht="16.0" customHeight="true">
      <c r="A1160" t="n" s="7">
        <v>5.0052682E7</v>
      </c>
      <c r="B1160" t="s" s="8">
        <v>1005</v>
      </c>
      <c r="C1160" t="n" s="8">
        <f>IF(false,"003-318", "003-318")</f>
      </c>
      <c r="D1160" t="s" s="8">
        <v>109</v>
      </c>
      <c r="E1160" t="n" s="8">
        <v>1.0</v>
      </c>
      <c r="F1160" t="n" s="8">
        <v>1264.0</v>
      </c>
      <c r="G1160" t="s" s="8">
        <v>63</v>
      </c>
      <c r="H1160" t="s" s="8">
        <v>1394</v>
      </c>
      <c r="I1160" t="s" s="8">
        <v>1438</v>
      </c>
    </row>
    <row r="1161" ht="16.0" customHeight="true">
      <c r="A1161" t="n" s="7">
        <v>5.0342431E7</v>
      </c>
      <c r="B1161" t="s" s="8">
        <v>1221</v>
      </c>
      <c r="C1161" t="n" s="8">
        <f>IF(false,"120922947", "120922947")</f>
      </c>
      <c r="D1161" t="s" s="8">
        <v>491</v>
      </c>
      <c r="E1161" t="n" s="8">
        <v>1.0</v>
      </c>
      <c r="F1161" t="n" s="8">
        <v>1898.0</v>
      </c>
      <c r="G1161" t="s" s="8">
        <v>53</v>
      </c>
      <c r="H1161" t="s" s="8">
        <v>1394</v>
      </c>
      <c r="I1161" t="s" s="8">
        <v>1439</v>
      </c>
    </row>
    <row r="1162" ht="16.0" customHeight="true">
      <c r="A1162" t="n" s="7">
        <v>5.0458838E7</v>
      </c>
      <c r="B1162" t="s" s="8">
        <v>1321</v>
      </c>
      <c r="C1162" t="n" s="8">
        <f>IF(false,"120921898", "120921898")</f>
      </c>
      <c r="D1162" t="s" s="8">
        <v>606</v>
      </c>
      <c r="E1162" t="n" s="8">
        <v>1.0</v>
      </c>
      <c r="F1162" t="n" s="8">
        <v>411.0</v>
      </c>
      <c r="G1162" t="s" s="8">
        <v>53</v>
      </c>
      <c r="H1162" t="s" s="8">
        <v>1394</v>
      </c>
      <c r="I1162" t="s" s="8">
        <v>1440</v>
      </c>
    </row>
    <row r="1163" ht="16.0" customHeight="true">
      <c r="A1163" t="n" s="7">
        <v>5.0316895E7</v>
      </c>
      <c r="B1163" t="s" s="8">
        <v>1221</v>
      </c>
      <c r="C1163" t="n" s="8">
        <f>IF(false,"120922724", "120922724")</f>
      </c>
      <c r="D1163" t="s" s="8">
        <v>1441</v>
      </c>
      <c r="E1163" t="n" s="8">
        <v>1.0</v>
      </c>
      <c r="F1163" t="n" s="8">
        <v>229.0</v>
      </c>
      <c r="G1163" t="s" s="8">
        <v>53</v>
      </c>
      <c r="H1163" t="s" s="8">
        <v>1394</v>
      </c>
      <c r="I1163" t="s" s="8">
        <v>1442</v>
      </c>
    </row>
    <row r="1164" ht="16.0" customHeight="true">
      <c r="A1164" t="n" s="7">
        <v>5.0153606E7</v>
      </c>
      <c r="B1164" t="s" s="8">
        <v>1005</v>
      </c>
      <c r="C1164" t="n" s="8">
        <f>IF(false,"01-003884", "01-003884")</f>
      </c>
      <c r="D1164" t="s" s="8">
        <v>398</v>
      </c>
      <c r="E1164" t="n" s="8">
        <v>1.0</v>
      </c>
      <c r="F1164" t="n" s="8">
        <v>150.0</v>
      </c>
      <c r="G1164" t="s" s="8">
        <v>63</v>
      </c>
      <c r="H1164" t="s" s="8">
        <v>1394</v>
      </c>
      <c r="I1164" t="s" s="8">
        <v>1443</v>
      </c>
    </row>
    <row r="1165" ht="16.0" customHeight="true">
      <c r="A1165" t="n" s="7">
        <v>5.0058877E7</v>
      </c>
      <c r="B1165" t="s" s="8">
        <v>1005</v>
      </c>
      <c r="C1165" t="n" s="8">
        <f>IF(false,"120922891", "120922891")</f>
      </c>
      <c r="D1165" t="s" s="8">
        <v>1069</v>
      </c>
      <c r="E1165" t="n" s="8">
        <v>2.0</v>
      </c>
      <c r="F1165" t="n" s="8">
        <v>122.0</v>
      </c>
      <c r="G1165" t="s" s="8">
        <v>63</v>
      </c>
      <c r="H1165" t="s" s="8">
        <v>1394</v>
      </c>
      <c r="I1165" t="s" s="8">
        <v>1444</v>
      </c>
    </row>
    <row r="1166" ht="16.0" customHeight="true">
      <c r="A1166" t="n" s="7">
        <v>5.0008052E7</v>
      </c>
      <c r="B1166" t="s" s="8">
        <v>875</v>
      </c>
      <c r="C1166" t="n" s="8">
        <f>IF(false,"120921428", "120921428")</f>
      </c>
      <c r="D1166" t="s" s="8">
        <v>696</v>
      </c>
      <c r="E1166" t="n" s="8">
        <v>2.0</v>
      </c>
      <c r="F1166" t="n" s="8">
        <v>176.0</v>
      </c>
      <c r="G1166" t="s" s="8">
        <v>63</v>
      </c>
      <c r="H1166" t="s" s="8">
        <v>1394</v>
      </c>
      <c r="I1166" t="s" s="8">
        <v>1445</v>
      </c>
    </row>
    <row r="1167" ht="16.0" customHeight="true">
      <c r="A1167" t="n" s="7">
        <v>5.0296779E7</v>
      </c>
      <c r="B1167" t="s" s="8">
        <v>1106</v>
      </c>
      <c r="C1167" t="n" s="8">
        <f>IF(false,"120923164", "120923164")</f>
      </c>
      <c r="D1167" t="s" s="8">
        <v>1310</v>
      </c>
      <c r="E1167" t="n" s="8">
        <v>1.0</v>
      </c>
      <c r="F1167" t="n" s="8">
        <v>194.0</v>
      </c>
      <c r="G1167" t="s" s="8">
        <v>63</v>
      </c>
      <c r="H1167" t="s" s="8">
        <v>1394</v>
      </c>
      <c r="I1167" t="s" s="8">
        <v>1446</v>
      </c>
    </row>
    <row r="1168" ht="16.0" customHeight="true">
      <c r="A1168" t="n" s="7">
        <v>5.0146159E7</v>
      </c>
      <c r="B1168" t="s" s="8">
        <v>1005</v>
      </c>
      <c r="C1168" t="n" s="8">
        <f>IF(false,"120921947", "120921947")</f>
      </c>
      <c r="D1168" t="s" s="8">
        <v>112</v>
      </c>
      <c r="E1168" t="n" s="8">
        <v>1.0</v>
      </c>
      <c r="F1168" t="n" s="8">
        <v>89.0</v>
      </c>
      <c r="G1168" t="s" s="8">
        <v>63</v>
      </c>
      <c r="H1168" t="s" s="8">
        <v>1394</v>
      </c>
      <c r="I1168" t="s" s="8">
        <v>1447</v>
      </c>
    </row>
    <row r="1169" ht="16.0" customHeight="true">
      <c r="A1169" t="n" s="7">
        <v>5.0467831E7</v>
      </c>
      <c r="B1169" t="s" s="8">
        <v>1321</v>
      </c>
      <c r="C1169" t="n" s="8">
        <f>IF(false,"01-003884", "01-003884")</f>
      </c>
      <c r="D1169" t="s" s="8">
        <v>398</v>
      </c>
      <c r="E1169" t="n" s="8">
        <v>2.0</v>
      </c>
      <c r="F1169" t="n" s="8">
        <v>200.0</v>
      </c>
      <c r="G1169" t="s" s="8">
        <v>63</v>
      </c>
      <c r="H1169" t="s" s="8">
        <v>1394</v>
      </c>
      <c r="I1169" t="s" s="8">
        <v>1448</v>
      </c>
    </row>
    <row r="1170" ht="16.0" customHeight="true">
      <c r="A1170" t="n" s="7">
        <v>5.0467831E7</v>
      </c>
      <c r="B1170" t="s" s="8">
        <v>1321</v>
      </c>
      <c r="C1170" t="n" s="8">
        <f>IF(false,"01-003884", "01-003884")</f>
      </c>
      <c r="D1170" t="s" s="8">
        <v>398</v>
      </c>
      <c r="E1170" t="n" s="8">
        <v>2.0</v>
      </c>
      <c r="F1170" t="n" s="8">
        <v>1161.0</v>
      </c>
      <c r="G1170" t="s" s="8">
        <v>60</v>
      </c>
      <c r="H1170" t="s" s="8">
        <v>1394</v>
      </c>
      <c r="I1170" t="s" s="8">
        <v>1449</v>
      </c>
    </row>
    <row r="1171" ht="16.0" customHeight="true">
      <c r="A1171" t="n" s="7">
        <v>5.0207733E7</v>
      </c>
      <c r="B1171" t="s" s="8">
        <v>1106</v>
      </c>
      <c r="C1171" t="n" s="8">
        <f>IF(false,"005-1108", "005-1108")</f>
      </c>
      <c r="D1171" t="s" s="8">
        <v>196</v>
      </c>
      <c r="E1171" t="n" s="8">
        <v>2.0</v>
      </c>
      <c r="F1171" t="n" s="8">
        <v>210.0</v>
      </c>
      <c r="G1171" t="s" s="8">
        <v>63</v>
      </c>
      <c r="H1171" t="s" s="8">
        <v>1394</v>
      </c>
      <c r="I1171" t="s" s="8">
        <v>1450</v>
      </c>
    </row>
    <row r="1172" ht="16.0" customHeight="true">
      <c r="A1172" t="n" s="7">
        <v>5.0285434E7</v>
      </c>
      <c r="B1172" t="s" s="8">
        <v>1106</v>
      </c>
      <c r="C1172" t="n" s="8">
        <f>IF(false,"120923015", "120923015")</f>
      </c>
      <c r="D1172" t="s" s="8">
        <v>1436</v>
      </c>
      <c r="E1172" t="n" s="8">
        <v>1.0</v>
      </c>
      <c r="F1172" t="n" s="8">
        <v>31.0</v>
      </c>
      <c r="G1172" t="s" s="8">
        <v>53</v>
      </c>
      <c r="H1172" t="s" s="8">
        <v>1394</v>
      </c>
      <c r="I1172" t="s" s="8">
        <v>1451</v>
      </c>
    </row>
    <row r="1173" ht="16.0" customHeight="true">
      <c r="A1173" t="n" s="7">
        <v>5.0267717E7</v>
      </c>
      <c r="B1173" t="s" s="8">
        <v>1106</v>
      </c>
      <c r="C1173" t="n" s="8">
        <f>IF(false,"120922613", "120922613")</f>
      </c>
      <c r="D1173" t="s" s="8">
        <v>1312</v>
      </c>
      <c r="E1173" t="n" s="8">
        <v>1.0</v>
      </c>
      <c r="F1173" t="n" s="8">
        <v>135.0</v>
      </c>
      <c r="G1173" t="s" s="8">
        <v>63</v>
      </c>
      <c r="H1173" t="s" s="8">
        <v>1394</v>
      </c>
      <c r="I1173" t="s" s="8">
        <v>1452</v>
      </c>
    </row>
    <row r="1174" ht="16.0" customHeight="true">
      <c r="A1174" t="n" s="7">
        <v>5.0273679E7</v>
      </c>
      <c r="B1174" t="s" s="8">
        <v>1106</v>
      </c>
      <c r="C1174" t="n" s="8">
        <f>IF(false,"01-004188", "01-004188")</f>
      </c>
      <c r="D1174" t="s" s="8">
        <v>312</v>
      </c>
      <c r="E1174" t="n" s="8">
        <v>1.0</v>
      </c>
      <c r="F1174" t="n" s="8">
        <v>424.0</v>
      </c>
      <c r="G1174" t="s" s="8">
        <v>53</v>
      </c>
      <c r="H1174" t="s" s="8">
        <v>1394</v>
      </c>
      <c r="I1174" t="s" s="8">
        <v>1453</v>
      </c>
    </row>
    <row r="1175" ht="16.0" customHeight="true">
      <c r="A1175" t="n" s="7">
        <v>5.0273679E7</v>
      </c>
      <c r="B1175" t="s" s="8">
        <v>1106</v>
      </c>
      <c r="C1175" t="n" s="8">
        <f>IF(false,"120922481", "120922481")</f>
      </c>
      <c r="D1175" t="s" s="8">
        <v>248</v>
      </c>
      <c r="E1175" t="n" s="8">
        <v>1.0</v>
      </c>
      <c r="F1175" t="n" s="8">
        <v>278.0</v>
      </c>
      <c r="G1175" t="s" s="8">
        <v>53</v>
      </c>
      <c r="H1175" t="s" s="8">
        <v>1394</v>
      </c>
      <c r="I1175" t="s" s="8">
        <v>1453</v>
      </c>
    </row>
    <row r="1176" ht="16.0" customHeight="true">
      <c r="A1176" t="n" s="7">
        <v>5.0259549E7</v>
      </c>
      <c r="B1176" t="s" s="8">
        <v>1106</v>
      </c>
      <c r="C1176" t="n" s="8">
        <f>IF(false,"120922871", "120922871")</f>
      </c>
      <c r="D1176" t="s" s="8">
        <v>152</v>
      </c>
      <c r="E1176" t="n" s="8">
        <v>1.0</v>
      </c>
      <c r="F1176" t="n" s="8">
        <v>91.0</v>
      </c>
      <c r="G1176" t="s" s="8">
        <v>60</v>
      </c>
      <c r="H1176" t="s" s="8">
        <v>1394</v>
      </c>
      <c r="I1176" t="s" s="8">
        <v>1454</v>
      </c>
    </row>
    <row r="1177" ht="16.0" customHeight="true">
      <c r="A1177" t="n" s="7">
        <v>5.0448466E7</v>
      </c>
      <c r="B1177" t="s" s="8">
        <v>1321</v>
      </c>
      <c r="C1177" t="n" s="8">
        <f>IF(false,"01-003884", "01-003884")</f>
      </c>
      <c r="D1177" t="s" s="8">
        <v>398</v>
      </c>
      <c r="E1177" t="n" s="8">
        <v>1.0</v>
      </c>
      <c r="F1177" t="n" s="8">
        <v>150.0</v>
      </c>
      <c r="G1177" t="s" s="8">
        <v>63</v>
      </c>
      <c r="H1177" t="s" s="8">
        <v>1394</v>
      </c>
      <c r="I1177" t="s" s="8">
        <v>1455</v>
      </c>
    </row>
    <row r="1178" ht="16.0" customHeight="true">
      <c r="A1178" t="n" s="7">
        <v>5.0173983E7</v>
      </c>
      <c r="B1178" t="s" s="8">
        <v>1106</v>
      </c>
      <c r="C1178" t="n" s="8">
        <f>IF(false,"120921816", "120921816")</f>
      </c>
      <c r="D1178" t="s" s="8">
        <v>565</v>
      </c>
      <c r="E1178" t="n" s="8">
        <v>1.0</v>
      </c>
      <c r="F1178" t="n" s="8">
        <v>202.0</v>
      </c>
      <c r="G1178" t="s" s="8">
        <v>60</v>
      </c>
      <c r="H1178" t="s" s="8">
        <v>1394</v>
      </c>
      <c r="I1178" t="s" s="8">
        <v>1456</v>
      </c>
    </row>
    <row r="1179" ht="16.0" customHeight="true">
      <c r="A1179" t="n" s="7">
        <v>5.0152433E7</v>
      </c>
      <c r="B1179" t="s" s="8">
        <v>1005</v>
      </c>
      <c r="C1179" t="n" s="8">
        <f>IF(false,"005-1273", "005-1273")</f>
      </c>
      <c r="D1179" t="s" s="8">
        <v>812</v>
      </c>
      <c r="E1179" t="n" s="8">
        <v>1.0</v>
      </c>
      <c r="F1179" t="n" s="8">
        <v>575.0</v>
      </c>
      <c r="G1179" t="s" s="8">
        <v>53</v>
      </c>
      <c r="H1179" t="s" s="8">
        <v>1394</v>
      </c>
      <c r="I1179" t="s" s="8">
        <v>1457</v>
      </c>
    </row>
    <row r="1180" ht="16.0" customHeight="true">
      <c r="A1180" t="n" s="7">
        <v>5.0111648E7</v>
      </c>
      <c r="B1180" t="s" s="8">
        <v>1005</v>
      </c>
      <c r="C1180" t="n" s="8">
        <f>IF(false,"120921544", "120921544")</f>
      </c>
      <c r="D1180" t="s" s="8">
        <v>73</v>
      </c>
      <c r="E1180" t="n" s="8">
        <v>2.0</v>
      </c>
      <c r="F1180" t="n" s="8">
        <v>302.0</v>
      </c>
      <c r="G1180" t="s" s="8">
        <v>63</v>
      </c>
      <c r="H1180" t="s" s="8">
        <v>1394</v>
      </c>
      <c r="I1180" t="s" s="8">
        <v>1458</v>
      </c>
    </row>
    <row r="1181" ht="16.0" customHeight="true">
      <c r="A1181" t="n" s="7">
        <v>5.01024E7</v>
      </c>
      <c r="B1181" t="s" s="8">
        <v>1005</v>
      </c>
      <c r="C1181" t="n" s="8">
        <f>IF(false,"005-1514", "005-1514")</f>
      </c>
      <c r="D1181" t="s" s="8">
        <v>305</v>
      </c>
      <c r="E1181" t="n" s="8">
        <v>1.0</v>
      </c>
      <c r="F1181" t="n" s="8">
        <v>262.0</v>
      </c>
      <c r="G1181" t="s" s="8">
        <v>60</v>
      </c>
      <c r="H1181" t="s" s="8">
        <v>1394</v>
      </c>
      <c r="I1181" t="s" s="8">
        <v>1459</v>
      </c>
    </row>
    <row r="1182" ht="16.0" customHeight="true">
      <c r="A1182" t="n" s="7">
        <v>4.9695069E7</v>
      </c>
      <c r="B1182" t="s" s="8">
        <v>857</v>
      </c>
      <c r="C1182" t="n" s="8">
        <f>IF(false,"005-1255", "005-1255")</f>
      </c>
      <c r="D1182" t="s" s="8">
        <v>234</v>
      </c>
      <c r="E1182" t="n" s="8">
        <v>1.0</v>
      </c>
      <c r="F1182" t="n" s="8">
        <v>170.0</v>
      </c>
      <c r="G1182" t="s" s="8">
        <v>63</v>
      </c>
      <c r="H1182" t="s" s="8">
        <v>1394</v>
      </c>
      <c r="I1182" t="s" s="8">
        <v>1460</v>
      </c>
    </row>
    <row r="1183" ht="16.0" customHeight="true">
      <c r="A1183" t="n" s="7">
        <v>5.0087613E7</v>
      </c>
      <c r="B1183" t="s" s="8">
        <v>1005</v>
      </c>
      <c r="C1183" t="n" s="8">
        <f>IF(false,"005-1273", "005-1273")</f>
      </c>
      <c r="D1183" t="s" s="8">
        <v>812</v>
      </c>
      <c r="E1183" t="n" s="8">
        <v>1.0</v>
      </c>
      <c r="F1183" t="n" s="8">
        <v>502.0</v>
      </c>
      <c r="G1183" t="s" s="8">
        <v>53</v>
      </c>
      <c r="H1183" t="s" s="8">
        <v>1394</v>
      </c>
      <c r="I1183" t="s" s="8">
        <v>1461</v>
      </c>
    </row>
    <row r="1184" ht="16.0" customHeight="true">
      <c r="A1184" t="n" s="7">
        <v>5.043015E7</v>
      </c>
      <c r="B1184" t="s" s="8">
        <v>1221</v>
      </c>
      <c r="C1184" t="n" s="8">
        <f>IF(false,"005-1261", "005-1261")</f>
      </c>
      <c r="D1184" t="s" s="8">
        <v>1462</v>
      </c>
      <c r="E1184" t="n" s="8">
        <v>1.0</v>
      </c>
      <c r="F1184" t="n" s="8">
        <v>1.0</v>
      </c>
      <c r="G1184" t="s" s="8">
        <v>53</v>
      </c>
      <c r="H1184" t="s" s="8">
        <v>1394</v>
      </c>
      <c r="I1184" t="s" s="8">
        <v>1463</v>
      </c>
    </row>
    <row r="1185" ht="16.0" customHeight="true">
      <c r="A1185" t="n" s="7">
        <v>5.039196E7</v>
      </c>
      <c r="B1185" t="s" s="8">
        <v>1221</v>
      </c>
      <c r="C1185" t="n" s="8">
        <f>IF(false,"120921202", "120921202")</f>
      </c>
      <c r="D1185" t="s" s="8">
        <v>1464</v>
      </c>
      <c r="E1185" t="n" s="8">
        <v>3.0</v>
      </c>
      <c r="F1185" t="n" s="8">
        <v>1466.0</v>
      </c>
      <c r="G1185" t="s" s="8">
        <v>60</v>
      </c>
      <c r="H1185" t="s" s="8">
        <v>1394</v>
      </c>
      <c r="I1185" t="s" s="8">
        <v>1465</v>
      </c>
    </row>
    <row r="1186" ht="16.0" customHeight="true">
      <c r="A1186" t="n" s="7">
        <v>5.0437829E7</v>
      </c>
      <c r="B1186" t="s" s="8">
        <v>1221</v>
      </c>
      <c r="C1186" t="n" s="8">
        <f>IF(false,"120922947", "120922947")</f>
      </c>
      <c r="D1186" t="s" s="8">
        <v>491</v>
      </c>
      <c r="E1186" t="n" s="8">
        <v>1.0</v>
      </c>
      <c r="F1186" t="n" s="8">
        <v>231.0</v>
      </c>
      <c r="G1186" t="s" s="8">
        <v>60</v>
      </c>
      <c r="H1186" t="s" s="8">
        <v>1394</v>
      </c>
      <c r="I1186" t="s" s="8">
        <v>1466</v>
      </c>
    </row>
    <row r="1187" ht="16.0" customHeight="true">
      <c r="A1187" t="n" s="7">
        <v>5.0464826E7</v>
      </c>
      <c r="B1187" t="s" s="8">
        <v>1321</v>
      </c>
      <c r="C1187" t="n" s="8">
        <f>IF(false,"005-1255", "005-1255")</f>
      </c>
      <c r="D1187" t="s" s="8">
        <v>234</v>
      </c>
      <c r="E1187" t="n" s="8">
        <v>1.0</v>
      </c>
      <c r="F1187" t="n" s="8">
        <v>170.0</v>
      </c>
      <c r="G1187" t="s" s="8">
        <v>63</v>
      </c>
      <c r="H1187" t="s" s="8">
        <v>1394</v>
      </c>
      <c r="I1187" t="s" s="8">
        <v>1467</v>
      </c>
    </row>
    <row r="1188" ht="16.0" customHeight="true">
      <c r="A1188" t="n" s="7">
        <v>5.054108E7</v>
      </c>
      <c r="B1188" t="s" s="8">
        <v>1321</v>
      </c>
      <c r="C1188" t="n" s="8">
        <f>IF(false,"120921506", "120921506")</f>
      </c>
      <c r="D1188" t="s" s="8">
        <v>1468</v>
      </c>
      <c r="E1188" t="n" s="8">
        <v>2.0</v>
      </c>
      <c r="F1188" t="n" s="8">
        <v>17.0</v>
      </c>
      <c r="G1188" t="s" s="8">
        <v>53</v>
      </c>
      <c r="H1188" t="s" s="8">
        <v>1394</v>
      </c>
      <c r="I1188" t="s" s="8">
        <v>1469</v>
      </c>
    </row>
    <row r="1189" ht="16.0" customHeight="true">
      <c r="A1189" t="n" s="7">
        <v>5.0453393E7</v>
      </c>
      <c r="B1189" t="s" s="8">
        <v>1321</v>
      </c>
      <c r="C1189" t="n" s="8">
        <f>IF(false,"120922903", "120922903")</f>
      </c>
      <c r="D1189" t="s" s="8">
        <v>552</v>
      </c>
      <c r="E1189" t="n" s="8">
        <v>3.0</v>
      </c>
      <c r="F1189" t="n" s="8">
        <v>507.0</v>
      </c>
      <c r="G1189" t="s" s="8">
        <v>63</v>
      </c>
      <c r="H1189" t="s" s="8">
        <v>1470</v>
      </c>
      <c r="I1189" t="s" s="8">
        <v>1471</v>
      </c>
    </row>
    <row r="1190" ht="16.0" customHeight="true">
      <c r="A1190" t="n" s="7">
        <v>5.0513925E7</v>
      </c>
      <c r="B1190" t="s" s="8">
        <v>1321</v>
      </c>
      <c r="C1190" t="n" s="8">
        <f>IF(false,"120921901", "120921901")</f>
      </c>
      <c r="D1190" t="s" s="8">
        <v>88</v>
      </c>
      <c r="E1190" t="n" s="8">
        <v>3.0</v>
      </c>
      <c r="F1190" t="n" s="8">
        <v>1191.0</v>
      </c>
      <c r="G1190" t="s" s="8">
        <v>60</v>
      </c>
      <c r="H1190" t="s" s="8">
        <v>1470</v>
      </c>
      <c r="I1190" t="s" s="8">
        <v>1472</v>
      </c>
    </row>
    <row r="1191" ht="16.0" customHeight="true">
      <c r="A1191" t="n" s="7">
        <v>5.0554008E7</v>
      </c>
      <c r="B1191" t="s" s="8">
        <v>1321</v>
      </c>
      <c r="C1191" t="n" s="8">
        <f>IF(false,"120921947", "120921947")</f>
      </c>
      <c r="D1191" t="s" s="8">
        <v>112</v>
      </c>
      <c r="E1191" t="n" s="8">
        <v>1.0</v>
      </c>
      <c r="F1191" t="n" s="8">
        <v>210.0</v>
      </c>
      <c r="G1191" t="s" s="8">
        <v>53</v>
      </c>
      <c r="H1191" t="s" s="8">
        <v>1470</v>
      </c>
      <c r="I1191" t="s" s="8">
        <v>1473</v>
      </c>
    </row>
    <row r="1192" ht="16.0" customHeight="true">
      <c r="A1192" t="n" s="7">
        <v>5.0579933E7</v>
      </c>
      <c r="B1192" t="s" s="8">
        <v>1394</v>
      </c>
      <c r="C1192" t="n" s="8">
        <f>IF(false,"002-937", "002-937")</f>
      </c>
      <c r="D1192" t="s" s="8">
        <v>1364</v>
      </c>
      <c r="E1192" t="n" s="8">
        <v>2.0</v>
      </c>
      <c r="F1192" t="n" s="8">
        <v>257.0</v>
      </c>
      <c r="G1192" t="s" s="8">
        <v>60</v>
      </c>
      <c r="H1192" t="s" s="8">
        <v>1470</v>
      </c>
      <c r="I1192" t="s" s="8">
        <v>1474</v>
      </c>
    </row>
    <row r="1193" ht="16.0" customHeight="true">
      <c r="A1193" t="n" s="7">
        <v>5.0492847E7</v>
      </c>
      <c r="B1193" t="s" s="8">
        <v>1321</v>
      </c>
      <c r="C1193" t="n" s="8">
        <f>IF(false,"120922767", "120922767")</f>
      </c>
      <c r="D1193" t="s" s="8">
        <v>1131</v>
      </c>
      <c r="E1193" t="n" s="8">
        <v>1.0</v>
      </c>
      <c r="F1193" t="n" s="8">
        <v>107.0</v>
      </c>
      <c r="G1193" t="s" s="8">
        <v>53</v>
      </c>
      <c r="H1193" t="s" s="8">
        <v>1470</v>
      </c>
      <c r="I1193" t="s" s="8">
        <v>1475</v>
      </c>
    </row>
    <row r="1194" ht="16.0" customHeight="true">
      <c r="A1194" t="n" s="7">
        <v>5.0559702E7</v>
      </c>
      <c r="B1194" t="s" s="8">
        <v>1321</v>
      </c>
      <c r="C1194" t="n" s="8">
        <f>IF(false,"120922953", "120922953")</f>
      </c>
      <c r="D1194" t="s" s="8">
        <v>1050</v>
      </c>
      <c r="E1194" t="n" s="8">
        <v>1.0</v>
      </c>
      <c r="F1194" t="n" s="8">
        <v>1598.0</v>
      </c>
      <c r="G1194" t="s" s="8">
        <v>60</v>
      </c>
      <c r="H1194" t="s" s="8">
        <v>1470</v>
      </c>
      <c r="I1194" t="s" s="8">
        <v>1476</v>
      </c>
    </row>
    <row r="1195" ht="16.0" customHeight="true">
      <c r="A1195" t="n" s="7">
        <v>5.0513925E7</v>
      </c>
      <c r="B1195" t="s" s="8">
        <v>1321</v>
      </c>
      <c r="C1195" t="n" s="8">
        <f>IF(false,"120921901", "120921901")</f>
      </c>
      <c r="D1195" t="s" s="8">
        <v>88</v>
      </c>
      <c r="E1195" t="n" s="8">
        <v>3.0</v>
      </c>
      <c r="F1195" t="n" s="8">
        <v>102.0</v>
      </c>
      <c r="G1195" t="s" s="8">
        <v>63</v>
      </c>
      <c r="H1195" t="s" s="8">
        <v>1470</v>
      </c>
      <c r="I1195" t="s" s="8">
        <v>1477</v>
      </c>
    </row>
    <row r="1196" ht="16.0" customHeight="true">
      <c r="A1196" t="n" s="7">
        <v>5.0548732E7</v>
      </c>
      <c r="B1196" t="s" s="8">
        <v>1321</v>
      </c>
      <c r="C1196" t="n" s="8">
        <f>IF(false,"120922947", "120922947")</f>
      </c>
      <c r="D1196" t="s" s="8">
        <v>491</v>
      </c>
      <c r="E1196" t="n" s="8">
        <v>1.0</v>
      </c>
      <c r="F1196" t="n" s="8">
        <v>200.0</v>
      </c>
      <c r="G1196" t="s" s="8">
        <v>63</v>
      </c>
      <c r="H1196" t="s" s="8">
        <v>1470</v>
      </c>
      <c r="I1196" t="s" s="8">
        <v>1478</v>
      </c>
    </row>
    <row r="1197" ht="16.0" customHeight="true">
      <c r="A1197" t="n" s="7">
        <v>5.0545905E7</v>
      </c>
      <c r="B1197" t="s" s="8">
        <v>1321</v>
      </c>
      <c r="C1197" t="n" s="8">
        <f>IF(false,"120921370", "120921370")</f>
      </c>
      <c r="D1197" t="s" s="8">
        <v>127</v>
      </c>
      <c r="E1197" t="n" s="8">
        <v>2.0</v>
      </c>
      <c r="F1197" t="n" s="8">
        <v>440.0</v>
      </c>
      <c r="G1197" t="s" s="8">
        <v>63</v>
      </c>
      <c r="H1197" t="s" s="8">
        <v>1470</v>
      </c>
      <c r="I1197" t="s" s="8">
        <v>1479</v>
      </c>
    </row>
    <row r="1198" ht="16.0" customHeight="true">
      <c r="A1198" t="n" s="7">
        <v>5.049272E7</v>
      </c>
      <c r="B1198" t="s" s="8">
        <v>1321</v>
      </c>
      <c r="C1198" t="n" s="8">
        <f>IF(false,"120922903", "120922903")</f>
      </c>
      <c r="D1198" t="s" s="8">
        <v>552</v>
      </c>
      <c r="E1198" t="n" s="8">
        <v>2.0</v>
      </c>
      <c r="F1198" t="n" s="8">
        <v>204.0</v>
      </c>
      <c r="G1198" t="s" s="8">
        <v>63</v>
      </c>
      <c r="H1198" t="s" s="8">
        <v>1470</v>
      </c>
      <c r="I1198" t="s" s="8">
        <v>1480</v>
      </c>
    </row>
    <row r="1199" ht="16.0" customHeight="true">
      <c r="A1199" t="n" s="7">
        <v>5.0509399E7</v>
      </c>
      <c r="B1199" t="s" s="8">
        <v>1321</v>
      </c>
      <c r="C1199" t="n" s="8">
        <f>IF(false,"120922742", "120922742")</f>
      </c>
      <c r="D1199" t="s" s="8">
        <v>1150</v>
      </c>
      <c r="E1199" t="n" s="8">
        <v>1.0</v>
      </c>
      <c r="F1199" t="n" s="8">
        <v>282.0</v>
      </c>
      <c r="G1199" t="s" s="8">
        <v>63</v>
      </c>
      <c r="H1199" t="s" s="8">
        <v>1470</v>
      </c>
      <c r="I1199" t="s" s="8">
        <v>1481</v>
      </c>
    </row>
    <row r="1200" ht="16.0" customHeight="true">
      <c r="A1200" t="n" s="7">
        <v>5.0495291E7</v>
      </c>
      <c r="B1200" t="s" s="8">
        <v>1321</v>
      </c>
      <c r="C1200" t="n" s="8">
        <f>IF(false,"120922393", "120922393")</f>
      </c>
      <c r="D1200" t="s" s="8">
        <v>1482</v>
      </c>
      <c r="E1200" t="n" s="8">
        <v>1.0</v>
      </c>
      <c r="F1200" t="n" s="8">
        <v>58.0</v>
      </c>
      <c r="G1200" t="s" s="8">
        <v>63</v>
      </c>
      <c r="H1200" t="s" s="8">
        <v>1470</v>
      </c>
      <c r="I1200" t="s" s="8">
        <v>1483</v>
      </c>
    </row>
    <row r="1201" ht="16.0" customHeight="true">
      <c r="A1201" t="n" s="7">
        <v>5.0444125E7</v>
      </c>
      <c r="B1201" t="s" s="8">
        <v>1221</v>
      </c>
      <c r="C1201" t="n" s="8">
        <f>IF(false,"005-1515", "005-1515")</f>
      </c>
      <c r="D1201" t="s" s="8">
        <v>92</v>
      </c>
      <c r="E1201" t="n" s="8">
        <v>1.0</v>
      </c>
      <c r="F1201" t="n" s="8">
        <v>164.0</v>
      </c>
      <c r="G1201" t="s" s="8">
        <v>63</v>
      </c>
      <c r="H1201" t="s" s="8">
        <v>1470</v>
      </c>
      <c r="I1201" t="s" s="8">
        <v>1484</v>
      </c>
    </row>
    <row r="1202" ht="16.0" customHeight="true">
      <c r="A1202" t="n" s="7">
        <v>5.0554575E7</v>
      </c>
      <c r="B1202" t="s" s="8">
        <v>1321</v>
      </c>
      <c r="C1202" t="n" s="8">
        <f>IF(false,"120923123", "120923123")</f>
      </c>
      <c r="D1202" t="s" s="8">
        <v>333</v>
      </c>
      <c r="E1202" t="n" s="8">
        <v>1.0</v>
      </c>
      <c r="F1202" t="n" s="8">
        <v>497.0</v>
      </c>
      <c r="G1202" t="s" s="8">
        <v>63</v>
      </c>
      <c r="H1202" t="s" s="8">
        <v>1470</v>
      </c>
      <c r="I1202" t="s" s="8">
        <v>1485</v>
      </c>
    </row>
    <row r="1203" ht="16.0" customHeight="true">
      <c r="A1203" t="n" s="7">
        <v>5.0536739E7</v>
      </c>
      <c r="B1203" t="s" s="8">
        <v>1321</v>
      </c>
      <c r="C1203" t="n" s="8">
        <f>IF(false,"01-003884", "01-003884")</f>
      </c>
      <c r="D1203" t="s" s="8">
        <v>398</v>
      </c>
      <c r="E1203" t="n" s="8">
        <v>2.0</v>
      </c>
      <c r="F1203" t="n" s="8">
        <v>300.0</v>
      </c>
      <c r="G1203" t="s" s="8">
        <v>63</v>
      </c>
      <c r="H1203" t="s" s="8">
        <v>1470</v>
      </c>
      <c r="I1203" t="s" s="8">
        <v>1486</v>
      </c>
    </row>
    <row r="1204" ht="16.0" customHeight="true">
      <c r="A1204" t="n" s="7">
        <v>5.0584292E7</v>
      </c>
      <c r="B1204" t="s" s="8">
        <v>1394</v>
      </c>
      <c r="C1204" t="n" s="8">
        <f>IF(false,"005-1273", "005-1273")</f>
      </c>
      <c r="D1204" t="s" s="8">
        <v>812</v>
      </c>
      <c r="E1204" t="n" s="8">
        <v>1.0</v>
      </c>
      <c r="F1204" t="n" s="8">
        <v>229.0</v>
      </c>
      <c r="G1204" t="s" s="8">
        <v>63</v>
      </c>
      <c r="H1204" t="s" s="8">
        <v>1470</v>
      </c>
      <c r="I1204" t="s" s="8">
        <v>1487</v>
      </c>
    </row>
    <row r="1205" ht="16.0" customHeight="true">
      <c r="A1205" t="n" s="7">
        <v>5.0584065E7</v>
      </c>
      <c r="B1205" t="s" s="8">
        <v>1394</v>
      </c>
      <c r="C1205" t="n" s="8">
        <f>IF(false,"005-1273", "005-1273")</f>
      </c>
      <c r="D1205" t="s" s="8">
        <v>812</v>
      </c>
      <c r="E1205" t="n" s="8">
        <v>1.0</v>
      </c>
      <c r="F1205" t="n" s="8">
        <v>229.0</v>
      </c>
      <c r="G1205" t="s" s="8">
        <v>63</v>
      </c>
      <c r="H1205" t="s" s="8">
        <v>1470</v>
      </c>
      <c r="I1205" t="s" s="8">
        <v>1488</v>
      </c>
    </row>
    <row r="1206" ht="16.0" customHeight="true">
      <c r="A1206" t="n" s="7">
        <v>5.0543337E7</v>
      </c>
      <c r="B1206" t="s" s="8">
        <v>1321</v>
      </c>
      <c r="C1206" t="n" s="8">
        <f>IF(false,"120921370", "120921370")</f>
      </c>
      <c r="D1206" t="s" s="8">
        <v>127</v>
      </c>
      <c r="E1206" t="n" s="8">
        <v>4.0</v>
      </c>
      <c r="F1206" t="n" s="8">
        <v>880.0</v>
      </c>
      <c r="G1206" t="s" s="8">
        <v>63</v>
      </c>
      <c r="H1206" t="s" s="8">
        <v>1470</v>
      </c>
      <c r="I1206" t="s" s="8">
        <v>1489</v>
      </c>
    </row>
    <row r="1207" ht="16.0" customHeight="true">
      <c r="A1207" t="n" s="7">
        <v>5.0364043E7</v>
      </c>
      <c r="B1207" t="s" s="8">
        <v>1221</v>
      </c>
      <c r="C1207" t="n" s="8">
        <f>IF(false,"120923175", "120923175")</f>
      </c>
      <c r="D1207" t="s" s="8">
        <v>1490</v>
      </c>
      <c r="E1207" t="n" s="8">
        <v>1.0</v>
      </c>
      <c r="F1207" t="n" s="8">
        <v>100.0</v>
      </c>
      <c r="G1207" t="s" s="8">
        <v>63</v>
      </c>
      <c r="H1207" t="s" s="8">
        <v>1470</v>
      </c>
      <c r="I1207" t="s" s="8">
        <v>1491</v>
      </c>
    </row>
    <row r="1208" ht="16.0" customHeight="true">
      <c r="A1208" t="n" s="7">
        <v>5.045012E7</v>
      </c>
      <c r="B1208" t="s" s="8">
        <v>1321</v>
      </c>
      <c r="C1208" t="n" s="8">
        <f>IF(false,"005-1379", "005-1379")</f>
      </c>
      <c r="D1208" t="s" s="8">
        <v>214</v>
      </c>
      <c r="E1208" t="n" s="8">
        <v>1.0</v>
      </c>
      <c r="F1208" t="n" s="8">
        <v>282.0</v>
      </c>
      <c r="G1208" t="s" s="8">
        <v>63</v>
      </c>
      <c r="H1208" t="s" s="8">
        <v>1470</v>
      </c>
      <c r="I1208" t="s" s="8">
        <v>1492</v>
      </c>
    </row>
    <row r="1209" ht="16.0" customHeight="true">
      <c r="A1209" t="n" s="7">
        <v>5.0568933E7</v>
      </c>
      <c r="B1209" t="s" s="8">
        <v>1394</v>
      </c>
      <c r="C1209" t="n" s="8">
        <f>IF(false,"120921202", "120921202")</f>
      </c>
      <c r="D1209" t="s" s="8">
        <v>1464</v>
      </c>
      <c r="E1209" t="n" s="8">
        <v>3.0</v>
      </c>
      <c r="F1209" t="n" s="8">
        <v>548.0</v>
      </c>
      <c r="G1209" t="s" s="8">
        <v>60</v>
      </c>
      <c r="H1209" t="s" s="8">
        <v>1470</v>
      </c>
      <c r="I1209" t="s" s="8">
        <v>1493</v>
      </c>
    </row>
    <row r="1210" ht="16.0" customHeight="true">
      <c r="A1210" t="n" s="7">
        <v>5.0431282E7</v>
      </c>
      <c r="B1210" t="s" s="8">
        <v>1221</v>
      </c>
      <c r="C1210" t="n" s="8">
        <f>IF(false,"01-003884", "01-003884")</f>
      </c>
      <c r="D1210" t="s" s="8">
        <v>398</v>
      </c>
      <c r="E1210" t="n" s="8">
        <v>1.0</v>
      </c>
      <c r="F1210" t="n" s="8">
        <v>150.0</v>
      </c>
      <c r="G1210" t="s" s="8">
        <v>63</v>
      </c>
      <c r="H1210" t="s" s="8">
        <v>1470</v>
      </c>
      <c r="I1210" t="s" s="8">
        <v>1494</v>
      </c>
    </row>
    <row r="1211" ht="16.0" customHeight="true">
      <c r="A1211" t="n" s="7">
        <v>5.043945E7</v>
      </c>
      <c r="B1211" t="s" s="8">
        <v>1221</v>
      </c>
      <c r="C1211" t="n" s="8">
        <f>IF(false,"120922947", "120922947")</f>
      </c>
      <c r="D1211" t="s" s="8">
        <v>491</v>
      </c>
      <c r="E1211" t="n" s="8">
        <v>1.0</v>
      </c>
      <c r="F1211" t="n" s="8">
        <v>200.0</v>
      </c>
      <c r="G1211" t="s" s="8">
        <v>63</v>
      </c>
      <c r="H1211" t="s" s="8">
        <v>1470</v>
      </c>
      <c r="I1211" t="s" s="8">
        <v>1495</v>
      </c>
    </row>
    <row r="1212" ht="16.0" customHeight="true">
      <c r="A1212" t="n" s="7">
        <v>5.0595485E7</v>
      </c>
      <c r="B1212" t="s" s="8">
        <v>1394</v>
      </c>
      <c r="C1212" t="n" s="8">
        <f>IF(false,"120923152", "120923152")</f>
      </c>
      <c r="D1212" t="s" s="8">
        <v>1496</v>
      </c>
      <c r="E1212" t="n" s="8">
        <v>1.0</v>
      </c>
      <c r="F1212" t="n" s="8">
        <v>454.0</v>
      </c>
      <c r="G1212" t="s" s="8">
        <v>53</v>
      </c>
      <c r="H1212" t="s" s="8">
        <v>1470</v>
      </c>
      <c r="I1212" t="s" s="8">
        <v>1497</v>
      </c>
    </row>
    <row r="1213" ht="16.0" customHeight="true">
      <c r="A1213" t="n" s="7">
        <v>5.0087613E7</v>
      </c>
      <c r="B1213" t="s" s="8">
        <v>1005</v>
      </c>
      <c r="C1213" t="n" s="8">
        <f>IF(false,"005-1273", "005-1273")</f>
      </c>
      <c r="D1213" t="s" s="8">
        <v>812</v>
      </c>
      <c r="E1213" t="n" s="8">
        <v>1.0</v>
      </c>
      <c r="F1213" t="n" s="8">
        <v>229.0</v>
      </c>
      <c r="G1213" t="s" s="8">
        <v>63</v>
      </c>
      <c r="H1213" t="s" s="8">
        <v>1470</v>
      </c>
      <c r="I1213" t="s" s="8">
        <v>1498</v>
      </c>
    </row>
    <row r="1214" ht="16.0" customHeight="true">
      <c r="A1214" t="n" s="7">
        <v>5.0579214E7</v>
      </c>
      <c r="B1214" t="s" s="8">
        <v>1394</v>
      </c>
      <c r="C1214" t="n" s="8">
        <f>IF(false,"120921370", "120921370")</f>
      </c>
      <c r="D1214" t="s" s="8">
        <v>127</v>
      </c>
      <c r="E1214" t="n" s="8">
        <v>1.0</v>
      </c>
      <c r="F1214" t="n" s="8">
        <v>251.0</v>
      </c>
      <c r="G1214" t="s" s="8">
        <v>60</v>
      </c>
      <c r="H1214" t="s" s="8">
        <v>1470</v>
      </c>
      <c r="I1214" t="s" s="8">
        <v>1499</v>
      </c>
    </row>
    <row r="1215" ht="16.0" customHeight="true">
      <c r="A1215" t="n" s="7">
        <v>5.0548732E7</v>
      </c>
      <c r="B1215" t="s" s="8">
        <v>1321</v>
      </c>
      <c r="C1215" t="n" s="8">
        <f>IF(false,"120922947", "120922947")</f>
      </c>
      <c r="D1215" t="s" s="8">
        <v>491</v>
      </c>
      <c r="E1215" t="n" s="8">
        <v>1.0</v>
      </c>
      <c r="F1215" t="n" s="8">
        <v>1437.0</v>
      </c>
      <c r="G1215" t="s" s="8">
        <v>60</v>
      </c>
      <c r="H1215" t="s" s="8">
        <v>1470</v>
      </c>
      <c r="I1215" t="s" s="8">
        <v>1500</v>
      </c>
    </row>
    <row r="1216" ht="16.0" customHeight="true">
      <c r="A1216" t="n" s="7">
        <v>5.0653401E7</v>
      </c>
      <c r="B1216" t="s" s="8">
        <v>1394</v>
      </c>
      <c r="C1216" t="n" s="8">
        <f>IF(false,"120921712", "120921712")</f>
      </c>
      <c r="D1216" t="s" s="8">
        <v>1501</v>
      </c>
      <c r="E1216" t="n" s="8">
        <v>1.0</v>
      </c>
      <c r="F1216" t="n" s="8">
        <v>242.0</v>
      </c>
      <c r="G1216" t="s" s="8">
        <v>53</v>
      </c>
      <c r="H1216" t="s" s="8">
        <v>1470</v>
      </c>
      <c r="I1216" t="s" s="8">
        <v>1502</v>
      </c>
    </row>
    <row r="1217" ht="16.0" customHeight="true">
      <c r="A1217" t="n" s="7">
        <v>5.0543337E7</v>
      </c>
      <c r="B1217" t="s" s="8">
        <v>1321</v>
      </c>
      <c r="C1217" t="n" s="8">
        <f>IF(false,"120921370", "120921370")</f>
      </c>
      <c r="D1217" t="s" s="8">
        <v>127</v>
      </c>
      <c r="E1217" t="n" s="8">
        <v>4.0</v>
      </c>
      <c r="F1217" t="n" s="8">
        <v>322.0</v>
      </c>
      <c r="G1217" t="s" s="8">
        <v>60</v>
      </c>
      <c r="H1217" t="s" s="8">
        <v>1470</v>
      </c>
      <c r="I1217" t="s" s="8">
        <v>1503</v>
      </c>
    </row>
    <row r="1218" ht="16.0" customHeight="true">
      <c r="A1218" t="n" s="7">
        <v>5.0536739E7</v>
      </c>
      <c r="B1218" t="s" s="8">
        <v>1321</v>
      </c>
      <c r="C1218" t="n" s="8">
        <f>IF(false,"01-003884", "01-003884")</f>
      </c>
      <c r="D1218" t="s" s="8">
        <v>398</v>
      </c>
      <c r="E1218" t="n" s="8">
        <v>2.0</v>
      </c>
      <c r="F1218" t="n" s="8">
        <v>831.0</v>
      </c>
      <c r="G1218" t="s" s="8">
        <v>60</v>
      </c>
      <c r="H1218" t="s" s="8">
        <v>1470</v>
      </c>
      <c r="I1218" t="s" s="8">
        <v>1504</v>
      </c>
    </row>
    <row r="1219" ht="16.0" customHeight="true">
      <c r="A1219" t="n" s="7">
        <v>5.0475157E7</v>
      </c>
      <c r="B1219" t="s" s="8">
        <v>1321</v>
      </c>
      <c r="C1219" t="n" s="8">
        <f>IF(false,"120921833", "120921833")</f>
      </c>
      <c r="D1219" t="s" s="8">
        <v>1189</v>
      </c>
      <c r="E1219" t="n" s="8">
        <v>1.0</v>
      </c>
      <c r="F1219" t="n" s="8">
        <v>35.0</v>
      </c>
      <c r="G1219" t="s" s="8">
        <v>63</v>
      </c>
      <c r="H1219" t="s" s="8">
        <v>1470</v>
      </c>
      <c r="I1219" t="s" s="8">
        <v>1505</v>
      </c>
    </row>
    <row r="1220" ht="16.0" customHeight="true">
      <c r="A1220" t="n" s="7">
        <v>5.0557207E7</v>
      </c>
      <c r="B1220" t="s" s="8">
        <v>1321</v>
      </c>
      <c r="C1220" t="n" s="8">
        <f>IF(false,"120922960", "120922960")</f>
      </c>
      <c r="D1220" t="s" s="8">
        <v>1506</v>
      </c>
      <c r="E1220" t="n" s="8">
        <v>1.0</v>
      </c>
      <c r="F1220" t="n" s="8">
        <v>318.0</v>
      </c>
      <c r="G1220" t="s" s="8">
        <v>53</v>
      </c>
      <c r="H1220" t="s" s="8">
        <v>1470</v>
      </c>
      <c r="I1220" t="s" s="8">
        <v>1507</v>
      </c>
    </row>
    <row r="1221" ht="16.0" customHeight="true">
      <c r="A1221" t="n" s="7">
        <v>5.0531267E7</v>
      </c>
      <c r="B1221" t="s" s="8">
        <v>1321</v>
      </c>
      <c r="C1221" t="n" s="8">
        <f>IF(false,"005-1377", "005-1377")</f>
      </c>
      <c r="D1221" t="s" s="8">
        <v>420</v>
      </c>
      <c r="E1221" t="n" s="8">
        <v>1.0</v>
      </c>
      <c r="F1221" t="n" s="8">
        <v>25.0</v>
      </c>
      <c r="G1221" t="s" s="8">
        <v>53</v>
      </c>
      <c r="H1221" t="s" s="8">
        <v>1470</v>
      </c>
      <c r="I1221" t="s" s="8">
        <v>1508</v>
      </c>
    </row>
    <row r="1222" ht="16.0" customHeight="true">
      <c r="A1222" t="n" s="7">
        <v>5.0555162E7</v>
      </c>
      <c r="B1222" t="s" s="8">
        <v>1321</v>
      </c>
      <c r="C1222" t="n" s="8">
        <f>IF(false,"01-003884", "01-003884")</f>
      </c>
      <c r="D1222" t="s" s="8">
        <v>398</v>
      </c>
      <c r="E1222" t="n" s="8">
        <v>1.0</v>
      </c>
      <c r="F1222" t="n" s="8">
        <v>150.0</v>
      </c>
      <c r="G1222" t="s" s="8">
        <v>63</v>
      </c>
      <c r="H1222" t="s" s="8">
        <v>1470</v>
      </c>
      <c r="I1222" t="s" s="8">
        <v>1509</v>
      </c>
    </row>
    <row r="1223" ht="16.0" customHeight="true">
      <c r="A1223" t="n" s="7">
        <v>5.0555162E7</v>
      </c>
      <c r="B1223" t="s" s="8">
        <v>1321</v>
      </c>
      <c r="C1223" t="n" s="8">
        <f>IF(false,"01-003884", "01-003884")</f>
      </c>
      <c r="D1223" t="s" s="8">
        <v>398</v>
      </c>
      <c r="E1223" t="n" s="8">
        <v>1.0</v>
      </c>
      <c r="F1223" t="n" s="8">
        <v>611.0</v>
      </c>
      <c r="G1223" t="s" s="8">
        <v>60</v>
      </c>
      <c r="H1223" t="s" s="8">
        <v>1470</v>
      </c>
      <c r="I1223" t="s" s="8">
        <v>1510</v>
      </c>
    </row>
    <row r="1224" ht="16.0" customHeight="true">
      <c r="A1224" t="n" s="7">
        <v>5.0551032E7</v>
      </c>
      <c r="B1224" t="s" s="8">
        <v>1321</v>
      </c>
      <c r="C1224" t="n" s="8">
        <f>IF(false,"120922393", "120922393")</f>
      </c>
      <c r="D1224" t="s" s="8">
        <v>1482</v>
      </c>
      <c r="E1224" t="n" s="8">
        <v>1.0</v>
      </c>
      <c r="F1224" t="n" s="8">
        <v>353.0</v>
      </c>
      <c r="G1224" t="s" s="8">
        <v>53</v>
      </c>
      <c r="H1224" t="s" s="8">
        <v>1470</v>
      </c>
      <c r="I1224" t="s" s="8">
        <v>1511</v>
      </c>
    </row>
    <row r="1225" ht="16.0" customHeight="true">
      <c r="A1225" t="n" s="7">
        <v>5.0258027E7</v>
      </c>
      <c r="B1225" t="s" s="8">
        <v>1106</v>
      </c>
      <c r="C1225" t="n" s="8">
        <f>IF(false,"120921548", "120921548")</f>
      </c>
      <c r="D1225" t="s" s="8">
        <v>1512</v>
      </c>
      <c r="E1225" t="n" s="8">
        <v>5.0</v>
      </c>
      <c r="F1225" t="n" s="8">
        <v>625.0</v>
      </c>
      <c r="G1225" t="s" s="8">
        <v>63</v>
      </c>
      <c r="H1225" t="s" s="8">
        <v>1470</v>
      </c>
      <c r="I1225" t="s" s="8">
        <v>1513</v>
      </c>
    </row>
    <row r="1226" ht="16.0" customHeight="true">
      <c r="A1226" t="n" s="7">
        <v>5.0283588E7</v>
      </c>
      <c r="B1226" t="s" s="8">
        <v>1106</v>
      </c>
      <c r="C1226" t="n" s="8">
        <f>IF(false,"120921853", "120921853")</f>
      </c>
      <c r="D1226" t="s" s="8">
        <v>412</v>
      </c>
      <c r="E1226" t="n" s="8">
        <v>2.0</v>
      </c>
      <c r="F1226" t="n" s="8">
        <v>318.0</v>
      </c>
      <c r="G1226" t="s" s="8">
        <v>63</v>
      </c>
      <c r="H1226" t="s" s="8">
        <v>1470</v>
      </c>
      <c r="I1226" t="s" s="8">
        <v>1514</v>
      </c>
    </row>
    <row r="1227" ht="16.0" customHeight="true">
      <c r="A1227" t="n" s="7">
        <v>5.054108E7</v>
      </c>
      <c r="B1227" t="s" s="8">
        <v>1321</v>
      </c>
      <c r="C1227" t="n" s="8">
        <f>IF(false,"120921506", "120921506")</f>
      </c>
      <c r="D1227" t="s" s="8">
        <v>1468</v>
      </c>
      <c r="E1227" t="n" s="8">
        <v>2.0</v>
      </c>
      <c r="F1227" t="n" s="8">
        <v>194.0</v>
      </c>
      <c r="G1227" t="s" s="8">
        <v>63</v>
      </c>
      <c r="H1227" t="s" s="8">
        <v>1470</v>
      </c>
      <c r="I1227" t="s" s="8">
        <v>1515</v>
      </c>
    </row>
    <row r="1228" ht="16.0" customHeight="true">
      <c r="A1228" t="n" s="7">
        <v>5.0551598E7</v>
      </c>
      <c r="B1228" t="s" s="8">
        <v>1321</v>
      </c>
      <c r="C1228" t="n" s="8">
        <f>IF(false,"005-1514", "005-1514")</f>
      </c>
      <c r="D1228" t="s" s="8">
        <v>305</v>
      </c>
      <c r="E1228" t="n" s="8">
        <v>1.0</v>
      </c>
      <c r="F1228" t="n" s="8">
        <v>90.0</v>
      </c>
      <c r="G1228" t="s" s="8">
        <v>63</v>
      </c>
      <c r="H1228" t="s" s="8">
        <v>1470</v>
      </c>
      <c r="I1228" t="s" s="8">
        <v>1516</v>
      </c>
    </row>
    <row r="1229" ht="16.0" customHeight="true">
      <c r="A1229" t="n" s="7">
        <v>5.0551598E7</v>
      </c>
      <c r="B1229" t="s" s="8">
        <v>1321</v>
      </c>
      <c r="C1229" t="n" s="8">
        <f>IF(false,"005-1514", "005-1514")</f>
      </c>
      <c r="D1229" t="s" s="8">
        <v>305</v>
      </c>
      <c r="E1229" t="n" s="8">
        <v>1.0</v>
      </c>
      <c r="F1229" t="n" s="8">
        <v>117.0</v>
      </c>
      <c r="G1229" t="s" s="8">
        <v>53</v>
      </c>
      <c r="H1229" t="s" s="8">
        <v>1470</v>
      </c>
      <c r="I1229" t="s" s="8">
        <v>1517</v>
      </c>
    </row>
    <row r="1230" ht="16.0" customHeight="true">
      <c r="A1230" t="n" s="7">
        <v>5.0526193E7</v>
      </c>
      <c r="B1230" t="s" s="8">
        <v>1321</v>
      </c>
      <c r="C1230" t="n" s="8">
        <f>IF(false,"120921543", "120921543")</f>
      </c>
      <c r="D1230" t="s" s="8">
        <v>71</v>
      </c>
      <c r="E1230" t="n" s="8">
        <v>1.0</v>
      </c>
      <c r="F1230" t="n" s="8">
        <v>74.0</v>
      </c>
      <c r="G1230" t="s" s="8">
        <v>63</v>
      </c>
      <c r="H1230" t="s" s="8">
        <v>1470</v>
      </c>
      <c r="I1230" t="s" s="8">
        <v>1518</v>
      </c>
    </row>
    <row r="1231" ht="16.0" customHeight="true">
      <c r="A1231" t="n" s="7">
        <v>5.0511113E7</v>
      </c>
      <c r="B1231" t="s" s="8">
        <v>1321</v>
      </c>
      <c r="C1231" t="n" s="8">
        <f>IF(false,"120923126", "120923126")</f>
      </c>
      <c r="D1231" t="s" s="8">
        <v>1519</v>
      </c>
      <c r="E1231" t="n" s="8">
        <v>1.0</v>
      </c>
      <c r="F1231" t="n" s="8">
        <v>262.0</v>
      </c>
      <c r="G1231" t="s" s="8">
        <v>63</v>
      </c>
      <c r="H1231" t="s" s="8">
        <v>1470</v>
      </c>
      <c r="I1231" t="s" s="8">
        <v>1520</v>
      </c>
    </row>
    <row r="1232" ht="16.0" customHeight="true">
      <c r="A1232" t="n" s="7">
        <v>5.0526193E7</v>
      </c>
      <c r="B1232" t="s" s="8">
        <v>1321</v>
      </c>
      <c r="C1232" t="n" s="8">
        <f>IF(false,"120921543", "120921543")</f>
      </c>
      <c r="D1232" t="s" s="8">
        <v>71</v>
      </c>
      <c r="E1232" t="n" s="8">
        <v>1.0</v>
      </c>
      <c r="F1232" t="n" s="8">
        <v>60.0</v>
      </c>
      <c r="G1232" t="s" s="8">
        <v>53</v>
      </c>
      <c r="H1232" t="s" s="8">
        <v>1470</v>
      </c>
      <c r="I1232" t="s" s="8">
        <v>1521</v>
      </c>
    </row>
    <row r="1233" ht="16.0" customHeight="true">
      <c r="A1233" t="n" s="7">
        <v>5.0178284E7</v>
      </c>
      <c r="B1233" t="s" s="8">
        <v>1106</v>
      </c>
      <c r="C1233" t="n" s="8">
        <f>IF(false,"005-1514", "005-1514")</f>
      </c>
      <c r="D1233" t="s" s="8">
        <v>305</v>
      </c>
      <c r="E1233" t="n" s="8">
        <v>1.0</v>
      </c>
      <c r="F1233" t="n" s="8">
        <v>187.0</v>
      </c>
      <c r="G1233" t="s" s="8">
        <v>63</v>
      </c>
      <c r="H1233" t="s" s="8">
        <v>1470</v>
      </c>
      <c r="I1233" t="s" s="8">
        <v>1522</v>
      </c>
    </row>
    <row r="1234" ht="16.0" customHeight="true">
      <c r="A1234" t="n" s="7">
        <v>5.0259549E7</v>
      </c>
      <c r="B1234" t="s" s="8">
        <v>1106</v>
      </c>
      <c r="C1234" t="n" s="8">
        <f>IF(false,"120922871", "120922871")</f>
      </c>
      <c r="D1234" t="s" s="8">
        <v>152</v>
      </c>
      <c r="E1234" t="n" s="8">
        <v>1.0</v>
      </c>
      <c r="F1234" t="n" s="8">
        <v>64.0</v>
      </c>
      <c r="G1234" t="s" s="8">
        <v>63</v>
      </c>
      <c r="H1234" t="s" s="8">
        <v>1470</v>
      </c>
      <c r="I1234" t="s" s="8">
        <v>1523</v>
      </c>
    </row>
    <row r="1235" ht="16.0" customHeight="true">
      <c r="A1235" t="n" s="7">
        <v>5.0502927E7</v>
      </c>
      <c r="B1235" t="s" s="8">
        <v>1321</v>
      </c>
      <c r="C1235" t="n" s="8">
        <f>IF(false,"005-1514", "005-1514")</f>
      </c>
      <c r="D1235" t="s" s="8">
        <v>305</v>
      </c>
      <c r="E1235" t="n" s="8">
        <v>1.0</v>
      </c>
      <c r="F1235" t="n" s="8">
        <v>90.0</v>
      </c>
      <c r="G1235" t="s" s="8">
        <v>63</v>
      </c>
      <c r="H1235" t="s" s="8">
        <v>1470</v>
      </c>
      <c r="I1235" t="s" s="8">
        <v>1524</v>
      </c>
    </row>
    <row r="1236" ht="16.0" customHeight="true">
      <c r="A1236" t="n" s="7">
        <v>5.0554515E7</v>
      </c>
      <c r="B1236" t="s" s="8">
        <v>1321</v>
      </c>
      <c r="C1236" t="n" s="8">
        <f>IF(false,"120922903", "120922903")</f>
      </c>
      <c r="D1236" t="s" s="8">
        <v>552</v>
      </c>
      <c r="E1236" t="n" s="8">
        <v>1.0</v>
      </c>
      <c r="F1236" t="n" s="8">
        <v>102.0</v>
      </c>
      <c r="G1236" t="s" s="8">
        <v>63</v>
      </c>
      <c r="H1236" t="s" s="8">
        <v>1470</v>
      </c>
      <c r="I1236" t="s" s="8">
        <v>1525</v>
      </c>
    </row>
    <row r="1237" ht="16.0" customHeight="true">
      <c r="A1237" t="n" s="7">
        <v>5.0509399E7</v>
      </c>
      <c r="B1237" t="s" s="8">
        <v>1321</v>
      </c>
      <c r="C1237" t="n" s="8">
        <f>IF(false,"120922742", "120922742")</f>
      </c>
      <c r="D1237" t="s" s="8">
        <v>1150</v>
      </c>
      <c r="E1237" t="n" s="8">
        <v>1.0</v>
      </c>
      <c r="F1237" t="n" s="8">
        <v>517.0</v>
      </c>
      <c r="G1237" t="s" s="8">
        <v>53</v>
      </c>
      <c r="H1237" t="s" s="8">
        <v>1470</v>
      </c>
      <c r="I1237" t="s" s="8">
        <v>1526</v>
      </c>
    </row>
    <row r="1238" ht="16.0" customHeight="true">
      <c r="A1238" t="n" s="7">
        <v>5.0659501E7</v>
      </c>
      <c r="B1238" t="s" s="8">
        <v>1394</v>
      </c>
      <c r="C1238" t="n" s="8">
        <f>IF(false,"01-003884", "01-003884")</f>
      </c>
      <c r="D1238" t="s" s="8">
        <v>398</v>
      </c>
      <c r="E1238" t="n" s="8">
        <v>1.0</v>
      </c>
      <c r="F1238" t="n" s="8">
        <v>125.0</v>
      </c>
      <c r="G1238" t="s" s="8">
        <v>53</v>
      </c>
      <c r="H1238" t="s" s="8">
        <v>1470</v>
      </c>
      <c r="I1238" t="s" s="8">
        <v>1527</v>
      </c>
    </row>
    <row r="1239" ht="16.0" customHeight="true">
      <c r="A1239" t="n" s="7">
        <v>5.0502927E7</v>
      </c>
      <c r="B1239" t="s" s="8">
        <v>1321</v>
      </c>
      <c r="C1239" t="n" s="8">
        <f>IF(false,"005-1514", "005-1514")</f>
      </c>
      <c r="D1239" t="s" s="8">
        <v>305</v>
      </c>
      <c r="E1239" t="n" s="8">
        <v>1.0</v>
      </c>
      <c r="F1239" t="n" s="8">
        <v>111.0</v>
      </c>
      <c r="G1239" t="s" s="8">
        <v>60</v>
      </c>
      <c r="H1239" t="s" s="8">
        <v>1470</v>
      </c>
      <c r="I1239" t="s" s="8">
        <v>1528</v>
      </c>
    </row>
    <row r="1240" ht="16.0" customHeight="true">
      <c r="A1240" t="n" s="7">
        <v>5.0499123E7</v>
      </c>
      <c r="B1240" t="s" s="8">
        <v>1321</v>
      </c>
      <c r="C1240" t="n" s="8">
        <f>IF(false,"01-003884", "01-003884")</f>
      </c>
      <c r="D1240" t="s" s="8">
        <v>398</v>
      </c>
      <c r="E1240" t="n" s="8">
        <v>1.0</v>
      </c>
      <c r="F1240" t="n" s="8">
        <v>191.0</v>
      </c>
      <c r="G1240" t="s" s="8">
        <v>60</v>
      </c>
      <c r="H1240" t="s" s="8">
        <v>1470</v>
      </c>
      <c r="I1240" t="s" s="8">
        <v>1529</v>
      </c>
    </row>
    <row r="1241" ht="16.0" customHeight="true">
      <c r="A1241" t="n" s="7">
        <v>5.0494511E7</v>
      </c>
      <c r="B1241" t="s" s="8">
        <v>1321</v>
      </c>
      <c r="C1241" t="n" s="8">
        <f>IF(false,"005-1246", "005-1246")</f>
      </c>
      <c r="D1241" t="s" s="8">
        <v>578</v>
      </c>
      <c r="E1241" t="n" s="8">
        <v>1.0</v>
      </c>
      <c r="F1241" t="n" s="8">
        <v>283.0</v>
      </c>
      <c r="G1241" t="s" s="8">
        <v>53</v>
      </c>
      <c r="H1241" t="s" s="8">
        <v>1470</v>
      </c>
      <c r="I1241" t="s" s="8">
        <v>1530</v>
      </c>
    </row>
    <row r="1242" ht="16.0" customHeight="true">
      <c r="A1242" t="n" s="7">
        <v>5.049272E7</v>
      </c>
      <c r="B1242" t="s" s="8">
        <v>1321</v>
      </c>
      <c r="C1242" t="n" s="8">
        <f>IF(false,"120922903", "120922903")</f>
      </c>
      <c r="D1242" t="s" s="8">
        <v>552</v>
      </c>
      <c r="E1242" t="n" s="8">
        <v>2.0</v>
      </c>
      <c r="F1242" t="n" s="8">
        <v>104.0</v>
      </c>
      <c r="G1242" t="s" s="8">
        <v>60</v>
      </c>
      <c r="H1242" t="s" s="8">
        <v>1470</v>
      </c>
      <c r="I1242" t="s" s="8">
        <v>1531</v>
      </c>
    </row>
    <row r="1243" ht="16.0" customHeight="true">
      <c r="A1243" t="n" s="7">
        <v>5.0547312E7</v>
      </c>
      <c r="B1243" t="s" s="8">
        <v>1321</v>
      </c>
      <c r="C1243" t="n" s="8">
        <f>IF(false,"120921202", "120921202")</f>
      </c>
      <c r="D1243" t="s" s="8">
        <v>1464</v>
      </c>
      <c r="E1243" t="n" s="8">
        <v>2.0</v>
      </c>
      <c r="F1243" t="n" s="8">
        <v>274.0</v>
      </c>
      <c r="G1243" t="s" s="8">
        <v>60</v>
      </c>
      <c r="H1243" t="s" s="8">
        <v>1470</v>
      </c>
      <c r="I1243" t="s" s="8">
        <v>1532</v>
      </c>
    </row>
    <row r="1244" ht="16.0" customHeight="true">
      <c r="A1244" t="n" s="7">
        <v>5.0556423E7</v>
      </c>
      <c r="B1244" t="s" s="8">
        <v>1321</v>
      </c>
      <c r="C1244" t="n" s="8">
        <f>IF(false,"005-1514", "005-1514")</f>
      </c>
      <c r="D1244" t="s" s="8">
        <v>305</v>
      </c>
      <c r="E1244" t="n" s="8">
        <v>1.0</v>
      </c>
      <c r="F1244" t="n" s="8">
        <v>176.0</v>
      </c>
      <c r="G1244" t="s" s="8">
        <v>63</v>
      </c>
      <c r="H1244" t="s" s="8">
        <v>1470</v>
      </c>
      <c r="I1244" t="s" s="8">
        <v>1533</v>
      </c>
    </row>
    <row r="1245" ht="16.0" customHeight="true">
      <c r="A1245" t="n" s="7">
        <v>5.0478995E7</v>
      </c>
      <c r="B1245" t="s" s="8">
        <v>1321</v>
      </c>
      <c r="C1245" t="n" s="8">
        <f>IF(false,"120922396", "120922396")</f>
      </c>
      <c r="D1245" t="s" s="8">
        <v>1534</v>
      </c>
      <c r="E1245" t="n" s="8">
        <v>1.0</v>
      </c>
      <c r="F1245" t="n" s="8">
        <v>374.0</v>
      </c>
      <c r="G1245" t="s" s="8">
        <v>60</v>
      </c>
      <c r="H1245" t="s" s="8">
        <v>1470</v>
      </c>
      <c r="I1245" t="s" s="8">
        <v>1535</v>
      </c>
    </row>
    <row r="1246" ht="16.0" customHeight="true">
      <c r="A1246" t="n" s="7">
        <v>5.0478995E7</v>
      </c>
      <c r="B1246" t="s" s="8">
        <v>1321</v>
      </c>
      <c r="C1246" t="n" s="8">
        <f>IF(false,"120922391", "120922391")</f>
      </c>
      <c r="D1246" t="s" s="8">
        <v>1536</v>
      </c>
      <c r="E1246" t="n" s="8">
        <v>1.0</v>
      </c>
      <c r="F1246" t="n" s="8">
        <v>347.0</v>
      </c>
      <c r="G1246" t="s" s="8">
        <v>60</v>
      </c>
      <c r="H1246" t="s" s="8">
        <v>1470</v>
      </c>
      <c r="I1246" t="s" s="8">
        <v>1535</v>
      </c>
    </row>
    <row r="1247" ht="16.0" customHeight="true">
      <c r="A1247" t="n" s="7">
        <v>5.0453393E7</v>
      </c>
      <c r="B1247" t="s" s="8">
        <v>1321</v>
      </c>
      <c r="C1247" t="n" s="8">
        <f>IF(false,"120922903", "120922903")</f>
      </c>
      <c r="D1247" t="s" s="8">
        <v>552</v>
      </c>
      <c r="E1247" t="n" s="8">
        <v>3.0</v>
      </c>
      <c r="F1247" t="n" s="8">
        <v>579.0</v>
      </c>
      <c r="G1247" t="s" s="8">
        <v>60</v>
      </c>
      <c r="H1247" t="s" s="8">
        <v>1470</v>
      </c>
      <c r="I1247" t="s" s="8">
        <v>1537</v>
      </c>
    </row>
    <row r="1248" ht="16.0" customHeight="true">
      <c r="A1248" t="n" s="7">
        <v>5.0448951E7</v>
      </c>
      <c r="B1248" t="s" s="8">
        <v>1321</v>
      </c>
      <c r="C1248" t="n" s="8">
        <f>IF(false,"120922652", "120922652")</f>
      </c>
      <c r="D1248" t="s" s="8">
        <v>1538</v>
      </c>
      <c r="E1248" t="n" s="8">
        <v>1.0</v>
      </c>
      <c r="F1248" t="n" s="8">
        <v>1.0</v>
      </c>
      <c r="G1248" t="s" s="8">
        <v>53</v>
      </c>
      <c r="H1248" t="s" s="8">
        <v>1470</v>
      </c>
      <c r="I1248" t="s" s="8">
        <v>1539</v>
      </c>
    </row>
    <row r="1249" ht="16.0" customHeight="true">
      <c r="A1249" t="n" s="7">
        <v>4.9210326E7</v>
      </c>
      <c r="B1249" t="s" s="8">
        <v>468</v>
      </c>
      <c r="C1249" t="n" s="8">
        <f>IF(false,"120922352", "120922352")</f>
      </c>
      <c r="D1249" t="s" s="8">
        <v>284</v>
      </c>
      <c r="E1249" t="n" s="8">
        <v>1.0</v>
      </c>
      <c r="F1249" t="n" s="8">
        <v>122.0</v>
      </c>
      <c r="G1249" t="s" s="8">
        <v>63</v>
      </c>
      <c r="H1249" t="s" s="8">
        <v>1470</v>
      </c>
      <c r="I1249" t="s" s="8">
        <v>1540</v>
      </c>
    </row>
    <row r="1250" ht="16.0" customHeight="true">
      <c r="A1250" t="n" s="7">
        <v>5.043945E7</v>
      </c>
      <c r="B1250" t="s" s="8">
        <v>1221</v>
      </c>
      <c r="C1250" t="n" s="8">
        <f>IF(false,"120922947", "120922947")</f>
      </c>
      <c r="D1250" t="s" s="8">
        <v>491</v>
      </c>
      <c r="E1250" t="n" s="8">
        <v>1.0</v>
      </c>
      <c r="F1250" t="n" s="8">
        <v>228.0</v>
      </c>
      <c r="G1250" t="s" s="8">
        <v>60</v>
      </c>
      <c r="H1250" t="s" s="8">
        <v>1470</v>
      </c>
      <c r="I1250" t="s" s="8">
        <v>1541</v>
      </c>
    </row>
    <row r="1251" ht="16.0" customHeight="true">
      <c r="A1251" t="n" s="7">
        <v>4.8972343E7</v>
      </c>
      <c r="B1251" t="s" s="8">
        <v>276</v>
      </c>
      <c r="C1251" t="n" s="8">
        <f>IF(false,"120922498", "120922498")</f>
      </c>
      <c r="D1251" t="s" s="8">
        <v>1542</v>
      </c>
      <c r="E1251" t="n" s="8">
        <v>1.0</v>
      </c>
      <c r="F1251" t="n" s="8">
        <v>274.0</v>
      </c>
      <c r="G1251" t="s" s="8">
        <v>63</v>
      </c>
      <c r="H1251" t="s" s="8">
        <v>1470</v>
      </c>
      <c r="I1251" t="s" s="8">
        <v>1543</v>
      </c>
    </row>
    <row r="1252" ht="16.0" customHeight="true">
      <c r="A1252" t="n" s="7">
        <v>5.0431282E7</v>
      </c>
      <c r="B1252" t="s" s="8">
        <v>1221</v>
      </c>
      <c r="C1252" t="n" s="8">
        <f>IF(false,"01-003884", "01-003884")</f>
      </c>
      <c r="D1252" t="s" s="8">
        <v>398</v>
      </c>
      <c r="E1252" t="n" s="8">
        <v>1.0</v>
      </c>
      <c r="F1252" t="n" s="8">
        <v>321.0</v>
      </c>
      <c r="G1252" t="s" s="8">
        <v>53</v>
      </c>
      <c r="H1252" t="s" s="8">
        <v>1470</v>
      </c>
      <c r="I1252" t="s" s="8">
        <v>1544</v>
      </c>
    </row>
    <row r="1253" ht="16.0" customHeight="true">
      <c r="A1253" t="n" s="7">
        <v>5.0413098E7</v>
      </c>
      <c r="B1253" t="s" s="8">
        <v>1221</v>
      </c>
      <c r="C1253" t="n" s="8">
        <f>IF(false,"01-003884", "01-003884")</f>
      </c>
      <c r="D1253" t="s" s="8">
        <v>398</v>
      </c>
      <c r="E1253" t="n" s="8">
        <v>1.0</v>
      </c>
      <c r="F1253" t="n" s="8">
        <v>109.0</v>
      </c>
      <c r="G1253" t="s" s="8">
        <v>60</v>
      </c>
      <c r="H1253" t="s" s="8">
        <v>1470</v>
      </c>
      <c r="I1253" t="s" s="8">
        <v>1545</v>
      </c>
    </row>
    <row r="1254" ht="16.0" customHeight="true">
      <c r="A1254" t="n" s="7">
        <v>5.0255252E7</v>
      </c>
      <c r="B1254" t="s" s="8">
        <v>1106</v>
      </c>
      <c r="C1254" t="n" s="8">
        <f>IF(false,"120922769", "120922769")</f>
      </c>
      <c r="D1254" t="s" s="8">
        <v>136</v>
      </c>
      <c r="E1254" t="n" s="8">
        <v>1.0</v>
      </c>
      <c r="F1254" t="n" s="8">
        <v>251.0</v>
      </c>
      <c r="G1254" t="s" s="8">
        <v>63</v>
      </c>
      <c r="H1254" t="s" s="8">
        <v>1470</v>
      </c>
      <c r="I1254" t="s" s="8">
        <v>1546</v>
      </c>
    </row>
    <row r="1255" ht="16.0" customHeight="true">
      <c r="A1255" t="n" s="7">
        <v>5.009006E7</v>
      </c>
      <c r="B1255" t="s" s="8">
        <v>1005</v>
      </c>
      <c r="C1255" t="n" s="8">
        <f>IF(false,"120921939", "120921939")</f>
      </c>
      <c r="D1255" t="s" s="8">
        <v>855</v>
      </c>
      <c r="E1255" t="n" s="8">
        <v>2.0</v>
      </c>
      <c r="F1255" t="n" s="8">
        <v>316.0</v>
      </c>
      <c r="G1255" t="s" s="8">
        <v>63</v>
      </c>
      <c r="H1255" t="s" s="8">
        <v>1470</v>
      </c>
      <c r="I1255" t="s" s="8">
        <v>1547</v>
      </c>
    </row>
    <row r="1256" ht="16.0" customHeight="true">
      <c r="A1256" t="n" s="7">
        <v>5.0364043E7</v>
      </c>
      <c r="B1256" t="s" s="8">
        <v>1221</v>
      </c>
      <c r="C1256" t="n" s="8">
        <f>IF(false,"120923175", "120923175")</f>
      </c>
      <c r="D1256" t="s" s="8">
        <v>1490</v>
      </c>
      <c r="E1256" t="n" s="8">
        <v>1.0</v>
      </c>
      <c r="F1256" t="n" s="8">
        <v>2271.0</v>
      </c>
      <c r="G1256" t="s" s="8">
        <v>53</v>
      </c>
      <c r="H1256" t="s" s="8">
        <v>1470</v>
      </c>
      <c r="I1256" t="s" s="8">
        <v>1548</v>
      </c>
    </row>
    <row r="1257" ht="16.0" customHeight="true">
      <c r="A1257" t="n" s="7">
        <v>5.0295519E7</v>
      </c>
      <c r="B1257" t="s" s="8">
        <v>1106</v>
      </c>
      <c r="C1257" t="n" s="8">
        <f>IF(false,"120921900", "120921900")</f>
      </c>
      <c r="D1257" t="s" s="8">
        <v>299</v>
      </c>
      <c r="E1257" t="n" s="8">
        <v>4.0</v>
      </c>
      <c r="F1257" t="n" s="8">
        <v>916.0</v>
      </c>
      <c r="G1257" t="s" s="8">
        <v>63</v>
      </c>
      <c r="H1257" t="s" s="8">
        <v>1470</v>
      </c>
      <c r="I1257" t="s" s="8">
        <v>1549</v>
      </c>
    </row>
    <row r="1258" ht="16.0" customHeight="true">
      <c r="A1258" t="n" s="7">
        <v>5.0446827E7</v>
      </c>
      <c r="B1258" t="s" s="8">
        <v>1321</v>
      </c>
      <c r="C1258" t="n" s="8">
        <f>IF(false,"005-1255", "005-1255")</f>
      </c>
      <c r="D1258" t="s" s="8">
        <v>234</v>
      </c>
      <c r="E1258" t="n" s="8">
        <v>1.0</v>
      </c>
      <c r="F1258" t="n" s="8">
        <v>688.0</v>
      </c>
      <c r="G1258" t="s" s="8">
        <v>53</v>
      </c>
      <c r="H1258" t="s" s="8">
        <v>1470</v>
      </c>
      <c r="I1258" t="s" s="8">
        <v>1550</v>
      </c>
    </row>
    <row r="1259" ht="16.0" customHeight="true">
      <c r="A1259" t="n" s="7">
        <v>5.0301631E7</v>
      </c>
      <c r="B1259" t="s" s="8">
        <v>1106</v>
      </c>
      <c r="C1259" t="n" s="8">
        <f>IF(false,"01-003884", "01-003884")</f>
      </c>
      <c r="D1259" t="s" s="8">
        <v>398</v>
      </c>
      <c r="E1259" t="n" s="8">
        <v>2.0</v>
      </c>
      <c r="F1259" t="n" s="8">
        <v>221.0</v>
      </c>
      <c r="G1259" t="s" s="8">
        <v>53</v>
      </c>
      <c r="H1259" t="s" s="8">
        <v>1470</v>
      </c>
      <c r="I1259" t="s" s="8">
        <v>1551</v>
      </c>
    </row>
    <row r="1260" ht="16.0" customHeight="true">
      <c r="A1260" t="n" s="7">
        <v>5.0286976E7</v>
      </c>
      <c r="B1260" t="s" s="8">
        <v>1106</v>
      </c>
      <c r="C1260" t="n" s="8">
        <f>IF(false,"120921727", "120921727")</f>
      </c>
      <c r="D1260" t="s" s="8">
        <v>1277</v>
      </c>
      <c r="E1260" t="n" s="8">
        <v>1.0</v>
      </c>
      <c r="F1260" t="n" s="8">
        <v>181.0</v>
      </c>
      <c r="G1260" t="s" s="8">
        <v>53</v>
      </c>
      <c r="H1260" t="s" s="8">
        <v>1470</v>
      </c>
      <c r="I1260" t="s" s="8">
        <v>1552</v>
      </c>
    </row>
    <row r="1261" ht="16.0" customHeight="true">
      <c r="A1261" t="n" s="7">
        <v>5.0544569E7</v>
      </c>
      <c r="B1261" t="s" s="8">
        <v>1321</v>
      </c>
      <c r="C1261" t="n" s="8">
        <f>IF(false,"01-003884", "01-003884")</f>
      </c>
      <c r="D1261" t="s" s="8">
        <v>398</v>
      </c>
      <c r="E1261" t="n" s="8">
        <v>2.0</v>
      </c>
      <c r="F1261" t="n" s="8">
        <v>300.0</v>
      </c>
      <c r="G1261" t="s" s="8">
        <v>63</v>
      </c>
      <c r="H1261" t="s" s="8">
        <v>1470</v>
      </c>
      <c r="I1261" t="s" s="8">
        <v>1553</v>
      </c>
    </row>
    <row r="1262" ht="16.0" customHeight="true">
      <c r="A1262" t="n" s="7">
        <v>5.0250153E7</v>
      </c>
      <c r="B1262" t="s" s="8">
        <v>1106</v>
      </c>
      <c r="C1262" t="n" s="8">
        <f>IF(false,"120922391", "120922391")</f>
      </c>
      <c r="D1262" t="s" s="8">
        <v>1536</v>
      </c>
      <c r="E1262" t="n" s="8">
        <v>1.0</v>
      </c>
      <c r="F1262" t="n" s="8">
        <v>79.0</v>
      </c>
      <c r="G1262" t="s" s="8">
        <v>53</v>
      </c>
      <c r="H1262" t="s" s="8">
        <v>1470</v>
      </c>
      <c r="I1262" t="s" s="8">
        <v>1554</v>
      </c>
    </row>
    <row r="1263" ht="16.0" customHeight="true">
      <c r="A1263" t="n" s="7">
        <v>5.0567666E7</v>
      </c>
      <c r="B1263" t="s" s="8">
        <v>1394</v>
      </c>
      <c r="C1263" t="n" s="8">
        <f>IF(false,"01-003884", "01-003884")</f>
      </c>
      <c r="D1263" t="s" s="8">
        <v>398</v>
      </c>
      <c r="E1263" t="n" s="8">
        <v>1.0</v>
      </c>
      <c r="F1263" t="n" s="8">
        <v>259.0</v>
      </c>
      <c r="G1263" t="s" s="8">
        <v>63</v>
      </c>
      <c r="H1263" t="s" s="8">
        <v>1470</v>
      </c>
      <c r="I1263" t="s" s="8">
        <v>1555</v>
      </c>
    </row>
    <row r="1264" ht="16.0" customHeight="true">
      <c r="A1264" t="n" s="7">
        <v>5.0538513E7</v>
      </c>
      <c r="B1264" t="s" s="8">
        <v>1321</v>
      </c>
      <c r="C1264" t="n" s="8">
        <f>IF(false,"120921370", "120921370")</f>
      </c>
      <c r="D1264" t="s" s="8">
        <v>127</v>
      </c>
      <c r="E1264" t="n" s="8">
        <v>2.0</v>
      </c>
      <c r="F1264" t="n" s="8">
        <v>566.0</v>
      </c>
      <c r="G1264" t="s" s="8">
        <v>63</v>
      </c>
      <c r="H1264" t="s" s="8">
        <v>1470</v>
      </c>
      <c r="I1264" t="s" s="8">
        <v>1556</v>
      </c>
    </row>
    <row r="1265" ht="16.0" customHeight="true">
      <c r="A1265" t="n" s="7">
        <v>5.0293594E7</v>
      </c>
      <c r="B1265" t="s" s="8">
        <v>1106</v>
      </c>
      <c r="C1265" t="n" s="8">
        <f>IF(false,"120922353", "120922353")</f>
      </c>
      <c r="D1265" t="s" s="8">
        <v>383</v>
      </c>
      <c r="E1265" t="n" s="8">
        <v>1.0</v>
      </c>
      <c r="F1265" t="n" s="8">
        <v>103.0</v>
      </c>
      <c r="G1265" t="s" s="8">
        <v>60</v>
      </c>
      <c r="H1265" t="s" s="8">
        <v>1470</v>
      </c>
      <c r="I1265" t="s" s="8">
        <v>1557</v>
      </c>
    </row>
    <row r="1266" ht="16.0" customHeight="true">
      <c r="A1266" t="n" s="7">
        <v>5.0563689E7</v>
      </c>
      <c r="B1266" t="s" s="8">
        <v>1394</v>
      </c>
      <c r="C1266" t="n" s="8">
        <f>IF(false,"005-1514", "005-1514")</f>
      </c>
      <c r="D1266" t="s" s="8">
        <v>305</v>
      </c>
      <c r="E1266" t="n" s="8">
        <v>2.0</v>
      </c>
      <c r="F1266" t="n" s="8">
        <v>180.0</v>
      </c>
      <c r="G1266" t="s" s="8">
        <v>63</v>
      </c>
      <c r="H1266" t="s" s="8">
        <v>1558</v>
      </c>
      <c r="I1266" t="s" s="8">
        <v>1559</v>
      </c>
    </row>
    <row r="1267" ht="16.0" customHeight="true">
      <c r="A1267" t="n" s="7">
        <v>5.0515874E7</v>
      </c>
      <c r="B1267" t="s" s="8">
        <v>1321</v>
      </c>
      <c r="C1267" t="n" s="8">
        <f>IF(false,"120921898", "120921898")</f>
      </c>
      <c r="D1267" t="s" s="8">
        <v>606</v>
      </c>
      <c r="E1267" t="n" s="8">
        <v>1.0</v>
      </c>
      <c r="F1267" t="n" s="8">
        <v>338.0</v>
      </c>
      <c r="G1267" t="s" s="8">
        <v>63</v>
      </c>
      <c r="H1267" t="s" s="8">
        <v>1558</v>
      </c>
      <c r="I1267" t="s" s="8">
        <v>1560</v>
      </c>
    </row>
    <row r="1268" ht="16.0" customHeight="true">
      <c r="A1268" t="n" s="7">
        <v>5.0550843E7</v>
      </c>
      <c r="B1268" t="s" s="8">
        <v>1321</v>
      </c>
      <c r="C1268" t="n" s="8">
        <f>IF(false,"01-003884", "01-003884")</f>
      </c>
      <c r="D1268" t="s" s="8">
        <v>398</v>
      </c>
      <c r="E1268" t="n" s="8">
        <v>1.0</v>
      </c>
      <c r="F1268" t="n" s="8">
        <v>150.0</v>
      </c>
      <c r="G1268" t="s" s="8">
        <v>63</v>
      </c>
      <c r="H1268" t="s" s="8">
        <v>1558</v>
      </c>
      <c r="I1268" t="s" s="8">
        <v>1561</v>
      </c>
    </row>
    <row r="1269" ht="16.0" customHeight="true">
      <c r="A1269" t="n" s="7">
        <v>5.0676161E7</v>
      </c>
      <c r="B1269" t="s" s="8">
        <v>1394</v>
      </c>
      <c r="C1269" t="n" s="8">
        <f>IF(false,"120921815", "120921815")</f>
      </c>
      <c r="D1269" t="s" s="8">
        <v>1260</v>
      </c>
      <c r="E1269" t="n" s="8">
        <v>1.0</v>
      </c>
      <c r="F1269" t="n" s="8">
        <v>166.0</v>
      </c>
      <c r="G1269" t="s" s="8">
        <v>63</v>
      </c>
      <c r="H1269" t="s" s="8">
        <v>1558</v>
      </c>
      <c r="I1269" t="s" s="8">
        <v>1562</v>
      </c>
    </row>
    <row r="1270" ht="16.0" customHeight="true">
      <c r="A1270" t="n" s="7">
        <v>5.0595485E7</v>
      </c>
      <c r="B1270" t="s" s="8">
        <v>1394</v>
      </c>
      <c r="C1270" t="n" s="8">
        <f>IF(false,"120923152", "120923152")</f>
      </c>
      <c r="D1270" t="s" s="8">
        <v>1496</v>
      </c>
      <c r="E1270" t="n" s="8">
        <v>1.0</v>
      </c>
      <c r="F1270" t="n" s="8">
        <v>313.0</v>
      </c>
      <c r="G1270" t="s" s="8">
        <v>63</v>
      </c>
      <c r="H1270" t="s" s="8">
        <v>1558</v>
      </c>
      <c r="I1270" t="s" s="8">
        <v>1563</v>
      </c>
    </row>
    <row r="1271" ht="16.0" customHeight="true">
      <c r="A1271" t="n" s="7">
        <v>5.0685062E7</v>
      </c>
      <c r="B1271" t="s" s="8">
        <v>1470</v>
      </c>
      <c r="C1271" t="n" s="8">
        <f>IF(false,"120921815", "120921815")</f>
      </c>
      <c r="D1271" t="s" s="8">
        <v>1260</v>
      </c>
      <c r="E1271" t="n" s="8">
        <v>1.0</v>
      </c>
      <c r="F1271" t="n" s="8">
        <v>166.0</v>
      </c>
      <c r="G1271" t="s" s="8">
        <v>63</v>
      </c>
      <c r="H1271" t="s" s="8">
        <v>1558</v>
      </c>
      <c r="I1271" t="s" s="8">
        <v>1564</v>
      </c>
    </row>
    <row r="1272" ht="16.0" customHeight="true">
      <c r="A1272" t="n" s="7">
        <v>5.0579214E7</v>
      </c>
      <c r="B1272" t="s" s="8">
        <v>1394</v>
      </c>
      <c r="C1272" t="n" s="8">
        <f>IF(false,"120921370", "120921370")</f>
      </c>
      <c r="D1272" t="s" s="8">
        <v>127</v>
      </c>
      <c r="E1272" t="n" s="8">
        <v>1.0</v>
      </c>
      <c r="F1272" t="n" s="8">
        <v>220.0</v>
      </c>
      <c r="G1272" t="s" s="8">
        <v>63</v>
      </c>
      <c r="H1272" t="s" s="8">
        <v>1558</v>
      </c>
      <c r="I1272" t="s" s="8">
        <v>1565</v>
      </c>
    </row>
    <row r="1273" ht="16.0" customHeight="true">
      <c r="A1273" t="n" s="7">
        <v>5.0531267E7</v>
      </c>
      <c r="B1273" t="s" s="8">
        <v>1321</v>
      </c>
      <c r="C1273" t="n" s="8">
        <f>IF(false,"005-1377", "005-1377")</f>
      </c>
      <c r="D1273" t="s" s="8">
        <v>420</v>
      </c>
      <c r="E1273" t="n" s="8">
        <v>1.0</v>
      </c>
      <c r="F1273" t="n" s="8">
        <v>244.0</v>
      </c>
      <c r="G1273" t="s" s="8">
        <v>63</v>
      </c>
      <c r="H1273" t="s" s="8">
        <v>1558</v>
      </c>
      <c r="I1273" t="s" s="8">
        <v>1566</v>
      </c>
    </row>
    <row r="1274" ht="16.0" customHeight="true">
      <c r="A1274" t="n" s="7">
        <v>5.0289814E7</v>
      </c>
      <c r="B1274" t="s" s="8">
        <v>1106</v>
      </c>
      <c r="C1274" t="n" s="8">
        <f>IF(false,"120921370", "120921370")</f>
      </c>
      <c r="D1274" t="s" s="8">
        <v>127</v>
      </c>
      <c r="E1274" t="n" s="8">
        <v>3.0</v>
      </c>
      <c r="F1274" t="n" s="8">
        <v>810.0</v>
      </c>
      <c r="G1274" t="s" s="8">
        <v>63</v>
      </c>
      <c r="H1274" t="s" s="8">
        <v>1558</v>
      </c>
      <c r="I1274" t="s" s="8">
        <v>1567</v>
      </c>
    </row>
    <row r="1275" ht="16.0" customHeight="true">
      <c r="A1275" t="n" s="7">
        <v>5.0676161E7</v>
      </c>
      <c r="B1275" t="s" s="8">
        <v>1394</v>
      </c>
      <c r="C1275" t="n" s="8">
        <f>IF(false,"120921815", "120921815")</f>
      </c>
      <c r="D1275" t="s" s="8">
        <v>1260</v>
      </c>
      <c r="E1275" t="n" s="8">
        <v>1.0</v>
      </c>
      <c r="F1275" t="n" s="8">
        <v>321.0</v>
      </c>
      <c r="G1275" t="s" s="8">
        <v>53</v>
      </c>
      <c r="H1275" t="s" s="8">
        <v>1558</v>
      </c>
      <c r="I1275" t="s" s="8">
        <v>1568</v>
      </c>
    </row>
    <row r="1276" ht="16.0" customHeight="true">
      <c r="A1276" t="n" s="7">
        <v>5.067268E7</v>
      </c>
      <c r="B1276" t="s" s="8">
        <v>1394</v>
      </c>
      <c r="C1276" t="n" s="8">
        <f>IF(false,"120921816", "120921816")</f>
      </c>
      <c r="D1276" t="s" s="8">
        <v>565</v>
      </c>
      <c r="E1276" t="n" s="8">
        <v>1.0</v>
      </c>
      <c r="F1276" t="n" s="8">
        <v>131.0</v>
      </c>
      <c r="G1276" t="s" s="8">
        <v>60</v>
      </c>
      <c r="H1276" t="s" s="8">
        <v>1558</v>
      </c>
      <c r="I1276" t="s" s="8">
        <v>1569</v>
      </c>
    </row>
    <row r="1277" ht="16.0" customHeight="true">
      <c r="A1277" t="n" s="7">
        <v>5.0554476E7</v>
      </c>
      <c r="B1277" t="s" s="8">
        <v>1321</v>
      </c>
      <c r="C1277" t="n" s="8">
        <f>IF(false,"005-1379", "005-1379")</f>
      </c>
      <c r="D1277" t="s" s="8">
        <v>214</v>
      </c>
      <c r="E1277" t="n" s="8">
        <v>1.0</v>
      </c>
      <c r="F1277" t="n" s="8">
        <v>169.0</v>
      </c>
      <c r="G1277" t="s" s="8">
        <v>63</v>
      </c>
      <c r="H1277" t="s" s="8">
        <v>1558</v>
      </c>
      <c r="I1277" t="s" s="8">
        <v>1570</v>
      </c>
    </row>
    <row r="1278" ht="16.0" customHeight="true">
      <c r="A1278" t="n" s="7">
        <v>5.0459502E7</v>
      </c>
      <c r="B1278" t="s" s="8">
        <v>1321</v>
      </c>
      <c r="C1278" t="n" s="8">
        <f>IF(false,"120921872", "120921872")</f>
      </c>
      <c r="D1278" t="s" s="8">
        <v>1229</v>
      </c>
      <c r="E1278" t="n" s="8">
        <v>1.0</v>
      </c>
      <c r="F1278" t="n" s="8">
        <v>94.0</v>
      </c>
      <c r="G1278" t="s" s="8">
        <v>63</v>
      </c>
      <c r="H1278" t="s" s="8">
        <v>1558</v>
      </c>
      <c r="I1278" t="s" s="8">
        <v>1571</v>
      </c>
    </row>
    <row r="1279" ht="16.0" customHeight="true">
      <c r="A1279" t="n" s="7">
        <v>5.0673774E7</v>
      </c>
      <c r="B1279" t="s" s="8">
        <v>1394</v>
      </c>
      <c r="C1279" t="n" s="8">
        <f>IF(false,"120922769", "120922769")</f>
      </c>
      <c r="D1279" t="s" s="8">
        <v>136</v>
      </c>
      <c r="E1279" t="n" s="8">
        <v>1.0</v>
      </c>
      <c r="F1279" t="n" s="8">
        <v>159.0</v>
      </c>
      <c r="G1279" t="s" s="8">
        <v>63</v>
      </c>
      <c r="H1279" t="s" s="8">
        <v>1558</v>
      </c>
      <c r="I1279" t="s" s="8">
        <v>1572</v>
      </c>
    </row>
    <row r="1280" ht="16.0" customHeight="true">
      <c r="A1280" t="n" s="7">
        <v>5.0717887E7</v>
      </c>
      <c r="B1280" t="s" s="8">
        <v>1470</v>
      </c>
      <c r="C1280" t="n" s="8">
        <f>IF(false,"005-1518", "005-1518")</f>
      </c>
      <c r="D1280" t="s" s="8">
        <v>1103</v>
      </c>
      <c r="E1280" t="n" s="8">
        <v>1.0</v>
      </c>
      <c r="F1280" t="n" s="8">
        <v>182.0</v>
      </c>
      <c r="G1280" t="s" s="8">
        <v>53</v>
      </c>
      <c r="H1280" t="s" s="8">
        <v>1558</v>
      </c>
      <c r="I1280" t="s" s="8">
        <v>1573</v>
      </c>
    </row>
    <row r="1281" ht="16.0" customHeight="true">
      <c r="A1281" t="n" s="7">
        <v>5.0652316E7</v>
      </c>
      <c r="B1281" t="s" s="8">
        <v>1394</v>
      </c>
      <c r="C1281" t="n" s="8">
        <f>IF(false,"005-1515", "005-1515")</f>
      </c>
      <c r="D1281" t="s" s="8">
        <v>92</v>
      </c>
      <c r="E1281" t="n" s="8">
        <v>4.0</v>
      </c>
      <c r="F1281" t="n" s="8">
        <v>380.0</v>
      </c>
      <c r="G1281" t="s" s="8">
        <v>63</v>
      </c>
      <c r="H1281" t="s" s="8">
        <v>1558</v>
      </c>
      <c r="I1281" t="s" s="8">
        <v>1574</v>
      </c>
    </row>
    <row r="1282" ht="16.0" customHeight="true">
      <c r="A1282" t="n" s="7">
        <v>5.0652316E7</v>
      </c>
      <c r="B1282" t="s" s="8">
        <v>1394</v>
      </c>
      <c r="C1282" t="n" s="8">
        <f>IF(false,"005-1515", "005-1515")</f>
      </c>
      <c r="D1282" t="s" s="8">
        <v>92</v>
      </c>
      <c r="E1282" t="n" s="8">
        <v>4.0</v>
      </c>
      <c r="F1282" t="n" s="8">
        <v>62.0</v>
      </c>
      <c r="G1282" t="s" s="8">
        <v>53</v>
      </c>
      <c r="H1282" t="s" s="8">
        <v>1558</v>
      </c>
      <c r="I1282" t="s" s="8">
        <v>1575</v>
      </c>
    </row>
    <row r="1283" ht="16.0" customHeight="true">
      <c r="A1283" t="n" s="7">
        <v>5.0648678E7</v>
      </c>
      <c r="B1283" t="s" s="8">
        <v>1394</v>
      </c>
      <c r="C1283" t="n" s="8">
        <f>IF(false,"120921815", "120921815")</f>
      </c>
      <c r="D1283" t="s" s="8">
        <v>1260</v>
      </c>
      <c r="E1283" t="n" s="8">
        <v>2.0</v>
      </c>
      <c r="F1283" t="n" s="8">
        <v>831.0</v>
      </c>
      <c r="G1283" t="s" s="8">
        <v>60</v>
      </c>
      <c r="H1283" t="s" s="8">
        <v>1558</v>
      </c>
      <c r="I1283" t="s" s="8">
        <v>1576</v>
      </c>
    </row>
    <row r="1284" ht="16.0" customHeight="true">
      <c r="A1284" t="n" s="7">
        <v>5.0705328E7</v>
      </c>
      <c r="B1284" t="s" s="8">
        <v>1470</v>
      </c>
      <c r="C1284" t="n" s="8">
        <f>IF(false,"005-1517", "005-1517")</f>
      </c>
      <c r="D1284" t="s" s="8">
        <v>97</v>
      </c>
      <c r="E1284" t="n" s="8">
        <v>4.0</v>
      </c>
      <c r="F1284" t="n" s="8">
        <v>536.0</v>
      </c>
      <c r="G1284" t="s" s="8">
        <v>63</v>
      </c>
      <c r="H1284" t="s" s="8">
        <v>1558</v>
      </c>
      <c r="I1284" t="s" s="8">
        <v>1577</v>
      </c>
    </row>
    <row r="1285" ht="16.0" customHeight="true">
      <c r="A1285" t="n" s="7">
        <v>5.0705328E7</v>
      </c>
      <c r="B1285" t="s" s="8">
        <v>1470</v>
      </c>
      <c r="C1285" t="n" s="8">
        <f>IF(false,"005-1517", "005-1517")</f>
      </c>
      <c r="D1285" t="s" s="8">
        <v>97</v>
      </c>
      <c r="E1285" t="n" s="8">
        <v>4.0</v>
      </c>
      <c r="F1285" t="n" s="8">
        <v>220.0</v>
      </c>
      <c r="G1285" t="s" s="8">
        <v>53</v>
      </c>
      <c r="H1285" t="s" s="8">
        <v>1558</v>
      </c>
      <c r="I1285" t="s" s="8">
        <v>1578</v>
      </c>
    </row>
    <row r="1286" ht="16.0" customHeight="true">
      <c r="A1286" t="n" s="7">
        <v>5.0705636E7</v>
      </c>
      <c r="B1286" t="s" s="8">
        <v>1470</v>
      </c>
      <c r="C1286" t="n" s="8">
        <f>IF(false,"120921202", "120921202")</f>
      </c>
      <c r="D1286" t="s" s="8">
        <v>1464</v>
      </c>
      <c r="E1286" t="n" s="8">
        <v>1.0</v>
      </c>
      <c r="F1286" t="n" s="8">
        <v>1798.0</v>
      </c>
      <c r="G1286" t="s" s="8">
        <v>53</v>
      </c>
      <c r="H1286" t="s" s="8">
        <v>1558</v>
      </c>
      <c r="I1286" t="s" s="8">
        <v>1579</v>
      </c>
    </row>
    <row r="1287" ht="16.0" customHeight="true">
      <c r="A1287" t="n" s="7">
        <v>5.0593481E7</v>
      </c>
      <c r="B1287" t="s" s="8">
        <v>1394</v>
      </c>
      <c r="C1287" t="n" s="8">
        <f>IF(false,"005-1273", "005-1273")</f>
      </c>
      <c r="D1287" t="s" s="8">
        <v>812</v>
      </c>
      <c r="E1287" t="n" s="8">
        <v>1.0</v>
      </c>
      <c r="F1287" t="n" s="8">
        <v>229.0</v>
      </c>
      <c r="G1287" t="s" s="8">
        <v>63</v>
      </c>
      <c r="H1287" t="s" s="8">
        <v>1558</v>
      </c>
      <c r="I1287" t="s" s="8">
        <v>1580</v>
      </c>
    </row>
    <row r="1288" ht="16.0" customHeight="true">
      <c r="A1288" t="n" s="7">
        <v>5.0668646E7</v>
      </c>
      <c r="B1288" t="s" s="8">
        <v>1394</v>
      </c>
      <c r="C1288" t="n" s="8">
        <f>IF(false,"01-003884", "01-003884")</f>
      </c>
      <c r="D1288" t="s" s="8">
        <v>398</v>
      </c>
      <c r="E1288" t="n" s="8">
        <v>2.0</v>
      </c>
      <c r="F1288" t="n" s="8">
        <v>200.0</v>
      </c>
      <c r="G1288" t="s" s="8">
        <v>63</v>
      </c>
      <c r="H1288" t="s" s="8">
        <v>1558</v>
      </c>
      <c r="I1288" t="s" s="8">
        <v>1581</v>
      </c>
    </row>
    <row r="1289" ht="16.0" customHeight="true">
      <c r="A1289" t="n" s="7">
        <v>5.0708295E7</v>
      </c>
      <c r="B1289" t="s" s="8">
        <v>1470</v>
      </c>
      <c r="C1289" t="n" s="8">
        <f>IF(false,"120921439", "120921439")</f>
      </c>
      <c r="D1289" t="s" s="8">
        <v>57</v>
      </c>
      <c r="E1289" t="n" s="8">
        <v>1.0</v>
      </c>
      <c r="F1289" t="n" s="8">
        <v>542.0</v>
      </c>
      <c r="G1289" t="s" s="8">
        <v>53</v>
      </c>
      <c r="H1289" t="s" s="8">
        <v>1558</v>
      </c>
      <c r="I1289" t="s" s="8">
        <v>1582</v>
      </c>
    </row>
    <row r="1290" ht="16.0" customHeight="true">
      <c r="A1290" t="n" s="7">
        <v>5.0705289E7</v>
      </c>
      <c r="B1290" t="s" s="8">
        <v>1470</v>
      </c>
      <c r="C1290" t="n" s="8">
        <f>IF(false,"005-1516", "005-1516")</f>
      </c>
      <c r="D1290" t="s" s="8">
        <v>74</v>
      </c>
      <c r="E1290" t="n" s="8">
        <v>1.0</v>
      </c>
      <c r="F1290" t="n" s="8">
        <v>249.0</v>
      </c>
      <c r="G1290" t="s" s="8">
        <v>53</v>
      </c>
      <c r="H1290" t="s" s="8">
        <v>1558</v>
      </c>
      <c r="I1290" t="s" s="8">
        <v>1583</v>
      </c>
    </row>
    <row r="1291" ht="16.0" customHeight="true">
      <c r="A1291" t="n" s="7">
        <v>4.9431612E7</v>
      </c>
      <c r="B1291" t="s" s="8">
        <v>575</v>
      </c>
      <c r="C1291" t="n" s="8">
        <f>IF(false,"120921815", "120921815")</f>
      </c>
      <c r="D1291" t="s" s="8">
        <v>1260</v>
      </c>
      <c r="E1291" t="n" s="8">
        <v>1.0</v>
      </c>
      <c r="F1291" t="n" s="8">
        <v>166.0</v>
      </c>
      <c r="G1291" t="s" s="8">
        <v>63</v>
      </c>
      <c r="H1291" t="s" s="8">
        <v>1558</v>
      </c>
      <c r="I1291" t="s" s="8">
        <v>1584</v>
      </c>
    </row>
    <row r="1292" ht="16.0" customHeight="true">
      <c r="A1292" t="n" s="7">
        <v>5.0515498E7</v>
      </c>
      <c r="B1292" t="s" s="8">
        <v>1321</v>
      </c>
      <c r="C1292" t="n" s="8">
        <f>IF(false,"120921712", "120921712")</f>
      </c>
      <c r="D1292" t="s" s="8">
        <v>1501</v>
      </c>
      <c r="E1292" t="n" s="8">
        <v>1.0</v>
      </c>
      <c r="F1292" t="n" s="8">
        <v>98.0</v>
      </c>
      <c r="G1292" t="s" s="8">
        <v>63</v>
      </c>
      <c r="H1292" t="s" s="8">
        <v>1558</v>
      </c>
      <c r="I1292" t="s" s="8">
        <v>1585</v>
      </c>
    </row>
    <row r="1293" ht="16.0" customHeight="true">
      <c r="A1293" t="n" s="7">
        <v>5.0668646E7</v>
      </c>
      <c r="B1293" t="s" s="8">
        <v>1394</v>
      </c>
      <c r="C1293" t="n" s="8">
        <f>IF(false,"01-003884", "01-003884")</f>
      </c>
      <c r="D1293" t="s" s="8">
        <v>398</v>
      </c>
      <c r="E1293" t="n" s="8">
        <v>2.0</v>
      </c>
      <c r="F1293" t="n" s="8">
        <v>118.0</v>
      </c>
      <c r="G1293" t="s" s="8">
        <v>60</v>
      </c>
      <c r="H1293" t="s" s="8">
        <v>1558</v>
      </c>
      <c r="I1293" t="s" s="8">
        <v>1586</v>
      </c>
    </row>
    <row r="1294" ht="16.0" customHeight="true">
      <c r="A1294" t="n" s="7">
        <v>4.9528983E7</v>
      </c>
      <c r="B1294" t="s" s="8">
        <v>713</v>
      </c>
      <c r="C1294" t="n" s="8">
        <f>IF(false,"120922769", "120922769")</f>
      </c>
      <c r="D1294" t="s" s="8">
        <v>136</v>
      </c>
      <c r="E1294" t="n" s="8">
        <v>1.0</v>
      </c>
      <c r="F1294" t="n" s="8">
        <v>213.0</v>
      </c>
      <c r="G1294" t="s" s="8">
        <v>63</v>
      </c>
      <c r="H1294" t="s" s="8">
        <v>1558</v>
      </c>
      <c r="I1294" t="s" s="8">
        <v>1587</v>
      </c>
    </row>
    <row r="1295" ht="16.0" customHeight="true">
      <c r="A1295" t="n" s="7">
        <v>4.9528983E7</v>
      </c>
      <c r="B1295" t="s" s="8">
        <v>713</v>
      </c>
      <c r="C1295" t="n" s="8">
        <f>IF(false,"120921903", "120921903")</f>
      </c>
      <c r="D1295" t="s" s="8">
        <v>115</v>
      </c>
      <c r="E1295" t="n" s="8">
        <v>1.0</v>
      </c>
      <c r="F1295" t="n" s="8">
        <v>206.0</v>
      </c>
      <c r="G1295" t="s" s="8">
        <v>63</v>
      </c>
      <c r="H1295" t="s" s="8">
        <v>1558</v>
      </c>
      <c r="I1295" t="s" s="8">
        <v>1587</v>
      </c>
    </row>
    <row r="1296" ht="16.0" customHeight="true">
      <c r="A1296" t="n" s="7">
        <v>5.0677947E7</v>
      </c>
      <c r="B1296" t="s" s="8">
        <v>1394</v>
      </c>
      <c r="C1296" t="n" s="8">
        <f>IF(false,"005-1273", "005-1273")</f>
      </c>
      <c r="D1296" t="s" s="8">
        <v>812</v>
      </c>
      <c r="E1296" t="n" s="8">
        <v>1.0</v>
      </c>
      <c r="F1296" t="n" s="8">
        <v>229.0</v>
      </c>
      <c r="G1296" t="s" s="8">
        <v>63</v>
      </c>
      <c r="H1296" t="s" s="8">
        <v>1558</v>
      </c>
      <c r="I1296" t="s" s="8">
        <v>1588</v>
      </c>
    </row>
    <row r="1297" ht="16.0" customHeight="true">
      <c r="A1297" t="n" s="7">
        <v>5.067542E7</v>
      </c>
      <c r="B1297" t="s" s="8">
        <v>1394</v>
      </c>
      <c r="C1297" t="n" s="8">
        <f>IF(false,"120921370", "120921370")</f>
      </c>
      <c r="D1297" t="s" s="8">
        <v>127</v>
      </c>
      <c r="E1297" t="n" s="8">
        <v>1.0</v>
      </c>
      <c r="F1297" t="n" s="8">
        <v>220.0</v>
      </c>
      <c r="G1297" t="s" s="8">
        <v>63</v>
      </c>
      <c r="H1297" t="s" s="8">
        <v>1558</v>
      </c>
      <c r="I1297" t="s" s="8">
        <v>1589</v>
      </c>
    </row>
    <row r="1298" ht="16.0" customHeight="true">
      <c r="A1298" t="n" s="7">
        <v>5.0453815E7</v>
      </c>
      <c r="B1298" t="s" s="8">
        <v>1321</v>
      </c>
      <c r="C1298" t="n" s="8">
        <f>IF(false,"120921901", "120921901")</f>
      </c>
      <c r="D1298" t="s" s="8">
        <v>88</v>
      </c>
      <c r="E1298" t="n" s="8">
        <v>4.0</v>
      </c>
      <c r="F1298" t="n" s="8">
        <v>988.0</v>
      </c>
      <c r="G1298" t="s" s="8">
        <v>63</v>
      </c>
      <c r="H1298" t="s" s="8">
        <v>1558</v>
      </c>
      <c r="I1298" t="s" s="8">
        <v>1590</v>
      </c>
    </row>
    <row r="1299" ht="16.0" customHeight="true">
      <c r="A1299" t="n" s="7">
        <v>5.0661199E7</v>
      </c>
      <c r="B1299" t="s" s="8">
        <v>1394</v>
      </c>
      <c r="C1299" t="n" s="8">
        <f>IF(false,"005-1513", "005-1513")</f>
      </c>
      <c r="D1299" t="s" s="8">
        <v>129</v>
      </c>
      <c r="E1299" t="n" s="8">
        <v>2.0</v>
      </c>
      <c r="F1299" t="n" s="8">
        <v>158.0</v>
      </c>
      <c r="G1299" t="s" s="8">
        <v>63</v>
      </c>
      <c r="H1299" t="s" s="8">
        <v>1558</v>
      </c>
      <c r="I1299" t="s" s="8">
        <v>1591</v>
      </c>
    </row>
    <row r="1300" ht="16.0" customHeight="true">
      <c r="A1300" t="n" s="7">
        <v>5.0680378E7</v>
      </c>
      <c r="B1300" t="s" s="8">
        <v>1394</v>
      </c>
      <c r="C1300" t="n" s="8">
        <f>IF(false,"120921816", "120921816")</f>
      </c>
      <c r="D1300" t="s" s="8">
        <v>565</v>
      </c>
      <c r="E1300" t="n" s="8">
        <v>1.0</v>
      </c>
      <c r="F1300" t="n" s="8">
        <v>84.0</v>
      </c>
      <c r="G1300" t="s" s="8">
        <v>63</v>
      </c>
      <c r="H1300" t="s" s="8">
        <v>1558</v>
      </c>
      <c r="I1300" t="s" s="8">
        <v>1592</v>
      </c>
    </row>
    <row r="1301" ht="16.0" customHeight="true">
      <c r="A1301" t="n" s="7">
        <v>5.0411936E7</v>
      </c>
      <c r="B1301" t="s" s="8">
        <v>1221</v>
      </c>
      <c r="C1301" t="n" s="8">
        <f>IF(false,"120921939", "120921939")</f>
      </c>
      <c r="D1301" t="s" s="8">
        <v>855</v>
      </c>
      <c r="E1301" t="n" s="8">
        <v>1.0</v>
      </c>
      <c r="F1301" t="n" s="8">
        <v>130.0</v>
      </c>
      <c r="G1301" t="s" s="8">
        <v>63</v>
      </c>
      <c r="H1301" t="s" s="8">
        <v>1558</v>
      </c>
      <c r="I1301" t="s" s="8">
        <v>1593</v>
      </c>
    </row>
    <row r="1302" ht="16.0" customHeight="true">
      <c r="A1302" t="n" s="7">
        <v>5.0493452E7</v>
      </c>
      <c r="B1302" t="s" s="8">
        <v>1321</v>
      </c>
      <c r="C1302" t="n" s="8">
        <f>IF(false,"01-003884", "01-003884")</f>
      </c>
      <c r="D1302" t="s" s="8">
        <v>398</v>
      </c>
      <c r="E1302" t="n" s="8">
        <v>1.0</v>
      </c>
      <c r="F1302" t="n" s="8">
        <v>150.0</v>
      </c>
      <c r="G1302" t="s" s="8">
        <v>63</v>
      </c>
      <c r="H1302" t="s" s="8">
        <v>1558</v>
      </c>
      <c r="I1302" t="s" s="8">
        <v>1594</v>
      </c>
    </row>
    <row r="1303" ht="16.0" customHeight="true">
      <c r="A1303" t="n" s="7">
        <v>5.0556292E7</v>
      </c>
      <c r="B1303" t="s" s="8">
        <v>1321</v>
      </c>
      <c r="C1303" t="n" s="8">
        <f>IF(false,"120921901", "120921901")</f>
      </c>
      <c r="D1303" t="s" s="8">
        <v>88</v>
      </c>
      <c r="E1303" t="n" s="8">
        <v>2.0</v>
      </c>
      <c r="F1303" t="n" s="8">
        <v>244.0</v>
      </c>
      <c r="G1303" t="s" s="8">
        <v>63</v>
      </c>
      <c r="H1303" t="s" s="8">
        <v>1558</v>
      </c>
      <c r="I1303" t="s" s="8">
        <v>1595</v>
      </c>
    </row>
    <row r="1304" ht="16.0" customHeight="true">
      <c r="A1304" t="n" s="7">
        <v>5.0666064E7</v>
      </c>
      <c r="B1304" t="s" s="8">
        <v>1394</v>
      </c>
      <c r="C1304" t="n" s="8">
        <f>IF(false,"120921901", "120921901")</f>
      </c>
      <c r="D1304" t="s" s="8">
        <v>88</v>
      </c>
      <c r="E1304" t="n" s="8">
        <v>3.0</v>
      </c>
      <c r="F1304" t="n" s="8">
        <v>417.0</v>
      </c>
      <c r="G1304" t="s" s="8">
        <v>63</v>
      </c>
      <c r="H1304" t="s" s="8">
        <v>1558</v>
      </c>
      <c r="I1304" t="s" s="8">
        <v>1596</v>
      </c>
    </row>
    <row r="1305" ht="16.0" customHeight="true">
      <c r="A1305" t="n" s="7">
        <v>5.0648678E7</v>
      </c>
      <c r="B1305" t="s" s="8">
        <v>1394</v>
      </c>
      <c r="C1305" t="n" s="8">
        <f>IF(false,"120921815", "120921815")</f>
      </c>
      <c r="D1305" t="s" s="8">
        <v>1260</v>
      </c>
      <c r="E1305" t="n" s="8">
        <v>2.0</v>
      </c>
      <c r="F1305" t="n" s="8">
        <v>332.0</v>
      </c>
      <c r="G1305" t="s" s="8">
        <v>63</v>
      </c>
      <c r="H1305" t="s" s="8">
        <v>1558</v>
      </c>
      <c r="I1305" t="s" s="8">
        <v>1597</v>
      </c>
    </row>
    <row r="1306" ht="16.0" customHeight="true">
      <c r="A1306" t="n" s="7">
        <v>5.0653504E7</v>
      </c>
      <c r="B1306" t="s" s="8">
        <v>1394</v>
      </c>
      <c r="C1306" t="n" s="8">
        <f>IF(false,"005-1515", "005-1515")</f>
      </c>
      <c r="D1306" t="s" s="8">
        <v>92</v>
      </c>
      <c r="E1306" t="n" s="8">
        <v>2.0</v>
      </c>
      <c r="F1306" t="n" s="8">
        <v>190.0</v>
      </c>
      <c r="G1306" t="s" s="8">
        <v>63</v>
      </c>
      <c r="H1306" t="s" s="8">
        <v>1558</v>
      </c>
      <c r="I1306" t="s" s="8">
        <v>1598</v>
      </c>
    </row>
    <row r="1307" ht="16.0" customHeight="true">
      <c r="A1307" t="n" s="7">
        <v>5.0690142E7</v>
      </c>
      <c r="B1307" t="s" s="8">
        <v>1470</v>
      </c>
      <c r="C1307" t="n" s="8">
        <f>IF(false,"005-1255", "005-1255")</f>
      </c>
      <c r="D1307" t="s" s="8">
        <v>234</v>
      </c>
      <c r="E1307" t="n" s="8">
        <v>1.0</v>
      </c>
      <c r="F1307" t="n" s="8">
        <v>518.0</v>
      </c>
      <c r="G1307" t="s" s="8">
        <v>53</v>
      </c>
      <c r="H1307" t="s" s="8">
        <v>1558</v>
      </c>
      <c r="I1307" t="s" s="8">
        <v>1599</v>
      </c>
    </row>
    <row r="1308" ht="16.0" customHeight="true">
      <c r="A1308" t="n" s="7">
        <v>5.0678772E7</v>
      </c>
      <c r="B1308" t="s" s="8">
        <v>1394</v>
      </c>
      <c r="C1308" t="n" s="8">
        <f>IF(false,"120922954", "120922954")</f>
      </c>
      <c r="D1308" t="s" s="8">
        <v>294</v>
      </c>
      <c r="E1308" t="n" s="8">
        <v>1.0</v>
      </c>
      <c r="F1308" t="n" s="8">
        <v>190.0</v>
      </c>
      <c r="G1308" t="s" s="8">
        <v>53</v>
      </c>
      <c r="H1308" t="s" s="8">
        <v>1558</v>
      </c>
      <c r="I1308" t="s" s="8">
        <v>1600</v>
      </c>
    </row>
    <row r="1309" ht="16.0" customHeight="true">
      <c r="A1309" t="n" s="7">
        <v>5.0657692E7</v>
      </c>
      <c r="B1309" t="s" s="8">
        <v>1394</v>
      </c>
      <c r="C1309" t="n" s="8">
        <f>IF(false,"120921901", "120921901")</f>
      </c>
      <c r="D1309" t="s" s="8">
        <v>88</v>
      </c>
      <c r="E1309" t="n" s="8">
        <v>1.0</v>
      </c>
      <c r="F1309" t="n" s="8">
        <v>214.0</v>
      </c>
      <c r="G1309" t="s" s="8">
        <v>53</v>
      </c>
      <c r="H1309" t="s" s="8">
        <v>1558</v>
      </c>
      <c r="I1309" t="s" s="8">
        <v>1601</v>
      </c>
    </row>
    <row r="1310" ht="16.0" customHeight="true">
      <c r="A1310" t="n" s="7">
        <v>5.0676127E7</v>
      </c>
      <c r="B1310" t="s" s="8">
        <v>1394</v>
      </c>
      <c r="C1310" t="n" s="8">
        <f>IF(false,"120921202", "120921202")</f>
      </c>
      <c r="D1310" t="s" s="8">
        <v>1464</v>
      </c>
      <c r="E1310" t="n" s="8">
        <v>3.0</v>
      </c>
      <c r="F1310" t="n" s="8">
        <v>1432.0</v>
      </c>
      <c r="G1310" t="s" s="8">
        <v>53</v>
      </c>
      <c r="H1310" t="s" s="8">
        <v>1558</v>
      </c>
      <c r="I1310" t="s" s="8">
        <v>1602</v>
      </c>
    </row>
    <row r="1311" ht="16.0" customHeight="true">
      <c r="A1311" t="n" s="7">
        <v>5.0640856E7</v>
      </c>
      <c r="B1311" t="s" s="8">
        <v>1394</v>
      </c>
      <c r="C1311" t="n" s="8">
        <f>IF(false,"120923126", "120923126")</f>
      </c>
      <c r="D1311" t="s" s="8">
        <v>1519</v>
      </c>
      <c r="E1311" t="n" s="8">
        <v>1.0</v>
      </c>
      <c r="F1311" t="n" s="8">
        <v>457.0</v>
      </c>
      <c r="G1311" t="s" s="8">
        <v>60</v>
      </c>
      <c r="H1311" t="s" s="8">
        <v>1558</v>
      </c>
      <c r="I1311" t="s" s="8">
        <v>1603</v>
      </c>
    </row>
    <row r="1312" ht="16.0" customHeight="true">
      <c r="A1312" t="n" s="7">
        <v>5.0659501E7</v>
      </c>
      <c r="B1312" t="s" s="8">
        <v>1394</v>
      </c>
      <c r="C1312" t="n" s="8">
        <f>IF(false,"01-003884", "01-003884")</f>
      </c>
      <c r="D1312" t="s" s="8">
        <v>398</v>
      </c>
      <c r="E1312" t="n" s="8">
        <v>1.0</v>
      </c>
      <c r="F1312" t="n" s="8">
        <v>100.0</v>
      </c>
      <c r="G1312" t="s" s="8">
        <v>63</v>
      </c>
      <c r="H1312" t="s" s="8">
        <v>1558</v>
      </c>
      <c r="I1312" t="s" s="8">
        <v>1604</v>
      </c>
    </row>
    <row r="1313" ht="16.0" customHeight="true">
      <c r="A1313" t="n" s="7">
        <v>5.0666097E7</v>
      </c>
      <c r="B1313" t="s" s="8">
        <v>1394</v>
      </c>
      <c r="C1313" t="n" s="8">
        <f>IF(false,"120921815", "120921815")</f>
      </c>
      <c r="D1313" t="s" s="8">
        <v>1260</v>
      </c>
      <c r="E1313" t="n" s="8">
        <v>1.0</v>
      </c>
      <c r="F1313" t="n" s="8">
        <v>548.0</v>
      </c>
      <c r="G1313" t="s" s="8">
        <v>53</v>
      </c>
      <c r="H1313" t="s" s="8">
        <v>1558</v>
      </c>
      <c r="I1313" t="s" s="8">
        <v>1605</v>
      </c>
    </row>
    <row r="1314" ht="16.0" customHeight="true">
      <c r="A1314" t="n" s="7">
        <v>5.0623397E7</v>
      </c>
      <c r="B1314" t="s" s="8">
        <v>1394</v>
      </c>
      <c r="C1314" t="n" s="8">
        <f>IF(false,"120922952", "120922952")</f>
      </c>
      <c r="D1314" t="s" s="8">
        <v>402</v>
      </c>
      <c r="E1314" t="n" s="8">
        <v>1.0</v>
      </c>
      <c r="F1314" t="n" s="8">
        <v>170.0</v>
      </c>
      <c r="G1314" t="s" s="8">
        <v>60</v>
      </c>
      <c r="H1314" t="s" s="8">
        <v>1558</v>
      </c>
      <c r="I1314" t="s" s="8">
        <v>1606</v>
      </c>
    </row>
    <row r="1315" ht="16.0" customHeight="true">
      <c r="A1315" t="n" s="7">
        <v>5.0739141E7</v>
      </c>
      <c r="B1315" t="s" s="8">
        <v>1470</v>
      </c>
      <c r="C1315" t="n" s="8">
        <f>IF(false,"120921202", "120921202")</f>
      </c>
      <c r="D1315" t="s" s="8">
        <v>1464</v>
      </c>
      <c r="E1315" t="n" s="8">
        <v>2.0</v>
      </c>
      <c r="F1315" t="n" s="8">
        <v>207.0</v>
      </c>
      <c r="G1315" t="s" s="8">
        <v>60</v>
      </c>
      <c r="H1315" t="s" s="8">
        <v>1558</v>
      </c>
      <c r="I1315" t="s" s="8">
        <v>1607</v>
      </c>
    </row>
    <row r="1316" ht="16.0" customHeight="true">
      <c r="A1316" t="n" s="7">
        <v>4.9830367E7</v>
      </c>
      <c r="B1316" t="s" s="8">
        <v>857</v>
      </c>
      <c r="C1316" t="n" s="8">
        <f>IF(false,"01-003884", "01-003884")</f>
      </c>
      <c r="D1316" t="s" s="8">
        <v>398</v>
      </c>
      <c r="E1316" t="n" s="8">
        <v>2.0</v>
      </c>
      <c r="F1316" t="n" s="8">
        <v>296.0</v>
      </c>
      <c r="G1316" t="s" s="8">
        <v>63</v>
      </c>
      <c r="H1316" t="s" s="8">
        <v>1558</v>
      </c>
      <c r="I1316" t="s" s="8">
        <v>1608</v>
      </c>
    </row>
    <row r="1317" ht="16.0" customHeight="true">
      <c r="A1317" t="n" s="7">
        <v>5.085653E7</v>
      </c>
      <c r="B1317" t="s" s="8">
        <v>1558</v>
      </c>
      <c r="C1317" t="n" s="8">
        <f>IF(false,"120921817", "120921817")</f>
      </c>
      <c r="D1317" t="s" s="8">
        <v>68</v>
      </c>
      <c r="E1317" t="n" s="8">
        <v>1.0</v>
      </c>
      <c r="F1317" t="n" s="8">
        <v>35.0</v>
      </c>
      <c r="G1317" t="s" s="8">
        <v>60</v>
      </c>
      <c r="H1317" t="s" s="8">
        <v>1558</v>
      </c>
      <c r="I1317" t="s" s="8">
        <v>1609</v>
      </c>
    </row>
    <row r="1318" ht="16.0" customHeight="true">
      <c r="A1318" t="n" s="7">
        <v>4.9870742E7</v>
      </c>
      <c r="B1318" t="s" s="8">
        <v>875</v>
      </c>
      <c r="C1318" t="n" s="8">
        <f>IF(false,"120921900", "120921900")</f>
      </c>
      <c r="D1318" t="s" s="8">
        <v>299</v>
      </c>
      <c r="E1318" t="n" s="8">
        <v>1.0</v>
      </c>
      <c r="F1318" t="n" s="8">
        <v>148.0</v>
      </c>
      <c r="G1318" t="s" s="8">
        <v>63</v>
      </c>
      <c r="H1318" t="s" s="8">
        <v>1558</v>
      </c>
      <c r="I1318" t="s" s="8">
        <v>1610</v>
      </c>
    </row>
    <row r="1319" ht="16.0" customHeight="true">
      <c r="A1319" t="n" s="7">
        <v>5.0605258E7</v>
      </c>
      <c r="B1319" t="s" s="8">
        <v>1394</v>
      </c>
      <c r="C1319" t="n" s="8">
        <f>IF(false,"120922653", "120922653")</f>
      </c>
      <c r="D1319" t="s" s="8">
        <v>1611</v>
      </c>
      <c r="E1319" t="n" s="8">
        <v>1.0</v>
      </c>
      <c r="F1319" t="n" s="8">
        <v>190.0</v>
      </c>
      <c r="G1319" t="s" s="8">
        <v>53</v>
      </c>
      <c r="H1319" t="s" s="8">
        <v>1558</v>
      </c>
      <c r="I1319" t="s" s="8">
        <v>1612</v>
      </c>
    </row>
    <row r="1320" ht="16.0" customHeight="true">
      <c r="A1320" t="n" s="7">
        <v>4.9900767E7</v>
      </c>
      <c r="B1320" t="s" s="8">
        <v>875</v>
      </c>
      <c r="C1320" t="n" s="8">
        <f>IF(false,"120921900", "120921900")</f>
      </c>
      <c r="D1320" t="s" s="8">
        <v>299</v>
      </c>
      <c r="E1320" t="n" s="8">
        <v>1.0</v>
      </c>
      <c r="F1320" t="n" s="8">
        <v>315.0</v>
      </c>
      <c r="G1320" t="s" s="8">
        <v>63</v>
      </c>
      <c r="H1320" t="s" s="8">
        <v>1558</v>
      </c>
      <c r="I1320" t="s" s="8">
        <v>1613</v>
      </c>
    </row>
    <row r="1321" ht="16.0" customHeight="true">
      <c r="A1321" t="n" s="7">
        <v>5.0596166E7</v>
      </c>
      <c r="B1321" t="s" s="8">
        <v>1394</v>
      </c>
      <c r="C1321" t="n" s="8">
        <f>IF(false,"120922947", "120922947")</f>
      </c>
      <c r="D1321" t="s" s="8">
        <v>491</v>
      </c>
      <c r="E1321" t="n" s="8">
        <v>1.0</v>
      </c>
      <c r="F1321" t="n" s="8">
        <v>172.0</v>
      </c>
      <c r="G1321" t="s" s="8">
        <v>53</v>
      </c>
      <c r="H1321" t="s" s="8">
        <v>1558</v>
      </c>
      <c r="I1321" t="s" s="8">
        <v>1614</v>
      </c>
    </row>
    <row r="1322" ht="16.0" customHeight="true">
      <c r="A1322" t="n" s="7">
        <v>4.9036672E7</v>
      </c>
      <c r="B1322" t="s" s="8">
        <v>384</v>
      </c>
      <c r="C1322" t="n" s="8">
        <f>IF(false,"120922768", "120922768")</f>
      </c>
      <c r="D1322" t="s" s="8">
        <v>226</v>
      </c>
      <c r="E1322" t="n" s="8">
        <v>2.0</v>
      </c>
      <c r="F1322" t="n" s="8">
        <v>312.0</v>
      </c>
      <c r="G1322" t="s" s="8">
        <v>63</v>
      </c>
      <c r="H1322" t="s" s="8">
        <v>1558</v>
      </c>
      <c r="I1322" t="s" s="8">
        <v>1615</v>
      </c>
    </row>
    <row r="1323" ht="16.0" customHeight="true">
      <c r="A1323" t="n" s="7">
        <v>4.9203144E7</v>
      </c>
      <c r="B1323" t="s" s="8">
        <v>468</v>
      </c>
      <c r="C1323" t="n" s="8">
        <f>IF(false,"120921903", "120921903")</f>
      </c>
      <c r="D1323" t="s" s="8">
        <v>115</v>
      </c>
      <c r="E1323" t="n" s="8">
        <v>3.0</v>
      </c>
      <c r="F1323" t="n" s="8">
        <v>453.0</v>
      </c>
      <c r="G1323" t="s" s="8">
        <v>63</v>
      </c>
      <c r="H1323" t="s" s="8">
        <v>1558</v>
      </c>
      <c r="I1323" t="s" s="8">
        <v>1616</v>
      </c>
    </row>
    <row r="1324" ht="16.0" customHeight="true">
      <c r="A1324" t="n" s="7">
        <v>4.9843782E7</v>
      </c>
      <c r="B1324" t="s" s="8">
        <v>857</v>
      </c>
      <c r="C1324" t="n" s="8">
        <f>IF(false,"01-003884", "01-003884")</f>
      </c>
      <c r="D1324" t="s" s="8">
        <v>398</v>
      </c>
      <c r="E1324" t="n" s="8">
        <v>3.0</v>
      </c>
      <c r="F1324" t="n" s="8">
        <v>444.0</v>
      </c>
      <c r="G1324" t="s" s="8">
        <v>63</v>
      </c>
      <c r="H1324" t="s" s="8">
        <v>1558</v>
      </c>
      <c r="I1324" t="s" s="8">
        <v>1617</v>
      </c>
    </row>
    <row r="1325" ht="16.0" customHeight="true">
      <c r="A1325" t="n" s="7">
        <v>4.9288231E7</v>
      </c>
      <c r="B1325" t="s" s="8">
        <v>468</v>
      </c>
      <c r="C1325" t="n" s="8">
        <f>IF(false,"01-003884", "01-003884")</f>
      </c>
      <c r="D1325" t="s" s="8">
        <v>398</v>
      </c>
      <c r="E1325" t="n" s="8">
        <v>1.0</v>
      </c>
      <c r="F1325" t="n" s="8">
        <v>152.0</v>
      </c>
      <c r="G1325" t="s" s="8">
        <v>63</v>
      </c>
      <c r="H1325" t="s" s="8">
        <v>1558</v>
      </c>
      <c r="I1325" t="s" s="8">
        <v>1618</v>
      </c>
    </row>
    <row r="1326" ht="16.0" customHeight="true">
      <c r="A1326" t="n" s="7">
        <v>4.9288231E7</v>
      </c>
      <c r="B1326" t="s" s="8">
        <v>468</v>
      </c>
      <c r="C1326" t="n" s="8">
        <f>IF(false,"120922353", "120922353")</f>
      </c>
      <c r="D1326" t="s" s="8">
        <v>383</v>
      </c>
      <c r="E1326" t="n" s="8">
        <v>1.0</v>
      </c>
      <c r="F1326" t="n" s="8">
        <v>126.0</v>
      </c>
      <c r="G1326" t="s" s="8">
        <v>63</v>
      </c>
      <c r="H1326" t="s" s="8">
        <v>1558</v>
      </c>
      <c r="I1326" t="s" s="8">
        <v>1618</v>
      </c>
    </row>
    <row r="1327" ht="16.0" customHeight="true">
      <c r="A1327" t="n" s="7">
        <v>4.9288231E7</v>
      </c>
      <c r="B1327" t="s" s="8">
        <v>468</v>
      </c>
      <c r="C1327" t="n" s="8">
        <f>IF(false,"120922351", "120922351")</f>
      </c>
      <c r="D1327" t="s" s="8">
        <v>132</v>
      </c>
      <c r="E1327" t="n" s="8">
        <v>1.0</v>
      </c>
      <c r="F1327" t="n" s="8">
        <v>126.0</v>
      </c>
      <c r="G1327" t="s" s="8">
        <v>63</v>
      </c>
      <c r="H1327" t="s" s="8">
        <v>1558</v>
      </c>
      <c r="I1327" t="s" s="8">
        <v>1618</v>
      </c>
    </row>
    <row r="1328" ht="16.0" customHeight="true">
      <c r="A1328" t="n" s="7">
        <v>4.9532393E7</v>
      </c>
      <c r="B1328" t="s" s="8">
        <v>713</v>
      </c>
      <c r="C1328" t="n" s="8">
        <f>IF(false,"01-003884", "01-003884")</f>
      </c>
      <c r="D1328" t="s" s="8">
        <v>398</v>
      </c>
      <c r="E1328" t="n" s="8">
        <v>1.0</v>
      </c>
      <c r="F1328" t="n" s="8">
        <v>90.0</v>
      </c>
      <c r="G1328" t="s" s="8">
        <v>63</v>
      </c>
      <c r="H1328" t="s" s="8">
        <v>1558</v>
      </c>
      <c r="I1328" t="s" s="8">
        <v>1619</v>
      </c>
    </row>
    <row r="1329" ht="16.0" customHeight="true">
      <c r="A1329" t="n" s="7">
        <v>5.0586107E7</v>
      </c>
      <c r="B1329" t="s" s="8">
        <v>1394</v>
      </c>
      <c r="C1329" t="n" s="8">
        <f>IF(false,"120921816", "120921816")</f>
      </c>
      <c r="D1329" t="s" s="8">
        <v>565</v>
      </c>
      <c r="E1329" t="n" s="8">
        <v>1.0</v>
      </c>
      <c r="F1329" t="n" s="8">
        <v>220.0</v>
      </c>
      <c r="G1329" t="s" s="8">
        <v>53</v>
      </c>
      <c r="H1329" t="s" s="8">
        <v>1558</v>
      </c>
      <c r="I1329" t="s" s="8">
        <v>1620</v>
      </c>
    </row>
    <row r="1330" ht="16.0" customHeight="true">
      <c r="A1330" t="n" s="7">
        <v>5.0576376E7</v>
      </c>
      <c r="B1330" t="s" s="8">
        <v>1394</v>
      </c>
      <c r="C1330" t="n" s="8">
        <f>IF(false,"005-1416", "005-1416")</f>
      </c>
      <c r="D1330" t="s" s="8">
        <v>1621</v>
      </c>
      <c r="E1330" t="n" s="8">
        <v>1.0</v>
      </c>
      <c r="F1330" t="n" s="8">
        <v>159.0</v>
      </c>
      <c r="G1330" t="s" s="8">
        <v>53</v>
      </c>
      <c r="H1330" t="s" s="8">
        <v>1558</v>
      </c>
      <c r="I1330" t="s" s="8">
        <v>1622</v>
      </c>
    </row>
    <row r="1331" ht="16.0" customHeight="true">
      <c r="A1331" t="n" s="7">
        <v>5.0069305E7</v>
      </c>
      <c r="B1331" t="s" s="8">
        <v>1005</v>
      </c>
      <c r="C1331" t="n" s="8">
        <f>IF(false,"005-1514", "005-1514")</f>
      </c>
      <c r="D1331" t="s" s="8">
        <v>305</v>
      </c>
      <c r="E1331" t="n" s="8">
        <v>2.0</v>
      </c>
      <c r="F1331" t="n" s="8">
        <v>198.0</v>
      </c>
      <c r="G1331" t="s" s="8">
        <v>63</v>
      </c>
      <c r="H1331" t="s" s="8">
        <v>1558</v>
      </c>
      <c r="I1331" t="s" s="8">
        <v>1623</v>
      </c>
    </row>
    <row r="1332" ht="16.0" customHeight="true">
      <c r="A1332" t="n" s="7">
        <v>4.9164414E7</v>
      </c>
      <c r="B1332" t="s" s="8">
        <v>468</v>
      </c>
      <c r="C1332" t="n" s="8">
        <f>IF(false,"005-1515", "005-1515")</f>
      </c>
      <c r="D1332" t="s" s="8">
        <v>92</v>
      </c>
      <c r="E1332" t="n" s="8">
        <v>3.0</v>
      </c>
      <c r="F1332" t="n" s="8">
        <v>687.0</v>
      </c>
      <c r="G1332" t="s" s="8">
        <v>63</v>
      </c>
      <c r="H1332" t="s" s="8">
        <v>1558</v>
      </c>
      <c r="I1332" t="s" s="8">
        <v>1624</v>
      </c>
    </row>
    <row r="1333" ht="16.0" customHeight="true">
      <c r="A1333" t="n" s="7">
        <v>5.0657692E7</v>
      </c>
      <c r="B1333" t="s" s="8">
        <v>1394</v>
      </c>
      <c r="C1333" t="n" s="8">
        <f>IF(false,"120921901", "120921901")</f>
      </c>
      <c r="D1333" t="s" s="8">
        <v>88</v>
      </c>
      <c r="E1333" t="n" s="8">
        <v>1.0</v>
      </c>
      <c r="F1333" t="n" s="8">
        <v>139.0</v>
      </c>
      <c r="G1333" t="s" s="8">
        <v>63</v>
      </c>
      <c r="H1333" t="s" s="8">
        <v>1558</v>
      </c>
      <c r="I1333" t="s" s="8">
        <v>1625</v>
      </c>
    </row>
    <row r="1334" ht="16.0" customHeight="true">
      <c r="A1334" t="n" s="7">
        <v>5.0705721E7</v>
      </c>
      <c r="B1334" t="s" s="8">
        <v>1470</v>
      </c>
      <c r="C1334" t="n" s="8">
        <f>IF(false,"120921898", "120921898")</f>
      </c>
      <c r="D1334" t="s" s="8">
        <v>606</v>
      </c>
      <c r="E1334" t="n" s="8">
        <v>1.0</v>
      </c>
      <c r="F1334" t="n" s="8">
        <v>240.0</v>
      </c>
      <c r="G1334" t="s" s="8">
        <v>63</v>
      </c>
      <c r="H1334" t="s" s="8">
        <v>1558</v>
      </c>
      <c r="I1334" t="s" s="8">
        <v>1626</v>
      </c>
    </row>
    <row r="1335" ht="16.0" customHeight="true">
      <c r="A1335" t="n" s="7">
        <v>5.0666098E7</v>
      </c>
      <c r="B1335" t="s" s="8">
        <v>1394</v>
      </c>
      <c r="C1335" t="n" s="8">
        <f>IF(false,"01-004111", "01-004111")</f>
      </c>
      <c r="D1335" t="s" s="8">
        <v>870</v>
      </c>
      <c r="E1335" t="n" s="8">
        <v>1.0</v>
      </c>
      <c r="F1335" t="n" s="8">
        <v>136.0</v>
      </c>
      <c r="G1335" t="s" s="8">
        <v>63</v>
      </c>
      <c r="H1335" t="s" s="8">
        <v>1558</v>
      </c>
      <c r="I1335" t="s" s="8">
        <v>1627</v>
      </c>
    </row>
    <row r="1336" ht="16.0" customHeight="true">
      <c r="A1336" t="n" s="7">
        <v>5.0062233E7</v>
      </c>
      <c r="B1336" t="s" s="8">
        <v>1005</v>
      </c>
      <c r="C1336" t="n" s="8">
        <f>IF(false,"01-003884", "01-003884")</f>
      </c>
      <c r="D1336" t="s" s="8">
        <v>398</v>
      </c>
      <c r="E1336" t="n" s="8">
        <v>2.0</v>
      </c>
      <c r="F1336" t="n" s="8">
        <v>316.0</v>
      </c>
      <c r="G1336" t="s" s="8">
        <v>63</v>
      </c>
      <c r="H1336" t="s" s="8">
        <v>1558</v>
      </c>
      <c r="I1336" t="s" s="8">
        <v>1628</v>
      </c>
    </row>
    <row r="1337" ht="16.0" customHeight="true">
      <c r="A1337" t="n" s="7">
        <v>5.0556771E7</v>
      </c>
      <c r="B1337" t="s" s="8">
        <v>1321</v>
      </c>
      <c r="C1337" t="n" s="8">
        <f>IF(false,"005-1261", "005-1261")</f>
      </c>
      <c r="D1337" t="s" s="8">
        <v>1462</v>
      </c>
      <c r="E1337" t="n" s="8">
        <v>1.0</v>
      </c>
      <c r="F1337" t="n" s="8">
        <v>140.0</v>
      </c>
      <c r="G1337" t="s" s="8">
        <v>60</v>
      </c>
      <c r="H1337" t="s" s="8">
        <v>1558</v>
      </c>
      <c r="I1337" t="s" s="8">
        <v>1629</v>
      </c>
    </row>
    <row r="1338" ht="16.0" customHeight="true">
      <c r="A1338" t="n" s="7">
        <v>5.0556292E7</v>
      </c>
      <c r="B1338" t="s" s="8">
        <v>1321</v>
      </c>
      <c r="C1338" t="n" s="8">
        <f>IF(false,"120921901", "120921901")</f>
      </c>
      <c r="D1338" t="s" s="8">
        <v>88</v>
      </c>
      <c r="E1338" t="n" s="8">
        <v>2.0</v>
      </c>
      <c r="F1338" t="n" s="8">
        <v>475.0</v>
      </c>
      <c r="G1338" t="s" s="8">
        <v>53</v>
      </c>
      <c r="H1338" t="s" s="8">
        <v>1558</v>
      </c>
      <c r="I1338" t="s" s="8">
        <v>1630</v>
      </c>
    </row>
    <row r="1339" ht="16.0" customHeight="true">
      <c r="A1339" t="n" s="7">
        <v>5.0554476E7</v>
      </c>
      <c r="B1339" t="s" s="8">
        <v>1321</v>
      </c>
      <c r="C1339" t="n" s="8">
        <f>IF(false,"005-1379", "005-1379")</f>
      </c>
      <c r="D1339" t="s" s="8">
        <v>214</v>
      </c>
      <c r="E1339" t="n" s="8">
        <v>1.0</v>
      </c>
      <c r="F1339" t="n" s="8">
        <v>432.0</v>
      </c>
      <c r="G1339" t="s" s="8">
        <v>60</v>
      </c>
      <c r="H1339" t="s" s="8">
        <v>1558</v>
      </c>
      <c r="I1339" t="s" s="8">
        <v>1631</v>
      </c>
    </row>
    <row r="1340" ht="16.0" customHeight="true">
      <c r="A1340" t="n" s="7">
        <v>5.0550843E7</v>
      </c>
      <c r="B1340" t="s" s="8">
        <v>1321</v>
      </c>
      <c r="C1340" t="n" s="8">
        <f>IF(false,"01-003884", "01-003884")</f>
      </c>
      <c r="D1340" t="s" s="8">
        <v>398</v>
      </c>
      <c r="E1340" t="n" s="8">
        <v>1.0</v>
      </c>
      <c r="F1340" t="n" s="8">
        <v>62.0</v>
      </c>
      <c r="G1340" t="s" s="8">
        <v>53</v>
      </c>
      <c r="H1340" t="s" s="8">
        <v>1558</v>
      </c>
      <c r="I1340" t="s" s="8">
        <v>1632</v>
      </c>
    </row>
    <row r="1341" ht="16.0" customHeight="true">
      <c r="A1341" t="n" s="7">
        <v>5.0533899E7</v>
      </c>
      <c r="B1341" t="s" s="8">
        <v>1321</v>
      </c>
      <c r="C1341" t="n" s="8">
        <f>IF(false,"005-1416", "005-1416")</f>
      </c>
      <c r="D1341" t="s" s="8">
        <v>1621</v>
      </c>
      <c r="E1341" t="n" s="8">
        <v>1.0</v>
      </c>
      <c r="F1341" t="n" s="8">
        <v>593.0</v>
      </c>
      <c r="G1341" t="s" s="8">
        <v>53</v>
      </c>
      <c r="H1341" t="s" s="8">
        <v>1558</v>
      </c>
      <c r="I1341" t="s" s="8">
        <v>1633</v>
      </c>
    </row>
    <row r="1342" ht="16.0" customHeight="true">
      <c r="A1342" t="n" s="7">
        <v>5.0384189E7</v>
      </c>
      <c r="B1342" t="s" s="8">
        <v>1221</v>
      </c>
      <c r="C1342" t="n" s="8">
        <f>IF(false,"120922865", "120922865")</f>
      </c>
      <c r="D1342" t="s" s="8">
        <v>1634</v>
      </c>
      <c r="E1342" t="n" s="8">
        <v>2.0</v>
      </c>
      <c r="F1342" t="n" s="8">
        <v>32.0</v>
      </c>
      <c r="G1342" t="s" s="8">
        <v>63</v>
      </c>
      <c r="H1342" t="s" s="8">
        <v>1558</v>
      </c>
      <c r="I1342" t="s" s="8">
        <v>1635</v>
      </c>
    </row>
    <row r="1343" ht="16.0" customHeight="true">
      <c r="A1343" t="n" s="7">
        <v>4.9753526E7</v>
      </c>
      <c r="B1343" t="s" s="8">
        <v>857</v>
      </c>
      <c r="C1343" t="n" s="8">
        <f>IF(false,"120921901", "120921901")</f>
      </c>
      <c r="D1343" t="s" s="8">
        <v>88</v>
      </c>
      <c r="E1343" t="n" s="8">
        <v>1.0</v>
      </c>
      <c r="F1343" t="n" s="8">
        <v>169.0</v>
      </c>
      <c r="G1343" t="s" s="8">
        <v>63</v>
      </c>
      <c r="H1343" t="s" s="8">
        <v>1558</v>
      </c>
      <c r="I1343" t="s" s="8">
        <v>1636</v>
      </c>
    </row>
    <row r="1344" ht="16.0" customHeight="true">
      <c r="A1344" t="n" s="7">
        <v>5.012786E7</v>
      </c>
      <c r="B1344" t="s" s="8">
        <v>1005</v>
      </c>
      <c r="C1344" t="n" s="8">
        <f>IF(false,"005-1558", "005-1558")</f>
      </c>
      <c r="D1344" t="s" s="8">
        <v>1316</v>
      </c>
      <c r="E1344" t="n" s="8">
        <v>1.0</v>
      </c>
      <c r="F1344" t="n" s="8">
        <v>107.0</v>
      </c>
      <c r="G1344" t="s" s="8">
        <v>63</v>
      </c>
      <c r="H1344" t="s" s="8">
        <v>1558</v>
      </c>
      <c r="I1344" t="s" s="8">
        <v>1637</v>
      </c>
    </row>
    <row r="1345" ht="16.0" customHeight="true">
      <c r="A1345" t="n" s="7">
        <v>5.0369122E7</v>
      </c>
      <c r="B1345" t="s" s="8">
        <v>1221</v>
      </c>
      <c r="C1345" t="n" s="8">
        <f>IF(false,"120921947", "120921947")</f>
      </c>
      <c r="D1345" t="s" s="8">
        <v>112</v>
      </c>
      <c r="E1345" t="n" s="8">
        <v>1.0</v>
      </c>
      <c r="F1345" t="n" s="8">
        <v>90.0</v>
      </c>
      <c r="G1345" t="s" s="8">
        <v>63</v>
      </c>
      <c r="H1345" t="s" s="8">
        <v>1558</v>
      </c>
      <c r="I1345" t="s" s="8">
        <v>1638</v>
      </c>
    </row>
    <row r="1346" ht="16.0" customHeight="true">
      <c r="A1346" t="n" s="7">
        <v>5.0515874E7</v>
      </c>
      <c r="B1346" t="s" s="8">
        <v>1321</v>
      </c>
      <c r="C1346" t="n" s="8">
        <f>IF(false,"120921898", "120921898")</f>
      </c>
      <c r="D1346" t="s" s="8">
        <v>606</v>
      </c>
      <c r="E1346" t="n" s="8">
        <v>1.0</v>
      </c>
      <c r="F1346" t="n" s="8">
        <v>65.0</v>
      </c>
      <c r="G1346" t="s" s="8">
        <v>60</v>
      </c>
      <c r="H1346" t="s" s="8">
        <v>1558</v>
      </c>
      <c r="I1346" t="s" s="8">
        <v>1639</v>
      </c>
    </row>
    <row r="1347" ht="16.0" customHeight="true">
      <c r="A1347" t="n" s="7">
        <v>5.0515498E7</v>
      </c>
      <c r="B1347" t="s" s="8">
        <v>1321</v>
      </c>
      <c r="C1347" t="n" s="8">
        <f>IF(false,"120921712", "120921712")</f>
      </c>
      <c r="D1347" t="s" s="8">
        <v>1501</v>
      </c>
      <c r="E1347" t="n" s="8">
        <v>1.0</v>
      </c>
      <c r="F1347" t="n" s="8">
        <v>88.0</v>
      </c>
      <c r="G1347" t="s" s="8">
        <v>53</v>
      </c>
      <c r="H1347" t="s" s="8">
        <v>1558</v>
      </c>
      <c r="I1347" t="s" s="8">
        <v>1640</v>
      </c>
    </row>
    <row r="1348" ht="16.0" customHeight="true">
      <c r="A1348" t="n" s="7">
        <v>5.0513805E7</v>
      </c>
      <c r="B1348" t="s" s="8">
        <v>1321</v>
      </c>
      <c r="C1348" t="n" s="8">
        <f>IF(false,"120921614", "120921614")</f>
      </c>
      <c r="D1348" t="s" s="8">
        <v>1641</v>
      </c>
      <c r="E1348" t="n" s="8">
        <v>1.0</v>
      </c>
      <c r="F1348" t="n" s="8">
        <v>210.0</v>
      </c>
      <c r="G1348" t="s" s="8">
        <v>60</v>
      </c>
      <c r="H1348" t="s" s="8">
        <v>1558</v>
      </c>
      <c r="I1348" t="s" s="8">
        <v>1642</v>
      </c>
    </row>
    <row r="1349" ht="16.0" customHeight="true">
      <c r="A1349" t="n" s="7">
        <v>4.9613109E7</v>
      </c>
      <c r="B1349" t="s" s="8">
        <v>781</v>
      </c>
      <c r="C1349" t="n" s="8">
        <f>IF(false,"005-1512", "005-1512")</f>
      </c>
      <c r="D1349" t="s" s="8">
        <v>94</v>
      </c>
      <c r="E1349" t="n" s="8">
        <v>2.0</v>
      </c>
      <c r="F1349" t="n" s="8">
        <v>260.0</v>
      </c>
      <c r="G1349" t="s" s="8">
        <v>63</v>
      </c>
      <c r="H1349" t="s" s="8">
        <v>1558</v>
      </c>
      <c r="I1349" t="s" s="8">
        <v>1643</v>
      </c>
    </row>
    <row r="1350" ht="16.0" customHeight="true">
      <c r="A1350" t="n" s="7">
        <v>5.0516817E7</v>
      </c>
      <c r="B1350" t="s" s="8">
        <v>1321</v>
      </c>
      <c r="C1350" t="n" s="8">
        <f>IF(false,"120921898", "120921898")</f>
      </c>
      <c r="D1350" t="s" s="8">
        <v>606</v>
      </c>
      <c r="E1350" t="n" s="8">
        <v>2.0</v>
      </c>
      <c r="F1350" t="n" s="8">
        <v>676.0</v>
      </c>
      <c r="G1350" t="s" s="8">
        <v>63</v>
      </c>
      <c r="H1350" t="s" s="8">
        <v>1558</v>
      </c>
      <c r="I1350" t="s" s="8">
        <v>1644</v>
      </c>
    </row>
    <row r="1351" ht="16.0" customHeight="true">
      <c r="A1351" t="n" s="7">
        <v>5.0446086E7</v>
      </c>
      <c r="B1351" t="s" s="8">
        <v>1321</v>
      </c>
      <c r="C1351" t="n" s="8">
        <f>IF(false,"005-1513", "005-1513")</f>
      </c>
      <c r="D1351" t="s" s="8">
        <v>129</v>
      </c>
      <c r="E1351" t="n" s="8">
        <v>1.0</v>
      </c>
      <c r="F1351" t="n" s="8">
        <v>160.0</v>
      </c>
      <c r="G1351" t="s" s="8">
        <v>63</v>
      </c>
      <c r="H1351" t="s" s="8">
        <v>1558</v>
      </c>
      <c r="I1351" t="s" s="8">
        <v>1645</v>
      </c>
    </row>
    <row r="1352" ht="16.0" customHeight="true">
      <c r="A1352" t="n" s="7">
        <v>5.0446086E7</v>
      </c>
      <c r="B1352" t="s" s="8">
        <v>1321</v>
      </c>
      <c r="C1352" t="n" s="8">
        <f>IF(false,"005-1512", "005-1512")</f>
      </c>
      <c r="D1352" t="s" s="8">
        <v>94</v>
      </c>
      <c r="E1352" t="n" s="8">
        <v>1.0</v>
      </c>
      <c r="F1352" t="n" s="8">
        <v>130.0</v>
      </c>
      <c r="G1352" t="s" s="8">
        <v>63</v>
      </c>
      <c r="H1352" t="s" s="8">
        <v>1558</v>
      </c>
      <c r="I1352" t="s" s="8">
        <v>1645</v>
      </c>
    </row>
    <row r="1353" ht="16.0" customHeight="true">
      <c r="A1353" t="n" s="7">
        <v>5.0493452E7</v>
      </c>
      <c r="B1353" t="s" s="8">
        <v>1321</v>
      </c>
      <c r="C1353" t="n" s="8">
        <f>IF(false,"01-003884", "01-003884")</f>
      </c>
      <c r="D1353" t="s" s="8">
        <v>398</v>
      </c>
      <c r="E1353" t="n" s="8">
        <v>1.0</v>
      </c>
      <c r="F1353" t="n" s="8">
        <v>189.0</v>
      </c>
      <c r="G1353" t="s" s="8">
        <v>53</v>
      </c>
      <c r="H1353" t="s" s="8">
        <v>1558</v>
      </c>
      <c r="I1353" t="s" s="8">
        <v>1646</v>
      </c>
    </row>
    <row r="1354" ht="16.0" customHeight="true">
      <c r="A1354" t="n" s="7">
        <v>5.0488428E7</v>
      </c>
      <c r="B1354" t="s" s="8">
        <v>1321</v>
      </c>
      <c r="C1354" t="n" s="8">
        <f>IF(false,"120922353", "120922353")</f>
      </c>
      <c r="D1354" t="s" s="8">
        <v>383</v>
      </c>
      <c r="E1354" t="n" s="8">
        <v>1.0</v>
      </c>
      <c r="F1354" t="n" s="8">
        <v>339.0</v>
      </c>
      <c r="G1354" t="s" s="8">
        <v>53</v>
      </c>
      <c r="H1354" t="s" s="8">
        <v>1558</v>
      </c>
      <c r="I1354" t="s" s="8">
        <v>1647</v>
      </c>
    </row>
    <row r="1355" ht="16.0" customHeight="true">
      <c r="A1355" t="n" s="7">
        <v>5.0485886E7</v>
      </c>
      <c r="B1355" t="s" s="8">
        <v>1321</v>
      </c>
      <c r="C1355" t="n" s="8">
        <f>IF(false,"120922353", "120922353")</f>
      </c>
      <c r="D1355" t="s" s="8">
        <v>383</v>
      </c>
      <c r="E1355" t="n" s="8">
        <v>1.0</v>
      </c>
      <c r="F1355" t="n" s="8">
        <v>828.0</v>
      </c>
      <c r="G1355" t="s" s="8">
        <v>53</v>
      </c>
      <c r="H1355" t="s" s="8">
        <v>1558</v>
      </c>
      <c r="I1355" t="s" s="8">
        <v>1648</v>
      </c>
    </row>
    <row r="1356" ht="16.0" customHeight="true">
      <c r="A1356" t="n" s="7">
        <v>5.0475453E7</v>
      </c>
      <c r="B1356" t="s" s="8">
        <v>1321</v>
      </c>
      <c r="C1356" t="n" s="8">
        <f>IF(false,"120922753", "120922753")</f>
      </c>
      <c r="D1356" t="s" s="8">
        <v>1649</v>
      </c>
      <c r="E1356" t="n" s="8">
        <v>1.0</v>
      </c>
      <c r="F1356" t="n" s="8">
        <v>75.0</v>
      </c>
      <c r="G1356" t="s" s="8">
        <v>53</v>
      </c>
      <c r="H1356" t="s" s="8">
        <v>1558</v>
      </c>
      <c r="I1356" t="s" s="8">
        <v>1650</v>
      </c>
    </row>
    <row r="1357" ht="16.0" customHeight="true">
      <c r="A1357" t="n" s="7">
        <v>5.0474712E7</v>
      </c>
      <c r="B1357" t="s" s="8">
        <v>1321</v>
      </c>
      <c r="C1357" t="n" s="8">
        <f>IF(false,"120922390", "120922390")</f>
      </c>
      <c r="D1357" t="s" s="8">
        <v>1651</v>
      </c>
      <c r="E1357" t="n" s="8">
        <v>1.0</v>
      </c>
      <c r="F1357" t="n" s="8">
        <v>126.0</v>
      </c>
      <c r="G1357" t="s" s="8">
        <v>53</v>
      </c>
      <c r="H1357" t="s" s="8">
        <v>1558</v>
      </c>
      <c r="I1357" t="s" s="8">
        <v>1652</v>
      </c>
    </row>
    <row r="1358" ht="16.0" customHeight="true">
      <c r="A1358" t="n" s="7">
        <v>5.067197E7</v>
      </c>
      <c r="B1358" t="s" s="8">
        <v>1394</v>
      </c>
      <c r="C1358" t="n" s="8">
        <f>IF(false,"120921901", "120921901")</f>
      </c>
      <c r="D1358" t="s" s="8">
        <v>88</v>
      </c>
      <c r="E1358" t="n" s="8">
        <v>1.0</v>
      </c>
      <c r="F1358" t="n" s="8">
        <v>139.0</v>
      </c>
      <c r="G1358" t="s" s="8">
        <v>63</v>
      </c>
      <c r="H1358" t="s" s="8">
        <v>1558</v>
      </c>
      <c r="I1358" t="s" s="8">
        <v>1653</v>
      </c>
    </row>
    <row r="1359" ht="16.0" customHeight="true">
      <c r="A1359" t="n" s="7">
        <v>5.0453815E7</v>
      </c>
      <c r="B1359" t="s" s="8">
        <v>1321</v>
      </c>
      <c r="C1359" t="n" s="8">
        <f>IF(false,"120921901", "120921901")</f>
      </c>
      <c r="D1359" t="s" s="8">
        <v>88</v>
      </c>
      <c r="E1359" t="n" s="8">
        <v>4.0</v>
      </c>
      <c r="F1359" t="n" s="8">
        <v>870.0</v>
      </c>
      <c r="G1359" t="s" s="8">
        <v>60</v>
      </c>
      <c r="H1359" t="s" s="8">
        <v>1558</v>
      </c>
      <c r="I1359" t="s" s="8">
        <v>1654</v>
      </c>
    </row>
    <row r="1360" ht="16.0" customHeight="true">
      <c r="A1360" t="n" s="7">
        <v>5.0434708E7</v>
      </c>
      <c r="B1360" t="s" s="8">
        <v>1221</v>
      </c>
      <c r="C1360" t="n" s="8">
        <f>IF(false,"120922947", "120922947")</f>
      </c>
      <c r="D1360" t="s" s="8">
        <v>491</v>
      </c>
      <c r="E1360" t="n" s="8">
        <v>1.0</v>
      </c>
      <c r="F1360" t="n" s="8">
        <v>126.0</v>
      </c>
      <c r="G1360" t="s" s="8">
        <v>60</v>
      </c>
      <c r="H1360" t="s" s="8">
        <v>1558</v>
      </c>
      <c r="I1360" t="s" s="8">
        <v>1655</v>
      </c>
    </row>
    <row r="1361" ht="16.0" customHeight="true">
      <c r="A1361" t="n" s="7">
        <v>5.0424138E7</v>
      </c>
      <c r="B1361" t="s" s="8">
        <v>1221</v>
      </c>
      <c r="C1361" t="n" s="8">
        <f>IF(false,"120921939", "120921939")</f>
      </c>
      <c r="D1361" t="s" s="8">
        <v>855</v>
      </c>
      <c r="E1361" t="n" s="8">
        <v>1.0</v>
      </c>
      <c r="F1361" t="n" s="8">
        <v>0.0</v>
      </c>
      <c r="G1361" t="s" s="8">
        <v>60</v>
      </c>
      <c r="H1361" t="s" s="8">
        <v>1558</v>
      </c>
      <c r="I1361" t="s" s="8">
        <v>1656</v>
      </c>
    </row>
    <row r="1362" ht="16.0" customHeight="true">
      <c r="A1362" t="n" s="7">
        <v>5.0421286E7</v>
      </c>
      <c r="B1362" t="s" s="8">
        <v>1221</v>
      </c>
      <c r="C1362" t="n" s="8">
        <f>IF(false,"120922372", "120922372")</f>
      </c>
      <c r="D1362" t="s" s="8">
        <v>804</v>
      </c>
      <c r="E1362" t="n" s="8">
        <v>2.0</v>
      </c>
      <c r="F1362" t="n" s="8">
        <v>77.0</v>
      </c>
      <c r="G1362" t="s" s="8">
        <v>53</v>
      </c>
      <c r="H1362" t="s" s="8">
        <v>1558</v>
      </c>
      <c r="I1362" t="s" s="8">
        <v>1657</v>
      </c>
    </row>
    <row r="1363" ht="16.0" customHeight="true">
      <c r="A1363" t="n" s="7">
        <v>5.0419805E7</v>
      </c>
      <c r="B1363" t="s" s="8">
        <v>1221</v>
      </c>
      <c r="C1363" t="n" s="8">
        <f>IF(false,"120922903", "120922903")</f>
      </c>
      <c r="D1363" t="s" s="8">
        <v>552</v>
      </c>
      <c r="E1363" t="n" s="8">
        <v>1.0</v>
      </c>
      <c r="F1363" t="n" s="8">
        <v>0.0</v>
      </c>
      <c r="G1363" t="s" s="8">
        <v>60</v>
      </c>
      <c r="H1363" t="s" s="8">
        <v>1558</v>
      </c>
      <c r="I1363" t="s" s="8">
        <v>1658</v>
      </c>
    </row>
    <row r="1364" ht="16.0" customHeight="true">
      <c r="A1364" t="n" s="7">
        <v>5.0411936E7</v>
      </c>
      <c r="B1364" t="s" s="8">
        <v>1221</v>
      </c>
      <c r="C1364" t="n" s="8">
        <f>IF(false,"120921939", "120921939")</f>
      </c>
      <c r="D1364" t="s" s="8">
        <v>855</v>
      </c>
      <c r="E1364" t="n" s="8">
        <v>1.0</v>
      </c>
      <c r="F1364" t="n" s="8">
        <v>106.0</v>
      </c>
      <c r="G1364" t="s" s="8">
        <v>60</v>
      </c>
      <c r="H1364" t="s" s="8">
        <v>1558</v>
      </c>
      <c r="I1364" t="s" s="8">
        <v>1659</v>
      </c>
    </row>
    <row r="1365" ht="16.0" customHeight="true">
      <c r="A1365" t="n" s="7">
        <v>5.0538958E7</v>
      </c>
      <c r="B1365" t="s" s="8">
        <v>1321</v>
      </c>
      <c r="C1365" t="n" s="8">
        <f>IF(false,"120921901", "120921901")</f>
      </c>
      <c r="D1365" t="s" s="8">
        <v>88</v>
      </c>
      <c r="E1365" t="n" s="8">
        <v>1.0</v>
      </c>
      <c r="F1365" t="n" s="8">
        <v>139.0</v>
      </c>
      <c r="G1365" t="s" s="8">
        <v>63</v>
      </c>
      <c r="H1365" t="s" s="8">
        <v>1558</v>
      </c>
      <c r="I1365" t="s" s="8">
        <v>1660</v>
      </c>
    </row>
    <row r="1366" ht="16.0" customHeight="true">
      <c r="A1366" t="n" s="7">
        <v>5.0390186E7</v>
      </c>
      <c r="B1366" t="s" s="8">
        <v>1221</v>
      </c>
      <c r="C1366" t="n" s="8">
        <f>IF(false,"005-1138", "005-1138")</f>
      </c>
      <c r="D1366" t="s" s="8">
        <v>1661</v>
      </c>
      <c r="E1366" t="n" s="8">
        <v>1.0</v>
      </c>
      <c r="F1366" t="n" s="8">
        <v>351.0</v>
      </c>
      <c r="G1366" t="s" s="8">
        <v>60</v>
      </c>
      <c r="H1366" t="s" s="8">
        <v>1558</v>
      </c>
      <c r="I1366" t="s" s="8">
        <v>1662</v>
      </c>
    </row>
    <row r="1367" ht="16.0" customHeight="true">
      <c r="A1367" t="n" s="7">
        <v>5.0695329E7</v>
      </c>
      <c r="B1367" t="s" s="8">
        <v>1470</v>
      </c>
      <c r="C1367" t="n" s="8">
        <f>IF(false,"120921898", "120921898")</f>
      </c>
      <c r="D1367" t="s" s="8">
        <v>606</v>
      </c>
      <c r="E1367" t="n" s="8">
        <v>1.0</v>
      </c>
      <c r="F1367" t="n" s="8">
        <v>240.0</v>
      </c>
      <c r="G1367" t="s" s="8">
        <v>63</v>
      </c>
      <c r="H1367" t="s" s="8">
        <v>1558</v>
      </c>
      <c r="I1367" t="s" s="8">
        <v>1663</v>
      </c>
    </row>
    <row r="1368" ht="16.0" customHeight="true">
      <c r="A1368" t="n" s="7">
        <v>4.9867977E7</v>
      </c>
      <c r="B1368" t="s" s="8">
        <v>875</v>
      </c>
      <c r="C1368" t="n" s="8">
        <f>IF(false,"005-1358", "005-1358")</f>
      </c>
      <c r="D1368" t="s" s="8">
        <v>360</v>
      </c>
      <c r="E1368" t="n" s="8">
        <v>1.0</v>
      </c>
      <c r="F1368" t="n" s="8">
        <v>147.0</v>
      </c>
      <c r="G1368" t="s" s="8">
        <v>63</v>
      </c>
      <c r="H1368" t="s" s="8">
        <v>1558</v>
      </c>
      <c r="I1368" t="s" s="8">
        <v>1664</v>
      </c>
    </row>
    <row r="1369" ht="16.0" customHeight="true">
      <c r="A1369" t="n" s="7">
        <v>4.9922146E7</v>
      </c>
      <c r="B1369" t="s" s="8">
        <v>875</v>
      </c>
      <c r="C1369" t="n" s="8">
        <f>IF(false,"120921900", "120921900")</f>
      </c>
      <c r="D1369" t="s" s="8">
        <v>299</v>
      </c>
      <c r="E1369" t="n" s="8">
        <v>2.0</v>
      </c>
      <c r="F1369" t="n" s="8">
        <v>296.0</v>
      </c>
      <c r="G1369" t="s" s="8">
        <v>63</v>
      </c>
      <c r="H1369" t="s" s="8">
        <v>1665</v>
      </c>
      <c r="I1369" t="s" s="8">
        <v>1666</v>
      </c>
    </row>
    <row r="1370" ht="16.0" customHeight="true">
      <c r="A1370" t="n" s="7">
        <v>5.0853371E7</v>
      </c>
      <c r="B1370" t="s" s="8">
        <v>1558</v>
      </c>
      <c r="C1370" t="n" s="8">
        <f>IF(false,"120921935", "120921935")</f>
      </c>
      <c r="D1370" t="s" s="8">
        <v>1667</v>
      </c>
      <c r="E1370" t="n" s="8">
        <v>1.0</v>
      </c>
      <c r="F1370" t="n" s="8">
        <v>176.0</v>
      </c>
      <c r="G1370" t="s" s="8">
        <v>53</v>
      </c>
      <c r="H1370" t="s" s="8">
        <v>1665</v>
      </c>
      <c r="I1370" t="s" s="8">
        <v>1668</v>
      </c>
    </row>
    <row r="1371" ht="16.0" customHeight="true">
      <c r="A1371" t="n" s="7">
        <v>5.0810966E7</v>
      </c>
      <c r="B1371" t="s" s="8">
        <v>1470</v>
      </c>
      <c r="C1371" t="n" s="8">
        <f>IF(false,"003-318", "003-318")</f>
      </c>
      <c r="D1371" t="s" s="8">
        <v>109</v>
      </c>
      <c r="E1371" t="n" s="8">
        <v>1.0</v>
      </c>
      <c r="F1371" t="n" s="8">
        <v>379.0</v>
      </c>
      <c r="G1371" t="s" s="8">
        <v>53</v>
      </c>
      <c r="H1371" t="s" s="8">
        <v>1665</v>
      </c>
      <c r="I1371" t="s" s="8">
        <v>1669</v>
      </c>
    </row>
    <row r="1372" ht="16.0" customHeight="true">
      <c r="A1372" t="n" s="7">
        <v>5.0781056E7</v>
      </c>
      <c r="B1372" t="s" s="8">
        <v>1470</v>
      </c>
      <c r="C1372" t="n" s="8">
        <f>IF(false,"120921370", "120921370")</f>
      </c>
      <c r="D1372" t="s" s="8">
        <v>127</v>
      </c>
      <c r="E1372" t="n" s="8">
        <v>1.0</v>
      </c>
      <c r="F1372" t="n" s="8">
        <v>220.0</v>
      </c>
      <c r="G1372" t="s" s="8">
        <v>63</v>
      </c>
      <c r="H1372" t="s" s="8">
        <v>1665</v>
      </c>
      <c r="I1372" t="s" s="8">
        <v>1670</v>
      </c>
    </row>
    <row r="1373" ht="16.0" customHeight="true">
      <c r="A1373" t="n" s="7">
        <v>5.0690142E7</v>
      </c>
      <c r="B1373" t="s" s="8">
        <v>1470</v>
      </c>
      <c r="C1373" t="n" s="8">
        <f>IF(false,"005-1255", "005-1255")</f>
      </c>
      <c r="D1373" t="s" s="8">
        <v>234</v>
      </c>
      <c r="E1373" t="n" s="8">
        <v>1.0</v>
      </c>
      <c r="F1373" t="n" s="8">
        <v>170.0</v>
      </c>
      <c r="G1373" t="s" s="8">
        <v>63</v>
      </c>
      <c r="H1373" t="s" s="8">
        <v>1665</v>
      </c>
      <c r="I1373" t="s" s="8">
        <v>1671</v>
      </c>
    </row>
    <row r="1374" ht="16.0" customHeight="true">
      <c r="A1374" t="n" s="7">
        <v>5.0666097E7</v>
      </c>
      <c r="B1374" t="s" s="8">
        <v>1394</v>
      </c>
      <c r="C1374" t="n" s="8">
        <f>IF(false,"120921815", "120921815")</f>
      </c>
      <c r="D1374" t="s" s="8">
        <v>1260</v>
      </c>
      <c r="E1374" t="n" s="8">
        <v>1.0</v>
      </c>
      <c r="F1374" t="n" s="8">
        <v>166.0</v>
      </c>
      <c r="G1374" t="s" s="8">
        <v>63</v>
      </c>
      <c r="H1374" t="s" s="8">
        <v>1665</v>
      </c>
      <c r="I1374" t="s" s="8">
        <v>1672</v>
      </c>
    </row>
    <row r="1375" ht="16.0" customHeight="true">
      <c r="A1375" t="n" s="7">
        <v>5.0811735E7</v>
      </c>
      <c r="B1375" t="s" s="8">
        <v>1470</v>
      </c>
      <c r="C1375" t="n" s="8">
        <f>IF(false,"120923102", "120923102")</f>
      </c>
      <c r="D1375" t="s" s="8">
        <v>1673</v>
      </c>
      <c r="E1375" t="n" s="8">
        <v>1.0</v>
      </c>
      <c r="F1375" t="n" s="8">
        <v>1051.0</v>
      </c>
      <c r="G1375" t="s" s="8">
        <v>53</v>
      </c>
      <c r="H1375" t="s" s="8">
        <v>1665</v>
      </c>
      <c r="I1375" t="s" s="8">
        <v>1674</v>
      </c>
    </row>
    <row r="1376" ht="16.0" customHeight="true">
      <c r="A1376" t="n" s="7">
        <v>5.0721031E7</v>
      </c>
      <c r="B1376" t="s" s="8">
        <v>1470</v>
      </c>
      <c r="C1376" t="n" s="8">
        <f>IF(false,"120921995", "120921995")</f>
      </c>
      <c r="D1376" t="s" s="8">
        <v>125</v>
      </c>
      <c r="E1376" t="n" s="8">
        <v>1.0</v>
      </c>
      <c r="F1376" t="n" s="8">
        <v>130.0</v>
      </c>
      <c r="G1376" t="s" s="8">
        <v>63</v>
      </c>
      <c r="H1376" t="s" s="8">
        <v>1665</v>
      </c>
      <c r="I1376" t="s" s="8">
        <v>1675</v>
      </c>
    </row>
    <row r="1377" ht="16.0" customHeight="true">
      <c r="A1377" t="n" s="7">
        <v>5.0751637E7</v>
      </c>
      <c r="B1377" t="s" s="8">
        <v>1470</v>
      </c>
      <c r="C1377" t="n" s="8">
        <f>IF(false,"120921900", "120921900")</f>
      </c>
      <c r="D1377" t="s" s="8">
        <v>299</v>
      </c>
      <c r="E1377" t="n" s="8">
        <v>1.0</v>
      </c>
      <c r="F1377" t="n" s="8">
        <v>129.0</v>
      </c>
      <c r="G1377" t="s" s="8">
        <v>63</v>
      </c>
      <c r="H1377" t="s" s="8">
        <v>1665</v>
      </c>
      <c r="I1377" t="s" s="8">
        <v>1676</v>
      </c>
    </row>
    <row r="1378" ht="16.0" customHeight="true">
      <c r="A1378" t="n" s="7">
        <v>5.0798601E7</v>
      </c>
      <c r="B1378" t="s" s="8">
        <v>1470</v>
      </c>
      <c r="C1378" t="n" s="8">
        <f>IF(false,"005-1513", "005-1513")</f>
      </c>
      <c r="D1378" t="s" s="8">
        <v>129</v>
      </c>
      <c r="E1378" t="n" s="8">
        <v>1.0</v>
      </c>
      <c r="F1378" t="n" s="8">
        <v>60.0</v>
      </c>
      <c r="G1378" t="s" s="8">
        <v>53</v>
      </c>
      <c r="H1378" t="s" s="8">
        <v>1665</v>
      </c>
      <c r="I1378" t="s" s="8">
        <v>1677</v>
      </c>
    </row>
    <row r="1379" ht="16.0" customHeight="true">
      <c r="A1379" t="n" s="7">
        <v>5.0880904E7</v>
      </c>
      <c r="B1379" t="s" s="8">
        <v>1558</v>
      </c>
      <c r="C1379" t="n" s="8">
        <f>IF(false,"005-1517", "005-1517")</f>
      </c>
      <c r="D1379" t="s" s="8">
        <v>97</v>
      </c>
      <c r="E1379" t="n" s="8">
        <v>2.0</v>
      </c>
      <c r="F1379" t="n" s="8">
        <v>288.0</v>
      </c>
      <c r="G1379" t="s" s="8">
        <v>60</v>
      </c>
      <c r="H1379" t="s" s="8">
        <v>1665</v>
      </c>
      <c r="I1379" t="s" s="8">
        <v>1678</v>
      </c>
    </row>
    <row r="1380" ht="16.0" customHeight="true">
      <c r="A1380" t="n" s="7">
        <v>5.0766044E7</v>
      </c>
      <c r="B1380" t="s" s="8">
        <v>1470</v>
      </c>
      <c r="C1380" t="n" s="8">
        <f>IF(false,"120921872", "120921872")</f>
      </c>
      <c r="D1380" t="s" s="8">
        <v>1229</v>
      </c>
      <c r="E1380" t="n" s="8">
        <v>2.0</v>
      </c>
      <c r="F1380" t="n" s="8">
        <v>48.0</v>
      </c>
      <c r="G1380" t="s" s="8">
        <v>63</v>
      </c>
      <c r="H1380" t="s" s="8">
        <v>1665</v>
      </c>
      <c r="I1380" t="s" s="8">
        <v>1679</v>
      </c>
    </row>
    <row r="1381" ht="16.0" customHeight="true">
      <c r="A1381" t="n" s="7">
        <v>5.0717887E7</v>
      </c>
      <c r="B1381" t="s" s="8">
        <v>1470</v>
      </c>
      <c r="C1381" t="n" s="8">
        <f>IF(false,"005-1518", "005-1518")</f>
      </c>
      <c r="D1381" t="s" s="8">
        <v>1103</v>
      </c>
      <c r="E1381" t="n" s="8">
        <v>1.0</v>
      </c>
      <c r="F1381" t="n" s="8">
        <v>170.0</v>
      </c>
      <c r="G1381" t="s" s="8">
        <v>63</v>
      </c>
      <c r="H1381" t="s" s="8">
        <v>1665</v>
      </c>
      <c r="I1381" t="s" s="8">
        <v>1680</v>
      </c>
    </row>
    <row r="1382" ht="16.0" customHeight="true">
      <c r="A1382" t="n" s="7">
        <v>5.0726687E7</v>
      </c>
      <c r="B1382" t="s" s="8">
        <v>1470</v>
      </c>
      <c r="C1382" t="n" s="8">
        <f>IF(false,"120921815", "120921815")</f>
      </c>
      <c r="D1382" t="s" s="8">
        <v>1260</v>
      </c>
      <c r="E1382" t="n" s="8">
        <v>1.0</v>
      </c>
      <c r="F1382" t="n" s="8">
        <v>166.0</v>
      </c>
      <c r="G1382" t="s" s="8">
        <v>63</v>
      </c>
      <c r="H1382" t="s" s="8">
        <v>1665</v>
      </c>
      <c r="I1382" t="s" s="8">
        <v>1681</v>
      </c>
    </row>
    <row r="1383" ht="16.0" customHeight="true">
      <c r="A1383" t="n" s="7">
        <v>5.0778982E7</v>
      </c>
      <c r="B1383" t="s" s="8">
        <v>1470</v>
      </c>
      <c r="C1383" t="n" s="8">
        <f>IF(false,"120923165", "120923165")</f>
      </c>
      <c r="D1383" t="s" s="8">
        <v>1682</v>
      </c>
      <c r="E1383" t="n" s="8">
        <v>1.0</v>
      </c>
      <c r="F1383" t="n" s="8">
        <v>92.0</v>
      </c>
      <c r="G1383" t="s" s="8">
        <v>63</v>
      </c>
      <c r="H1383" t="s" s="8">
        <v>1665</v>
      </c>
      <c r="I1383" t="s" s="8">
        <v>1683</v>
      </c>
    </row>
    <row r="1384" ht="16.0" customHeight="true">
      <c r="A1384" t="n" s="7">
        <v>5.0697391E7</v>
      </c>
      <c r="B1384" t="s" s="8">
        <v>1470</v>
      </c>
      <c r="C1384" t="n" s="8">
        <f>IF(false,"120921897", "120921897")</f>
      </c>
      <c r="D1384" t="s" s="8">
        <v>1009</v>
      </c>
      <c r="E1384" t="n" s="8">
        <v>1.0</v>
      </c>
      <c r="F1384" t="n" s="8">
        <v>139.0</v>
      </c>
      <c r="G1384" t="s" s="8">
        <v>63</v>
      </c>
      <c r="H1384" t="s" s="8">
        <v>1665</v>
      </c>
      <c r="I1384" t="s" s="8">
        <v>1684</v>
      </c>
    </row>
    <row r="1385" ht="16.0" customHeight="true">
      <c r="A1385" t="n" s="7">
        <v>5.0518259E7</v>
      </c>
      <c r="B1385" t="s" s="8">
        <v>1321</v>
      </c>
      <c r="C1385" t="n" s="8">
        <f>IF(false,"120921370", "120921370")</f>
      </c>
      <c r="D1385" t="s" s="8">
        <v>127</v>
      </c>
      <c r="E1385" t="n" s="8">
        <v>1.0</v>
      </c>
      <c r="F1385" t="n" s="8">
        <v>220.0</v>
      </c>
      <c r="G1385" t="s" s="8">
        <v>63</v>
      </c>
      <c r="H1385" t="s" s="8">
        <v>1665</v>
      </c>
      <c r="I1385" t="s" s="8">
        <v>1685</v>
      </c>
    </row>
    <row r="1386" ht="16.0" customHeight="true">
      <c r="A1386" t="n" s="7">
        <v>5.0597546E7</v>
      </c>
      <c r="B1386" t="s" s="8">
        <v>1394</v>
      </c>
      <c r="C1386" t="n" s="8">
        <f>IF(false,"120921900", "120921900")</f>
      </c>
      <c r="D1386" t="s" s="8">
        <v>299</v>
      </c>
      <c r="E1386" t="n" s="8">
        <v>1.0</v>
      </c>
      <c r="F1386" t="n" s="8">
        <v>229.0</v>
      </c>
      <c r="G1386" t="s" s="8">
        <v>63</v>
      </c>
      <c r="H1386" t="s" s="8">
        <v>1665</v>
      </c>
      <c r="I1386" t="s" s="8">
        <v>1686</v>
      </c>
    </row>
    <row r="1387" ht="16.0" customHeight="true">
      <c r="A1387" t="n" s="7">
        <v>5.0293594E7</v>
      </c>
      <c r="B1387" t="s" s="8">
        <v>1106</v>
      </c>
      <c r="C1387" t="n" s="8">
        <f>IF(false,"120922353", "120922353")</f>
      </c>
      <c r="D1387" t="s" s="8">
        <v>383</v>
      </c>
      <c r="E1387" t="n" s="8">
        <v>1.0</v>
      </c>
      <c r="F1387" t="n" s="8">
        <v>126.0</v>
      </c>
      <c r="G1387" t="s" s="8">
        <v>63</v>
      </c>
      <c r="H1387" t="s" s="8">
        <v>1665</v>
      </c>
      <c r="I1387" t="s" s="8">
        <v>1687</v>
      </c>
    </row>
    <row r="1388" ht="16.0" customHeight="true">
      <c r="A1388" t="n" s="7">
        <v>5.0588413E7</v>
      </c>
      <c r="B1388" t="s" s="8">
        <v>1394</v>
      </c>
      <c r="C1388" t="n" s="8">
        <f>IF(false,"005-1255", "005-1255")</f>
      </c>
      <c r="D1388" t="s" s="8">
        <v>234</v>
      </c>
      <c r="E1388" t="n" s="8">
        <v>2.0</v>
      </c>
      <c r="F1388" t="n" s="8">
        <v>66.0</v>
      </c>
      <c r="G1388" t="s" s="8">
        <v>63</v>
      </c>
      <c r="H1388" t="s" s="8">
        <v>1665</v>
      </c>
      <c r="I1388" t="s" s="8">
        <v>1688</v>
      </c>
    </row>
    <row r="1389" ht="16.0" customHeight="true">
      <c r="A1389" t="n" s="7">
        <v>5.0679509E7</v>
      </c>
      <c r="B1389" t="s" s="8">
        <v>1394</v>
      </c>
      <c r="C1389" t="n" s="8">
        <f>IF(false,"01-003884", "01-003884")</f>
      </c>
      <c r="D1389" t="s" s="8">
        <v>398</v>
      </c>
      <c r="E1389" t="n" s="8">
        <v>1.0</v>
      </c>
      <c r="F1389" t="n" s="8">
        <v>100.0</v>
      </c>
      <c r="G1389" t="s" s="8">
        <v>63</v>
      </c>
      <c r="H1389" t="s" s="8">
        <v>1665</v>
      </c>
      <c r="I1389" t="s" s="8">
        <v>1689</v>
      </c>
    </row>
    <row r="1390" ht="16.0" customHeight="true">
      <c r="A1390" t="n" s="7">
        <v>5.0916518E7</v>
      </c>
      <c r="B1390" t="s" s="8">
        <v>1558</v>
      </c>
      <c r="C1390" t="n" s="8">
        <f>IF(false,"120922941", "120922941")</f>
      </c>
      <c r="D1390" t="s" s="8">
        <v>1690</v>
      </c>
      <c r="E1390" t="n" s="8">
        <v>1.0</v>
      </c>
      <c r="F1390" t="n" s="8">
        <v>125.0</v>
      </c>
      <c r="G1390" t="s" s="8">
        <v>60</v>
      </c>
      <c r="H1390" t="s" s="8">
        <v>1665</v>
      </c>
      <c r="I1390" t="s" s="8">
        <v>1691</v>
      </c>
    </row>
    <row r="1391" ht="16.0" customHeight="true">
      <c r="A1391" t="n" s="7">
        <v>5.0865044E7</v>
      </c>
      <c r="B1391" t="s" s="8">
        <v>1558</v>
      </c>
      <c r="C1391" t="n" s="8">
        <f>IF(false,"120921370", "120921370")</f>
      </c>
      <c r="D1391" t="s" s="8">
        <v>127</v>
      </c>
      <c r="E1391" t="n" s="8">
        <v>1.0</v>
      </c>
      <c r="F1391" t="n" s="8">
        <v>399.0</v>
      </c>
      <c r="G1391" t="s" s="8">
        <v>53</v>
      </c>
      <c r="H1391" t="s" s="8">
        <v>1665</v>
      </c>
      <c r="I1391" t="s" s="8">
        <v>1692</v>
      </c>
    </row>
    <row r="1392" ht="16.0" customHeight="true">
      <c r="A1392" t="n" s="7">
        <v>5.0039154E7</v>
      </c>
      <c r="B1392" t="s" s="8">
        <v>1005</v>
      </c>
      <c r="C1392" t="n" s="8">
        <f>IF(false,"120922765", "120922765")</f>
      </c>
      <c r="D1392" t="s" s="8">
        <v>1167</v>
      </c>
      <c r="E1392" t="n" s="8">
        <v>1.0</v>
      </c>
      <c r="F1392" t="n" s="8">
        <v>254.0</v>
      </c>
      <c r="G1392" t="s" s="8">
        <v>63</v>
      </c>
      <c r="H1392" t="s" s="8">
        <v>1665</v>
      </c>
      <c r="I1392" t="s" s="8">
        <v>1693</v>
      </c>
    </row>
    <row r="1393" ht="16.0" customHeight="true">
      <c r="A1393" t="n" s="7">
        <v>4.9726969E7</v>
      </c>
      <c r="B1393" t="s" s="8">
        <v>857</v>
      </c>
      <c r="C1393" t="n" s="8">
        <f>IF(false,"003-318", "003-318")</f>
      </c>
      <c r="D1393" t="s" s="8">
        <v>109</v>
      </c>
      <c r="E1393" t="n" s="8">
        <v>3.0</v>
      </c>
      <c r="F1393" t="n" s="8">
        <v>672.0</v>
      </c>
      <c r="G1393" t="s" s="8">
        <v>63</v>
      </c>
      <c r="H1393" t="s" s="8">
        <v>1665</v>
      </c>
      <c r="I1393" t="s" s="8">
        <v>1694</v>
      </c>
    </row>
    <row r="1394" ht="16.0" customHeight="true">
      <c r="A1394" t="n" s="7">
        <v>4.9029099E7</v>
      </c>
      <c r="B1394" t="s" s="8">
        <v>384</v>
      </c>
      <c r="C1394" t="n" s="8">
        <f>IF(false,"005-1519", "005-1519")</f>
      </c>
      <c r="D1394" t="s" s="8">
        <v>159</v>
      </c>
      <c r="E1394" t="n" s="8">
        <v>1.0</v>
      </c>
      <c r="F1394" t="n" s="8">
        <v>270.0</v>
      </c>
      <c r="G1394" t="s" s="8">
        <v>63</v>
      </c>
      <c r="H1394" t="s" s="8">
        <v>1665</v>
      </c>
      <c r="I1394" t="s" s="8">
        <v>1695</v>
      </c>
    </row>
    <row r="1395" ht="16.0" customHeight="true">
      <c r="A1395" t="n" s="7">
        <v>5.0734169E7</v>
      </c>
      <c r="B1395" t="s" s="8">
        <v>1470</v>
      </c>
      <c r="C1395" t="n" s="8">
        <f>IF(false,"01-003810", "01-003810")</f>
      </c>
      <c r="D1395" t="s" s="8">
        <v>1696</v>
      </c>
      <c r="E1395" t="n" s="8">
        <v>2.0</v>
      </c>
      <c r="F1395" t="n" s="8">
        <v>904.0</v>
      </c>
      <c r="G1395" t="s" s="8">
        <v>60</v>
      </c>
      <c r="H1395" t="s" s="8">
        <v>1665</v>
      </c>
      <c r="I1395" t="s" s="8">
        <v>1697</v>
      </c>
    </row>
    <row r="1396" ht="16.0" customHeight="true">
      <c r="A1396" t="n" s="7">
        <v>4.9279559E7</v>
      </c>
      <c r="B1396" t="s" s="8">
        <v>468</v>
      </c>
      <c r="C1396" t="n" s="8">
        <f>IF(false,"120922871", "120922871")</f>
      </c>
      <c r="D1396" t="s" s="8">
        <v>152</v>
      </c>
      <c r="E1396" t="n" s="8">
        <v>1.0</v>
      </c>
      <c r="F1396" t="n" s="8">
        <v>341.0</v>
      </c>
      <c r="G1396" t="s" s="8">
        <v>63</v>
      </c>
      <c r="H1396" t="s" s="8">
        <v>1665</v>
      </c>
      <c r="I1396" t="s" s="8">
        <v>1698</v>
      </c>
    </row>
    <row r="1397" ht="16.0" customHeight="true">
      <c r="A1397" t="n" s="7">
        <v>5.0705483E7</v>
      </c>
      <c r="B1397" t="s" s="8">
        <v>1470</v>
      </c>
      <c r="C1397" t="n" s="8">
        <f>IF(false,"120921370", "120921370")</f>
      </c>
      <c r="D1397" t="s" s="8">
        <v>127</v>
      </c>
      <c r="E1397" t="n" s="8">
        <v>1.0</v>
      </c>
      <c r="F1397" t="n" s="8">
        <v>1.0</v>
      </c>
      <c r="G1397" t="s" s="8">
        <v>53</v>
      </c>
      <c r="H1397" t="s" s="8">
        <v>1665</v>
      </c>
      <c r="I1397" t="s" s="8">
        <v>1699</v>
      </c>
    </row>
    <row r="1398" ht="16.0" customHeight="true">
      <c r="A1398" t="n" s="7">
        <v>5.0700784E7</v>
      </c>
      <c r="B1398" t="s" s="8">
        <v>1470</v>
      </c>
      <c r="C1398" t="n" s="8">
        <f>IF(false,"120921900", "120921900")</f>
      </c>
      <c r="D1398" t="s" s="8">
        <v>299</v>
      </c>
      <c r="E1398" t="n" s="8">
        <v>1.0</v>
      </c>
      <c r="F1398" t="n" s="8">
        <v>59.0</v>
      </c>
      <c r="G1398" t="s" s="8">
        <v>60</v>
      </c>
      <c r="H1398" t="s" s="8">
        <v>1665</v>
      </c>
      <c r="I1398" t="s" s="8">
        <v>1700</v>
      </c>
    </row>
    <row r="1399" ht="16.0" customHeight="true">
      <c r="A1399" t="n" s="7">
        <v>4.9917878E7</v>
      </c>
      <c r="B1399" t="s" s="8">
        <v>875</v>
      </c>
      <c r="C1399" t="n" s="8">
        <f>IF(false,"120921853", "120921853")</f>
      </c>
      <c r="D1399" t="s" s="8">
        <v>412</v>
      </c>
      <c r="E1399" t="n" s="8">
        <v>5.0</v>
      </c>
      <c r="F1399" t="n" s="8">
        <v>970.0</v>
      </c>
      <c r="G1399" t="s" s="8">
        <v>63</v>
      </c>
      <c r="H1399" t="s" s="8">
        <v>1665</v>
      </c>
      <c r="I1399" t="s" s="8">
        <v>1701</v>
      </c>
    </row>
    <row r="1400" ht="16.0" customHeight="true">
      <c r="A1400" t="n" s="7">
        <v>5.053302E7</v>
      </c>
      <c r="B1400" t="s" s="8">
        <v>1321</v>
      </c>
      <c r="C1400" t="n" s="8">
        <f>IF(false,"120923124", "120923124")</f>
      </c>
      <c r="D1400" t="s" s="8">
        <v>513</v>
      </c>
      <c r="E1400" t="n" s="8">
        <v>1.0</v>
      </c>
      <c r="F1400" t="n" s="8">
        <v>296.0</v>
      </c>
      <c r="G1400" t="s" s="8">
        <v>63</v>
      </c>
      <c r="H1400" t="s" s="8">
        <v>1665</v>
      </c>
      <c r="I1400" t="s" s="8">
        <v>1702</v>
      </c>
    </row>
    <row r="1401" ht="16.0" customHeight="true">
      <c r="A1401" t="n" s="7">
        <v>5.0679509E7</v>
      </c>
      <c r="B1401" t="s" s="8">
        <v>1394</v>
      </c>
      <c r="C1401" t="n" s="8">
        <f>IF(false,"01-003884", "01-003884")</f>
      </c>
      <c r="D1401" t="s" s="8">
        <v>398</v>
      </c>
      <c r="E1401" t="n" s="8">
        <v>1.0</v>
      </c>
      <c r="F1401" t="n" s="8">
        <v>158.0</v>
      </c>
      <c r="G1401" t="s" s="8">
        <v>53</v>
      </c>
      <c r="H1401" t="s" s="8">
        <v>1665</v>
      </c>
      <c r="I1401" t="s" s="8">
        <v>1703</v>
      </c>
    </row>
    <row r="1402" ht="16.0" customHeight="true">
      <c r="A1402" t="n" s="7">
        <v>4.9883336E7</v>
      </c>
      <c r="B1402" t="s" s="8">
        <v>875</v>
      </c>
      <c r="C1402" t="n" s="8">
        <f>IF(false,"120921853", "120921853")</f>
      </c>
      <c r="D1402" t="s" s="8">
        <v>412</v>
      </c>
      <c r="E1402" t="n" s="8">
        <v>1.0</v>
      </c>
      <c r="F1402" t="n" s="8">
        <v>60.0</v>
      </c>
      <c r="G1402" t="s" s="8">
        <v>63</v>
      </c>
      <c r="H1402" t="s" s="8">
        <v>1665</v>
      </c>
      <c r="I1402" t="s" s="8">
        <v>1704</v>
      </c>
    </row>
    <row r="1403" ht="16.0" customHeight="true">
      <c r="A1403" t="n" s="7">
        <v>4.8892446E7</v>
      </c>
      <c r="B1403" t="s" s="8">
        <v>276</v>
      </c>
      <c r="C1403" t="n" s="8">
        <f>IF(false,"01-003884", "01-003884")</f>
      </c>
      <c r="D1403" t="s" s="8">
        <v>398</v>
      </c>
      <c r="E1403" t="n" s="8">
        <v>5.0</v>
      </c>
      <c r="F1403" t="n" s="8">
        <v>1125.0</v>
      </c>
      <c r="G1403" t="s" s="8">
        <v>63</v>
      </c>
      <c r="H1403" t="s" s="8">
        <v>1665</v>
      </c>
      <c r="I1403" t="s" s="8">
        <v>1705</v>
      </c>
    </row>
    <row r="1404" ht="16.0" customHeight="true">
      <c r="A1404" t="n" s="7">
        <v>5.063876E7</v>
      </c>
      <c r="B1404" t="s" s="8">
        <v>1394</v>
      </c>
      <c r="C1404" t="n" s="8">
        <f>IF(false,"002-931", "002-931")</f>
      </c>
      <c r="D1404" t="s" s="8">
        <v>1706</v>
      </c>
      <c r="E1404" t="n" s="8">
        <v>1.0</v>
      </c>
      <c r="F1404" t="n" s="8">
        <v>406.0</v>
      </c>
      <c r="G1404" t="s" s="8">
        <v>53</v>
      </c>
      <c r="H1404" t="s" s="8">
        <v>1665</v>
      </c>
      <c r="I1404" t="s" s="8">
        <v>1707</v>
      </c>
    </row>
    <row r="1405" ht="16.0" customHeight="true">
      <c r="A1405" t="n" s="7">
        <v>5.0612429E7</v>
      </c>
      <c r="B1405" t="s" s="8">
        <v>1394</v>
      </c>
      <c r="C1405" t="n" s="8">
        <f>IF(false,"005-1255", "005-1255")</f>
      </c>
      <c r="D1405" t="s" s="8">
        <v>234</v>
      </c>
      <c r="E1405" t="n" s="8">
        <v>1.0</v>
      </c>
      <c r="F1405" t="n" s="8">
        <v>688.0</v>
      </c>
      <c r="G1405" t="s" s="8">
        <v>53</v>
      </c>
      <c r="H1405" t="s" s="8">
        <v>1665</v>
      </c>
      <c r="I1405" t="s" s="8">
        <v>1708</v>
      </c>
    </row>
    <row r="1406" ht="16.0" customHeight="true">
      <c r="A1406" t="n" s="7">
        <v>5.0748095E7</v>
      </c>
      <c r="B1406" t="s" s="8">
        <v>1470</v>
      </c>
      <c r="C1406" t="n" s="8">
        <f>IF(false,"120921900", "120921900")</f>
      </c>
      <c r="D1406" t="s" s="8">
        <v>299</v>
      </c>
      <c r="E1406" t="n" s="8">
        <v>2.0</v>
      </c>
      <c r="F1406" t="n" s="8">
        <v>258.0</v>
      </c>
      <c r="G1406" t="s" s="8">
        <v>63</v>
      </c>
      <c r="H1406" t="s" s="8">
        <v>1665</v>
      </c>
      <c r="I1406" t="s" s="8">
        <v>1709</v>
      </c>
    </row>
    <row r="1407" ht="16.0" customHeight="true">
      <c r="A1407" t="n" s="7">
        <v>5.059627E7</v>
      </c>
      <c r="B1407" t="s" s="8">
        <v>1394</v>
      </c>
      <c r="C1407" t="n" s="8">
        <f>IF(false,"120922641", "120922641")</f>
      </c>
      <c r="D1407" t="s" s="8">
        <v>1292</v>
      </c>
      <c r="E1407" t="n" s="8">
        <v>1.0</v>
      </c>
      <c r="F1407" t="n" s="8">
        <v>41.0</v>
      </c>
      <c r="G1407" t="s" s="8">
        <v>60</v>
      </c>
      <c r="H1407" t="s" s="8">
        <v>1665</v>
      </c>
      <c r="I1407" t="s" s="8">
        <v>1710</v>
      </c>
    </row>
    <row r="1408" ht="16.0" customHeight="true">
      <c r="A1408" t="n" s="7">
        <v>5.0568646E7</v>
      </c>
      <c r="B1408" t="s" s="8">
        <v>1394</v>
      </c>
      <c r="C1408" t="n" s="8">
        <f>IF(false,"120922947", "120922947")</f>
      </c>
      <c r="D1408" t="s" s="8">
        <v>491</v>
      </c>
      <c r="E1408" t="n" s="8">
        <v>1.0</v>
      </c>
      <c r="F1408" t="n" s="8">
        <v>828.0</v>
      </c>
      <c r="G1408" t="s" s="8">
        <v>60</v>
      </c>
      <c r="H1408" t="s" s="8">
        <v>1665</v>
      </c>
      <c r="I1408" t="s" s="8">
        <v>1711</v>
      </c>
    </row>
    <row r="1409" ht="16.0" customHeight="true">
      <c r="A1409" t="n" s="7">
        <v>5.0011789E7</v>
      </c>
      <c r="B1409" t="s" s="8">
        <v>875</v>
      </c>
      <c r="C1409" t="n" s="8">
        <f>IF(false,"120922756", "120922756")</f>
      </c>
      <c r="D1409" t="s" s="8">
        <v>140</v>
      </c>
      <c r="E1409" t="n" s="8">
        <v>2.0</v>
      </c>
      <c r="F1409" t="n" s="8">
        <v>2084.0</v>
      </c>
      <c r="G1409" t="s" s="8">
        <v>63</v>
      </c>
      <c r="H1409" t="s" s="8">
        <v>1665</v>
      </c>
      <c r="I1409" t="s" s="8">
        <v>1712</v>
      </c>
    </row>
    <row r="1410" ht="16.0" customHeight="true">
      <c r="A1410" t="n" s="7">
        <v>5.0011789E7</v>
      </c>
      <c r="B1410" t="s" s="8">
        <v>875</v>
      </c>
      <c r="C1410" t="n" s="8">
        <f>IF(false,"120921853", "120921853")</f>
      </c>
      <c r="D1410" t="s" s="8">
        <v>412</v>
      </c>
      <c r="E1410" t="n" s="8">
        <v>2.0</v>
      </c>
      <c r="F1410" t="n" s="8">
        <v>266.0</v>
      </c>
      <c r="G1410" t="s" s="8">
        <v>63</v>
      </c>
      <c r="H1410" t="s" s="8">
        <v>1665</v>
      </c>
      <c r="I1410" t="s" s="8">
        <v>1712</v>
      </c>
    </row>
    <row r="1411" ht="16.0" customHeight="true">
      <c r="A1411" t="n" s="7">
        <v>5.0205653E7</v>
      </c>
      <c r="B1411" t="s" s="8">
        <v>1106</v>
      </c>
      <c r="C1411" t="n" s="8">
        <f>IF(false,"120922353", "120922353")</f>
      </c>
      <c r="D1411" t="s" s="8">
        <v>383</v>
      </c>
      <c r="E1411" t="n" s="8">
        <v>2.0</v>
      </c>
      <c r="F1411" t="n" s="8">
        <v>282.0</v>
      </c>
      <c r="G1411" t="s" s="8">
        <v>63</v>
      </c>
      <c r="H1411" t="s" s="8">
        <v>1665</v>
      </c>
      <c r="I1411" t="s" s="8">
        <v>1713</v>
      </c>
    </row>
    <row r="1412" ht="16.0" customHeight="true">
      <c r="A1412" t="n" s="7">
        <v>5.0534908E7</v>
      </c>
      <c r="B1412" t="s" s="8">
        <v>1321</v>
      </c>
      <c r="C1412" t="n" s="8">
        <f>IF(false,"005-1416", "005-1416")</f>
      </c>
      <c r="D1412" t="s" s="8">
        <v>1621</v>
      </c>
      <c r="E1412" t="n" s="8">
        <v>1.0</v>
      </c>
      <c r="F1412" t="n" s="8">
        <v>593.0</v>
      </c>
      <c r="G1412" t="s" s="8">
        <v>53</v>
      </c>
      <c r="H1412" t="s" s="8">
        <v>1665</v>
      </c>
      <c r="I1412" t="s" s="8">
        <v>1714</v>
      </c>
    </row>
    <row r="1413" ht="16.0" customHeight="true">
      <c r="A1413" t="n" s="7">
        <v>4.9961189E7</v>
      </c>
      <c r="B1413" t="s" s="8">
        <v>875</v>
      </c>
      <c r="C1413" t="n" s="8">
        <f>IF(false,"120922353", "120922353")</f>
      </c>
      <c r="D1413" t="s" s="8">
        <v>383</v>
      </c>
      <c r="E1413" t="n" s="8">
        <v>4.0</v>
      </c>
      <c r="F1413" t="n" s="8">
        <v>492.0</v>
      </c>
      <c r="G1413" t="s" s="8">
        <v>63</v>
      </c>
      <c r="H1413" t="s" s="8">
        <v>1665</v>
      </c>
      <c r="I1413" t="s" s="8">
        <v>1715</v>
      </c>
    </row>
    <row r="1414" ht="16.0" customHeight="true">
      <c r="A1414" t="n" s="7">
        <v>4.9852017E7</v>
      </c>
      <c r="B1414" t="s" s="8">
        <v>857</v>
      </c>
      <c r="C1414" t="n" s="8">
        <f>IF(false,"120906023", "120906023")</f>
      </c>
      <c r="D1414" t="s" s="8">
        <v>994</v>
      </c>
      <c r="E1414" t="n" s="8">
        <v>4.0</v>
      </c>
      <c r="F1414" t="n" s="8">
        <v>916.0</v>
      </c>
      <c r="G1414" t="s" s="8">
        <v>63</v>
      </c>
      <c r="H1414" t="s" s="8">
        <v>1665</v>
      </c>
      <c r="I1414" t="s" s="8">
        <v>1716</v>
      </c>
    </row>
    <row r="1415" ht="16.0" customHeight="true">
      <c r="A1415" t="n" s="7">
        <v>5.0518259E7</v>
      </c>
      <c r="B1415" t="s" s="8">
        <v>1321</v>
      </c>
      <c r="C1415" t="n" s="8">
        <f>IF(false,"120921370", "120921370")</f>
      </c>
      <c r="D1415" t="s" s="8">
        <v>127</v>
      </c>
      <c r="E1415" t="n" s="8">
        <v>1.0</v>
      </c>
      <c r="F1415" t="n" s="8">
        <v>113.0</v>
      </c>
      <c r="G1415" t="s" s="8">
        <v>60</v>
      </c>
      <c r="H1415" t="s" s="8">
        <v>1665</v>
      </c>
      <c r="I1415" t="s" s="8">
        <v>1717</v>
      </c>
    </row>
    <row r="1416" ht="16.0" customHeight="true">
      <c r="A1416" t="n" s="7">
        <v>5.0495626E7</v>
      </c>
      <c r="B1416" t="s" s="8">
        <v>1321</v>
      </c>
      <c r="C1416" t="n" s="8">
        <f>IF(false,"005-1517", "005-1517")</f>
      </c>
      <c r="D1416" t="s" s="8">
        <v>97</v>
      </c>
      <c r="E1416" t="n" s="8">
        <v>2.0</v>
      </c>
      <c r="F1416" t="n" s="8">
        <v>200.0</v>
      </c>
      <c r="G1416" t="s" s="8">
        <v>60</v>
      </c>
      <c r="H1416" t="s" s="8">
        <v>1665</v>
      </c>
      <c r="I1416" t="s" s="8">
        <v>1718</v>
      </c>
    </row>
    <row r="1417" ht="16.0" customHeight="true">
      <c r="A1417" t="n" s="7">
        <v>5.0761911E7</v>
      </c>
      <c r="B1417" t="s" s="8">
        <v>1470</v>
      </c>
      <c r="C1417" t="n" s="8">
        <f>IF(false,"005-1512", "005-1512")</f>
      </c>
      <c r="D1417" t="s" s="8">
        <v>94</v>
      </c>
      <c r="E1417" t="n" s="8">
        <v>2.0</v>
      </c>
      <c r="F1417" t="n" s="8">
        <v>428.0</v>
      </c>
      <c r="G1417" t="s" s="8">
        <v>63</v>
      </c>
      <c r="H1417" t="s" s="8">
        <v>1665</v>
      </c>
      <c r="I1417" t="s" s="8">
        <v>1719</v>
      </c>
    </row>
    <row r="1418" ht="16.0" customHeight="true">
      <c r="A1418" t="n" s="7">
        <v>4.9815888E7</v>
      </c>
      <c r="B1418" t="s" s="8">
        <v>857</v>
      </c>
      <c r="C1418" t="n" s="8">
        <f>IF(false,"120922774", "120922774")</f>
      </c>
      <c r="D1418" t="s" s="8">
        <v>259</v>
      </c>
      <c r="E1418" t="n" s="8">
        <v>1.0</v>
      </c>
      <c r="F1418" t="n" s="8">
        <v>211.0</v>
      </c>
      <c r="G1418" t="s" s="8">
        <v>63</v>
      </c>
      <c r="H1418" t="s" s="8">
        <v>1665</v>
      </c>
      <c r="I1418" t="s" s="8">
        <v>1720</v>
      </c>
    </row>
    <row r="1419" ht="16.0" customHeight="true">
      <c r="A1419" t="n" s="7">
        <v>5.0964268E7</v>
      </c>
      <c r="B1419" t="s" s="8">
        <v>1665</v>
      </c>
      <c r="C1419" t="n" s="8">
        <f>IF(false,"120923174", "120923174")</f>
      </c>
      <c r="D1419" t="s" s="8">
        <v>1721</v>
      </c>
      <c r="E1419" t="n" s="8">
        <v>1.0</v>
      </c>
      <c r="F1419" t="n" s="8">
        <v>348.0</v>
      </c>
      <c r="G1419" t="s" s="8">
        <v>53</v>
      </c>
      <c r="H1419" t="s" s="8">
        <v>1665</v>
      </c>
      <c r="I1419" t="s" s="8">
        <v>1722</v>
      </c>
    </row>
    <row r="1420" ht="16.0" customHeight="true">
      <c r="A1420" t="n" s="7">
        <v>5.0546674E7</v>
      </c>
      <c r="B1420" t="s" s="8">
        <v>1321</v>
      </c>
      <c r="C1420" t="n" s="8">
        <f>IF(false,"120921370", "120921370")</f>
      </c>
      <c r="D1420" t="s" s="8">
        <v>127</v>
      </c>
      <c r="E1420" t="n" s="8">
        <v>2.0</v>
      </c>
      <c r="F1420" t="n" s="8">
        <v>540.0</v>
      </c>
      <c r="G1420" t="s" s="8">
        <v>63</v>
      </c>
      <c r="H1420" t="s" s="8">
        <v>1665</v>
      </c>
      <c r="I1420" t="s" s="8">
        <v>1723</v>
      </c>
    </row>
    <row r="1421" ht="16.0" customHeight="true">
      <c r="A1421" t="n" s="7">
        <v>5.0449833E7</v>
      </c>
      <c r="B1421" t="s" s="8">
        <v>1321</v>
      </c>
      <c r="C1421" t="n" s="8">
        <f>IF(false,"005-1283", "005-1283")</f>
      </c>
      <c r="D1421" t="s" s="8">
        <v>1724</v>
      </c>
      <c r="E1421" t="n" s="8">
        <v>1.0</v>
      </c>
      <c r="F1421" t="n" s="8">
        <v>162.0</v>
      </c>
      <c r="G1421" t="s" s="8">
        <v>53</v>
      </c>
      <c r="H1421" t="s" s="8">
        <v>1665</v>
      </c>
      <c r="I1421" t="s" s="8">
        <v>1725</v>
      </c>
    </row>
    <row r="1422" ht="16.0" customHeight="true">
      <c r="A1422" t="n" s="7">
        <v>5.0352982E7</v>
      </c>
      <c r="B1422" t="s" s="8">
        <v>1221</v>
      </c>
      <c r="C1422" t="n" s="8">
        <f>IF(false,"01-003884", "01-003884")</f>
      </c>
      <c r="D1422" t="s" s="8">
        <v>398</v>
      </c>
      <c r="E1422" t="n" s="8">
        <v>1.0</v>
      </c>
      <c r="F1422" t="n" s="8">
        <v>0.0</v>
      </c>
      <c r="G1422" t="s" s="8">
        <v>53</v>
      </c>
      <c r="H1422" t="s" s="8">
        <v>1665</v>
      </c>
      <c r="I1422" t="s" s="8">
        <v>1726</v>
      </c>
    </row>
    <row r="1423" ht="16.0" customHeight="true">
      <c r="A1423" t="n" s="7">
        <v>5.0554367E7</v>
      </c>
      <c r="B1423" t="s" s="8">
        <v>1321</v>
      </c>
      <c r="C1423" t="n" s="8">
        <f>IF(false,"120922353", "120922353")</f>
      </c>
      <c r="D1423" t="s" s="8">
        <v>383</v>
      </c>
      <c r="E1423" t="n" s="8">
        <v>1.0</v>
      </c>
      <c r="F1423" t="n" s="8">
        <v>160.0</v>
      </c>
      <c r="G1423" t="s" s="8">
        <v>63</v>
      </c>
      <c r="H1423" t="s" s="8">
        <v>1727</v>
      </c>
      <c r="I1423" t="s" s="8">
        <v>1728</v>
      </c>
    </row>
    <row r="1424" ht="16.0" customHeight="true">
      <c r="A1424" t="n" s="7">
        <v>5.0982559E7</v>
      </c>
      <c r="B1424" t="s" s="8">
        <v>1665</v>
      </c>
      <c r="C1424" t="n" s="8">
        <f>IF(false,"002-904", "002-904")</f>
      </c>
      <c r="D1424" t="s" s="8">
        <v>1729</v>
      </c>
      <c r="E1424" t="n" s="8">
        <v>3.0</v>
      </c>
      <c r="F1424" t="n" s="8">
        <v>492.0</v>
      </c>
      <c r="G1424" t="s" s="8">
        <v>63</v>
      </c>
      <c r="H1424" t="s" s="8">
        <v>1727</v>
      </c>
      <c r="I1424" t="s" s="8">
        <v>1730</v>
      </c>
    </row>
    <row r="1425" ht="16.0" customHeight="true">
      <c r="A1425" t="n" s="7">
        <v>5.0770925E7</v>
      </c>
      <c r="B1425" t="s" s="8">
        <v>1470</v>
      </c>
      <c r="C1425" t="n" s="8">
        <f>IF(false,"120922624", "120922624")</f>
      </c>
      <c r="D1425" t="s" s="8">
        <v>209</v>
      </c>
      <c r="E1425" t="n" s="8">
        <v>1.0</v>
      </c>
      <c r="F1425" t="n" s="8">
        <v>369.0</v>
      </c>
      <c r="G1425" t="s" s="8">
        <v>63</v>
      </c>
      <c r="H1425" t="s" s="8">
        <v>1727</v>
      </c>
      <c r="I1425" t="s" s="8">
        <v>1731</v>
      </c>
    </row>
    <row r="1426" ht="16.0" customHeight="true">
      <c r="A1426" t="n" s="7">
        <v>5.0982559E7</v>
      </c>
      <c r="B1426" t="s" s="8">
        <v>1665</v>
      </c>
      <c r="C1426" t="n" s="8">
        <f>IF(false,"002-904", "002-904")</f>
      </c>
      <c r="D1426" t="s" s="8">
        <v>1729</v>
      </c>
      <c r="E1426" t="n" s="8">
        <v>3.0</v>
      </c>
      <c r="F1426" t="n" s="8">
        <v>23.0</v>
      </c>
      <c r="G1426" t="s" s="8">
        <v>60</v>
      </c>
      <c r="H1426" t="s" s="8">
        <v>1727</v>
      </c>
      <c r="I1426" t="s" s="8">
        <v>1732</v>
      </c>
    </row>
    <row r="1427" ht="16.0" customHeight="true">
      <c r="A1427" t="n" s="7">
        <v>5.0954897E7</v>
      </c>
      <c r="B1427" t="s" s="8">
        <v>1558</v>
      </c>
      <c r="C1427" t="n" s="8">
        <f>IF(false,"120922005", "120922005")</f>
      </c>
      <c r="D1427" t="s" s="8">
        <v>147</v>
      </c>
      <c r="E1427" t="n" s="8">
        <v>2.0</v>
      </c>
      <c r="F1427" t="n" s="8">
        <v>224.0</v>
      </c>
      <c r="G1427" t="s" s="8">
        <v>60</v>
      </c>
      <c r="H1427" t="s" s="8">
        <v>1727</v>
      </c>
      <c r="I1427" t="s" s="8">
        <v>1733</v>
      </c>
    </row>
    <row r="1428" ht="16.0" customHeight="true">
      <c r="A1428" t="n" s="7">
        <v>5.0861481E7</v>
      </c>
      <c r="B1428" t="s" s="8">
        <v>1558</v>
      </c>
      <c r="C1428" t="n" s="8">
        <f>IF(false,"120921370", "120921370")</f>
      </c>
      <c r="D1428" t="s" s="8">
        <v>127</v>
      </c>
      <c r="E1428" t="n" s="8">
        <v>5.0</v>
      </c>
      <c r="F1428" t="n" s="8">
        <v>2280.0</v>
      </c>
      <c r="G1428" t="s" s="8">
        <v>63</v>
      </c>
      <c r="H1428" t="s" s="8">
        <v>1727</v>
      </c>
      <c r="I1428" t="s" s="8">
        <v>1734</v>
      </c>
    </row>
    <row r="1429" ht="16.0" customHeight="true">
      <c r="A1429" t="n" s="7">
        <v>5.0610199E7</v>
      </c>
      <c r="B1429" t="s" s="8">
        <v>1394</v>
      </c>
      <c r="C1429" t="n" s="8">
        <f>IF(false,"005-1377", "005-1377")</f>
      </c>
      <c r="D1429" t="s" s="8">
        <v>420</v>
      </c>
      <c r="E1429" t="n" s="8">
        <v>1.0</v>
      </c>
      <c r="F1429" t="n" s="8">
        <v>110.0</v>
      </c>
      <c r="G1429" t="s" s="8">
        <v>63</v>
      </c>
      <c r="H1429" t="s" s="8">
        <v>1727</v>
      </c>
      <c r="I1429" t="s" s="8">
        <v>1735</v>
      </c>
    </row>
    <row r="1430" ht="16.0" customHeight="true">
      <c r="A1430" t="n" s="7">
        <v>5.0789945E7</v>
      </c>
      <c r="B1430" t="s" s="8">
        <v>1470</v>
      </c>
      <c r="C1430" t="n" s="8">
        <f>IF(false,"120921370", "120921370")</f>
      </c>
      <c r="D1430" t="s" s="8">
        <v>127</v>
      </c>
      <c r="E1430" t="n" s="8">
        <v>1.0</v>
      </c>
      <c r="F1430" t="n" s="8">
        <v>220.0</v>
      </c>
      <c r="G1430" t="s" s="8">
        <v>63</v>
      </c>
      <c r="H1430" t="s" s="8">
        <v>1727</v>
      </c>
      <c r="I1430" t="s" s="8">
        <v>1736</v>
      </c>
    </row>
    <row r="1431" ht="16.0" customHeight="true">
      <c r="A1431" t="n" s="7">
        <v>5.0731929E7</v>
      </c>
      <c r="B1431" t="s" s="8">
        <v>1470</v>
      </c>
      <c r="C1431" t="n" s="8">
        <f>IF(false,"120921370", "120921370")</f>
      </c>
      <c r="D1431" t="s" s="8">
        <v>127</v>
      </c>
      <c r="E1431" t="n" s="8">
        <v>6.0</v>
      </c>
      <c r="F1431" t="n" s="8">
        <v>1320.0</v>
      </c>
      <c r="G1431" t="s" s="8">
        <v>63</v>
      </c>
      <c r="H1431" t="s" s="8">
        <v>1727</v>
      </c>
      <c r="I1431" t="s" s="8">
        <v>1737</v>
      </c>
    </row>
    <row r="1432" ht="16.0" customHeight="true">
      <c r="A1432" t="n" s="7">
        <v>5.0792555E7</v>
      </c>
      <c r="B1432" t="s" s="8">
        <v>1470</v>
      </c>
      <c r="C1432" t="n" s="8">
        <f>IF(false,"120923130", "120923130")</f>
      </c>
      <c r="D1432" t="s" s="8">
        <v>597</v>
      </c>
      <c r="E1432" t="n" s="8">
        <v>1.0</v>
      </c>
      <c r="F1432" t="n" s="8">
        <v>500.0</v>
      </c>
      <c r="G1432" t="s" s="8">
        <v>63</v>
      </c>
      <c r="H1432" t="s" s="8">
        <v>1727</v>
      </c>
      <c r="I1432" t="s" s="8">
        <v>1738</v>
      </c>
    </row>
    <row r="1433" ht="16.0" customHeight="true">
      <c r="A1433" t="n" s="7">
        <v>5.0705483E7</v>
      </c>
      <c r="B1433" t="s" s="8">
        <v>1470</v>
      </c>
      <c r="C1433" t="n" s="8">
        <f>IF(false,"120921370", "120921370")</f>
      </c>
      <c r="D1433" t="s" s="8">
        <v>127</v>
      </c>
      <c r="E1433" t="n" s="8">
        <v>1.0</v>
      </c>
      <c r="F1433" t="n" s="8">
        <v>220.0</v>
      </c>
      <c r="G1433" t="s" s="8">
        <v>63</v>
      </c>
      <c r="H1433" t="s" s="8">
        <v>1727</v>
      </c>
      <c r="I1433" t="s" s="8">
        <v>1739</v>
      </c>
    </row>
    <row r="1434" ht="16.0" customHeight="true">
      <c r="A1434" t="n" s="7">
        <v>5.067231E7</v>
      </c>
      <c r="B1434" t="s" s="8">
        <v>1394</v>
      </c>
      <c r="C1434" t="n" s="8">
        <f>IF(false,"120921370", "120921370")</f>
      </c>
      <c r="D1434" t="s" s="8">
        <v>127</v>
      </c>
      <c r="E1434" t="n" s="8">
        <v>1.0</v>
      </c>
      <c r="F1434" t="n" s="8">
        <v>220.0</v>
      </c>
      <c r="G1434" t="s" s="8">
        <v>63</v>
      </c>
      <c r="H1434" t="s" s="8">
        <v>1727</v>
      </c>
      <c r="I1434" t="s" s="8">
        <v>1740</v>
      </c>
    </row>
    <row r="1435" ht="16.0" customHeight="true">
      <c r="A1435" t="n" s="7">
        <v>5.0499123E7</v>
      </c>
      <c r="B1435" t="s" s="8">
        <v>1321</v>
      </c>
      <c r="C1435" t="n" s="8">
        <f>IF(false,"01-003884", "01-003884")</f>
      </c>
      <c r="D1435" t="s" s="8">
        <v>398</v>
      </c>
      <c r="E1435" t="n" s="8">
        <v>1.0</v>
      </c>
      <c r="F1435" t="n" s="8">
        <v>150.0</v>
      </c>
      <c r="G1435" t="s" s="8">
        <v>63</v>
      </c>
      <c r="H1435" t="s" s="8">
        <v>1727</v>
      </c>
      <c r="I1435" t="s" s="8">
        <v>1741</v>
      </c>
    </row>
    <row r="1436" ht="16.0" customHeight="true">
      <c r="A1436" t="n" s="7">
        <v>5.059179E7</v>
      </c>
      <c r="B1436" t="s" s="8">
        <v>1394</v>
      </c>
      <c r="C1436" t="n" s="8">
        <f>IF(false,"120921897", "120921897")</f>
      </c>
      <c r="D1436" t="s" s="8">
        <v>1009</v>
      </c>
      <c r="E1436" t="n" s="8">
        <v>1.0</v>
      </c>
      <c r="F1436" t="n" s="8">
        <v>139.0</v>
      </c>
      <c r="G1436" t="s" s="8">
        <v>63</v>
      </c>
      <c r="H1436" t="s" s="8">
        <v>1727</v>
      </c>
      <c r="I1436" t="s" s="8">
        <v>1742</v>
      </c>
    </row>
    <row r="1437" ht="16.0" customHeight="true">
      <c r="A1437" t="n" s="7">
        <v>5.0652643E7</v>
      </c>
      <c r="B1437" t="s" s="8">
        <v>1394</v>
      </c>
      <c r="C1437" t="n" s="8">
        <f>IF(false,"120921901", "120921901")</f>
      </c>
      <c r="D1437" t="s" s="8">
        <v>88</v>
      </c>
      <c r="E1437" t="n" s="8">
        <v>2.0</v>
      </c>
      <c r="F1437" t="n" s="8">
        <v>496.0</v>
      </c>
      <c r="G1437" t="s" s="8">
        <v>63</v>
      </c>
      <c r="H1437" t="s" s="8">
        <v>1727</v>
      </c>
      <c r="I1437" t="s" s="8">
        <v>1743</v>
      </c>
    </row>
    <row r="1438" ht="16.0" customHeight="true">
      <c r="A1438" t="n" s="7">
        <v>5.0988404E7</v>
      </c>
      <c r="B1438" t="s" s="8">
        <v>1665</v>
      </c>
      <c r="C1438" t="n" s="8">
        <f>IF(false,"005-1512", "005-1512")</f>
      </c>
      <c r="D1438" t="s" s="8">
        <v>94</v>
      </c>
      <c r="E1438" t="n" s="8">
        <v>1.0</v>
      </c>
      <c r="F1438" t="n" s="8">
        <v>354.0</v>
      </c>
      <c r="G1438" t="s" s="8">
        <v>53</v>
      </c>
      <c r="H1438" t="s" s="8">
        <v>1727</v>
      </c>
      <c r="I1438" t="s" s="8">
        <v>1744</v>
      </c>
    </row>
    <row r="1439" ht="16.0" customHeight="true">
      <c r="A1439" t="n" s="7">
        <v>5.0753772E7</v>
      </c>
      <c r="B1439" t="s" s="8">
        <v>1470</v>
      </c>
      <c r="C1439" t="n" s="8">
        <f>IF(false,"005-1273", "005-1273")</f>
      </c>
      <c r="D1439" t="s" s="8">
        <v>812</v>
      </c>
      <c r="E1439" t="n" s="8">
        <v>1.0</v>
      </c>
      <c r="F1439" t="n" s="8">
        <v>229.0</v>
      </c>
      <c r="G1439" t="s" s="8">
        <v>63</v>
      </c>
      <c r="H1439" t="s" s="8">
        <v>1727</v>
      </c>
      <c r="I1439" t="s" s="8">
        <v>1745</v>
      </c>
    </row>
    <row r="1440" ht="16.0" customHeight="true">
      <c r="A1440" t="n" s="7">
        <v>5.0953215E7</v>
      </c>
      <c r="B1440" t="s" s="8">
        <v>1558</v>
      </c>
      <c r="C1440" t="n" s="8">
        <f>IF(false,"005-1080", "005-1080")</f>
      </c>
      <c r="D1440" t="s" s="8">
        <v>180</v>
      </c>
      <c r="E1440" t="n" s="8">
        <v>1.0</v>
      </c>
      <c r="F1440" t="n" s="8">
        <v>402.0</v>
      </c>
      <c r="G1440" t="s" s="8">
        <v>60</v>
      </c>
      <c r="H1440" t="s" s="8">
        <v>1727</v>
      </c>
      <c r="I1440" t="s" s="8">
        <v>1746</v>
      </c>
    </row>
    <row r="1441" ht="16.0" customHeight="true">
      <c r="A1441" t="n" s="7">
        <v>5.1090332E7</v>
      </c>
      <c r="B1441" t="s" s="8">
        <v>1665</v>
      </c>
      <c r="C1441" t="n" s="8">
        <f>IF(false,"120921626", "120921626")</f>
      </c>
      <c r="D1441" t="s" s="8">
        <v>1063</v>
      </c>
      <c r="E1441" t="n" s="8">
        <v>1.0</v>
      </c>
      <c r="F1441" t="n" s="8">
        <v>1.0</v>
      </c>
      <c r="G1441" t="s" s="8">
        <v>53</v>
      </c>
      <c r="H1441" t="s" s="8">
        <v>1727</v>
      </c>
      <c r="I1441" t="s" s="8">
        <v>1747</v>
      </c>
    </row>
    <row r="1442" ht="16.0" customHeight="true">
      <c r="A1442" t="n" s="7">
        <v>5.1041808E7</v>
      </c>
      <c r="B1442" t="s" s="8">
        <v>1665</v>
      </c>
      <c r="C1442" t="n" s="8">
        <f>IF(false,"120921957", "120921957")</f>
      </c>
      <c r="D1442" t="s" s="8">
        <v>362</v>
      </c>
      <c r="E1442" t="n" s="8">
        <v>1.0</v>
      </c>
      <c r="F1442" t="n" s="8">
        <v>171.0</v>
      </c>
      <c r="G1442" t="s" s="8">
        <v>60</v>
      </c>
      <c r="H1442" t="s" s="8">
        <v>1727</v>
      </c>
      <c r="I1442" t="s" s="8">
        <v>1748</v>
      </c>
    </row>
    <row r="1443" ht="16.0" customHeight="true">
      <c r="A1443" t="n" s="7">
        <v>4.9956914E7</v>
      </c>
      <c r="B1443" t="s" s="8">
        <v>875</v>
      </c>
      <c r="C1443" t="n" s="8">
        <f>IF(false,"120921901", "120921901")</f>
      </c>
      <c r="D1443" t="s" s="8">
        <v>88</v>
      </c>
      <c r="E1443" t="n" s="8">
        <v>2.0</v>
      </c>
      <c r="F1443" t="n" s="8">
        <v>568.0</v>
      </c>
      <c r="G1443" t="s" s="8">
        <v>63</v>
      </c>
      <c r="H1443" t="s" s="8">
        <v>1727</v>
      </c>
      <c r="I1443" t="s" s="8">
        <v>1749</v>
      </c>
    </row>
    <row r="1444" ht="16.0" customHeight="true">
      <c r="A1444" t="n" s="7">
        <v>4.9760524E7</v>
      </c>
      <c r="B1444" t="s" s="8">
        <v>857</v>
      </c>
      <c r="C1444" t="n" s="8">
        <f>IF(false,"120922760", "120922760")</f>
      </c>
      <c r="D1444" t="s" s="8">
        <v>1109</v>
      </c>
      <c r="E1444" t="n" s="8">
        <v>1.0</v>
      </c>
      <c r="F1444" t="n" s="8">
        <v>247.0</v>
      </c>
      <c r="G1444" t="s" s="8">
        <v>63</v>
      </c>
      <c r="H1444" t="s" s="8">
        <v>1727</v>
      </c>
      <c r="I1444" t="s" s="8">
        <v>1750</v>
      </c>
    </row>
    <row r="1445" ht="16.0" customHeight="true">
      <c r="A1445" t="n" s="7">
        <v>5.0792555E7</v>
      </c>
      <c r="B1445" t="s" s="8">
        <v>1470</v>
      </c>
      <c r="C1445" t="n" s="8">
        <f>IF(false,"120923130", "120923130")</f>
      </c>
      <c r="D1445" t="s" s="8">
        <v>597</v>
      </c>
      <c r="E1445" t="n" s="8">
        <v>1.0</v>
      </c>
      <c r="F1445" t="n" s="8">
        <v>1324.0</v>
      </c>
      <c r="G1445" t="s" s="8">
        <v>53</v>
      </c>
      <c r="H1445" t="s" s="8">
        <v>1727</v>
      </c>
      <c r="I1445" t="s" s="8">
        <v>1751</v>
      </c>
    </row>
    <row r="1446" ht="16.0" customHeight="true">
      <c r="A1446" t="n" s="7">
        <v>5.1100542E7</v>
      </c>
      <c r="B1446" t="s" s="8">
        <v>1665</v>
      </c>
      <c r="C1446" t="n" s="8">
        <f>IF(false,"120923130", "120923130")</f>
      </c>
      <c r="D1446" t="s" s="8">
        <v>597</v>
      </c>
      <c r="E1446" t="n" s="8">
        <v>1.0</v>
      </c>
      <c r="F1446" t="n" s="8">
        <v>1000.0</v>
      </c>
      <c r="G1446" t="s" s="8">
        <v>53</v>
      </c>
      <c r="H1446" t="s" s="8">
        <v>1727</v>
      </c>
      <c r="I1446" t="s" s="8">
        <v>1752</v>
      </c>
    </row>
    <row r="1447" ht="16.0" customHeight="true">
      <c r="A1447" t="n" s="7">
        <v>5.0789945E7</v>
      </c>
      <c r="B1447" t="s" s="8">
        <v>1470</v>
      </c>
      <c r="C1447" t="n" s="8">
        <f>IF(false,"120921370", "120921370")</f>
      </c>
      <c r="D1447" t="s" s="8">
        <v>127</v>
      </c>
      <c r="E1447" t="n" s="8">
        <v>1.0</v>
      </c>
      <c r="F1447" t="n" s="8">
        <v>181.0</v>
      </c>
      <c r="G1447" t="s" s="8">
        <v>53</v>
      </c>
      <c r="H1447" t="s" s="8">
        <v>1727</v>
      </c>
      <c r="I1447" t="s" s="8">
        <v>1753</v>
      </c>
    </row>
    <row r="1448" ht="16.0" customHeight="true">
      <c r="A1448" t="n" s="7">
        <v>5.0753772E7</v>
      </c>
      <c r="B1448" t="s" s="8">
        <v>1470</v>
      </c>
      <c r="C1448" t="n" s="8">
        <f>IF(false,"005-1273", "005-1273")</f>
      </c>
      <c r="D1448" t="s" s="8">
        <v>812</v>
      </c>
      <c r="E1448" t="n" s="8">
        <v>1.0</v>
      </c>
      <c r="F1448" t="n" s="8">
        <v>412.0</v>
      </c>
      <c r="G1448" t="s" s="8">
        <v>60</v>
      </c>
      <c r="H1448" t="s" s="8">
        <v>1727</v>
      </c>
      <c r="I1448" t="s" s="8">
        <v>1754</v>
      </c>
    </row>
    <row r="1449" ht="16.0" customHeight="true">
      <c r="A1449" t="n" s="7">
        <v>5.0543653E7</v>
      </c>
      <c r="B1449" t="s" s="8">
        <v>1321</v>
      </c>
      <c r="C1449" t="n" s="8">
        <f>IF(false,"120921901", "120921901")</f>
      </c>
      <c r="D1449" t="s" s="8">
        <v>88</v>
      </c>
      <c r="E1449" t="n" s="8">
        <v>2.0</v>
      </c>
      <c r="F1449" t="n" s="8">
        <v>278.0</v>
      </c>
      <c r="G1449" t="s" s="8">
        <v>63</v>
      </c>
      <c r="H1449" t="s" s="8">
        <v>1727</v>
      </c>
      <c r="I1449" t="s" s="8">
        <v>1755</v>
      </c>
    </row>
    <row r="1450" ht="16.0" customHeight="true">
      <c r="A1450" t="n" s="7">
        <v>5.0280604E7</v>
      </c>
      <c r="B1450" t="s" s="8">
        <v>1106</v>
      </c>
      <c r="C1450" t="n" s="8">
        <f>IF(false,"000-631", "000-631")</f>
      </c>
      <c r="D1450" t="s" s="8">
        <v>107</v>
      </c>
      <c r="E1450" t="n" s="8">
        <v>6.0</v>
      </c>
      <c r="F1450" t="n" s="8">
        <v>462.0</v>
      </c>
      <c r="G1450" t="s" s="8">
        <v>63</v>
      </c>
      <c r="H1450" t="s" s="8">
        <v>1727</v>
      </c>
      <c r="I1450" t="s" s="8">
        <v>1756</v>
      </c>
    </row>
    <row r="1451" ht="16.0" customHeight="true">
      <c r="A1451" t="n" s="7">
        <v>5.0570302E7</v>
      </c>
      <c r="B1451" t="s" s="8">
        <v>1394</v>
      </c>
      <c r="C1451" t="n" s="8">
        <f>IF(false,"005-1514", "005-1514")</f>
      </c>
      <c r="D1451" t="s" s="8">
        <v>305</v>
      </c>
      <c r="E1451" t="n" s="8">
        <v>2.0</v>
      </c>
      <c r="F1451" t="n" s="8">
        <v>277.0</v>
      </c>
      <c r="G1451" t="s" s="8">
        <v>53</v>
      </c>
      <c r="H1451" t="s" s="8">
        <v>1727</v>
      </c>
      <c r="I1451" t="s" s="8">
        <v>1757</v>
      </c>
    </row>
    <row r="1452" ht="16.0" customHeight="true">
      <c r="A1452" t="n" s="7">
        <v>5.0534759E7</v>
      </c>
      <c r="B1452" t="s" s="8">
        <v>1321</v>
      </c>
      <c r="C1452" t="n" s="8">
        <f>IF(false,"1003328", "1003328")</f>
      </c>
      <c r="D1452" t="s" s="8">
        <v>1758</v>
      </c>
      <c r="E1452" t="n" s="8">
        <v>1.0</v>
      </c>
      <c r="F1452" t="n" s="8">
        <v>156.0</v>
      </c>
      <c r="G1452" t="s" s="8">
        <v>63</v>
      </c>
      <c r="H1452" t="s" s="8">
        <v>1727</v>
      </c>
      <c r="I1452" t="s" s="8">
        <v>1759</v>
      </c>
    </row>
    <row r="1453" ht="16.0" customHeight="true">
      <c r="A1453" t="n" s="7">
        <v>5.0033843E7</v>
      </c>
      <c r="B1453" t="s" s="8">
        <v>1005</v>
      </c>
      <c r="C1453" t="n" s="8">
        <f>IF(false,"120922936", "120922936")</f>
      </c>
      <c r="D1453" t="s" s="8">
        <v>1760</v>
      </c>
      <c r="E1453" t="n" s="8">
        <v>1.0</v>
      </c>
      <c r="F1453" t="n" s="8">
        <v>58.0</v>
      </c>
      <c r="G1453" t="s" s="8">
        <v>63</v>
      </c>
      <c r="H1453" t="s" s="8">
        <v>1727</v>
      </c>
      <c r="I1453" t="s" s="8">
        <v>1761</v>
      </c>
    </row>
    <row r="1454" ht="16.0" customHeight="true">
      <c r="A1454" t="n" s="7">
        <v>4.8788537E7</v>
      </c>
      <c r="B1454" t="s" s="8">
        <v>246</v>
      </c>
      <c r="C1454" t="n" s="8">
        <f>IF(false,"120922891", "120922891")</f>
      </c>
      <c r="D1454" t="s" s="8">
        <v>1069</v>
      </c>
      <c r="E1454" t="n" s="8">
        <v>1.0</v>
      </c>
      <c r="F1454" t="n" s="8">
        <v>64.0</v>
      </c>
      <c r="G1454" t="s" s="8">
        <v>63</v>
      </c>
      <c r="H1454" t="s" s="8">
        <v>1727</v>
      </c>
      <c r="I1454" t="s" s="8">
        <v>1762</v>
      </c>
    </row>
    <row r="1455" ht="16.0" customHeight="true">
      <c r="A1455" t="n" s="7">
        <v>5.0976621E7</v>
      </c>
      <c r="B1455" t="s" s="8">
        <v>1665</v>
      </c>
      <c r="C1455" t="n" s="8">
        <f>IF(false,"120922396", "120922396")</f>
      </c>
      <c r="D1455" t="s" s="8">
        <v>1534</v>
      </c>
      <c r="E1455" t="n" s="8">
        <v>1.0</v>
      </c>
      <c r="F1455" t="n" s="8">
        <v>22.0</v>
      </c>
      <c r="G1455" t="s" s="8">
        <v>60</v>
      </c>
      <c r="H1455" t="s" s="8">
        <v>1727</v>
      </c>
      <c r="I1455" t="s" s="8">
        <v>1763</v>
      </c>
    </row>
    <row r="1456" ht="16.0" customHeight="true">
      <c r="A1456" t="n" s="7">
        <v>5.0781642E7</v>
      </c>
      <c r="B1456" t="s" s="8">
        <v>1470</v>
      </c>
      <c r="C1456" t="n" s="8">
        <f>IF(false,"005-1513", "005-1513")</f>
      </c>
      <c r="D1456" t="s" s="8">
        <v>129</v>
      </c>
      <c r="E1456" t="n" s="8">
        <v>1.0</v>
      </c>
      <c r="F1456" t="n" s="8">
        <v>79.0</v>
      </c>
      <c r="G1456" t="s" s="8">
        <v>63</v>
      </c>
      <c r="H1456" t="s" s="8">
        <v>1727</v>
      </c>
      <c r="I1456" t="s" s="8">
        <v>1764</v>
      </c>
    </row>
    <row r="1457" ht="16.0" customHeight="true">
      <c r="A1457" t="n" s="7">
        <v>5.0603613E7</v>
      </c>
      <c r="B1457" t="s" s="8">
        <v>1394</v>
      </c>
      <c r="C1457" t="n" s="8">
        <f>IF(false,"005-1273", "005-1273")</f>
      </c>
      <c r="D1457" t="s" s="8">
        <v>812</v>
      </c>
      <c r="E1457" t="n" s="8">
        <v>1.0</v>
      </c>
      <c r="F1457" t="n" s="8">
        <v>229.0</v>
      </c>
      <c r="G1457" t="s" s="8">
        <v>63</v>
      </c>
      <c r="H1457" t="s" s="8">
        <v>1727</v>
      </c>
      <c r="I1457" t="s" s="8">
        <v>1765</v>
      </c>
    </row>
    <row r="1458" ht="16.0" customHeight="true">
      <c r="A1458" t="n" s="7">
        <v>5.0673452E7</v>
      </c>
      <c r="B1458" t="s" s="8">
        <v>1394</v>
      </c>
      <c r="C1458" t="n" s="8">
        <f>IF(false,"01-003884", "01-003884")</f>
      </c>
      <c r="D1458" t="s" s="8">
        <v>398</v>
      </c>
      <c r="E1458" t="n" s="8">
        <v>1.0</v>
      </c>
      <c r="F1458" t="n" s="8">
        <v>100.0</v>
      </c>
      <c r="G1458" t="s" s="8">
        <v>63</v>
      </c>
      <c r="H1458" t="s" s="8">
        <v>1727</v>
      </c>
      <c r="I1458" t="s" s="8">
        <v>1766</v>
      </c>
    </row>
    <row r="1459" ht="16.0" customHeight="true">
      <c r="A1459" t="n" s="7">
        <v>5.0716628E7</v>
      </c>
      <c r="B1459" t="s" s="8">
        <v>1470</v>
      </c>
      <c r="C1459" t="n" s="8">
        <f>IF(false,"005-1517", "005-1517")</f>
      </c>
      <c r="D1459" t="s" s="8">
        <v>97</v>
      </c>
      <c r="E1459" t="n" s="8">
        <v>3.0</v>
      </c>
      <c r="F1459" t="n" s="8">
        <v>486.0</v>
      </c>
      <c r="G1459" t="s" s="8">
        <v>63</v>
      </c>
      <c r="H1459" t="s" s="8">
        <v>1727</v>
      </c>
      <c r="I1459" t="s" s="8">
        <v>1767</v>
      </c>
    </row>
    <row r="1460" ht="16.0" customHeight="true">
      <c r="A1460" t="n" s="7">
        <v>5.0676772E7</v>
      </c>
      <c r="B1460" t="s" s="8">
        <v>1394</v>
      </c>
      <c r="C1460" t="n" s="8">
        <f>IF(false,"01-003924", "01-003924")</f>
      </c>
      <c r="D1460" t="s" s="8">
        <v>388</v>
      </c>
      <c r="E1460" t="n" s="8">
        <v>1.0</v>
      </c>
      <c r="F1460" t="n" s="8">
        <v>344.0</v>
      </c>
      <c r="G1460" t="s" s="8">
        <v>53</v>
      </c>
      <c r="H1460" t="s" s="8">
        <v>1727</v>
      </c>
      <c r="I1460" t="s" s="8">
        <v>1768</v>
      </c>
    </row>
    <row r="1461" ht="16.0" customHeight="true">
      <c r="A1461" t="n" s="7">
        <v>5.0793898E7</v>
      </c>
      <c r="B1461" t="s" s="8">
        <v>1470</v>
      </c>
      <c r="C1461" t="n" s="8">
        <f>IF(false,"120921626", "120921626")</f>
      </c>
      <c r="D1461" t="s" s="8">
        <v>1063</v>
      </c>
      <c r="E1461" t="n" s="8">
        <v>1.0</v>
      </c>
      <c r="F1461" t="n" s="8">
        <v>42.0</v>
      </c>
      <c r="G1461" t="s" s="8">
        <v>63</v>
      </c>
      <c r="H1461" t="s" s="8">
        <v>1769</v>
      </c>
      <c r="I1461" t="s" s="8">
        <v>1770</v>
      </c>
    </row>
    <row r="1462" ht="16.0" customHeight="true">
      <c r="A1462" t="n" s="7">
        <v>4.959076E7</v>
      </c>
      <c r="B1462" t="s" s="8">
        <v>781</v>
      </c>
      <c r="C1462" t="n" s="8">
        <f>IF(false,"120906023", "120906023")</f>
      </c>
      <c r="D1462" t="s" s="8">
        <v>994</v>
      </c>
      <c r="E1462" t="n" s="8">
        <v>1.0</v>
      </c>
      <c r="F1462" t="n" s="8">
        <v>77.0</v>
      </c>
      <c r="G1462" t="s" s="8">
        <v>63</v>
      </c>
      <c r="H1462" t="s" s="8">
        <v>1769</v>
      </c>
      <c r="I1462" t="s" s="8">
        <v>1771</v>
      </c>
    </row>
    <row r="1463" ht="16.0" customHeight="true">
      <c r="A1463" t="n" s="7">
        <v>5.0844001E7</v>
      </c>
      <c r="B1463" t="s" s="8">
        <v>1558</v>
      </c>
      <c r="C1463" t="n" s="8">
        <f>IF(false,"005-1379", "005-1379")</f>
      </c>
      <c r="D1463" t="s" s="8">
        <v>214</v>
      </c>
      <c r="E1463" t="n" s="8">
        <v>1.0</v>
      </c>
      <c r="F1463" t="n" s="8">
        <v>169.0</v>
      </c>
      <c r="G1463" t="s" s="8">
        <v>63</v>
      </c>
      <c r="H1463" t="s" s="8">
        <v>1769</v>
      </c>
      <c r="I1463" t="s" s="8">
        <v>1772</v>
      </c>
    </row>
    <row r="1464" ht="16.0" customHeight="true">
      <c r="A1464" t="n" s="7">
        <v>5.1104011E7</v>
      </c>
      <c r="B1464" t="s" s="8">
        <v>1665</v>
      </c>
      <c r="C1464" t="n" s="8">
        <f>IF(false,"005-1516", "005-1516")</f>
      </c>
      <c r="D1464" t="s" s="8">
        <v>74</v>
      </c>
      <c r="E1464" t="n" s="8">
        <v>1.0</v>
      </c>
      <c r="F1464" t="n" s="8">
        <v>111.0</v>
      </c>
      <c r="G1464" t="s" s="8">
        <v>60</v>
      </c>
      <c r="H1464" t="s" s="8">
        <v>1769</v>
      </c>
      <c r="I1464" t="s" s="8">
        <v>1773</v>
      </c>
    </row>
    <row r="1465" ht="16.0" customHeight="true">
      <c r="A1465" t="n" s="7">
        <v>5.110349E7</v>
      </c>
      <c r="B1465" t="s" s="8">
        <v>1665</v>
      </c>
      <c r="C1465" t="n" s="8">
        <f>IF(false,"005-1516", "005-1516")</f>
      </c>
      <c r="D1465" t="s" s="8">
        <v>74</v>
      </c>
      <c r="E1465" t="n" s="8">
        <v>2.0</v>
      </c>
      <c r="F1465" t="n" s="8">
        <v>297.0</v>
      </c>
      <c r="G1465" t="s" s="8">
        <v>60</v>
      </c>
      <c r="H1465" t="s" s="8">
        <v>1769</v>
      </c>
      <c r="I1465" t="s" s="8">
        <v>1774</v>
      </c>
    </row>
    <row r="1466" ht="16.0" customHeight="true">
      <c r="A1466" t="n" s="7">
        <v>5.088757E7</v>
      </c>
      <c r="B1466" t="s" s="8">
        <v>1558</v>
      </c>
      <c r="C1466" t="n" s="8">
        <f>IF(false,"120921370", "120921370")</f>
      </c>
      <c r="D1466" t="s" s="8">
        <v>127</v>
      </c>
      <c r="E1466" t="n" s="8">
        <v>2.0</v>
      </c>
      <c r="F1466" t="n" s="8">
        <v>762.0</v>
      </c>
      <c r="G1466" t="s" s="8">
        <v>63</v>
      </c>
      <c r="H1466" t="s" s="8">
        <v>1769</v>
      </c>
      <c r="I1466" t="s" s="8">
        <v>1775</v>
      </c>
    </row>
    <row r="1467" ht="16.0" customHeight="true">
      <c r="A1467" t="n" s="7">
        <v>5.0813096E7</v>
      </c>
      <c r="B1467" t="s" s="8">
        <v>1558</v>
      </c>
      <c r="C1467" t="n" s="8">
        <f>IF(false,"120921898", "120921898")</f>
      </c>
      <c r="D1467" t="s" s="8">
        <v>606</v>
      </c>
      <c r="E1467" t="n" s="8">
        <v>1.0</v>
      </c>
      <c r="F1467" t="n" s="8">
        <v>240.0</v>
      </c>
      <c r="G1467" t="s" s="8">
        <v>63</v>
      </c>
      <c r="H1467" t="s" s="8">
        <v>1769</v>
      </c>
      <c r="I1467" t="s" s="8">
        <v>1776</v>
      </c>
    </row>
    <row r="1468" ht="16.0" customHeight="true">
      <c r="A1468" t="n" s="7">
        <v>5.085112E7</v>
      </c>
      <c r="B1468" t="s" s="8">
        <v>1558</v>
      </c>
      <c r="C1468" t="n" s="8">
        <f>IF(false,"120921202", "120921202")</f>
      </c>
      <c r="D1468" t="s" s="8">
        <v>1464</v>
      </c>
      <c r="E1468" t="n" s="8">
        <v>1.0</v>
      </c>
      <c r="F1468" t="n" s="8">
        <v>272.0</v>
      </c>
      <c r="G1468" t="s" s="8">
        <v>63</v>
      </c>
      <c r="H1468" t="s" s="8">
        <v>1769</v>
      </c>
      <c r="I1468" t="s" s="8">
        <v>1777</v>
      </c>
    </row>
    <row r="1469" ht="16.0" customHeight="true">
      <c r="A1469" t="n" s="7">
        <v>5.082425E7</v>
      </c>
      <c r="B1469" t="s" s="8">
        <v>1558</v>
      </c>
      <c r="C1469" t="n" s="8">
        <f>IF(false,"120921202", "120921202")</f>
      </c>
      <c r="D1469" t="s" s="8">
        <v>1464</v>
      </c>
      <c r="E1469" t="n" s="8">
        <v>3.0</v>
      </c>
      <c r="F1469" t="n" s="8">
        <v>810.0</v>
      </c>
      <c r="G1469" t="s" s="8">
        <v>63</v>
      </c>
      <c r="H1469" t="s" s="8">
        <v>1769</v>
      </c>
      <c r="I1469" t="s" s="8">
        <v>1778</v>
      </c>
    </row>
    <row r="1470" ht="16.0" customHeight="true">
      <c r="A1470" t="n" s="7">
        <v>5.1093056E7</v>
      </c>
      <c r="B1470" t="s" s="8">
        <v>1665</v>
      </c>
      <c r="C1470" t="n" s="8">
        <f>IF(false,"005-1273", "005-1273")</f>
      </c>
      <c r="D1470" t="s" s="8">
        <v>812</v>
      </c>
      <c r="E1470" t="n" s="8">
        <v>1.0</v>
      </c>
      <c r="F1470" t="n" s="8">
        <v>147.0</v>
      </c>
      <c r="G1470" t="s" s="8">
        <v>60</v>
      </c>
      <c r="H1470" t="s" s="8">
        <v>1769</v>
      </c>
      <c r="I1470" t="s" s="8">
        <v>1779</v>
      </c>
    </row>
    <row r="1471" ht="16.0" customHeight="true">
      <c r="A1471" t="n" s="7">
        <v>5.0831881E7</v>
      </c>
      <c r="B1471" t="s" s="8">
        <v>1558</v>
      </c>
      <c r="C1471" t="n" s="8">
        <f>IF(false,"003-318", "003-318")</f>
      </c>
      <c r="D1471" t="s" s="8">
        <v>109</v>
      </c>
      <c r="E1471" t="n" s="8">
        <v>5.0</v>
      </c>
      <c r="F1471" t="n" s="8">
        <v>1550.0</v>
      </c>
      <c r="G1471" t="s" s="8">
        <v>63</v>
      </c>
      <c r="H1471" t="s" s="8">
        <v>1769</v>
      </c>
      <c r="I1471" t="s" s="8">
        <v>1780</v>
      </c>
    </row>
    <row r="1472" ht="16.0" customHeight="true">
      <c r="A1472" t="n" s="7">
        <v>5.0853371E7</v>
      </c>
      <c r="B1472" t="s" s="8">
        <v>1558</v>
      </c>
      <c r="C1472" t="n" s="8">
        <f>IF(false,"120921935", "120921935")</f>
      </c>
      <c r="D1472" t="s" s="8">
        <v>1667</v>
      </c>
      <c r="E1472" t="n" s="8">
        <v>1.0</v>
      </c>
      <c r="F1472" t="n" s="8">
        <v>85.0</v>
      </c>
      <c r="G1472" t="s" s="8">
        <v>63</v>
      </c>
      <c r="H1472" t="s" s="8">
        <v>1769</v>
      </c>
      <c r="I1472" t="s" s="8">
        <v>1781</v>
      </c>
    </row>
    <row r="1473" ht="16.0" customHeight="true">
      <c r="A1473" t="n" s="7">
        <v>5.0798601E7</v>
      </c>
      <c r="B1473" t="s" s="8">
        <v>1470</v>
      </c>
      <c r="C1473" t="n" s="8">
        <f>IF(false,"005-1513", "005-1513")</f>
      </c>
      <c r="D1473" t="s" s="8">
        <v>129</v>
      </c>
      <c r="E1473" t="n" s="8">
        <v>1.0</v>
      </c>
      <c r="F1473" t="n" s="8">
        <v>79.0</v>
      </c>
      <c r="G1473" t="s" s="8">
        <v>63</v>
      </c>
      <c r="H1473" t="s" s="8">
        <v>1769</v>
      </c>
      <c r="I1473" t="s" s="8">
        <v>1782</v>
      </c>
    </row>
    <row r="1474" ht="16.0" customHeight="true">
      <c r="A1474" t="n" s="7">
        <v>5.0912982E7</v>
      </c>
      <c r="B1474" t="s" s="8">
        <v>1558</v>
      </c>
      <c r="C1474" t="n" s="8">
        <f>IF(false,"005-1080", "005-1080")</f>
      </c>
      <c r="D1474" t="s" s="8">
        <v>180</v>
      </c>
      <c r="E1474" t="n" s="8">
        <v>2.0</v>
      </c>
      <c r="F1474" t="n" s="8">
        <v>292.0</v>
      </c>
      <c r="G1474" t="s" s="8">
        <v>63</v>
      </c>
      <c r="H1474" t="s" s="8">
        <v>1769</v>
      </c>
      <c r="I1474" t="s" s="8">
        <v>1783</v>
      </c>
    </row>
    <row r="1475" ht="16.0" customHeight="true">
      <c r="A1475" t="n" s="7">
        <v>5.08174E7</v>
      </c>
      <c r="B1475" t="s" s="8">
        <v>1558</v>
      </c>
      <c r="C1475" t="n" s="8">
        <f>IF(false,"120921626", "120921626")</f>
      </c>
      <c r="D1475" t="s" s="8">
        <v>1063</v>
      </c>
      <c r="E1475" t="n" s="8">
        <v>1.0</v>
      </c>
      <c r="F1475" t="n" s="8">
        <v>135.0</v>
      </c>
      <c r="G1475" t="s" s="8">
        <v>63</v>
      </c>
      <c r="H1475" t="s" s="8">
        <v>1769</v>
      </c>
      <c r="I1475" t="s" s="8">
        <v>1784</v>
      </c>
    </row>
    <row r="1476" ht="16.0" customHeight="true">
      <c r="A1476" t="n" s="7">
        <v>5.0916518E7</v>
      </c>
      <c r="B1476" t="s" s="8">
        <v>1558</v>
      </c>
      <c r="C1476" t="n" s="8">
        <f>IF(false,"120922941", "120922941")</f>
      </c>
      <c r="D1476" t="s" s="8">
        <v>1690</v>
      </c>
      <c r="E1476" t="n" s="8">
        <v>1.0</v>
      </c>
      <c r="F1476" t="n" s="8">
        <v>299.0</v>
      </c>
      <c r="G1476" t="s" s="8">
        <v>63</v>
      </c>
      <c r="H1476" t="s" s="8">
        <v>1769</v>
      </c>
      <c r="I1476" t="s" s="8">
        <v>1785</v>
      </c>
    </row>
    <row r="1477" ht="16.0" customHeight="true">
      <c r="A1477" t="n" s="7">
        <v>5.0912982E7</v>
      </c>
      <c r="B1477" t="s" s="8">
        <v>1558</v>
      </c>
      <c r="C1477" t="n" s="8">
        <f>IF(false,"005-1080", "005-1080")</f>
      </c>
      <c r="D1477" t="s" s="8">
        <v>180</v>
      </c>
      <c r="E1477" t="n" s="8">
        <v>2.0</v>
      </c>
      <c r="F1477" t="n" s="8">
        <v>102.0</v>
      </c>
      <c r="G1477" t="s" s="8">
        <v>60</v>
      </c>
      <c r="H1477" t="s" s="8">
        <v>1769</v>
      </c>
      <c r="I1477" t="s" s="8">
        <v>1786</v>
      </c>
    </row>
    <row r="1478" ht="16.0" customHeight="true">
      <c r="A1478" t="n" s="7">
        <v>5.1050444E7</v>
      </c>
      <c r="B1478" t="s" s="8">
        <v>1665</v>
      </c>
      <c r="C1478" t="n" s="8">
        <f>IF(false,"120921900", "120921900")</f>
      </c>
      <c r="D1478" t="s" s="8">
        <v>299</v>
      </c>
      <c r="E1478" t="n" s="8">
        <v>1.0</v>
      </c>
      <c r="F1478" t="n" s="8">
        <v>421.0</v>
      </c>
      <c r="G1478" t="s" s="8">
        <v>60</v>
      </c>
      <c r="H1478" t="s" s="8">
        <v>1769</v>
      </c>
      <c r="I1478" t="s" s="8">
        <v>1787</v>
      </c>
    </row>
    <row r="1479" ht="16.0" customHeight="true">
      <c r="A1479" t="n" s="7">
        <v>5.0804385E7</v>
      </c>
      <c r="B1479" t="s" s="8">
        <v>1470</v>
      </c>
      <c r="C1479" t="n" s="8">
        <f>IF(false,"120921370", "120921370")</f>
      </c>
      <c r="D1479" t="s" s="8">
        <v>127</v>
      </c>
      <c r="E1479" t="n" s="8">
        <v>1.0</v>
      </c>
      <c r="F1479" t="n" s="8">
        <v>220.0</v>
      </c>
      <c r="G1479" t="s" s="8">
        <v>63</v>
      </c>
      <c r="H1479" t="s" s="8">
        <v>1769</v>
      </c>
      <c r="I1479" t="s" s="8">
        <v>1788</v>
      </c>
    </row>
    <row r="1480" ht="16.0" customHeight="true">
      <c r="A1480" t="n" s="7">
        <v>5.0916814E7</v>
      </c>
      <c r="B1480" t="s" s="8">
        <v>1558</v>
      </c>
      <c r="C1480" t="n" s="8">
        <f>IF(false,"120922903", "120922903")</f>
      </c>
      <c r="D1480" t="s" s="8">
        <v>552</v>
      </c>
      <c r="E1480" t="n" s="8">
        <v>1.0</v>
      </c>
      <c r="F1480" t="n" s="8">
        <v>102.0</v>
      </c>
      <c r="G1480" t="s" s="8">
        <v>63</v>
      </c>
      <c r="H1480" t="s" s="8">
        <v>1769</v>
      </c>
      <c r="I1480" t="s" s="8">
        <v>1789</v>
      </c>
    </row>
    <row r="1481" ht="16.0" customHeight="true">
      <c r="A1481" t="n" s="7">
        <v>5.0495626E7</v>
      </c>
      <c r="B1481" t="s" s="8">
        <v>1321</v>
      </c>
      <c r="C1481" t="n" s="8">
        <f>IF(false,"005-1517", "005-1517")</f>
      </c>
      <c r="D1481" t="s" s="8">
        <v>97</v>
      </c>
      <c r="E1481" t="n" s="8">
        <v>2.0</v>
      </c>
      <c r="F1481" t="n" s="8">
        <v>190.0</v>
      </c>
      <c r="G1481" t="s" s="8">
        <v>63</v>
      </c>
      <c r="H1481" t="s" s="8">
        <v>1769</v>
      </c>
      <c r="I1481" t="s" s="8">
        <v>1790</v>
      </c>
    </row>
    <row r="1482" ht="16.0" customHeight="true">
      <c r="A1482" t="n" s="7">
        <v>5.0700784E7</v>
      </c>
      <c r="B1482" t="s" s="8">
        <v>1470</v>
      </c>
      <c r="C1482" t="n" s="8">
        <f>IF(false,"120921900", "120921900")</f>
      </c>
      <c r="D1482" t="s" s="8">
        <v>299</v>
      </c>
      <c r="E1482" t="n" s="8">
        <v>1.0</v>
      </c>
      <c r="F1482" t="n" s="8">
        <v>129.0</v>
      </c>
      <c r="G1482" t="s" s="8">
        <v>63</v>
      </c>
      <c r="H1482" t="s" s="8">
        <v>1769</v>
      </c>
      <c r="I1482" t="s" s="8">
        <v>1791</v>
      </c>
    </row>
    <row r="1483" ht="16.0" customHeight="true">
      <c r="A1483" t="n" s="7">
        <v>5.1026857E7</v>
      </c>
      <c r="B1483" t="s" s="8">
        <v>1665</v>
      </c>
      <c r="C1483" t="n" s="8">
        <f>IF(false,"120922934", "120922934")</f>
      </c>
      <c r="D1483" t="s" s="8">
        <v>1792</v>
      </c>
      <c r="E1483" t="n" s="8">
        <v>1.0</v>
      </c>
      <c r="F1483" t="n" s="8">
        <v>1.0</v>
      </c>
      <c r="G1483" t="s" s="8">
        <v>53</v>
      </c>
      <c r="H1483" t="s" s="8">
        <v>1769</v>
      </c>
      <c r="I1483" t="s" s="8">
        <v>1793</v>
      </c>
    </row>
    <row r="1484" ht="16.0" customHeight="true">
      <c r="A1484" t="n" s="7">
        <v>5.0865044E7</v>
      </c>
      <c r="B1484" t="s" s="8">
        <v>1558</v>
      </c>
      <c r="C1484" t="n" s="8">
        <f>IF(false,"120921370", "120921370")</f>
      </c>
      <c r="D1484" t="s" s="8">
        <v>127</v>
      </c>
      <c r="E1484" t="n" s="8">
        <v>1.0</v>
      </c>
      <c r="F1484" t="n" s="8">
        <v>220.0</v>
      </c>
      <c r="G1484" t="s" s="8">
        <v>63</v>
      </c>
      <c r="H1484" t="s" s="8">
        <v>1769</v>
      </c>
      <c r="I1484" t="s" s="8">
        <v>1794</v>
      </c>
    </row>
    <row r="1485" ht="16.0" customHeight="true">
      <c r="A1485" t="n" s="7">
        <v>5.1041808E7</v>
      </c>
      <c r="B1485" t="s" s="8">
        <v>1665</v>
      </c>
      <c r="C1485" t="n" s="8">
        <f>IF(false,"120921957", "120921957")</f>
      </c>
      <c r="D1485" t="s" s="8">
        <v>362</v>
      </c>
      <c r="E1485" t="n" s="8">
        <v>1.0</v>
      </c>
      <c r="F1485" t="n" s="8">
        <v>148.0</v>
      </c>
      <c r="G1485" t="s" s="8">
        <v>63</v>
      </c>
      <c r="H1485" t="s" s="8">
        <v>1769</v>
      </c>
      <c r="I1485" t="s" s="8">
        <v>1795</v>
      </c>
    </row>
    <row r="1486" ht="16.0" customHeight="true">
      <c r="A1486" t="n" s="7">
        <v>5.1172606E7</v>
      </c>
      <c r="B1486" t="s" s="8">
        <v>1727</v>
      </c>
      <c r="C1486" t="n" s="8">
        <f>IF(false,"003-318", "003-318")</f>
      </c>
      <c r="D1486" t="s" s="8">
        <v>109</v>
      </c>
      <c r="E1486" t="n" s="8">
        <v>2.0</v>
      </c>
      <c r="F1486" t="n" s="8">
        <v>230.0</v>
      </c>
      <c r="G1486" t="s" s="8">
        <v>53</v>
      </c>
      <c r="H1486" t="s" s="8">
        <v>1769</v>
      </c>
      <c r="I1486" t="s" s="8">
        <v>1796</v>
      </c>
    </row>
    <row r="1487" ht="16.0" customHeight="true">
      <c r="A1487" t="n" s="7">
        <v>5.1085188E7</v>
      </c>
      <c r="B1487" t="s" s="8">
        <v>1665</v>
      </c>
      <c r="C1487" t="n" s="8">
        <f>IF(false,"005-1378", "005-1378")</f>
      </c>
      <c r="D1487" t="s" s="8">
        <v>755</v>
      </c>
      <c r="E1487" t="n" s="8">
        <v>1.0</v>
      </c>
      <c r="F1487" t="n" s="8">
        <v>427.0</v>
      </c>
      <c r="G1487" t="s" s="8">
        <v>53</v>
      </c>
      <c r="H1487" t="s" s="8">
        <v>1769</v>
      </c>
      <c r="I1487" t="s" s="8">
        <v>1797</v>
      </c>
    </row>
    <row r="1488" ht="16.0" customHeight="true">
      <c r="A1488" t="n" s="7">
        <v>5.0916814E7</v>
      </c>
      <c r="B1488" t="s" s="8">
        <v>1558</v>
      </c>
      <c r="C1488" t="n" s="8">
        <f>IF(false,"120922903", "120922903")</f>
      </c>
      <c r="D1488" t="s" s="8">
        <v>552</v>
      </c>
      <c r="E1488" t="n" s="8">
        <v>1.0</v>
      </c>
      <c r="F1488" t="n" s="8">
        <v>346.0</v>
      </c>
      <c r="G1488" t="s" s="8">
        <v>60</v>
      </c>
      <c r="H1488" t="s" s="8">
        <v>1769</v>
      </c>
      <c r="I1488" t="s" s="8">
        <v>1798</v>
      </c>
    </row>
    <row r="1489" ht="16.0" customHeight="true">
      <c r="A1489" t="n" s="7">
        <v>5.0897656E7</v>
      </c>
      <c r="B1489" t="s" s="8">
        <v>1558</v>
      </c>
      <c r="C1489" t="n" s="8">
        <f>IF(false,"005-1558", "005-1558")</f>
      </c>
      <c r="D1489" t="s" s="8">
        <v>1316</v>
      </c>
      <c r="E1489" t="n" s="8">
        <v>1.0</v>
      </c>
      <c r="F1489" t="n" s="8">
        <v>451.0</v>
      </c>
      <c r="G1489" t="s" s="8">
        <v>53</v>
      </c>
      <c r="H1489" t="s" s="8">
        <v>1769</v>
      </c>
      <c r="I1489" t="s" s="8">
        <v>1799</v>
      </c>
    </row>
    <row r="1490" ht="16.0" customHeight="true">
      <c r="A1490" t="n" s="7">
        <v>5.088757E7</v>
      </c>
      <c r="B1490" t="s" s="8">
        <v>1558</v>
      </c>
      <c r="C1490" t="n" s="8">
        <f>IF(false,"120921370", "120921370")</f>
      </c>
      <c r="D1490" t="s" s="8">
        <v>127</v>
      </c>
      <c r="E1490" t="n" s="8">
        <v>2.0</v>
      </c>
      <c r="F1490" t="n" s="8">
        <v>488.0</v>
      </c>
      <c r="G1490" t="s" s="8">
        <v>53</v>
      </c>
      <c r="H1490" t="s" s="8">
        <v>1769</v>
      </c>
      <c r="I1490" t="s" s="8">
        <v>1800</v>
      </c>
    </row>
    <row r="1491" ht="16.0" customHeight="true">
      <c r="A1491" t="n" s="7">
        <v>5.0885543E7</v>
      </c>
      <c r="B1491" t="s" s="8">
        <v>1558</v>
      </c>
      <c r="C1491" t="n" s="8">
        <f>IF(false,"005-1379", "005-1379")</f>
      </c>
      <c r="D1491" t="s" s="8">
        <v>214</v>
      </c>
      <c r="E1491" t="n" s="8">
        <v>1.0</v>
      </c>
      <c r="F1491" t="n" s="8">
        <v>764.0</v>
      </c>
      <c r="G1491" t="s" s="8">
        <v>53</v>
      </c>
      <c r="H1491" t="s" s="8">
        <v>1769</v>
      </c>
      <c r="I1491" t="s" s="8">
        <v>1801</v>
      </c>
    </row>
    <row r="1492" ht="16.0" customHeight="true">
      <c r="A1492" t="n" s="7">
        <v>5.0883187E7</v>
      </c>
      <c r="B1492" t="s" s="8">
        <v>1558</v>
      </c>
      <c r="C1492" t="n" s="8">
        <f>IF(false,"005-1511", "005-1511")</f>
      </c>
      <c r="D1492" t="s" s="8">
        <v>282</v>
      </c>
      <c r="E1492" t="n" s="8">
        <v>1.0</v>
      </c>
      <c r="F1492" t="n" s="8">
        <v>259.0</v>
      </c>
      <c r="G1492" t="s" s="8">
        <v>53</v>
      </c>
      <c r="H1492" t="s" s="8">
        <v>1769</v>
      </c>
      <c r="I1492" t="s" s="8">
        <v>1802</v>
      </c>
    </row>
    <row r="1493" ht="16.0" customHeight="true">
      <c r="A1493" t="n" s="7">
        <v>5.0570302E7</v>
      </c>
      <c r="B1493" t="s" s="8">
        <v>1394</v>
      </c>
      <c r="C1493" t="n" s="8">
        <f>IF(false,"005-1514", "005-1514")</f>
      </c>
      <c r="D1493" t="s" s="8">
        <v>305</v>
      </c>
      <c r="E1493" t="n" s="8">
        <v>2.0</v>
      </c>
      <c r="F1493" t="n" s="8">
        <v>352.0</v>
      </c>
      <c r="G1493" t="s" s="8">
        <v>63</v>
      </c>
      <c r="H1493" t="s" s="8">
        <v>1769</v>
      </c>
      <c r="I1493" t="s" s="8">
        <v>1803</v>
      </c>
    </row>
    <row r="1494" ht="16.0" customHeight="true">
      <c r="A1494" t="n" s="7">
        <v>5.05878E7</v>
      </c>
      <c r="B1494" t="s" s="8">
        <v>1394</v>
      </c>
      <c r="C1494" t="n" s="8">
        <f>IF(false,"120921747", "120921747")</f>
      </c>
      <c r="D1494" t="s" s="8">
        <v>1804</v>
      </c>
      <c r="E1494" t="n" s="8">
        <v>1.0</v>
      </c>
      <c r="F1494" t="n" s="8">
        <v>139.0</v>
      </c>
      <c r="G1494" t="s" s="8">
        <v>63</v>
      </c>
      <c r="H1494" t="s" s="8">
        <v>1769</v>
      </c>
      <c r="I1494" t="s" s="8">
        <v>1805</v>
      </c>
    </row>
    <row r="1495" ht="16.0" customHeight="true">
      <c r="A1495" t="n" s="7">
        <v>5.0831881E7</v>
      </c>
      <c r="B1495" t="s" s="8">
        <v>1558</v>
      </c>
      <c r="C1495" t="n" s="8">
        <f>IF(false,"003-318", "003-318")</f>
      </c>
      <c r="D1495" t="s" s="8">
        <v>109</v>
      </c>
      <c r="E1495" t="n" s="8">
        <v>5.0</v>
      </c>
      <c r="F1495" t="n" s="8">
        <v>133.0</v>
      </c>
      <c r="G1495" t="s" s="8">
        <v>60</v>
      </c>
      <c r="H1495" t="s" s="8">
        <v>1769</v>
      </c>
      <c r="I1495" t="s" s="8">
        <v>1806</v>
      </c>
    </row>
    <row r="1496" ht="16.0" customHeight="true">
      <c r="A1496" t="n" s="7">
        <v>5.08174E7</v>
      </c>
      <c r="B1496" t="s" s="8">
        <v>1558</v>
      </c>
      <c r="C1496" t="n" s="8">
        <f>IF(false,"120921626", "120921626")</f>
      </c>
      <c r="D1496" t="s" s="8">
        <v>1063</v>
      </c>
      <c r="E1496" t="n" s="8">
        <v>1.0</v>
      </c>
      <c r="F1496" t="n" s="8">
        <v>700.0</v>
      </c>
      <c r="G1496" t="s" s="8">
        <v>53</v>
      </c>
      <c r="H1496" t="s" s="8">
        <v>1769</v>
      </c>
      <c r="I1496" t="s" s="8">
        <v>1807</v>
      </c>
    </row>
    <row r="1497" ht="16.0" customHeight="true">
      <c r="A1497" t="n" s="7">
        <v>5.0806841E7</v>
      </c>
      <c r="B1497" t="s" s="8">
        <v>1470</v>
      </c>
      <c r="C1497" t="n" s="8">
        <f>IF(false,"120922395", "120922395")</f>
      </c>
      <c r="D1497" t="s" s="8">
        <v>1808</v>
      </c>
      <c r="E1497" t="n" s="8">
        <v>1.0</v>
      </c>
      <c r="F1497" t="n" s="8">
        <v>103.0</v>
      </c>
      <c r="G1497" t="s" s="8">
        <v>53</v>
      </c>
      <c r="H1497" t="s" s="8">
        <v>1769</v>
      </c>
      <c r="I1497" t="s" s="8">
        <v>1809</v>
      </c>
    </row>
    <row r="1498" ht="16.0" customHeight="true">
      <c r="A1498" t="n" s="7">
        <v>5.0802504E7</v>
      </c>
      <c r="B1498" t="s" s="8">
        <v>1470</v>
      </c>
      <c r="C1498" t="n" s="8">
        <f>IF(false,"120921712", "120921712")</f>
      </c>
      <c r="D1498" t="s" s="8">
        <v>1501</v>
      </c>
      <c r="E1498" t="n" s="8">
        <v>1.0</v>
      </c>
      <c r="F1498" t="n" s="8">
        <v>394.0</v>
      </c>
      <c r="G1498" t="s" s="8">
        <v>53</v>
      </c>
      <c r="H1498" t="s" s="8">
        <v>1769</v>
      </c>
      <c r="I1498" t="s" s="8">
        <v>1810</v>
      </c>
    </row>
    <row r="1499" ht="16.0" customHeight="true">
      <c r="A1499" t="n" s="7">
        <v>5.0793898E7</v>
      </c>
      <c r="B1499" t="s" s="8">
        <v>1470</v>
      </c>
      <c r="C1499" t="n" s="8">
        <f>IF(false,"120921626", "120921626")</f>
      </c>
      <c r="D1499" t="s" s="8">
        <v>1063</v>
      </c>
      <c r="E1499" t="n" s="8">
        <v>1.0</v>
      </c>
      <c r="F1499" t="n" s="8">
        <v>855.0</v>
      </c>
      <c r="G1499" t="s" s="8">
        <v>53</v>
      </c>
      <c r="H1499" t="s" s="8">
        <v>1769</v>
      </c>
      <c r="I1499" t="s" s="8">
        <v>1811</v>
      </c>
    </row>
    <row r="1500" ht="16.0" customHeight="true">
      <c r="A1500" t="n" s="7">
        <v>5.0866478E7</v>
      </c>
      <c r="B1500" t="s" s="8">
        <v>1558</v>
      </c>
      <c r="C1500" t="n" s="8">
        <f>IF(false,"120921727", "120921727")</f>
      </c>
      <c r="D1500" t="s" s="8">
        <v>1277</v>
      </c>
      <c r="E1500" t="n" s="8">
        <v>2.0</v>
      </c>
      <c r="F1500" t="n" s="8">
        <v>17.0</v>
      </c>
      <c r="G1500" t="s" s="8">
        <v>60</v>
      </c>
      <c r="H1500" t="s" s="8">
        <v>1769</v>
      </c>
      <c r="I1500" t="s" s="8">
        <v>1812</v>
      </c>
    </row>
    <row r="1501" ht="16.0" customHeight="true">
      <c r="A1501" t="n" s="7">
        <v>5.0816972E7</v>
      </c>
      <c r="B1501" t="s" s="8">
        <v>1558</v>
      </c>
      <c r="C1501" t="n" s="8">
        <f>IF(false,"120922903", "120922903")</f>
      </c>
      <c r="D1501" t="s" s="8">
        <v>552</v>
      </c>
      <c r="E1501" t="n" s="8">
        <v>1.0</v>
      </c>
      <c r="F1501" t="n" s="8">
        <v>102.0</v>
      </c>
      <c r="G1501" t="s" s="8">
        <v>63</v>
      </c>
      <c r="H1501" t="s" s="8">
        <v>1769</v>
      </c>
      <c r="I1501" t="s" s="8">
        <v>1813</v>
      </c>
    </row>
    <row r="1502" ht="16.0" customHeight="true">
      <c r="A1502" t="n" s="7">
        <v>5.0794461E7</v>
      </c>
      <c r="B1502" t="s" s="8">
        <v>1470</v>
      </c>
      <c r="C1502" t="n" s="8">
        <f>IF(false,"120921202", "120921202")</f>
      </c>
      <c r="D1502" t="s" s="8">
        <v>1464</v>
      </c>
      <c r="E1502" t="n" s="8">
        <v>1.0</v>
      </c>
      <c r="F1502" t="n" s="8">
        <v>180.0</v>
      </c>
      <c r="G1502" t="s" s="8">
        <v>53</v>
      </c>
      <c r="H1502" t="s" s="8">
        <v>1769</v>
      </c>
      <c r="I1502" t="s" s="8">
        <v>1814</v>
      </c>
    </row>
    <row r="1503" ht="16.0" customHeight="true">
      <c r="A1503" t="n" s="7">
        <v>5.1090608E7</v>
      </c>
      <c r="B1503" t="s" s="8">
        <v>1665</v>
      </c>
      <c r="C1503" t="n" s="8">
        <f>IF(false,"005-1619", "005-1619")</f>
      </c>
      <c r="D1503" t="s" s="8">
        <v>808</v>
      </c>
      <c r="E1503" t="n" s="8">
        <v>1.0</v>
      </c>
      <c r="F1503" t="n" s="8">
        <v>292.0</v>
      </c>
      <c r="G1503" t="s" s="8">
        <v>53</v>
      </c>
      <c r="H1503" t="s" s="8">
        <v>1769</v>
      </c>
      <c r="I1503" t="s" s="8">
        <v>1815</v>
      </c>
    </row>
    <row r="1504" ht="16.0" customHeight="true">
      <c r="A1504" t="n" s="7">
        <v>4.9525098E7</v>
      </c>
      <c r="B1504" t="s" s="8">
        <v>713</v>
      </c>
      <c r="C1504" t="n" s="8">
        <f>IF(false,"005-1515", "005-1515")</f>
      </c>
      <c r="D1504" t="s" s="8">
        <v>92</v>
      </c>
      <c r="E1504" t="n" s="8">
        <v>10.0</v>
      </c>
      <c r="F1504" t="n" s="8">
        <v>2300.0</v>
      </c>
      <c r="G1504" t="s" s="8">
        <v>63</v>
      </c>
      <c r="H1504" t="s" s="8">
        <v>1769</v>
      </c>
      <c r="I1504" t="s" s="8">
        <v>1816</v>
      </c>
    </row>
    <row r="1505" ht="16.0" customHeight="true">
      <c r="A1505" t="n" s="7">
        <v>5.1116958E7</v>
      </c>
      <c r="B1505" t="s" s="8">
        <v>1727</v>
      </c>
      <c r="C1505" t="n" s="8">
        <f>IF(false,"120921957", "120921957")</f>
      </c>
      <c r="D1505" t="s" s="8">
        <v>362</v>
      </c>
      <c r="E1505" t="n" s="8">
        <v>1.0</v>
      </c>
      <c r="F1505" t="n" s="8">
        <v>18.0</v>
      </c>
      <c r="G1505" t="s" s="8">
        <v>60</v>
      </c>
      <c r="H1505" t="s" s="8">
        <v>1769</v>
      </c>
      <c r="I1505" t="s" s="8">
        <v>1817</v>
      </c>
    </row>
    <row r="1506" ht="16.0" customHeight="true">
      <c r="A1506" t="n" s="7">
        <v>5.0576376E7</v>
      </c>
      <c r="B1506" t="s" s="8">
        <v>1394</v>
      </c>
      <c r="C1506" t="n" s="8">
        <f>IF(false,"005-1416", "005-1416")</f>
      </c>
      <c r="D1506" t="s" s="8">
        <v>1621</v>
      </c>
      <c r="E1506" t="n" s="8">
        <v>1.0</v>
      </c>
      <c r="F1506" t="n" s="8">
        <v>91.0</v>
      </c>
      <c r="G1506" t="s" s="8">
        <v>63</v>
      </c>
      <c r="H1506" t="s" s="8">
        <v>1769</v>
      </c>
      <c r="I1506" t="s" s="8">
        <v>1818</v>
      </c>
    </row>
    <row r="1507" ht="16.0" customHeight="true">
      <c r="A1507" t="n" s="7">
        <v>5.080086E7</v>
      </c>
      <c r="B1507" t="s" s="8">
        <v>1470</v>
      </c>
      <c r="C1507" t="n" s="8">
        <f>IF(false,"120923128", "120923128")</f>
      </c>
      <c r="D1507" t="s" s="8">
        <v>328</v>
      </c>
      <c r="E1507" t="n" s="8">
        <v>1.0</v>
      </c>
      <c r="F1507" t="n" s="8">
        <v>200.0</v>
      </c>
      <c r="G1507" t="s" s="8">
        <v>63</v>
      </c>
      <c r="H1507" t="s" s="8">
        <v>1769</v>
      </c>
      <c r="I1507" t="s" s="8">
        <v>1819</v>
      </c>
    </row>
    <row r="1508" ht="16.0" customHeight="true">
      <c r="A1508" t="n" s="7">
        <v>5.0067608E7</v>
      </c>
      <c r="B1508" t="s" s="8">
        <v>1005</v>
      </c>
      <c r="C1508" t="n" s="8">
        <f>IF(false,"120922891", "120922891")</f>
      </c>
      <c r="D1508" t="s" s="8">
        <v>1069</v>
      </c>
      <c r="E1508" t="n" s="8">
        <v>1.0</v>
      </c>
      <c r="F1508" t="n" s="8">
        <v>61.0</v>
      </c>
      <c r="G1508" t="s" s="8">
        <v>63</v>
      </c>
      <c r="H1508" t="s" s="8">
        <v>1769</v>
      </c>
      <c r="I1508" t="s" s="8">
        <v>1820</v>
      </c>
    </row>
    <row r="1509" ht="16.0" customHeight="true">
      <c r="A1509" t="n" s="7">
        <v>5.0964043E7</v>
      </c>
      <c r="B1509" t="s" s="8">
        <v>1665</v>
      </c>
      <c r="C1509" t="n" s="8">
        <f>IF(false,"120921202", "120921202")</f>
      </c>
      <c r="D1509" t="s" s="8">
        <v>1464</v>
      </c>
      <c r="E1509" t="n" s="8">
        <v>2.0</v>
      </c>
      <c r="F1509" t="n" s="8">
        <v>540.0</v>
      </c>
      <c r="G1509" t="s" s="8">
        <v>63</v>
      </c>
      <c r="H1509" t="s" s="8">
        <v>1769</v>
      </c>
      <c r="I1509" t="s" s="8">
        <v>1821</v>
      </c>
    </row>
    <row r="1510" ht="16.0" customHeight="true">
      <c r="A1510" t="n" s="7">
        <v>5.0969183E7</v>
      </c>
      <c r="B1510" t="s" s="8">
        <v>1665</v>
      </c>
      <c r="C1510" t="n" s="8">
        <f>IF(false,"005-1080", "005-1080")</f>
      </c>
      <c r="D1510" t="s" s="8">
        <v>180</v>
      </c>
      <c r="E1510" t="n" s="8">
        <v>1.0</v>
      </c>
      <c r="F1510" t="n" s="8">
        <v>127.0</v>
      </c>
      <c r="G1510" t="s" s="8">
        <v>63</v>
      </c>
      <c r="H1510" t="s" s="8">
        <v>1769</v>
      </c>
      <c r="I1510" t="s" s="8">
        <v>1822</v>
      </c>
    </row>
    <row r="1511" ht="16.0" customHeight="true">
      <c r="A1511" t="n" s="7">
        <v>5.0969183E7</v>
      </c>
      <c r="B1511" t="s" s="8">
        <v>1665</v>
      </c>
      <c r="C1511" t="n" s="8">
        <f>IF(false,"005-1080", "005-1080")</f>
      </c>
      <c r="D1511" t="s" s="8">
        <v>180</v>
      </c>
      <c r="E1511" t="n" s="8">
        <v>1.0</v>
      </c>
      <c r="F1511" t="n" s="8">
        <v>292.0</v>
      </c>
      <c r="G1511" t="s" s="8">
        <v>53</v>
      </c>
      <c r="H1511" t="s" s="8">
        <v>1769</v>
      </c>
      <c r="I1511" t="s" s="8">
        <v>1823</v>
      </c>
    </row>
    <row r="1512" ht="16.0" customHeight="true">
      <c r="A1512" t="n" s="7">
        <v>5.0501517E7</v>
      </c>
      <c r="B1512" t="s" s="8">
        <v>1321</v>
      </c>
      <c r="C1512" t="n" s="8">
        <f>IF(false,"120923128", "120923128")</f>
      </c>
      <c r="D1512" t="s" s="8">
        <v>328</v>
      </c>
      <c r="E1512" t="n" s="8">
        <v>1.0</v>
      </c>
      <c r="F1512" t="n" s="8">
        <v>366.0</v>
      </c>
      <c r="G1512" t="s" s="8">
        <v>63</v>
      </c>
      <c r="H1512" t="s" s="8">
        <v>1769</v>
      </c>
      <c r="I1512" t="s" s="8">
        <v>1824</v>
      </c>
    </row>
    <row r="1513" ht="16.0" customHeight="true">
      <c r="A1513" t="n" s="7">
        <v>4.9765492E7</v>
      </c>
      <c r="B1513" t="s" s="8">
        <v>857</v>
      </c>
      <c r="C1513" t="n" s="8">
        <f>IF(false,"120921370", "120921370")</f>
      </c>
      <c r="D1513" t="s" s="8">
        <v>127</v>
      </c>
      <c r="E1513" t="n" s="8">
        <v>1.0</v>
      </c>
      <c r="F1513" t="n" s="8">
        <v>109.0</v>
      </c>
      <c r="G1513" t="s" s="8">
        <v>63</v>
      </c>
      <c r="H1513" t="s" s="8">
        <v>1769</v>
      </c>
      <c r="I1513" t="s" s="8">
        <v>1825</v>
      </c>
    </row>
    <row r="1514" ht="16.0" customHeight="true">
      <c r="A1514" t="n" s="7">
        <v>5.1104231E7</v>
      </c>
      <c r="B1514" t="s" s="8">
        <v>1665</v>
      </c>
      <c r="C1514" t="n" s="8">
        <f>IF(false,"120921935", "120921935")</f>
      </c>
      <c r="D1514" t="s" s="8">
        <v>1667</v>
      </c>
      <c r="E1514" t="n" s="8">
        <v>1.0</v>
      </c>
      <c r="F1514" t="n" s="8">
        <v>86.0</v>
      </c>
      <c r="G1514" t="s" s="8">
        <v>60</v>
      </c>
      <c r="H1514" t="s" s="8">
        <v>1769</v>
      </c>
      <c r="I1514" t="s" s="8">
        <v>1826</v>
      </c>
    </row>
    <row r="1515" ht="16.0" customHeight="true">
      <c r="A1515" t="n" s="7">
        <v>5.0917229E7</v>
      </c>
      <c r="B1515" t="s" s="8">
        <v>1558</v>
      </c>
      <c r="C1515" t="n" s="8">
        <f>IF(false,"003-321", "003-321")</f>
      </c>
      <c r="D1515" t="s" s="8">
        <v>1827</v>
      </c>
      <c r="E1515" t="n" s="8">
        <v>2.0</v>
      </c>
      <c r="F1515" t="n" s="8">
        <v>472.0</v>
      </c>
      <c r="G1515" t="s" s="8">
        <v>63</v>
      </c>
      <c r="H1515" t="s" s="8">
        <v>1769</v>
      </c>
      <c r="I1515" t="s" s="8">
        <v>1828</v>
      </c>
    </row>
    <row r="1516" ht="16.0" customHeight="true">
      <c r="A1516" t="n" s="7">
        <v>5.0917229E7</v>
      </c>
      <c r="B1516" t="s" s="8">
        <v>1558</v>
      </c>
      <c r="C1516" t="n" s="8">
        <f>IF(false,"120921370", "120921370")</f>
      </c>
      <c r="D1516" t="s" s="8">
        <v>127</v>
      </c>
      <c r="E1516" t="n" s="8">
        <v>1.0</v>
      </c>
      <c r="F1516" t="n" s="8">
        <v>383.0</v>
      </c>
      <c r="G1516" t="s" s="8">
        <v>63</v>
      </c>
      <c r="H1516" t="s" s="8">
        <v>1769</v>
      </c>
      <c r="I1516" t="s" s="8">
        <v>1828</v>
      </c>
    </row>
    <row r="1517" ht="16.0" customHeight="true">
      <c r="A1517" t="n" s="7">
        <v>4.8545767E7</v>
      </c>
      <c r="B1517" t="s" s="8">
        <v>95</v>
      </c>
      <c r="C1517" t="n" s="8">
        <f>IF(false,"005-1515", "005-1515")</f>
      </c>
      <c r="D1517" t="s" s="8">
        <v>92</v>
      </c>
      <c r="E1517" t="n" s="8">
        <v>2.0</v>
      </c>
      <c r="F1517" t="n" s="8">
        <v>190.0</v>
      </c>
      <c r="G1517" t="s" s="8">
        <v>63</v>
      </c>
      <c r="H1517" t="s" s="8">
        <v>1769</v>
      </c>
      <c r="I1517" t="s" s="8">
        <v>1829</v>
      </c>
    </row>
    <row r="1518" ht="16.0" customHeight="true">
      <c r="A1518" t="n" s="7">
        <v>5.0797743E7</v>
      </c>
      <c r="B1518" t="s" s="8">
        <v>1470</v>
      </c>
      <c r="C1518" t="n" s="8">
        <f>IF(false,"005-1273", "005-1273")</f>
      </c>
      <c r="D1518" t="s" s="8">
        <v>812</v>
      </c>
      <c r="E1518" t="n" s="8">
        <v>1.0</v>
      </c>
      <c r="F1518" t="n" s="8">
        <v>229.0</v>
      </c>
      <c r="G1518" t="s" s="8">
        <v>63</v>
      </c>
      <c r="H1518" t="s" s="8">
        <v>1769</v>
      </c>
      <c r="I1518" t="s" s="8">
        <v>1830</v>
      </c>
    </row>
    <row r="1519" ht="16.0" customHeight="true">
      <c r="A1519" t="n" s="7">
        <v>5.0816395E7</v>
      </c>
      <c r="B1519" t="s" s="8">
        <v>1558</v>
      </c>
      <c r="C1519" t="n" s="8">
        <f>IF(false,"120921370", "120921370")</f>
      </c>
      <c r="D1519" t="s" s="8">
        <v>127</v>
      </c>
      <c r="E1519" t="n" s="8">
        <v>3.0</v>
      </c>
      <c r="F1519" t="n" s="8">
        <v>660.0</v>
      </c>
      <c r="G1519" t="s" s="8">
        <v>63</v>
      </c>
      <c r="H1519" t="s" s="8">
        <v>1769</v>
      </c>
      <c r="I1519" t="s" s="8">
        <v>1831</v>
      </c>
    </row>
    <row r="1520" ht="16.0" customHeight="true">
      <c r="A1520" t="n" s="7">
        <v>5.0794817E7</v>
      </c>
      <c r="B1520" t="s" s="8">
        <v>1470</v>
      </c>
      <c r="C1520" t="n" s="8">
        <f>IF(false,"005-1517", "005-1517")</f>
      </c>
      <c r="D1520" t="s" s="8">
        <v>97</v>
      </c>
      <c r="E1520" t="n" s="8">
        <v>2.0</v>
      </c>
      <c r="F1520" t="n" s="8">
        <v>268.0</v>
      </c>
      <c r="G1520" t="s" s="8">
        <v>63</v>
      </c>
      <c r="H1520" t="s" s="8">
        <v>1769</v>
      </c>
      <c r="I1520" t="s" s="8">
        <v>1832</v>
      </c>
    </row>
    <row r="1521" ht="16.0" customHeight="true">
      <c r="A1521" t="n" s="7">
        <v>5.0921057E7</v>
      </c>
      <c r="B1521" t="s" s="8">
        <v>1558</v>
      </c>
      <c r="C1521" t="n" s="8">
        <f>IF(false,"120923128", "120923128")</f>
      </c>
      <c r="D1521" t="s" s="8">
        <v>328</v>
      </c>
      <c r="E1521" t="n" s="8">
        <v>1.0</v>
      </c>
      <c r="F1521" t="n" s="8">
        <v>407.0</v>
      </c>
      <c r="G1521" t="s" s="8">
        <v>63</v>
      </c>
      <c r="H1521" t="s" s="8">
        <v>1769</v>
      </c>
      <c r="I1521" t="s" s="8">
        <v>1833</v>
      </c>
    </row>
    <row r="1522" ht="16.0" customHeight="true">
      <c r="A1522" t="n" s="7">
        <v>5.0887998E7</v>
      </c>
      <c r="B1522" t="s" s="8">
        <v>1558</v>
      </c>
      <c r="C1522" t="n" s="8">
        <f>IF(false,"120921202", "120921202")</f>
      </c>
      <c r="D1522" t="s" s="8">
        <v>1464</v>
      </c>
      <c r="E1522" t="n" s="8">
        <v>3.0</v>
      </c>
      <c r="F1522" t="n" s="8">
        <v>813.0</v>
      </c>
      <c r="G1522" t="s" s="8">
        <v>63</v>
      </c>
      <c r="H1522" t="s" s="8">
        <v>1769</v>
      </c>
      <c r="I1522" t="s" s="8">
        <v>1834</v>
      </c>
    </row>
    <row r="1523" ht="16.0" customHeight="true">
      <c r="A1523" t="n" s="7">
        <v>5.0803176E7</v>
      </c>
      <c r="B1523" t="s" s="8">
        <v>1470</v>
      </c>
      <c r="C1523" t="n" s="8">
        <f>IF(false,"120921202", "120921202")</f>
      </c>
      <c r="D1523" t="s" s="8">
        <v>1464</v>
      </c>
      <c r="E1523" t="n" s="8">
        <v>2.0</v>
      </c>
      <c r="F1523" t="n" s="8">
        <v>545.0</v>
      </c>
      <c r="G1523" t="s" s="8">
        <v>60</v>
      </c>
      <c r="H1523" t="s" s="8">
        <v>1769</v>
      </c>
      <c r="I1523" t="s" s="8">
        <v>1835</v>
      </c>
    </row>
    <row r="1524" ht="16.0" customHeight="true">
      <c r="A1524" t="n" s="7">
        <v>5.1121821E7</v>
      </c>
      <c r="B1524" t="s" s="8">
        <v>1727</v>
      </c>
      <c r="C1524" t="n" s="8">
        <f>IF(false,"005-1181", "005-1181")</f>
      </c>
      <c r="D1524" t="s" s="8">
        <v>1836</v>
      </c>
      <c r="E1524" t="n" s="8">
        <v>1.0</v>
      </c>
      <c r="F1524" t="n" s="8">
        <v>224.0</v>
      </c>
      <c r="G1524" t="s" s="8">
        <v>60</v>
      </c>
      <c r="H1524" t="s" s="8">
        <v>1837</v>
      </c>
      <c r="I1524" t="s" s="8">
        <v>1838</v>
      </c>
    </row>
    <row r="1525" ht="16.0" customHeight="true">
      <c r="A1525" t="n" s="7">
        <v>5.1251512E7</v>
      </c>
      <c r="B1525" t="s" s="8">
        <v>1769</v>
      </c>
      <c r="C1525" t="n" s="8">
        <f>IF(false,"120921816", "120921816")</f>
      </c>
      <c r="D1525" t="s" s="8">
        <v>565</v>
      </c>
      <c r="E1525" t="n" s="8">
        <v>1.0</v>
      </c>
      <c r="F1525" t="n" s="8">
        <v>1.0</v>
      </c>
      <c r="G1525" t="s" s="8">
        <v>53</v>
      </c>
      <c r="H1525" t="s" s="8">
        <v>1837</v>
      </c>
      <c r="I1525" t="s" s="8">
        <v>1839</v>
      </c>
    </row>
    <row r="1526" ht="16.0" customHeight="true">
      <c r="A1526" t="n" s="7">
        <v>5.1153516E7</v>
      </c>
      <c r="B1526" t="s" s="8">
        <v>1727</v>
      </c>
      <c r="C1526" t="n" s="8">
        <f>IF(false,"120922783", "120922783")</f>
      </c>
      <c r="D1526" t="s" s="8">
        <v>1840</v>
      </c>
      <c r="E1526" t="n" s="8">
        <v>2.0</v>
      </c>
      <c r="F1526" t="n" s="8">
        <v>128.0</v>
      </c>
      <c r="G1526" t="s" s="8">
        <v>63</v>
      </c>
      <c r="H1526" t="s" s="8">
        <v>1837</v>
      </c>
      <c r="I1526" t="s" s="8">
        <v>1841</v>
      </c>
    </row>
    <row r="1527" ht="16.0" customHeight="true">
      <c r="A1527" t="n" s="7">
        <v>4.9717013E7</v>
      </c>
      <c r="B1527" t="s" s="8">
        <v>857</v>
      </c>
      <c r="C1527" t="n" s="8">
        <f>IF(false,"005-1255", "005-1255")</f>
      </c>
      <c r="D1527" t="s" s="8">
        <v>234</v>
      </c>
      <c r="E1527" t="n" s="8">
        <v>1.0</v>
      </c>
      <c r="F1527" t="n" s="8">
        <v>170.0</v>
      </c>
      <c r="G1527" t="s" s="8">
        <v>63</v>
      </c>
      <c r="H1527" t="s" s="8">
        <v>1837</v>
      </c>
      <c r="I1527" t="s" s="8">
        <v>1842</v>
      </c>
    </row>
    <row r="1528" ht="16.0" customHeight="true">
      <c r="A1528" t="n" s="7">
        <v>5.1290742E7</v>
      </c>
      <c r="B1528" t="s" s="8">
        <v>1769</v>
      </c>
      <c r="C1528" t="n" s="8">
        <f>IF(false,"120922891", "120922891")</f>
      </c>
      <c r="D1528" t="s" s="8">
        <v>1069</v>
      </c>
      <c r="E1528" t="n" s="8">
        <v>1.0</v>
      </c>
      <c r="F1528" t="n" s="8">
        <v>204.0</v>
      </c>
      <c r="G1528" t="s" s="8">
        <v>53</v>
      </c>
      <c r="H1528" t="s" s="8">
        <v>1837</v>
      </c>
      <c r="I1528" t="s" s="8">
        <v>1843</v>
      </c>
    </row>
    <row r="1529" ht="16.0" customHeight="true">
      <c r="A1529" t="n" s="7">
        <v>5.087894E7</v>
      </c>
      <c r="B1529" t="s" s="8">
        <v>1558</v>
      </c>
      <c r="C1529" t="n" s="8">
        <f>IF(false,"120921815", "120921815")</f>
      </c>
      <c r="D1529" t="s" s="8">
        <v>1260</v>
      </c>
      <c r="E1529" t="n" s="8">
        <v>1.0</v>
      </c>
      <c r="F1529" t="n" s="8">
        <v>166.0</v>
      </c>
      <c r="G1529" t="s" s="8">
        <v>63</v>
      </c>
      <c r="H1529" t="s" s="8">
        <v>1837</v>
      </c>
      <c r="I1529" t="s" s="8">
        <v>1844</v>
      </c>
    </row>
    <row r="1530" ht="16.0" customHeight="true">
      <c r="A1530" t="n" s="7">
        <v>5.0893504E7</v>
      </c>
      <c r="B1530" t="s" s="8">
        <v>1558</v>
      </c>
      <c r="C1530" t="n" s="8">
        <f>IF(false,"120922903", "120922903")</f>
      </c>
      <c r="D1530" t="s" s="8">
        <v>552</v>
      </c>
      <c r="E1530" t="n" s="8">
        <v>4.0</v>
      </c>
      <c r="F1530" t="n" s="8">
        <v>408.0</v>
      </c>
      <c r="G1530" t="s" s="8">
        <v>63</v>
      </c>
      <c r="H1530" t="s" s="8">
        <v>1837</v>
      </c>
      <c r="I1530" t="s" s="8">
        <v>1845</v>
      </c>
    </row>
    <row r="1531" ht="16.0" customHeight="true">
      <c r="A1531" t="n" s="7">
        <v>5.1238128E7</v>
      </c>
      <c r="B1531" t="s" s="8">
        <v>1727</v>
      </c>
      <c r="C1531" t="n" s="8">
        <f>IF(false,"120923121", "120923121")</f>
      </c>
      <c r="D1531" t="s" s="8">
        <v>1846</v>
      </c>
      <c r="E1531" t="n" s="8">
        <v>1.0</v>
      </c>
      <c r="F1531" t="n" s="8">
        <v>1430.0</v>
      </c>
      <c r="G1531" t="s" s="8">
        <v>53</v>
      </c>
      <c r="H1531" t="s" s="8">
        <v>1837</v>
      </c>
      <c r="I1531" t="s" s="8">
        <v>1847</v>
      </c>
    </row>
    <row r="1532" ht="16.0" customHeight="true">
      <c r="A1532" t="n" s="7">
        <v>5.122417E7</v>
      </c>
      <c r="B1532" t="s" s="8">
        <v>1727</v>
      </c>
      <c r="C1532" t="n" s="8">
        <f>IF(false,"005-1345", "005-1345")</f>
      </c>
      <c r="D1532" t="s" s="8">
        <v>725</v>
      </c>
      <c r="E1532" t="n" s="8">
        <v>1.0</v>
      </c>
      <c r="F1532" t="n" s="8">
        <v>221.0</v>
      </c>
      <c r="G1532" t="s" s="8">
        <v>60</v>
      </c>
      <c r="H1532" t="s" s="8">
        <v>1837</v>
      </c>
      <c r="I1532" t="s" s="8">
        <v>1848</v>
      </c>
    </row>
    <row r="1533" ht="16.0" customHeight="true">
      <c r="A1533" t="n" s="7">
        <v>5.1224618E7</v>
      </c>
      <c r="B1533" t="s" s="8">
        <v>1727</v>
      </c>
      <c r="C1533" t="n" s="8">
        <f>IF(false,"120922947", "120922947")</f>
      </c>
      <c r="D1533" t="s" s="8">
        <v>491</v>
      </c>
      <c r="E1533" t="n" s="8">
        <v>1.0</v>
      </c>
      <c r="F1533" t="n" s="8">
        <v>316.0</v>
      </c>
      <c r="G1533" t="s" s="8">
        <v>60</v>
      </c>
      <c r="H1533" t="s" s="8">
        <v>1837</v>
      </c>
      <c r="I1533" t="s" s="8">
        <v>1849</v>
      </c>
    </row>
    <row r="1534" ht="16.0" customHeight="true">
      <c r="A1534" t="n" s="7">
        <v>5.1252774E7</v>
      </c>
      <c r="B1534" t="s" s="8">
        <v>1769</v>
      </c>
      <c r="C1534" t="n" s="8">
        <f>IF(false,"120922950", "120922950")</f>
      </c>
      <c r="D1534" t="s" s="8">
        <v>1242</v>
      </c>
      <c r="E1534" t="n" s="8">
        <v>1.0</v>
      </c>
      <c r="F1534" t="n" s="8">
        <v>1387.0</v>
      </c>
      <c r="G1534" t="s" s="8">
        <v>53</v>
      </c>
      <c r="H1534" t="s" s="8">
        <v>1837</v>
      </c>
      <c r="I1534" t="s" s="8">
        <v>1850</v>
      </c>
    </row>
    <row r="1535" ht="16.0" customHeight="true">
      <c r="A1535" t="n" s="7">
        <v>5.1151423E7</v>
      </c>
      <c r="B1535" t="s" s="8">
        <v>1727</v>
      </c>
      <c r="C1535" t="n" s="8">
        <f>IF(false,"120921905", "120921905")</f>
      </c>
      <c r="D1535" t="s" s="8">
        <v>665</v>
      </c>
      <c r="E1535" t="n" s="8">
        <v>1.0</v>
      </c>
      <c r="F1535" t="n" s="8">
        <v>129.0</v>
      </c>
      <c r="G1535" t="s" s="8">
        <v>63</v>
      </c>
      <c r="H1535" t="s" s="8">
        <v>1837</v>
      </c>
      <c r="I1535" t="s" s="8">
        <v>1851</v>
      </c>
    </row>
    <row r="1536" ht="16.0" customHeight="true">
      <c r="A1536" t="n" s="7">
        <v>5.096693E7</v>
      </c>
      <c r="B1536" t="s" s="8">
        <v>1665</v>
      </c>
      <c r="C1536" t="n" s="8">
        <f>IF(false,"120922903", "120922903")</f>
      </c>
      <c r="D1536" t="s" s="8">
        <v>552</v>
      </c>
      <c r="E1536" t="n" s="8">
        <v>4.0</v>
      </c>
      <c r="F1536" t="n" s="8">
        <v>408.0</v>
      </c>
      <c r="G1536" t="s" s="8">
        <v>63</v>
      </c>
      <c r="H1536" t="s" s="8">
        <v>1837</v>
      </c>
      <c r="I1536" t="s" s="8">
        <v>1852</v>
      </c>
    </row>
    <row r="1537" ht="16.0" customHeight="true">
      <c r="A1537" t="n" s="7">
        <v>5.1203064E7</v>
      </c>
      <c r="B1537" t="s" s="8">
        <v>1727</v>
      </c>
      <c r="C1537" t="n" s="8">
        <f>IF(false,"120922947", "120922947")</f>
      </c>
      <c r="D1537" t="s" s="8">
        <v>491</v>
      </c>
      <c r="E1537" t="n" s="8">
        <v>1.0</v>
      </c>
      <c r="F1537" t="n" s="8">
        <v>1998.0</v>
      </c>
      <c r="G1537" t="s" s="8">
        <v>53</v>
      </c>
      <c r="H1537" t="s" s="8">
        <v>1837</v>
      </c>
      <c r="I1537" t="s" s="8">
        <v>1853</v>
      </c>
    </row>
    <row r="1538" ht="16.0" customHeight="true">
      <c r="A1538" t="n" s="7">
        <v>5.1153516E7</v>
      </c>
      <c r="B1538" t="s" s="8">
        <v>1727</v>
      </c>
      <c r="C1538" t="n" s="8">
        <f>IF(false,"120922783", "120922783")</f>
      </c>
      <c r="D1538" t="s" s="8">
        <v>1840</v>
      </c>
      <c r="E1538" t="n" s="8">
        <v>2.0</v>
      </c>
      <c r="F1538" t="n" s="8">
        <v>442.0</v>
      </c>
      <c r="G1538" t="s" s="8">
        <v>60</v>
      </c>
      <c r="H1538" t="s" s="8">
        <v>1837</v>
      </c>
      <c r="I1538" t="s" s="8">
        <v>1854</v>
      </c>
    </row>
    <row r="1539" ht="16.0" customHeight="true">
      <c r="A1539" t="n" s="7">
        <v>5.0998519E7</v>
      </c>
      <c r="B1539" t="s" s="8">
        <v>1665</v>
      </c>
      <c r="C1539" t="n" s="8">
        <f>IF(false,"005-1181", "005-1181")</f>
      </c>
      <c r="D1539" t="s" s="8">
        <v>1836</v>
      </c>
      <c r="E1539" t="n" s="8">
        <v>1.0</v>
      </c>
      <c r="F1539" t="n" s="8">
        <v>251.0</v>
      </c>
      <c r="G1539" t="s" s="8">
        <v>63</v>
      </c>
      <c r="H1539" t="s" s="8">
        <v>1837</v>
      </c>
      <c r="I1539" t="s" s="8">
        <v>1855</v>
      </c>
    </row>
    <row r="1540" ht="16.0" customHeight="true">
      <c r="A1540" t="n" s="7">
        <v>5.1151423E7</v>
      </c>
      <c r="B1540" t="s" s="8">
        <v>1727</v>
      </c>
      <c r="C1540" t="n" s="8">
        <f>IF(false,"120921905", "120921905")</f>
      </c>
      <c r="D1540" t="s" s="8">
        <v>665</v>
      </c>
      <c r="E1540" t="n" s="8">
        <v>1.0</v>
      </c>
      <c r="F1540" t="n" s="8">
        <v>655.0</v>
      </c>
      <c r="G1540" t="s" s="8">
        <v>53</v>
      </c>
      <c r="H1540" t="s" s="8">
        <v>1837</v>
      </c>
      <c r="I1540" t="s" s="8">
        <v>1856</v>
      </c>
    </row>
    <row r="1541" ht="16.0" customHeight="true">
      <c r="A1541" t="n" s="7">
        <v>5.1238128E7</v>
      </c>
      <c r="B1541" t="s" s="8">
        <v>1727</v>
      </c>
      <c r="C1541" t="n" s="8">
        <f>IF(false,"120923121", "120923121")</f>
      </c>
      <c r="D1541" t="s" s="8">
        <v>1846</v>
      </c>
      <c r="E1541" t="n" s="8">
        <v>1.0</v>
      </c>
      <c r="F1541" t="n" s="8">
        <v>254.0</v>
      </c>
      <c r="G1541" t="s" s="8">
        <v>63</v>
      </c>
      <c r="H1541" t="s" s="8">
        <v>1837</v>
      </c>
      <c r="I1541" t="s" s="8">
        <v>1857</v>
      </c>
    </row>
    <row r="1542" ht="16.0" customHeight="true">
      <c r="A1542" t="n" s="7">
        <v>5.1040264E7</v>
      </c>
      <c r="B1542" t="s" s="8">
        <v>1665</v>
      </c>
      <c r="C1542" t="n" s="8">
        <f>IF(false,"120922953", "120922953")</f>
      </c>
      <c r="D1542" t="s" s="8">
        <v>1050</v>
      </c>
      <c r="E1542" t="n" s="8">
        <v>1.0</v>
      </c>
      <c r="F1542" t="n" s="8">
        <v>54.0</v>
      </c>
      <c r="G1542" t="s" s="8">
        <v>63</v>
      </c>
      <c r="H1542" t="s" s="8">
        <v>1837</v>
      </c>
      <c r="I1542" t="s" s="8">
        <v>1858</v>
      </c>
    </row>
    <row r="1543" ht="16.0" customHeight="true">
      <c r="A1543" t="n" s="7">
        <v>5.1034153E7</v>
      </c>
      <c r="B1543" t="s" s="8">
        <v>1665</v>
      </c>
      <c r="C1543" t="n" s="8">
        <f>IF(false,"005-1379", "005-1379")</f>
      </c>
      <c r="D1543" t="s" s="8">
        <v>214</v>
      </c>
      <c r="E1543" t="n" s="8">
        <v>1.0</v>
      </c>
      <c r="F1543" t="n" s="8">
        <v>169.0</v>
      </c>
      <c r="G1543" t="s" s="8">
        <v>63</v>
      </c>
      <c r="H1543" t="s" s="8">
        <v>1837</v>
      </c>
      <c r="I1543" t="s" s="8">
        <v>1859</v>
      </c>
    </row>
    <row r="1544" ht="16.0" customHeight="true">
      <c r="A1544" t="n" s="7">
        <v>5.1188916E7</v>
      </c>
      <c r="B1544" t="s" s="8">
        <v>1727</v>
      </c>
      <c r="C1544" t="n" s="8">
        <f>IF(false,"120922315", "120922315")</f>
      </c>
      <c r="D1544" t="s" s="8">
        <v>1860</v>
      </c>
      <c r="E1544" t="n" s="8">
        <v>1.0</v>
      </c>
      <c r="F1544" t="n" s="8">
        <v>443.0</v>
      </c>
      <c r="G1544" t="s" s="8">
        <v>63</v>
      </c>
      <c r="H1544" t="s" s="8">
        <v>1837</v>
      </c>
      <c r="I1544" t="s" s="8">
        <v>1861</v>
      </c>
    </row>
    <row r="1545" ht="16.0" customHeight="true">
      <c r="A1545" t="n" s="7">
        <v>5.1284237E7</v>
      </c>
      <c r="B1545" t="s" s="8">
        <v>1769</v>
      </c>
      <c r="C1545" t="n" s="8">
        <f>IF(false,"005-1377", "005-1377")</f>
      </c>
      <c r="D1545" t="s" s="8">
        <v>420</v>
      </c>
      <c r="E1545" t="n" s="8">
        <v>1.0</v>
      </c>
      <c r="F1545" t="n" s="8">
        <v>13.0</v>
      </c>
      <c r="G1545" t="s" s="8">
        <v>53</v>
      </c>
      <c r="H1545" t="s" s="8">
        <v>1837</v>
      </c>
      <c r="I1545" t="s" s="8">
        <v>1862</v>
      </c>
    </row>
    <row r="1546" ht="16.0" customHeight="true">
      <c r="A1546" t="n" s="7">
        <v>5.0849077E7</v>
      </c>
      <c r="B1546" t="s" s="8">
        <v>1558</v>
      </c>
      <c r="C1546" t="n" s="8">
        <f>IF(false,"003-318", "003-318")</f>
      </c>
      <c r="D1546" t="s" s="8">
        <v>109</v>
      </c>
      <c r="E1546" t="n" s="8">
        <v>2.0</v>
      </c>
      <c r="F1546" t="n" s="8">
        <v>734.0</v>
      </c>
      <c r="G1546" t="s" s="8">
        <v>63</v>
      </c>
      <c r="H1546" t="s" s="8">
        <v>1837</v>
      </c>
      <c r="I1546" t="s" s="8">
        <v>1863</v>
      </c>
    </row>
    <row r="1547" ht="16.0" customHeight="true">
      <c r="A1547" t="n" s="7">
        <v>5.1188916E7</v>
      </c>
      <c r="B1547" t="s" s="8">
        <v>1727</v>
      </c>
      <c r="C1547" t="n" s="8">
        <f>IF(false,"120922315", "120922315")</f>
      </c>
      <c r="D1547" t="s" s="8">
        <v>1860</v>
      </c>
      <c r="E1547" t="n" s="8">
        <v>1.0</v>
      </c>
      <c r="F1547" t="n" s="8">
        <v>689.0</v>
      </c>
      <c r="G1547" t="s" s="8">
        <v>53</v>
      </c>
      <c r="H1547" t="s" s="8">
        <v>1837</v>
      </c>
      <c r="I1547" t="s" s="8">
        <v>1864</v>
      </c>
    </row>
    <row r="1548" ht="16.0" customHeight="true">
      <c r="A1548" t="n" s="7">
        <v>5.0963206E7</v>
      </c>
      <c r="B1548" t="s" s="8">
        <v>1665</v>
      </c>
      <c r="C1548" t="n" s="8">
        <f>IF(false,"120922892", "120922892")</f>
      </c>
      <c r="D1548" t="s" s="8">
        <v>1865</v>
      </c>
      <c r="E1548" t="n" s="8">
        <v>1.0</v>
      </c>
      <c r="F1548" t="n" s="8">
        <v>64.0</v>
      </c>
      <c r="G1548" t="s" s="8">
        <v>63</v>
      </c>
      <c r="H1548" t="s" s="8">
        <v>1837</v>
      </c>
      <c r="I1548" t="s" s="8">
        <v>1866</v>
      </c>
    </row>
    <row r="1549" ht="16.0" customHeight="true">
      <c r="A1549" t="n" s="7">
        <v>5.1163804E7</v>
      </c>
      <c r="B1549" t="s" s="8">
        <v>1727</v>
      </c>
      <c r="C1549" t="n" s="8">
        <f>IF(false,"120923128", "120923128")</f>
      </c>
      <c r="D1549" t="s" s="8">
        <v>328</v>
      </c>
      <c r="E1549" t="n" s="8">
        <v>1.0</v>
      </c>
      <c r="F1549" t="n" s="8">
        <v>405.0</v>
      </c>
      <c r="G1549" t="s" s="8">
        <v>63</v>
      </c>
      <c r="H1549" t="s" s="8">
        <v>1837</v>
      </c>
      <c r="I1549" t="s" s="8">
        <v>1867</v>
      </c>
    </row>
    <row r="1550" ht="16.0" customHeight="true">
      <c r="A1550" t="n" s="7">
        <v>5.1265027E7</v>
      </c>
      <c r="B1550" t="s" s="8">
        <v>1769</v>
      </c>
      <c r="C1550" t="n" s="8">
        <f>IF(false,"003-318", "003-318")</f>
      </c>
      <c r="D1550" t="s" s="8">
        <v>109</v>
      </c>
      <c r="E1550" t="n" s="8">
        <v>1.0</v>
      </c>
      <c r="F1550" t="n" s="8">
        <v>110.0</v>
      </c>
      <c r="G1550" t="s" s="8">
        <v>63</v>
      </c>
      <c r="H1550" t="s" s="8">
        <v>1837</v>
      </c>
      <c r="I1550" t="s" s="8">
        <v>1868</v>
      </c>
    </row>
    <row r="1551" ht="16.0" customHeight="true">
      <c r="A1551" t="n" s="7">
        <v>5.1265027E7</v>
      </c>
      <c r="B1551" t="s" s="8">
        <v>1769</v>
      </c>
      <c r="C1551" t="n" s="8">
        <f>IF(false,"120921370", "120921370")</f>
      </c>
      <c r="D1551" t="s" s="8">
        <v>127</v>
      </c>
      <c r="E1551" t="n" s="8">
        <v>1.0</v>
      </c>
      <c r="F1551" t="n" s="8">
        <v>109.0</v>
      </c>
      <c r="G1551" t="s" s="8">
        <v>63</v>
      </c>
      <c r="H1551" t="s" s="8">
        <v>1837</v>
      </c>
      <c r="I1551" t="s" s="8">
        <v>1868</v>
      </c>
    </row>
    <row r="1552" ht="16.0" customHeight="true">
      <c r="A1552" t="n" s="7">
        <v>5.099211E7</v>
      </c>
      <c r="B1552" t="s" s="8">
        <v>1665</v>
      </c>
      <c r="C1552" t="n" s="8">
        <f>IF(false,"120921872", "120921872")</f>
      </c>
      <c r="D1552" t="s" s="8">
        <v>1229</v>
      </c>
      <c r="E1552" t="n" s="8">
        <v>1.0</v>
      </c>
      <c r="F1552" t="n" s="8">
        <v>24.0</v>
      </c>
      <c r="G1552" t="s" s="8">
        <v>63</v>
      </c>
      <c r="H1552" t="s" s="8">
        <v>1837</v>
      </c>
      <c r="I1552" t="s" s="8">
        <v>1869</v>
      </c>
    </row>
    <row r="1553" ht="16.0" customHeight="true">
      <c r="A1553" t="n" s="7">
        <v>5.1278027E7</v>
      </c>
      <c r="B1553" t="s" s="8">
        <v>1769</v>
      </c>
      <c r="C1553" t="n" s="8">
        <f>IF(false,"120921816", "120921816")</f>
      </c>
      <c r="D1553" t="s" s="8">
        <v>565</v>
      </c>
      <c r="E1553" t="n" s="8">
        <v>1.0</v>
      </c>
      <c r="F1553" t="n" s="8">
        <v>323.0</v>
      </c>
      <c r="G1553" t="s" s="8">
        <v>53</v>
      </c>
      <c r="H1553" t="s" s="8">
        <v>1837</v>
      </c>
      <c r="I1553" t="s" s="8">
        <v>1870</v>
      </c>
    </row>
    <row r="1554" ht="16.0" customHeight="true">
      <c r="A1554" t="n" s="7">
        <v>5.1265027E7</v>
      </c>
      <c r="B1554" t="s" s="8">
        <v>1769</v>
      </c>
      <c r="C1554" t="n" s="8">
        <f>IF(false,"120921370", "120921370")</f>
      </c>
      <c r="D1554" t="s" s="8">
        <v>127</v>
      </c>
      <c r="E1554" t="n" s="8">
        <v>1.0</v>
      </c>
      <c r="F1554" t="n" s="8">
        <v>154.0</v>
      </c>
      <c r="G1554" t="s" s="8">
        <v>60</v>
      </c>
      <c r="H1554" t="s" s="8">
        <v>1837</v>
      </c>
      <c r="I1554" t="s" s="8">
        <v>1871</v>
      </c>
    </row>
    <row r="1555" ht="16.0" customHeight="true">
      <c r="A1555" t="n" s="7">
        <v>5.1265027E7</v>
      </c>
      <c r="B1555" t="s" s="8">
        <v>1769</v>
      </c>
      <c r="C1555" t="n" s="8">
        <f>IF(false,"003-318", "003-318")</f>
      </c>
      <c r="D1555" t="s" s="8">
        <v>109</v>
      </c>
      <c r="E1555" t="n" s="8">
        <v>1.0</v>
      </c>
      <c r="F1555" t="n" s="8">
        <v>126.0</v>
      </c>
      <c r="G1555" t="s" s="8">
        <v>60</v>
      </c>
      <c r="H1555" t="s" s="8">
        <v>1837</v>
      </c>
      <c r="I1555" t="s" s="8">
        <v>1871</v>
      </c>
    </row>
    <row r="1556" ht="16.0" customHeight="true">
      <c r="A1556" t="n" s="7">
        <v>5.1311481E7</v>
      </c>
      <c r="B1556" t="s" s="8">
        <v>1769</v>
      </c>
      <c r="C1556" t="n" s="8">
        <f>IF(false,"005-1379", "005-1379")</f>
      </c>
      <c r="D1556" t="s" s="8">
        <v>214</v>
      </c>
      <c r="E1556" t="n" s="8">
        <v>1.0</v>
      </c>
      <c r="F1556" t="n" s="8">
        <v>205.0</v>
      </c>
      <c r="G1556" t="s" s="8">
        <v>53</v>
      </c>
      <c r="H1556" t="s" s="8">
        <v>1837</v>
      </c>
      <c r="I1556" t="s" s="8">
        <v>1872</v>
      </c>
    </row>
    <row r="1557" ht="16.0" customHeight="true">
      <c r="A1557" t="n" s="7">
        <v>5.1324181E7</v>
      </c>
      <c r="B1557" t="s" s="8">
        <v>1769</v>
      </c>
      <c r="C1557" t="n" s="8">
        <f>IF(false,"120922948", "120922948")</f>
      </c>
      <c r="D1557" t="s" s="8">
        <v>275</v>
      </c>
      <c r="E1557" t="n" s="8">
        <v>1.0</v>
      </c>
      <c r="F1557" t="n" s="8">
        <v>1302.0</v>
      </c>
      <c r="G1557" t="s" s="8">
        <v>60</v>
      </c>
      <c r="H1557" t="s" s="8">
        <v>1837</v>
      </c>
      <c r="I1557" t="s" s="8">
        <v>1873</v>
      </c>
    </row>
    <row r="1558" ht="16.0" customHeight="true">
      <c r="A1558" t="n" s="7">
        <v>5.1216693E7</v>
      </c>
      <c r="B1558" t="s" s="8">
        <v>1727</v>
      </c>
      <c r="C1558" t="n" s="8">
        <f>IF(false,"120922955", "120922955")</f>
      </c>
      <c r="D1558" t="s" s="8">
        <v>1140</v>
      </c>
      <c r="E1558" t="n" s="8">
        <v>1.0</v>
      </c>
      <c r="F1558" t="n" s="8">
        <v>2595.0</v>
      </c>
      <c r="G1558" t="s" s="8">
        <v>53</v>
      </c>
      <c r="H1558" t="s" s="8">
        <v>1837</v>
      </c>
      <c r="I1558" t="s" s="8">
        <v>1874</v>
      </c>
    </row>
    <row r="1559" ht="16.0" customHeight="true">
      <c r="A1559" t="n" s="7">
        <v>5.1143735E7</v>
      </c>
      <c r="B1559" t="s" s="8">
        <v>1727</v>
      </c>
      <c r="C1559" t="n" s="8">
        <f>IF(false,"003-318", "003-318")</f>
      </c>
      <c r="D1559" t="s" s="8">
        <v>109</v>
      </c>
      <c r="E1559" t="n" s="8">
        <v>3.0</v>
      </c>
      <c r="F1559" t="n" s="8">
        <v>672.0</v>
      </c>
      <c r="G1559" t="s" s="8">
        <v>63</v>
      </c>
      <c r="H1559" t="s" s="8">
        <v>1837</v>
      </c>
      <c r="I1559" t="s" s="8">
        <v>1875</v>
      </c>
    </row>
    <row r="1560" ht="16.0" customHeight="true">
      <c r="A1560" t="n" s="7">
        <v>5.1150096E7</v>
      </c>
      <c r="B1560" t="s" s="8">
        <v>1727</v>
      </c>
      <c r="C1560" t="n" s="8">
        <f>IF(false,"120922763", "120922763")</f>
      </c>
      <c r="D1560" t="s" s="8">
        <v>1876</v>
      </c>
      <c r="E1560" t="n" s="8">
        <v>1.0</v>
      </c>
      <c r="F1560" t="n" s="8">
        <v>151.0</v>
      </c>
      <c r="G1560" t="s" s="8">
        <v>60</v>
      </c>
      <c r="H1560" t="s" s="8">
        <v>1837</v>
      </c>
      <c r="I1560" t="s" s="8">
        <v>1877</v>
      </c>
    </row>
    <row r="1561" ht="16.0" customHeight="true">
      <c r="A1561" t="n" s="7">
        <v>5.1089568E7</v>
      </c>
      <c r="B1561" t="s" s="8">
        <v>1665</v>
      </c>
      <c r="C1561" t="n" s="8">
        <f>IF(false,"120922768", "120922768")</f>
      </c>
      <c r="D1561" t="s" s="8">
        <v>226</v>
      </c>
      <c r="E1561" t="n" s="8">
        <v>1.0</v>
      </c>
      <c r="F1561" t="n" s="8">
        <v>55.0</v>
      </c>
      <c r="G1561" t="s" s="8">
        <v>53</v>
      </c>
      <c r="H1561" t="s" s="8">
        <v>1837</v>
      </c>
      <c r="I1561" t="s" s="8">
        <v>1878</v>
      </c>
    </row>
    <row r="1562" ht="16.0" customHeight="true">
      <c r="A1562" t="n" s="7">
        <v>5.1332088E7</v>
      </c>
      <c r="B1562" t="s" s="8">
        <v>1769</v>
      </c>
      <c r="C1562" t="n" s="8">
        <f>IF(false,"120923128", "120923128")</f>
      </c>
      <c r="D1562" t="s" s="8">
        <v>328</v>
      </c>
      <c r="E1562" t="n" s="8">
        <v>1.0</v>
      </c>
      <c r="F1562" t="n" s="8">
        <v>1337.0</v>
      </c>
      <c r="G1562" t="s" s="8">
        <v>60</v>
      </c>
      <c r="H1562" t="s" s="8">
        <v>1837</v>
      </c>
      <c r="I1562" t="s" s="8">
        <v>1879</v>
      </c>
    </row>
    <row r="1563" ht="16.0" customHeight="true">
      <c r="A1563" t="n" s="7">
        <v>5.1280664E7</v>
      </c>
      <c r="B1563" t="s" s="8">
        <v>1769</v>
      </c>
      <c r="C1563" t="n" s="8">
        <f>IF(false,"005-1375", "005-1375")</f>
      </c>
      <c r="D1563" t="s" s="8">
        <v>1880</v>
      </c>
      <c r="E1563" t="n" s="8">
        <v>1.0</v>
      </c>
      <c r="F1563" t="n" s="8">
        <v>344.0</v>
      </c>
      <c r="G1563" t="s" s="8">
        <v>53</v>
      </c>
      <c r="H1563" t="s" s="8">
        <v>1837</v>
      </c>
      <c r="I1563" t="s" s="8">
        <v>1881</v>
      </c>
    </row>
    <row r="1564" ht="16.0" customHeight="true">
      <c r="A1564" t="n" s="7">
        <v>5.1050444E7</v>
      </c>
      <c r="B1564" t="s" s="8">
        <v>1665</v>
      </c>
      <c r="C1564" t="n" s="8">
        <f>IF(false,"120921900", "120921900")</f>
      </c>
      <c r="D1564" t="s" s="8">
        <v>299</v>
      </c>
      <c r="E1564" t="n" s="8">
        <v>1.0</v>
      </c>
      <c r="F1564" t="n" s="8">
        <v>148.0</v>
      </c>
      <c r="G1564" t="s" s="8">
        <v>63</v>
      </c>
      <c r="H1564" t="s" s="8">
        <v>1837</v>
      </c>
      <c r="I1564" t="s" s="8">
        <v>1882</v>
      </c>
    </row>
    <row r="1565" ht="16.0" customHeight="true">
      <c r="A1565" t="n" s="7">
        <v>5.1040264E7</v>
      </c>
      <c r="B1565" t="s" s="8">
        <v>1665</v>
      </c>
      <c r="C1565" t="n" s="8">
        <f>IF(false,"120922953", "120922953")</f>
      </c>
      <c r="D1565" t="s" s="8">
        <v>1050</v>
      </c>
      <c r="E1565" t="n" s="8">
        <v>1.0</v>
      </c>
      <c r="F1565" t="n" s="8">
        <v>381.0</v>
      </c>
      <c r="G1565" t="s" s="8">
        <v>53</v>
      </c>
      <c r="H1565" t="s" s="8">
        <v>1837</v>
      </c>
      <c r="I1565" t="s" s="8">
        <v>1883</v>
      </c>
    </row>
    <row r="1566" ht="16.0" customHeight="true">
      <c r="A1566" t="n" s="7">
        <v>5.099211E7</v>
      </c>
      <c r="B1566" t="s" s="8">
        <v>1665</v>
      </c>
      <c r="C1566" t="n" s="8">
        <f>IF(false,"120921872", "120921872")</f>
      </c>
      <c r="D1566" t="s" s="8">
        <v>1229</v>
      </c>
      <c r="E1566" t="n" s="8">
        <v>1.0</v>
      </c>
      <c r="F1566" t="n" s="8">
        <v>357.0</v>
      </c>
      <c r="G1566" t="s" s="8">
        <v>60</v>
      </c>
      <c r="H1566" t="s" s="8">
        <v>1837</v>
      </c>
      <c r="I1566" t="s" s="8">
        <v>1884</v>
      </c>
    </row>
    <row r="1567" ht="16.0" customHeight="true">
      <c r="A1567" t="n" s="7">
        <v>5.1273424E7</v>
      </c>
      <c r="B1567" t="s" s="8">
        <v>1769</v>
      </c>
      <c r="C1567" t="n" s="8">
        <f>IF(false,"120922962", "120922962")</f>
      </c>
      <c r="D1567" t="s" s="8">
        <v>1296</v>
      </c>
      <c r="E1567" t="n" s="8">
        <v>1.0</v>
      </c>
      <c r="F1567" t="n" s="8">
        <v>80.0</v>
      </c>
      <c r="G1567" t="s" s="8">
        <v>53</v>
      </c>
      <c r="H1567" t="s" s="8">
        <v>1837</v>
      </c>
      <c r="I1567" t="s" s="8">
        <v>1885</v>
      </c>
    </row>
    <row r="1568" ht="16.0" customHeight="true">
      <c r="A1568" t="n" s="7">
        <v>5.096693E7</v>
      </c>
      <c r="B1568" t="s" s="8">
        <v>1665</v>
      </c>
      <c r="C1568" t="n" s="8">
        <f>IF(false,"120922903", "120922903")</f>
      </c>
      <c r="D1568" t="s" s="8">
        <v>552</v>
      </c>
      <c r="E1568" t="n" s="8">
        <v>4.0</v>
      </c>
      <c r="F1568" t="n" s="8">
        <v>216.0</v>
      </c>
      <c r="G1568" t="s" s="8">
        <v>60</v>
      </c>
      <c r="H1568" t="s" s="8">
        <v>1837</v>
      </c>
      <c r="I1568" t="s" s="8">
        <v>1886</v>
      </c>
    </row>
    <row r="1569" ht="16.0" customHeight="true">
      <c r="A1569" t="n" s="7">
        <v>5.0963206E7</v>
      </c>
      <c r="B1569" t="s" s="8">
        <v>1665</v>
      </c>
      <c r="C1569" t="n" s="8">
        <f>IF(false,"120922892", "120922892")</f>
      </c>
      <c r="D1569" t="s" s="8">
        <v>1865</v>
      </c>
      <c r="E1569" t="n" s="8">
        <v>1.0</v>
      </c>
      <c r="F1569" t="n" s="8">
        <v>344.0</v>
      </c>
      <c r="G1569" t="s" s="8">
        <v>53</v>
      </c>
      <c r="H1569" t="s" s="8">
        <v>1837</v>
      </c>
      <c r="I1569" t="s" s="8">
        <v>1887</v>
      </c>
    </row>
    <row r="1570" ht="16.0" customHeight="true">
      <c r="A1570" t="n" s="7">
        <v>5.0988404E7</v>
      </c>
      <c r="B1570" t="s" s="8">
        <v>1665</v>
      </c>
      <c r="C1570" t="n" s="8">
        <f>IF(false,"005-1512", "005-1512")</f>
      </c>
      <c r="D1570" t="s" s="8">
        <v>94</v>
      </c>
      <c r="E1570" t="n" s="8">
        <v>1.0</v>
      </c>
      <c r="F1570" t="n" s="8">
        <v>151.0</v>
      </c>
      <c r="G1570" t="s" s="8">
        <v>63</v>
      </c>
      <c r="H1570" t="s" s="8">
        <v>1837</v>
      </c>
      <c r="I1570" t="s" s="8">
        <v>1888</v>
      </c>
    </row>
    <row r="1571" ht="16.0" customHeight="true">
      <c r="A1571" t="n" s="7">
        <v>5.0948104E7</v>
      </c>
      <c r="B1571" t="s" s="8">
        <v>1558</v>
      </c>
      <c r="C1571" t="n" s="8">
        <f>IF(false,"120921202", "120921202")</f>
      </c>
      <c r="D1571" t="s" s="8">
        <v>1464</v>
      </c>
      <c r="E1571" t="n" s="8">
        <v>2.0</v>
      </c>
      <c r="F1571" t="n" s="8">
        <v>1072.6</v>
      </c>
      <c r="G1571" t="s" s="8">
        <v>60</v>
      </c>
      <c r="H1571" t="s" s="8">
        <v>1837</v>
      </c>
      <c r="I1571" t="s" s="8">
        <v>1889</v>
      </c>
    </row>
    <row r="1572" ht="16.0" customHeight="true">
      <c r="A1572" t="n" s="7">
        <v>5.0893504E7</v>
      </c>
      <c r="B1572" t="s" s="8">
        <v>1558</v>
      </c>
      <c r="C1572" t="n" s="8">
        <f>IF(false,"120922903", "120922903")</f>
      </c>
      <c r="D1572" t="s" s="8">
        <v>552</v>
      </c>
      <c r="E1572" t="n" s="8">
        <v>4.0</v>
      </c>
      <c r="F1572" t="n" s="8">
        <v>1387.0</v>
      </c>
      <c r="G1572" t="s" s="8">
        <v>53</v>
      </c>
      <c r="H1572" t="s" s="8">
        <v>1837</v>
      </c>
      <c r="I1572" t="s" s="8">
        <v>1890</v>
      </c>
    </row>
    <row r="1573" ht="16.0" customHeight="true">
      <c r="A1573" t="n" s="7">
        <v>5.087894E7</v>
      </c>
      <c r="B1573" t="s" s="8">
        <v>1558</v>
      </c>
      <c r="C1573" t="n" s="8">
        <f>IF(false,"120921815", "120921815")</f>
      </c>
      <c r="D1573" t="s" s="8">
        <v>1260</v>
      </c>
      <c r="E1573" t="n" s="8">
        <v>1.0</v>
      </c>
      <c r="F1573" t="n" s="8">
        <v>448.0</v>
      </c>
      <c r="G1573" t="s" s="8">
        <v>53</v>
      </c>
      <c r="H1573" t="s" s="8">
        <v>1837</v>
      </c>
      <c r="I1573" t="s" s="8">
        <v>1891</v>
      </c>
    </row>
    <row r="1574" ht="16.0" customHeight="true">
      <c r="A1574" t="n" s="7">
        <v>5.0867994E7</v>
      </c>
      <c r="B1574" t="s" s="8">
        <v>1558</v>
      </c>
      <c r="C1574" t="n" s="8">
        <f>IF(false,"01-003924", "01-003924")</f>
      </c>
      <c r="D1574" t="s" s="8">
        <v>388</v>
      </c>
      <c r="E1574" t="n" s="8">
        <v>1.0</v>
      </c>
      <c r="F1574" t="n" s="8">
        <v>300.0</v>
      </c>
      <c r="G1574" t="s" s="8">
        <v>53</v>
      </c>
      <c r="H1574" t="s" s="8">
        <v>1837</v>
      </c>
      <c r="I1574" t="s" s="8">
        <v>1892</v>
      </c>
    </row>
    <row r="1575" ht="16.0" customHeight="true">
      <c r="A1575" t="n" s="7">
        <v>5.0120195E7</v>
      </c>
      <c r="B1575" t="s" s="8">
        <v>1005</v>
      </c>
      <c r="C1575" t="n" s="8">
        <f>IF(false,"01-003884", "01-003884")</f>
      </c>
      <c r="D1575" t="s" s="8">
        <v>398</v>
      </c>
      <c r="E1575" t="n" s="8">
        <v>1.0</v>
      </c>
      <c r="F1575" t="n" s="8">
        <v>162.0</v>
      </c>
      <c r="G1575" t="s" s="8">
        <v>63</v>
      </c>
      <c r="H1575" t="s" s="8">
        <v>1837</v>
      </c>
      <c r="I1575" t="s" s="8">
        <v>1893</v>
      </c>
    </row>
    <row r="1576" ht="16.0" customHeight="true">
      <c r="A1576" t="n" s="7">
        <v>5.0328783E7</v>
      </c>
      <c r="B1576" t="s" s="8">
        <v>1221</v>
      </c>
      <c r="C1576" t="n" s="8">
        <f>IF(false,"120923138", "120923138")</f>
      </c>
      <c r="D1576" t="s" s="8">
        <v>502</v>
      </c>
      <c r="E1576" t="n" s="8">
        <v>1.0</v>
      </c>
      <c r="F1576" t="n" s="8">
        <v>415.0</v>
      </c>
      <c r="G1576" t="s" s="8">
        <v>63</v>
      </c>
      <c r="H1576" t="s" s="8">
        <v>1837</v>
      </c>
      <c r="I1576" t="s" s="8">
        <v>1894</v>
      </c>
    </row>
    <row r="1577" ht="16.0" customHeight="true">
      <c r="A1577" t="n" s="7">
        <v>5.117754E7</v>
      </c>
      <c r="B1577" t="s" s="8">
        <v>1727</v>
      </c>
      <c r="C1577" t="n" s="8">
        <f>IF(false,"005-1255", "005-1255")</f>
      </c>
      <c r="D1577" t="s" s="8">
        <v>234</v>
      </c>
      <c r="E1577" t="n" s="8">
        <v>1.0</v>
      </c>
      <c r="F1577" t="n" s="8">
        <v>94.0</v>
      </c>
      <c r="G1577" t="s" s="8">
        <v>53</v>
      </c>
      <c r="H1577" t="s" s="8">
        <v>1837</v>
      </c>
      <c r="I1577" t="s" s="8">
        <v>1895</v>
      </c>
    </row>
    <row r="1578" ht="16.0" customHeight="true">
      <c r="A1578" t="n" s="7">
        <v>5.0863643E7</v>
      </c>
      <c r="B1578" t="s" s="8">
        <v>1558</v>
      </c>
      <c r="C1578" t="n" s="8">
        <f>IF(false,"005-1181", "005-1181")</f>
      </c>
      <c r="D1578" t="s" s="8">
        <v>1836</v>
      </c>
      <c r="E1578" t="n" s="8">
        <v>1.0</v>
      </c>
      <c r="F1578" t="n" s="8">
        <v>251.0</v>
      </c>
      <c r="G1578" t="s" s="8">
        <v>63</v>
      </c>
      <c r="H1578" t="s" s="8">
        <v>1837</v>
      </c>
      <c r="I1578" t="s" s="8">
        <v>1896</v>
      </c>
    </row>
    <row r="1579" ht="16.0" customHeight="true">
      <c r="A1579" t="n" s="7">
        <v>5.0905161E7</v>
      </c>
      <c r="B1579" t="s" s="8">
        <v>1558</v>
      </c>
      <c r="C1579" t="n" s="8">
        <f>IF(false,"003-318", "003-318")</f>
      </c>
      <c r="D1579" t="s" s="8">
        <v>109</v>
      </c>
      <c r="E1579" t="n" s="8">
        <v>3.0</v>
      </c>
      <c r="F1579" t="n" s="8">
        <v>3536.0</v>
      </c>
      <c r="G1579" t="s" s="8">
        <v>53</v>
      </c>
      <c r="H1579" t="s" s="8">
        <v>1837</v>
      </c>
      <c r="I1579" t="s" s="8">
        <v>1897</v>
      </c>
    </row>
    <row r="1580" ht="16.0" customHeight="true">
      <c r="A1580" t="n" s="7">
        <v>5.0906442E7</v>
      </c>
      <c r="B1580" t="s" s="8">
        <v>1558</v>
      </c>
      <c r="C1580" t="n" s="8">
        <f>IF(false,"120922586", "120922586")</f>
      </c>
      <c r="D1580" t="s" s="8">
        <v>1898</v>
      </c>
      <c r="E1580" t="n" s="8">
        <v>1.0</v>
      </c>
      <c r="F1580" t="n" s="8">
        <v>351.0</v>
      </c>
      <c r="G1580" t="s" s="8">
        <v>53</v>
      </c>
      <c r="H1580" t="s" s="8">
        <v>1837</v>
      </c>
      <c r="I1580" t="s" s="8">
        <v>1899</v>
      </c>
    </row>
    <row r="1581" ht="16.0" customHeight="true">
      <c r="A1581" t="n" s="7">
        <v>5.0951655E7</v>
      </c>
      <c r="B1581" t="s" s="8">
        <v>1558</v>
      </c>
      <c r="C1581" t="n" s="8">
        <f>IF(false,"120922767", "120922767")</f>
      </c>
      <c r="D1581" t="s" s="8">
        <v>1131</v>
      </c>
      <c r="E1581" t="n" s="8">
        <v>1.0</v>
      </c>
      <c r="F1581" t="n" s="8">
        <v>1244.0</v>
      </c>
      <c r="G1581" t="s" s="8">
        <v>63</v>
      </c>
      <c r="H1581" t="s" s="8">
        <v>1837</v>
      </c>
      <c r="I1581" t="s" s="8">
        <v>1900</v>
      </c>
    </row>
    <row r="1582" ht="16.0" customHeight="true">
      <c r="A1582" t="n" s="7">
        <v>5.1283513E7</v>
      </c>
      <c r="B1582" t="s" s="8">
        <v>1769</v>
      </c>
      <c r="C1582" t="n" s="8">
        <f>IF(false,"120922780", "120922780")</f>
      </c>
      <c r="D1582" t="s" s="8">
        <v>1901</v>
      </c>
      <c r="E1582" t="n" s="8">
        <v>1.0</v>
      </c>
      <c r="F1582" t="n" s="8">
        <v>487.0</v>
      </c>
      <c r="G1582" t="s" s="8">
        <v>53</v>
      </c>
      <c r="H1582" t="s" s="8">
        <v>1837</v>
      </c>
      <c r="I1582" t="s" s="8">
        <v>1902</v>
      </c>
    </row>
    <row r="1583" ht="16.0" customHeight="true">
      <c r="A1583" t="n" s="7">
        <v>5.0964268E7</v>
      </c>
      <c r="B1583" t="s" s="8">
        <v>1665</v>
      </c>
      <c r="C1583" t="n" s="8">
        <f>IF(false,"120923174", "120923174")</f>
      </c>
      <c r="D1583" t="s" s="8">
        <v>1721</v>
      </c>
      <c r="E1583" t="n" s="8">
        <v>1.0</v>
      </c>
      <c r="F1583" t="n" s="8">
        <v>138.0</v>
      </c>
      <c r="G1583" t="s" s="8">
        <v>63</v>
      </c>
      <c r="H1583" t="s" s="8">
        <v>1837</v>
      </c>
      <c r="I1583" t="s" s="8">
        <v>1903</v>
      </c>
    </row>
    <row r="1584" ht="16.0" customHeight="true">
      <c r="A1584" t="n" s="7">
        <v>5.121229E7</v>
      </c>
      <c r="B1584" t="s" s="8">
        <v>1727</v>
      </c>
      <c r="C1584" t="n" s="8">
        <f>IF(false,"120922979", "120922979")</f>
      </c>
      <c r="D1584" t="s" s="8">
        <v>611</v>
      </c>
      <c r="E1584" t="n" s="8">
        <v>1.0</v>
      </c>
      <c r="F1584" t="n" s="8">
        <v>449.0</v>
      </c>
      <c r="G1584" t="s" s="8">
        <v>63</v>
      </c>
      <c r="H1584" t="s" s="8">
        <v>1837</v>
      </c>
      <c r="I1584" t="s" s="8">
        <v>1904</v>
      </c>
    </row>
    <row r="1585" ht="16.0" customHeight="true">
      <c r="A1585" t="n" s="7">
        <v>5.1219297E7</v>
      </c>
      <c r="B1585" t="s" s="8">
        <v>1727</v>
      </c>
      <c r="C1585" t="n" s="8">
        <f>IF(false,"0051420KS", "0051420KS")</f>
      </c>
      <c r="D1585" t="s" s="8">
        <v>1905</v>
      </c>
      <c r="E1585" t="n" s="8">
        <v>3.0</v>
      </c>
      <c r="F1585" t="n" s="8">
        <v>111.0</v>
      </c>
      <c r="G1585" t="s" s="8">
        <v>63</v>
      </c>
      <c r="H1585" t="s" s="8">
        <v>1837</v>
      </c>
      <c r="I1585" t="s" s="8">
        <v>1906</v>
      </c>
    </row>
    <row r="1586" ht="16.0" customHeight="true">
      <c r="A1586" t="n" s="7">
        <v>5.1263252E7</v>
      </c>
      <c r="B1586" t="s" s="8">
        <v>1769</v>
      </c>
      <c r="C1586" t="n" s="8">
        <f>IF(false,"120922947", "120922947")</f>
      </c>
      <c r="D1586" t="s" s="8">
        <v>491</v>
      </c>
      <c r="E1586" t="n" s="8">
        <v>1.0</v>
      </c>
      <c r="F1586" t="n" s="8">
        <v>995.0</v>
      </c>
      <c r="G1586" t="s" s="8">
        <v>53</v>
      </c>
      <c r="H1586" t="s" s="8">
        <v>1837</v>
      </c>
      <c r="I1586" t="s" s="8">
        <v>1907</v>
      </c>
    </row>
    <row r="1587" ht="16.0" customHeight="true">
      <c r="A1587" t="n" s="7">
        <v>5.0952352E7</v>
      </c>
      <c r="B1587" t="s" s="8">
        <v>1558</v>
      </c>
      <c r="C1587" t="n" s="8">
        <f>IF(false,"120921202", "120921202")</f>
      </c>
      <c r="D1587" t="s" s="8">
        <v>1464</v>
      </c>
      <c r="E1587" t="n" s="8">
        <v>1.0</v>
      </c>
      <c r="F1587" t="n" s="8">
        <v>655.0</v>
      </c>
      <c r="G1587" t="s" s="8">
        <v>53</v>
      </c>
      <c r="H1587" t="s" s="8">
        <v>1837</v>
      </c>
      <c r="I1587" t="s" s="8">
        <v>1908</v>
      </c>
    </row>
    <row r="1588" ht="16.0" customHeight="true">
      <c r="A1588" t="n" s="7">
        <v>5.0976719E7</v>
      </c>
      <c r="B1588" t="s" s="8">
        <v>1665</v>
      </c>
      <c r="C1588" t="n" s="8">
        <f>IF(false,"005-1080", "005-1080")</f>
      </c>
      <c r="D1588" t="s" s="8">
        <v>180</v>
      </c>
      <c r="E1588" t="n" s="8">
        <v>1.0</v>
      </c>
      <c r="F1588" t="n" s="8">
        <v>249.0</v>
      </c>
      <c r="G1588" t="s" s="8">
        <v>63</v>
      </c>
      <c r="H1588" t="s" s="8">
        <v>1837</v>
      </c>
      <c r="I1588" t="s" s="8">
        <v>1909</v>
      </c>
    </row>
    <row r="1589" ht="16.0" customHeight="true">
      <c r="A1589" t="n" s="7">
        <v>5.0677653E7</v>
      </c>
      <c r="B1589" t="s" s="8">
        <v>1394</v>
      </c>
      <c r="C1589" t="n" s="8">
        <f>IF(false,"005-1273", "005-1273")</f>
      </c>
      <c r="D1589" t="s" s="8">
        <v>812</v>
      </c>
      <c r="E1589" t="n" s="8">
        <v>1.0</v>
      </c>
      <c r="F1589" t="n" s="8">
        <v>229.0</v>
      </c>
      <c r="G1589" t="s" s="8">
        <v>63</v>
      </c>
      <c r="H1589" t="s" s="8">
        <v>1837</v>
      </c>
      <c r="I1589" t="s" s="8">
        <v>1910</v>
      </c>
    </row>
    <row r="1590" ht="16.0" customHeight="true">
      <c r="A1590" t="n" s="7">
        <v>5.137791E7</v>
      </c>
      <c r="B1590" t="s" s="8">
        <v>1769</v>
      </c>
      <c r="C1590" t="n" s="8">
        <f>IF(false,"120922948", "120922948")</f>
      </c>
      <c r="D1590" t="s" s="8">
        <v>275</v>
      </c>
      <c r="E1590" t="n" s="8">
        <v>1.0</v>
      </c>
      <c r="F1590" t="n" s="8">
        <v>312.0</v>
      </c>
      <c r="G1590" t="s" s="8">
        <v>60</v>
      </c>
      <c r="H1590" t="s" s="8">
        <v>1911</v>
      </c>
      <c r="I1590" t="s" s="8">
        <v>1912</v>
      </c>
    </row>
    <row r="1591" ht="16.0" customHeight="true">
      <c r="A1591" t="n" s="7">
        <v>5.1156352E7</v>
      </c>
      <c r="B1591" t="s" s="8">
        <v>1727</v>
      </c>
      <c r="C1591" t="n" s="8">
        <f>IF(false,"005-1111", "005-1111")</f>
      </c>
      <c r="D1591" t="s" s="8">
        <v>1287</v>
      </c>
      <c r="E1591" t="n" s="8">
        <v>1.0</v>
      </c>
      <c r="F1591" t="n" s="8">
        <v>255.0</v>
      </c>
      <c r="G1591" t="s" s="8">
        <v>63</v>
      </c>
      <c r="H1591" t="s" s="8">
        <v>1911</v>
      </c>
      <c r="I1591" t="s" s="8">
        <v>1913</v>
      </c>
    </row>
    <row r="1592" ht="16.0" customHeight="true">
      <c r="A1592" t="n" s="7">
        <v>5.1156352E7</v>
      </c>
      <c r="B1592" t="s" s="8">
        <v>1727</v>
      </c>
      <c r="C1592" t="n" s="8">
        <f>IF(false,"005-1119", "005-1119")</f>
      </c>
      <c r="D1592" t="s" s="8">
        <v>303</v>
      </c>
      <c r="E1592" t="n" s="8">
        <v>1.0</v>
      </c>
      <c r="F1592" t="n" s="8">
        <v>245.0</v>
      </c>
      <c r="G1592" t="s" s="8">
        <v>63</v>
      </c>
      <c r="H1592" t="s" s="8">
        <v>1911</v>
      </c>
      <c r="I1592" t="s" s="8">
        <v>1913</v>
      </c>
    </row>
    <row r="1593" ht="16.0" customHeight="true">
      <c r="A1593" t="n" s="7">
        <v>5.0969417E7</v>
      </c>
      <c r="B1593" t="s" s="8">
        <v>1665</v>
      </c>
      <c r="C1593" t="n" s="8">
        <f>IF(false,"000-631", "000-631")</f>
      </c>
      <c r="D1593" t="s" s="8">
        <v>107</v>
      </c>
      <c r="E1593" t="n" s="8">
        <v>10.0</v>
      </c>
      <c r="F1593" t="n" s="8">
        <v>760.0</v>
      </c>
      <c r="G1593" t="s" s="8">
        <v>63</v>
      </c>
      <c r="H1593" t="s" s="8">
        <v>1911</v>
      </c>
      <c r="I1593" t="s" s="8">
        <v>1914</v>
      </c>
    </row>
    <row r="1594" ht="16.0" customHeight="true">
      <c r="A1594" t="n" s="7">
        <v>5.1381578E7</v>
      </c>
      <c r="B1594" t="s" s="8">
        <v>1837</v>
      </c>
      <c r="C1594" t="n" s="8">
        <f>IF(false,"120922460", "120922460")</f>
      </c>
      <c r="D1594" t="s" s="8">
        <v>278</v>
      </c>
      <c r="E1594" t="n" s="8">
        <v>1.0</v>
      </c>
      <c r="F1594" t="n" s="8">
        <v>519.0</v>
      </c>
      <c r="G1594" t="s" s="8">
        <v>60</v>
      </c>
      <c r="H1594" t="s" s="8">
        <v>1911</v>
      </c>
      <c r="I1594" t="s" s="8">
        <v>1915</v>
      </c>
    </row>
    <row r="1595" ht="16.0" customHeight="true">
      <c r="A1595" t="n" s="7">
        <v>5.1378325E7</v>
      </c>
      <c r="B1595" t="s" s="8">
        <v>1769</v>
      </c>
      <c r="C1595" t="n" s="8">
        <f>IF(false,"120921935", "120921935")</f>
      </c>
      <c r="D1595" t="s" s="8">
        <v>1667</v>
      </c>
      <c r="E1595" t="n" s="8">
        <v>1.0</v>
      </c>
      <c r="F1595" t="n" s="8">
        <v>36.0</v>
      </c>
      <c r="G1595" t="s" s="8">
        <v>60</v>
      </c>
      <c r="H1595" t="s" s="8">
        <v>1911</v>
      </c>
      <c r="I1595" t="s" s="8">
        <v>1916</v>
      </c>
    </row>
    <row r="1596" ht="16.0" customHeight="true">
      <c r="A1596" t="n" s="7">
        <v>5.1312733E7</v>
      </c>
      <c r="B1596" t="s" s="8">
        <v>1769</v>
      </c>
      <c r="C1596" t="n" s="8">
        <f>IF(false,"120923094", "120923094")</f>
      </c>
      <c r="D1596" t="s" s="8">
        <v>1917</v>
      </c>
      <c r="E1596" t="n" s="8">
        <v>1.0</v>
      </c>
      <c r="F1596" t="n" s="8">
        <v>222.0</v>
      </c>
      <c r="G1596" t="s" s="8">
        <v>63</v>
      </c>
      <c r="H1596" t="s" s="8">
        <v>1911</v>
      </c>
      <c r="I1596" t="s" s="8">
        <v>1918</v>
      </c>
    </row>
    <row r="1597" ht="16.0" customHeight="true">
      <c r="A1597" t="n" s="7">
        <v>5.1357051E7</v>
      </c>
      <c r="B1597" t="s" s="8">
        <v>1769</v>
      </c>
      <c r="C1597" t="n" s="8">
        <f>IF(false,"120922981", "120922981")</f>
      </c>
      <c r="D1597" t="s" s="8">
        <v>952</v>
      </c>
      <c r="E1597" t="n" s="8">
        <v>1.0</v>
      </c>
      <c r="F1597" t="n" s="8">
        <v>894.0</v>
      </c>
      <c r="G1597" t="s" s="8">
        <v>53</v>
      </c>
      <c r="H1597" t="s" s="8">
        <v>1911</v>
      </c>
      <c r="I1597" t="s" s="8">
        <v>1919</v>
      </c>
    </row>
    <row r="1598" ht="16.0" customHeight="true">
      <c r="A1598" t="n" s="7">
        <v>5.1289095E7</v>
      </c>
      <c r="B1598" t="s" s="8">
        <v>1769</v>
      </c>
      <c r="C1598" t="n" s="8">
        <f>IF(false,"120922947", "120922947")</f>
      </c>
      <c r="D1598" t="s" s="8">
        <v>491</v>
      </c>
      <c r="E1598" t="n" s="8">
        <v>1.0</v>
      </c>
      <c r="F1598" t="n" s="8">
        <v>265.0</v>
      </c>
      <c r="G1598" t="s" s="8">
        <v>53</v>
      </c>
      <c r="H1598" t="s" s="8">
        <v>1911</v>
      </c>
      <c r="I1598" t="s" s="8">
        <v>1920</v>
      </c>
    </row>
    <row r="1599" ht="16.0" customHeight="true">
      <c r="A1599" t="n" s="7">
        <v>5.1283955E7</v>
      </c>
      <c r="B1599" t="s" s="8">
        <v>1769</v>
      </c>
      <c r="C1599" t="n" s="8">
        <f>IF(false,"120922783", "120922783")</f>
      </c>
      <c r="D1599" t="s" s="8">
        <v>1840</v>
      </c>
      <c r="E1599" t="n" s="8">
        <v>1.0</v>
      </c>
      <c r="F1599" t="n" s="8">
        <v>298.0</v>
      </c>
      <c r="G1599" t="s" s="8">
        <v>53</v>
      </c>
      <c r="H1599" t="s" s="8">
        <v>1911</v>
      </c>
      <c r="I1599" t="s" s="8">
        <v>1921</v>
      </c>
    </row>
    <row r="1600" ht="16.0" customHeight="true">
      <c r="A1600" t="n" s="7">
        <v>5.12468E7</v>
      </c>
      <c r="B1600" t="s" s="8">
        <v>1769</v>
      </c>
      <c r="C1600" t="n" s="8">
        <f>IF(false,"120922460", "120922460")</f>
      </c>
      <c r="D1600" t="s" s="8">
        <v>278</v>
      </c>
      <c r="E1600" t="n" s="8">
        <v>1.0</v>
      </c>
      <c r="F1600" t="n" s="8">
        <v>444.0</v>
      </c>
      <c r="G1600" t="s" s="8">
        <v>60</v>
      </c>
      <c r="H1600" t="s" s="8">
        <v>1911</v>
      </c>
      <c r="I1600" t="s" s="8">
        <v>1922</v>
      </c>
    </row>
    <row r="1601" ht="16.0" customHeight="true">
      <c r="A1601" t="n" s="7">
        <v>5.1233472E7</v>
      </c>
      <c r="B1601" t="s" s="8">
        <v>1727</v>
      </c>
      <c r="C1601" t="n" s="8">
        <f>IF(false,"005-1261", "005-1261")</f>
      </c>
      <c r="D1601" t="s" s="8">
        <v>1462</v>
      </c>
      <c r="E1601" t="n" s="8">
        <v>1.0</v>
      </c>
      <c r="F1601" t="n" s="8">
        <v>164.0</v>
      </c>
      <c r="G1601" t="s" s="8">
        <v>60</v>
      </c>
      <c r="H1601" t="s" s="8">
        <v>1911</v>
      </c>
      <c r="I1601" t="s" s="8">
        <v>1923</v>
      </c>
    </row>
    <row r="1602" ht="16.0" customHeight="true">
      <c r="A1602" t="n" s="7">
        <v>5.1379252E7</v>
      </c>
      <c r="B1602" t="s" s="8">
        <v>1769</v>
      </c>
      <c r="C1602" t="n" s="8">
        <f>IF(false,"005-1517", "005-1517")</f>
      </c>
      <c r="D1602" t="s" s="8">
        <v>97</v>
      </c>
      <c r="E1602" t="n" s="8">
        <v>1.0</v>
      </c>
      <c r="F1602" t="n" s="8">
        <v>224.0</v>
      </c>
      <c r="G1602" t="s" s="8">
        <v>63</v>
      </c>
      <c r="H1602" t="s" s="8">
        <v>1911</v>
      </c>
      <c r="I1602" t="s" s="8">
        <v>1924</v>
      </c>
    </row>
    <row r="1603" ht="16.0" customHeight="true">
      <c r="A1603" t="n" s="7">
        <v>5.1079516E7</v>
      </c>
      <c r="B1603" t="s" s="8">
        <v>1665</v>
      </c>
      <c r="C1603" t="n" s="8">
        <f>IF(false,"120923113", "120923113")</f>
      </c>
      <c r="D1603" t="s" s="8">
        <v>1925</v>
      </c>
      <c r="E1603" t="n" s="8">
        <v>1.0</v>
      </c>
      <c r="F1603" t="n" s="8">
        <v>151.0</v>
      </c>
      <c r="G1603" t="s" s="8">
        <v>63</v>
      </c>
      <c r="H1603" t="s" s="8">
        <v>1911</v>
      </c>
      <c r="I1603" t="s" s="8">
        <v>1926</v>
      </c>
    </row>
    <row r="1604" ht="16.0" customHeight="true">
      <c r="A1604" t="n" s="7">
        <v>5.110349E7</v>
      </c>
      <c r="B1604" t="s" s="8">
        <v>1665</v>
      </c>
      <c r="C1604" t="n" s="8">
        <f>IF(false,"005-1516", "005-1516")</f>
      </c>
      <c r="D1604" t="s" s="8">
        <v>74</v>
      </c>
      <c r="E1604" t="n" s="8">
        <v>2.0</v>
      </c>
      <c r="F1604" t="n" s="8">
        <v>214.0</v>
      </c>
      <c r="G1604" t="s" s="8">
        <v>63</v>
      </c>
      <c r="H1604" t="s" s="8">
        <v>1911</v>
      </c>
      <c r="I1604" t="s" s="8">
        <v>1927</v>
      </c>
    </row>
    <row r="1605" ht="16.0" customHeight="true">
      <c r="A1605" t="n" s="7">
        <v>5.138991E7</v>
      </c>
      <c r="B1605" t="s" s="8">
        <v>1837</v>
      </c>
      <c r="C1605" t="n" s="8">
        <f>IF(false,"120921901", "120921901")</f>
      </c>
      <c r="D1605" t="s" s="8">
        <v>88</v>
      </c>
      <c r="E1605" t="n" s="8">
        <v>1.0</v>
      </c>
      <c r="F1605" t="n" s="8">
        <v>332.0</v>
      </c>
      <c r="G1605" t="s" s="8">
        <v>63</v>
      </c>
      <c r="H1605" t="s" s="8">
        <v>1911</v>
      </c>
      <c r="I1605" t="s" s="8">
        <v>1928</v>
      </c>
    </row>
    <row r="1606" ht="16.0" customHeight="true">
      <c r="A1606" t="n" s="7">
        <v>5.1104011E7</v>
      </c>
      <c r="B1606" t="s" s="8">
        <v>1665</v>
      </c>
      <c r="C1606" t="n" s="8">
        <f>IF(false,"005-1516", "005-1516")</f>
      </c>
      <c r="D1606" t="s" s="8">
        <v>74</v>
      </c>
      <c r="E1606" t="n" s="8">
        <v>1.0</v>
      </c>
      <c r="F1606" t="n" s="8">
        <v>107.0</v>
      </c>
      <c r="G1606" t="s" s="8">
        <v>63</v>
      </c>
      <c r="H1606" t="s" s="8">
        <v>1911</v>
      </c>
      <c r="I1606" t="s" s="8">
        <v>1929</v>
      </c>
    </row>
    <row r="1607" ht="16.0" customHeight="true">
      <c r="A1607" t="n" s="7">
        <v>5.1311463E7</v>
      </c>
      <c r="B1607" t="s" s="8">
        <v>1769</v>
      </c>
      <c r="C1607" t="n" s="8">
        <f>IF(false,"120922947", "120922947")</f>
      </c>
      <c r="D1607" t="s" s="8">
        <v>491</v>
      </c>
      <c r="E1607" t="n" s="8">
        <v>1.0</v>
      </c>
      <c r="F1607" t="n" s="8">
        <v>157.0</v>
      </c>
      <c r="G1607" t="s" s="8">
        <v>53</v>
      </c>
      <c r="H1607" t="s" s="8">
        <v>1911</v>
      </c>
      <c r="I1607" t="s" s="8">
        <v>1930</v>
      </c>
    </row>
    <row r="1608" ht="16.0" customHeight="true">
      <c r="A1608" t="n" s="7">
        <v>5.1304696E7</v>
      </c>
      <c r="B1608" t="s" s="8">
        <v>1769</v>
      </c>
      <c r="C1608" t="n" s="8">
        <f>IF(false,"005-1181", "005-1181")</f>
      </c>
      <c r="D1608" t="s" s="8">
        <v>1836</v>
      </c>
      <c r="E1608" t="n" s="8">
        <v>1.0</v>
      </c>
      <c r="F1608" t="n" s="8">
        <v>251.0</v>
      </c>
      <c r="G1608" t="s" s="8">
        <v>63</v>
      </c>
      <c r="H1608" t="s" s="8">
        <v>1911</v>
      </c>
      <c r="I1608" t="s" s="8">
        <v>1931</v>
      </c>
    </row>
    <row r="1609" ht="16.0" customHeight="true">
      <c r="A1609" t="n" s="7">
        <v>5.1304696E7</v>
      </c>
      <c r="B1609" t="s" s="8">
        <v>1769</v>
      </c>
      <c r="C1609" t="n" s="8">
        <f>IF(false,"005-1181", "005-1181")</f>
      </c>
      <c r="D1609" t="s" s="8">
        <v>1836</v>
      </c>
      <c r="E1609" t="n" s="8">
        <v>1.0</v>
      </c>
      <c r="F1609" t="n" s="8">
        <v>47.0</v>
      </c>
      <c r="G1609" t="s" s="8">
        <v>60</v>
      </c>
      <c r="H1609" t="s" s="8">
        <v>1911</v>
      </c>
      <c r="I1609" t="s" s="8">
        <v>1932</v>
      </c>
    </row>
    <row r="1610" ht="16.0" customHeight="true">
      <c r="A1610" t="n" s="7">
        <v>5.1254937E7</v>
      </c>
      <c r="B1610" t="s" s="8">
        <v>1769</v>
      </c>
      <c r="C1610" t="n" s="8">
        <f>IF(false,"005-1377", "005-1377")</f>
      </c>
      <c r="D1610" t="s" s="8">
        <v>420</v>
      </c>
      <c r="E1610" t="n" s="8">
        <v>1.0</v>
      </c>
      <c r="F1610" t="n" s="8">
        <v>99.0</v>
      </c>
      <c r="G1610" t="s" s="8">
        <v>60</v>
      </c>
      <c r="H1610" t="s" s="8">
        <v>1911</v>
      </c>
      <c r="I1610" t="s" s="8">
        <v>1933</v>
      </c>
    </row>
    <row r="1611" ht="16.0" customHeight="true">
      <c r="A1611" t="n" s="7">
        <v>5.0962839E7</v>
      </c>
      <c r="B1611" t="s" s="8">
        <v>1665</v>
      </c>
      <c r="C1611" t="n" s="8">
        <f>IF(false,"120921626", "120921626")</f>
      </c>
      <c r="D1611" t="s" s="8">
        <v>1063</v>
      </c>
      <c r="E1611" t="n" s="8">
        <v>1.0</v>
      </c>
      <c r="F1611" t="n" s="8">
        <v>36.0</v>
      </c>
      <c r="G1611" t="s" s="8">
        <v>63</v>
      </c>
      <c r="H1611" t="s" s="8">
        <v>1911</v>
      </c>
      <c r="I1611" t="s" s="8">
        <v>1934</v>
      </c>
    </row>
    <row r="1612" ht="16.0" customHeight="true">
      <c r="A1612" t="n" s="7">
        <v>5.1205641E7</v>
      </c>
      <c r="B1612" t="s" s="8">
        <v>1727</v>
      </c>
      <c r="C1612" t="n" s="8">
        <f>IF(false,"120921943", "120921943")</f>
      </c>
      <c r="D1612" t="s" s="8">
        <v>1935</v>
      </c>
      <c r="E1612" t="n" s="8">
        <v>1.0</v>
      </c>
      <c r="F1612" t="n" s="8">
        <v>111.0</v>
      </c>
      <c r="G1612" t="s" s="8">
        <v>60</v>
      </c>
      <c r="H1612" t="s" s="8">
        <v>1911</v>
      </c>
      <c r="I1612" t="s" s="8">
        <v>1936</v>
      </c>
    </row>
    <row r="1613" ht="16.0" customHeight="true">
      <c r="A1613" t="n" s="7">
        <v>5.1027184E7</v>
      </c>
      <c r="B1613" t="s" s="8">
        <v>1665</v>
      </c>
      <c r="C1613" t="n" s="8">
        <f>IF(false,"005-1255", "005-1255")</f>
      </c>
      <c r="D1613" t="s" s="8">
        <v>234</v>
      </c>
      <c r="E1613" t="n" s="8">
        <v>1.0</v>
      </c>
      <c r="F1613" t="n" s="8">
        <v>221.0</v>
      </c>
      <c r="G1613" t="s" s="8">
        <v>63</v>
      </c>
      <c r="H1613" t="s" s="8">
        <v>1911</v>
      </c>
      <c r="I1613" t="s" s="8">
        <v>1937</v>
      </c>
    </row>
    <row r="1614" ht="16.0" customHeight="true">
      <c r="A1614" t="n" s="7">
        <v>5.1208869E7</v>
      </c>
      <c r="B1614" t="s" s="8">
        <v>1727</v>
      </c>
      <c r="C1614" t="n" s="8">
        <f>IF(false,"005-1377", "005-1377")</f>
      </c>
      <c r="D1614" t="s" s="8">
        <v>420</v>
      </c>
      <c r="E1614" t="n" s="8">
        <v>1.0</v>
      </c>
      <c r="F1614" t="n" s="8">
        <v>354.0</v>
      </c>
      <c r="G1614" t="s" s="8">
        <v>53</v>
      </c>
      <c r="H1614" t="s" s="8">
        <v>1911</v>
      </c>
      <c r="I1614" t="s" s="8">
        <v>1938</v>
      </c>
    </row>
    <row r="1615" ht="16.0" customHeight="true">
      <c r="A1615" t="n" s="7">
        <v>5.1205641E7</v>
      </c>
      <c r="B1615" t="s" s="8">
        <v>1727</v>
      </c>
      <c r="C1615" t="n" s="8">
        <f>IF(false,"120921943", "120921943")</f>
      </c>
      <c r="D1615" t="s" s="8">
        <v>1935</v>
      </c>
      <c r="E1615" t="n" s="8">
        <v>1.0</v>
      </c>
      <c r="F1615" t="n" s="8">
        <v>187.0</v>
      </c>
      <c r="G1615" t="s" s="8">
        <v>63</v>
      </c>
      <c r="H1615" t="s" s="8">
        <v>1911</v>
      </c>
      <c r="I1615" t="s" s="8">
        <v>1939</v>
      </c>
    </row>
    <row r="1616" ht="16.0" customHeight="true">
      <c r="A1616" t="n" s="7">
        <v>5.1211999E7</v>
      </c>
      <c r="B1616" t="s" s="8">
        <v>1727</v>
      </c>
      <c r="C1616" t="n" s="8">
        <f>IF(false,"120922623", "120922623")</f>
      </c>
      <c r="D1616" t="s" s="8">
        <v>1940</v>
      </c>
      <c r="E1616" t="n" s="8">
        <v>2.0</v>
      </c>
      <c r="F1616" t="n" s="8">
        <v>858.0</v>
      </c>
      <c r="G1616" t="s" s="8">
        <v>53</v>
      </c>
      <c r="H1616" t="s" s="8">
        <v>1911</v>
      </c>
      <c r="I1616" t="s" s="8">
        <v>1941</v>
      </c>
    </row>
    <row r="1617" ht="16.0" customHeight="true">
      <c r="A1617" t="n" s="7">
        <v>5.1243877E7</v>
      </c>
      <c r="B1617" t="s" s="8">
        <v>1769</v>
      </c>
      <c r="C1617" t="n" s="8">
        <f>IF(false,"120922390", "120922390")</f>
      </c>
      <c r="D1617" t="s" s="8">
        <v>1651</v>
      </c>
      <c r="E1617" t="n" s="8">
        <v>1.0</v>
      </c>
      <c r="F1617" t="n" s="8">
        <v>236.0</v>
      </c>
      <c r="G1617" t="s" s="8">
        <v>53</v>
      </c>
      <c r="H1617" t="s" s="8">
        <v>1911</v>
      </c>
      <c r="I1617" t="s" s="8">
        <v>1942</v>
      </c>
    </row>
    <row r="1618" ht="16.0" customHeight="true">
      <c r="A1618" t="n" s="7">
        <v>5.1156352E7</v>
      </c>
      <c r="B1618" t="s" s="8">
        <v>1727</v>
      </c>
      <c r="C1618" t="n" s="8">
        <f>IF(false,"005-1111", "005-1111")</f>
      </c>
      <c r="D1618" t="s" s="8">
        <v>1287</v>
      </c>
      <c r="E1618" t="n" s="8">
        <v>1.0</v>
      </c>
      <c r="F1618" t="n" s="8">
        <v>330.0</v>
      </c>
      <c r="G1618" t="s" s="8">
        <v>60</v>
      </c>
      <c r="H1618" t="s" s="8">
        <v>1911</v>
      </c>
      <c r="I1618" t="s" s="8">
        <v>1943</v>
      </c>
    </row>
    <row r="1619" ht="16.0" customHeight="true">
      <c r="A1619" t="n" s="7">
        <v>5.1156352E7</v>
      </c>
      <c r="B1619" t="s" s="8">
        <v>1727</v>
      </c>
      <c r="C1619" t="n" s="8">
        <f>IF(false,"005-1119", "005-1119")</f>
      </c>
      <c r="D1619" t="s" s="8">
        <v>303</v>
      </c>
      <c r="E1619" t="n" s="8">
        <v>1.0</v>
      </c>
      <c r="F1619" t="n" s="8">
        <v>315.0</v>
      </c>
      <c r="G1619" t="s" s="8">
        <v>60</v>
      </c>
      <c r="H1619" t="s" s="8">
        <v>1911</v>
      </c>
      <c r="I1619" t="s" s="8">
        <v>1943</v>
      </c>
    </row>
    <row r="1620" ht="16.0" customHeight="true">
      <c r="A1620" t="n" s="7">
        <v>5.1378555E7</v>
      </c>
      <c r="B1620" t="s" s="8">
        <v>1769</v>
      </c>
      <c r="C1620" t="n" s="8">
        <f>IF(false,"002-106", "002-106")</f>
      </c>
      <c r="D1620" t="s" s="8">
        <v>1944</v>
      </c>
      <c r="E1620" t="n" s="8">
        <v>1.0</v>
      </c>
      <c r="F1620" t="n" s="8">
        <v>1468.0</v>
      </c>
      <c r="G1620" t="s" s="8">
        <v>53</v>
      </c>
      <c r="H1620" t="s" s="8">
        <v>1911</v>
      </c>
      <c r="I1620" t="s" s="8">
        <v>1945</v>
      </c>
    </row>
    <row r="1621" ht="16.0" customHeight="true">
      <c r="A1621" t="n" s="7">
        <v>5.1249833E7</v>
      </c>
      <c r="B1621" t="s" s="8">
        <v>1769</v>
      </c>
      <c r="C1621" t="n" s="8">
        <f>IF(false,"005-1181", "005-1181")</f>
      </c>
      <c r="D1621" t="s" s="8">
        <v>1836</v>
      </c>
      <c r="E1621" t="n" s="8">
        <v>1.0</v>
      </c>
      <c r="F1621" t="n" s="8">
        <v>251.0</v>
      </c>
      <c r="G1621" t="s" s="8">
        <v>63</v>
      </c>
      <c r="H1621" t="s" s="8">
        <v>1911</v>
      </c>
      <c r="I1621" t="s" s="8">
        <v>1946</v>
      </c>
    </row>
    <row r="1622" ht="16.0" customHeight="true">
      <c r="A1622" t="n" s="7">
        <v>5.1103259E7</v>
      </c>
      <c r="B1622" t="s" s="8">
        <v>1665</v>
      </c>
      <c r="C1622" t="n" s="8">
        <f>IF(false,"003-318", "003-318")</f>
      </c>
      <c r="D1622" t="s" s="8">
        <v>109</v>
      </c>
      <c r="E1622" t="n" s="8">
        <v>1.0</v>
      </c>
      <c r="F1622" t="n" s="8">
        <v>324.0</v>
      </c>
      <c r="G1622" t="s" s="8">
        <v>63</v>
      </c>
      <c r="H1622" t="s" s="8">
        <v>1911</v>
      </c>
      <c r="I1622" t="s" s="8">
        <v>1947</v>
      </c>
    </row>
    <row r="1623" ht="16.0" customHeight="true">
      <c r="A1623" t="n" s="7">
        <v>5.1362064E7</v>
      </c>
      <c r="B1623" t="s" s="8">
        <v>1769</v>
      </c>
      <c r="C1623" t="n" s="8">
        <f>IF(false,"120922903", "120922903")</f>
      </c>
      <c r="D1623" t="s" s="8">
        <v>552</v>
      </c>
      <c r="E1623" t="n" s="8">
        <v>1.0</v>
      </c>
      <c r="F1623" t="n" s="8">
        <v>102.0</v>
      </c>
      <c r="G1623" t="s" s="8">
        <v>63</v>
      </c>
      <c r="H1623" t="s" s="8">
        <v>1911</v>
      </c>
      <c r="I1623" t="s" s="8">
        <v>1948</v>
      </c>
    </row>
    <row r="1624" ht="16.0" customHeight="true">
      <c r="A1624" t="n" s="7">
        <v>5.1224212E7</v>
      </c>
      <c r="B1624" t="s" s="8">
        <v>1727</v>
      </c>
      <c r="C1624" t="n" s="8">
        <f>IF(false,"003-318", "003-318")</f>
      </c>
      <c r="D1624" t="s" s="8">
        <v>109</v>
      </c>
      <c r="E1624" t="n" s="8">
        <v>2.0</v>
      </c>
      <c r="F1624" t="n" s="8">
        <v>450.0</v>
      </c>
      <c r="G1624" t="s" s="8">
        <v>63</v>
      </c>
      <c r="H1624" t="s" s="8">
        <v>1911</v>
      </c>
      <c r="I1624" t="s" s="8">
        <v>1949</v>
      </c>
    </row>
    <row r="1625" ht="16.0" customHeight="true">
      <c r="A1625" t="n" s="7">
        <v>5.1231677E7</v>
      </c>
      <c r="B1625" t="s" s="8">
        <v>1727</v>
      </c>
      <c r="C1625" t="n" s="8">
        <f>IF(false,"120923136", "120923136")</f>
      </c>
      <c r="D1625" t="s" s="8">
        <v>427</v>
      </c>
      <c r="E1625" t="n" s="8">
        <v>1.0</v>
      </c>
      <c r="F1625" t="n" s="8">
        <v>160.0</v>
      </c>
      <c r="G1625" t="s" s="8">
        <v>63</v>
      </c>
      <c r="H1625" t="s" s="8">
        <v>1911</v>
      </c>
      <c r="I1625" t="s" s="8">
        <v>1950</v>
      </c>
    </row>
    <row r="1626" ht="16.0" customHeight="true">
      <c r="A1626" t="n" s="7">
        <v>5.1082635E7</v>
      </c>
      <c r="B1626" t="s" s="8">
        <v>1665</v>
      </c>
      <c r="C1626" t="n" s="8">
        <f>IF(false,"120921900", "120921900")</f>
      </c>
      <c r="D1626" t="s" s="8">
        <v>299</v>
      </c>
      <c r="E1626" t="n" s="8">
        <v>1.0</v>
      </c>
      <c r="F1626" t="n" s="8">
        <v>188.0</v>
      </c>
      <c r="G1626" t="s" s="8">
        <v>63</v>
      </c>
      <c r="H1626" t="s" s="8">
        <v>1911</v>
      </c>
      <c r="I1626" t="s" s="8">
        <v>1951</v>
      </c>
    </row>
    <row r="1627" ht="16.0" customHeight="true">
      <c r="A1627" t="n" s="7">
        <v>5.1211876E7</v>
      </c>
      <c r="B1627" t="s" s="8">
        <v>1727</v>
      </c>
      <c r="C1627" t="n" s="8">
        <f>IF(false,"120922947", "120922947")</f>
      </c>
      <c r="D1627" t="s" s="8">
        <v>491</v>
      </c>
      <c r="E1627" t="n" s="8">
        <v>1.0</v>
      </c>
      <c r="F1627" t="n" s="8">
        <v>200.0</v>
      </c>
      <c r="G1627" t="s" s="8">
        <v>63</v>
      </c>
      <c r="H1627" t="s" s="8">
        <v>1911</v>
      </c>
      <c r="I1627" t="s" s="8">
        <v>1952</v>
      </c>
    </row>
    <row r="1628" ht="16.0" customHeight="true">
      <c r="A1628" t="n" s="7">
        <v>5.0938449E7</v>
      </c>
      <c r="B1628" t="s" s="8">
        <v>1558</v>
      </c>
      <c r="C1628" t="n" s="8">
        <f>IF(false,"120921202", "120921202")</f>
      </c>
      <c r="D1628" t="s" s="8">
        <v>1464</v>
      </c>
      <c r="E1628" t="n" s="8">
        <v>5.0</v>
      </c>
      <c r="F1628" t="n" s="8">
        <v>1220.0</v>
      </c>
      <c r="G1628" t="s" s="8">
        <v>63</v>
      </c>
      <c r="H1628" t="s" s="8">
        <v>1911</v>
      </c>
      <c r="I1628" t="s" s="8">
        <v>1953</v>
      </c>
    </row>
    <row r="1629" ht="16.0" customHeight="true">
      <c r="A1629" t="n" s="7">
        <v>5.1159484E7</v>
      </c>
      <c r="B1629" t="s" s="8">
        <v>1727</v>
      </c>
      <c r="C1629" t="n" s="8">
        <f>IF(false,"120922947", "120922947")</f>
      </c>
      <c r="D1629" t="s" s="8">
        <v>491</v>
      </c>
      <c r="E1629" t="n" s="8">
        <v>1.0</v>
      </c>
      <c r="F1629" t="n" s="8">
        <v>200.0</v>
      </c>
      <c r="G1629" t="s" s="8">
        <v>63</v>
      </c>
      <c r="H1629" t="s" s="8">
        <v>1911</v>
      </c>
      <c r="I1629" t="s" s="8">
        <v>1954</v>
      </c>
    </row>
    <row r="1630" ht="16.0" customHeight="true">
      <c r="A1630" t="n" s="7">
        <v>5.1039272E7</v>
      </c>
      <c r="B1630" t="s" s="8">
        <v>1665</v>
      </c>
      <c r="C1630" t="n" s="8">
        <f>IF(false,"120922903", "120922903")</f>
      </c>
      <c r="D1630" t="s" s="8">
        <v>552</v>
      </c>
      <c r="E1630" t="n" s="8">
        <v>1.0</v>
      </c>
      <c r="F1630" t="n" s="8">
        <v>80.0</v>
      </c>
      <c r="G1630" t="s" s="8">
        <v>63</v>
      </c>
      <c r="H1630" t="s" s="8">
        <v>1911</v>
      </c>
      <c r="I1630" t="s" s="8">
        <v>1955</v>
      </c>
    </row>
    <row r="1631" ht="16.0" customHeight="true">
      <c r="A1631" t="n" s="7">
        <v>5.1200652E7</v>
      </c>
      <c r="B1631" t="s" s="8">
        <v>1727</v>
      </c>
      <c r="C1631" t="n" s="8">
        <f>IF(false,"120922460", "120922460")</f>
      </c>
      <c r="D1631" t="s" s="8">
        <v>278</v>
      </c>
      <c r="E1631" t="n" s="8">
        <v>1.0</v>
      </c>
      <c r="F1631" t="n" s="8">
        <v>200.0</v>
      </c>
      <c r="G1631" t="s" s="8">
        <v>63</v>
      </c>
      <c r="H1631" t="s" s="8">
        <v>1911</v>
      </c>
      <c r="I1631" t="s" s="8">
        <v>1956</v>
      </c>
    </row>
    <row r="1632" ht="16.0" customHeight="true">
      <c r="A1632" t="n" s="7">
        <v>5.1376515E7</v>
      </c>
      <c r="B1632" t="s" s="8">
        <v>1769</v>
      </c>
      <c r="C1632" t="n" s="8">
        <f>IF(false,"01-003924", "01-003924")</f>
      </c>
      <c r="D1632" t="s" s="8">
        <v>1957</v>
      </c>
      <c r="E1632" t="n" s="8">
        <v>1.0</v>
      </c>
      <c r="F1632" t="n" s="8">
        <v>458.0</v>
      </c>
      <c r="G1632" t="s" s="8">
        <v>53</v>
      </c>
      <c r="H1632" t="s" s="8">
        <v>1911</v>
      </c>
      <c r="I1632" t="s" s="8">
        <v>1958</v>
      </c>
    </row>
    <row r="1633" ht="16.0" customHeight="true">
      <c r="A1633" t="n" s="7">
        <v>5.1403885E7</v>
      </c>
      <c r="B1633" t="s" s="8">
        <v>1837</v>
      </c>
      <c r="C1633" t="n" s="8">
        <f>IF(false,"120922903", "120922903")</f>
      </c>
      <c r="D1633" t="s" s="8">
        <v>552</v>
      </c>
      <c r="E1633" t="n" s="8">
        <v>1.0</v>
      </c>
      <c r="F1633" t="n" s="8">
        <v>38.0</v>
      </c>
      <c r="G1633" t="s" s="8">
        <v>60</v>
      </c>
      <c r="H1633" t="s" s="8">
        <v>1911</v>
      </c>
      <c r="I1633" t="s" s="8">
        <v>1959</v>
      </c>
    </row>
    <row r="1634" ht="16.0" customHeight="true">
      <c r="A1634" t="n" s="7">
        <v>5.1195508E7</v>
      </c>
      <c r="B1634" t="s" s="8">
        <v>1727</v>
      </c>
      <c r="C1634" t="n" s="8">
        <f>IF(false,"120921544", "120921544")</f>
      </c>
      <c r="D1634" t="s" s="8">
        <v>73</v>
      </c>
      <c r="E1634" t="n" s="8">
        <v>1.0</v>
      </c>
      <c r="F1634" t="n" s="8">
        <v>137.0</v>
      </c>
      <c r="G1634" t="s" s="8">
        <v>63</v>
      </c>
      <c r="H1634" t="s" s="8">
        <v>1911</v>
      </c>
      <c r="I1634" t="s" s="8">
        <v>1960</v>
      </c>
    </row>
    <row r="1635" ht="16.0" customHeight="true">
      <c r="A1635" t="n" s="7">
        <v>5.0335658E7</v>
      </c>
      <c r="B1635" t="s" s="8">
        <v>1221</v>
      </c>
      <c r="C1635" t="n" s="8">
        <f>IF(false,"120922948", "120922948")</f>
      </c>
      <c r="D1635" t="s" s="8">
        <v>275</v>
      </c>
      <c r="E1635" t="n" s="8">
        <v>1.0</v>
      </c>
      <c r="F1635" t="n" s="8">
        <v>200.0</v>
      </c>
      <c r="G1635" t="s" s="8">
        <v>63</v>
      </c>
      <c r="H1635" t="s" s="8">
        <v>1911</v>
      </c>
      <c r="I1635" t="s" s="8">
        <v>1961</v>
      </c>
    </row>
    <row r="1636" ht="16.0" customHeight="true">
      <c r="A1636" t="n" s="7">
        <v>5.0946025E7</v>
      </c>
      <c r="B1636" t="s" s="8">
        <v>1558</v>
      </c>
      <c r="C1636" t="n" s="8">
        <f>IF(false,"120921902", "120921902")</f>
      </c>
      <c r="D1636" t="s" s="8">
        <v>374</v>
      </c>
      <c r="E1636" t="n" s="8">
        <v>2.0</v>
      </c>
      <c r="F1636" t="n" s="8">
        <v>120.0</v>
      </c>
      <c r="G1636" t="s" s="8">
        <v>63</v>
      </c>
      <c r="H1636" t="s" s="8">
        <v>1911</v>
      </c>
      <c r="I1636" t="s" s="8">
        <v>1962</v>
      </c>
    </row>
    <row r="1637" ht="16.0" customHeight="true">
      <c r="A1637" t="n" s="7">
        <v>5.1329298E7</v>
      </c>
      <c r="B1637" t="s" s="8">
        <v>1769</v>
      </c>
      <c r="C1637" t="n" s="8">
        <f>IF(false,"120922953", "120922953")</f>
      </c>
      <c r="D1637" t="s" s="8">
        <v>1050</v>
      </c>
      <c r="E1637" t="n" s="8">
        <v>1.0</v>
      </c>
      <c r="F1637" t="n" s="8">
        <v>1430.0</v>
      </c>
      <c r="G1637" t="s" s="8">
        <v>53</v>
      </c>
      <c r="H1637" t="s" s="8">
        <v>1911</v>
      </c>
      <c r="I1637" t="s" s="8">
        <v>1963</v>
      </c>
    </row>
    <row r="1638" ht="16.0" customHeight="true">
      <c r="A1638" t="n" s="7">
        <v>5.1376515E7</v>
      </c>
      <c r="B1638" t="s" s="8">
        <v>1769</v>
      </c>
      <c r="C1638" t="n" s="8">
        <f>IF(false,"01-003924", "01-003924")</f>
      </c>
      <c r="D1638" t="s" s="8">
        <v>1957</v>
      </c>
      <c r="E1638" t="n" s="8">
        <v>1.0</v>
      </c>
      <c r="F1638" t="n" s="8">
        <v>63.0</v>
      </c>
      <c r="G1638" t="s" s="8">
        <v>63</v>
      </c>
      <c r="H1638" t="s" s="8">
        <v>1911</v>
      </c>
      <c r="I1638" t="s" s="8">
        <v>1964</v>
      </c>
    </row>
    <row r="1639" ht="16.0" customHeight="true">
      <c r="A1639" t="n" s="7">
        <v>5.1311054E7</v>
      </c>
      <c r="B1639" t="s" s="8">
        <v>1769</v>
      </c>
      <c r="C1639" t="n" s="8">
        <f>IF(false,"120922942", "120922942")</f>
      </c>
      <c r="D1639" t="s" s="8">
        <v>415</v>
      </c>
      <c r="E1639" t="n" s="8">
        <v>1.0</v>
      </c>
      <c r="F1639" t="n" s="8">
        <v>417.0</v>
      </c>
      <c r="G1639" t="s" s="8">
        <v>53</v>
      </c>
      <c r="H1639" t="s" s="8">
        <v>1911</v>
      </c>
      <c r="I1639" t="s" s="8">
        <v>1965</v>
      </c>
    </row>
    <row r="1640" ht="16.0" customHeight="true">
      <c r="A1640" t="n" s="7">
        <v>5.1253513E7</v>
      </c>
      <c r="B1640" t="s" s="8">
        <v>1769</v>
      </c>
      <c r="C1640" t="n" s="8">
        <f>IF(false,"120923175", "120923175")</f>
      </c>
      <c r="D1640" t="s" s="8">
        <v>1490</v>
      </c>
      <c r="E1640" t="n" s="8">
        <v>1.0</v>
      </c>
      <c r="F1640" t="n" s="8">
        <v>1.0</v>
      </c>
      <c r="G1640" t="s" s="8">
        <v>53</v>
      </c>
      <c r="H1640" t="s" s="8">
        <v>1911</v>
      </c>
      <c r="I1640" t="s" s="8">
        <v>1966</v>
      </c>
    </row>
    <row r="1641" ht="16.0" customHeight="true">
      <c r="A1641" t="n" s="7">
        <v>5.123664E7</v>
      </c>
      <c r="B1641" t="s" s="8">
        <v>1727</v>
      </c>
      <c r="C1641" t="n" s="8">
        <f>IF(false,"120921957", "120921957")</f>
      </c>
      <c r="D1641" t="s" s="8">
        <v>362</v>
      </c>
      <c r="E1641" t="n" s="8">
        <v>1.0</v>
      </c>
      <c r="F1641" t="n" s="8">
        <v>142.0</v>
      </c>
      <c r="G1641" t="s" s="8">
        <v>53</v>
      </c>
      <c r="H1641" t="s" s="8">
        <v>1911</v>
      </c>
      <c r="I1641" t="s" s="8">
        <v>1967</v>
      </c>
    </row>
    <row r="1642" ht="16.0" customHeight="true">
      <c r="A1642" t="n" s="7">
        <v>5.1231677E7</v>
      </c>
      <c r="B1642" t="s" s="8">
        <v>1727</v>
      </c>
      <c r="C1642" t="n" s="8">
        <f>IF(false,"120923136", "120923136")</f>
      </c>
      <c r="D1642" t="s" s="8">
        <v>427</v>
      </c>
      <c r="E1642" t="n" s="8">
        <v>1.0</v>
      </c>
      <c r="F1642" t="n" s="8">
        <v>3188.0</v>
      </c>
      <c r="G1642" t="s" s="8">
        <v>53</v>
      </c>
      <c r="H1642" t="s" s="8">
        <v>1911</v>
      </c>
      <c r="I1642" t="s" s="8">
        <v>1968</v>
      </c>
    </row>
    <row r="1643" ht="16.0" customHeight="true">
      <c r="A1643" t="n" s="7">
        <v>5.1211876E7</v>
      </c>
      <c r="B1643" t="s" s="8">
        <v>1727</v>
      </c>
      <c r="C1643" t="n" s="8">
        <f>IF(false,"120922947", "120922947")</f>
      </c>
      <c r="D1643" t="s" s="8">
        <v>491</v>
      </c>
      <c r="E1643" t="n" s="8">
        <v>1.0</v>
      </c>
      <c r="F1643" t="n" s="8">
        <v>164.0</v>
      </c>
      <c r="G1643" t="s" s="8">
        <v>60</v>
      </c>
      <c r="H1643" t="s" s="8">
        <v>1911</v>
      </c>
      <c r="I1643" t="s" s="8">
        <v>1969</v>
      </c>
    </row>
    <row r="1644" ht="16.0" customHeight="true">
      <c r="A1644" t="n" s="7">
        <v>5.1013095E7</v>
      </c>
      <c r="B1644" t="s" s="8">
        <v>1665</v>
      </c>
      <c r="C1644" t="n" s="8">
        <f>IF(false,"120922946", "120922946")</f>
      </c>
      <c r="D1644" t="s" s="8">
        <v>1970</v>
      </c>
      <c r="E1644" t="n" s="8">
        <v>1.0</v>
      </c>
      <c r="F1644" t="n" s="8">
        <v>1398.0</v>
      </c>
      <c r="G1644" t="s" s="8">
        <v>53</v>
      </c>
      <c r="H1644" t="s" s="8">
        <v>1911</v>
      </c>
      <c r="I1644" t="s" s="8">
        <v>1971</v>
      </c>
    </row>
    <row r="1645" ht="16.0" customHeight="true">
      <c r="A1645" t="n" s="7">
        <v>5.1011976E7</v>
      </c>
      <c r="B1645" t="s" s="8">
        <v>1665</v>
      </c>
      <c r="C1645" t="n" s="8">
        <f>IF(false,"01-003924", "01-003924")</f>
      </c>
      <c r="D1645" t="s" s="8">
        <v>1957</v>
      </c>
      <c r="E1645" t="n" s="8">
        <v>1.0</v>
      </c>
      <c r="F1645" t="n" s="8">
        <v>508.0</v>
      </c>
      <c r="G1645" t="s" s="8">
        <v>53</v>
      </c>
      <c r="H1645" t="s" s="8">
        <v>1911</v>
      </c>
      <c r="I1645" t="s" s="8">
        <v>1972</v>
      </c>
    </row>
    <row r="1646" ht="16.0" customHeight="true">
      <c r="A1646" t="n" s="7">
        <v>5.1090332E7</v>
      </c>
      <c r="B1646" t="s" s="8">
        <v>1665</v>
      </c>
      <c r="C1646" t="n" s="8">
        <f>IF(false,"120921626", "120921626")</f>
      </c>
      <c r="D1646" t="s" s="8">
        <v>1063</v>
      </c>
      <c r="E1646" t="n" s="8">
        <v>1.0</v>
      </c>
      <c r="F1646" t="n" s="8">
        <v>135.0</v>
      </c>
      <c r="G1646" t="s" s="8">
        <v>63</v>
      </c>
      <c r="H1646" t="s" s="8">
        <v>1911</v>
      </c>
      <c r="I1646" t="s" s="8">
        <v>1973</v>
      </c>
    </row>
    <row r="1647" ht="16.0" customHeight="true">
      <c r="A1647" t="n" s="7">
        <v>5.1116958E7</v>
      </c>
      <c r="B1647" t="s" s="8">
        <v>1727</v>
      </c>
      <c r="C1647" t="n" s="8">
        <f>IF(false,"120921957", "120921957")</f>
      </c>
      <c r="D1647" t="s" s="8">
        <v>362</v>
      </c>
      <c r="E1647" t="n" s="8">
        <v>1.0</v>
      </c>
      <c r="F1647" t="n" s="8">
        <v>152.0</v>
      </c>
      <c r="G1647" t="s" s="8">
        <v>63</v>
      </c>
      <c r="H1647" t="s" s="8">
        <v>1911</v>
      </c>
      <c r="I1647" t="s" s="8">
        <v>1974</v>
      </c>
    </row>
    <row r="1648" ht="16.0" customHeight="true">
      <c r="A1648" t="n" s="7">
        <v>5.1322024E7</v>
      </c>
      <c r="B1648" t="s" s="8">
        <v>1769</v>
      </c>
      <c r="C1648" t="n" s="8">
        <f>IF(false,"120921935", "120921935")</f>
      </c>
      <c r="D1648" t="s" s="8">
        <v>1667</v>
      </c>
      <c r="E1648" t="n" s="8">
        <v>2.0</v>
      </c>
      <c r="F1648" t="n" s="8">
        <v>170.0</v>
      </c>
      <c r="G1648" t="s" s="8">
        <v>63</v>
      </c>
      <c r="H1648" t="s" s="8">
        <v>1911</v>
      </c>
      <c r="I1648" t="s" s="8">
        <v>1975</v>
      </c>
    </row>
    <row r="1649" ht="16.0" customHeight="true">
      <c r="A1649" t="n" s="7">
        <v>5.1081196E7</v>
      </c>
      <c r="B1649" t="s" s="8">
        <v>1665</v>
      </c>
      <c r="C1649" t="n" s="8">
        <f>IF(false,"120923138", "120923138")</f>
      </c>
      <c r="D1649" t="s" s="8">
        <v>502</v>
      </c>
      <c r="E1649" t="n" s="8">
        <v>2.0</v>
      </c>
      <c r="F1649" t="n" s="8">
        <v>500.0</v>
      </c>
      <c r="G1649" t="s" s="8">
        <v>63</v>
      </c>
      <c r="H1649" t="s" s="8">
        <v>1911</v>
      </c>
      <c r="I1649" t="s" s="8">
        <v>1976</v>
      </c>
    </row>
    <row r="1650" ht="16.0" customHeight="true">
      <c r="A1650" t="n" s="7">
        <v>5.1309325E7</v>
      </c>
      <c r="B1650" t="s" s="8">
        <v>1769</v>
      </c>
      <c r="C1650" t="n" s="8">
        <f>IF(false,"005-1181", "005-1181")</f>
      </c>
      <c r="D1650" t="s" s="8">
        <v>1836</v>
      </c>
      <c r="E1650" t="n" s="8">
        <v>1.0</v>
      </c>
      <c r="F1650" t="n" s="8">
        <v>251.0</v>
      </c>
      <c r="G1650" t="s" s="8">
        <v>63</v>
      </c>
      <c r="H1650" t="s" s="8">
        <v>1911</v>
      </c>
      <c r="I1650" t="s" s="8">
        <v>1977</v>
      </c>
    </row>
    <row r="1651" ht="16.0" customHeight="true">
      <c r="A1651" t="n" s="7">
        <v>5.1309325E7</v>
      </c>
      <c r="B1651" t="s" s="8">
        <v>1769</v>
      </c>
      <c r="C1651" t="n" s="8">
        <f>IF(false,"005-1181", "005-1181")</f>
      </c>
      <c r="D1651" t="s" s="8">
        <v>1836</v>
      </c>
      <c r="E1651" t="n" s="8">
        <v>1.0</v>
      </c>
      <c r="F1651" t="n" s="8">
        <v>337.0</v>
      </c>
      <c r="G1651" t="s" s="8">
        <v>53</v>
      </c>
      <c r="H1651" t="s" s="8">
        <v>1911</v>
      </c>
      <c r="I1651" t="s" s="8">
        <v>1978</v>
      </c>
    </row>
    <row r="1652" ht="16.0" customHeight="true">
      <c r="A1652" t="n" s="7">
        <v>5.1322024E7</v>
      </c>
      <c r="B1652" t="s" s="8">
        <v>1769</v>
      </c>
      <c r="C1652" t="n" s="8">
        <f>IF(false,"120921935", "120921935")</f>
      </c>
      <c r="D1652" t="s" s="8">
        <v>1667</v>
      </c>
      <c r="E1652" t="n" s="8">
        <v>2.0</v>
      </c>
      <c r="F1652" t="n" s="8">
        <v>565.0</v>
      </c>
      <c r="G1652" t="s" s="8">
        <v>53</v>
      </c>
      <c r="H1652" t="s" s="8">
        <v>1911</v>
      </c>
      <c r="I1652" t="s" s="8">
        <v>1979</v>
      </c>
    </row>
    <row r="1653" ht="16.0" customHeight="true">
      <c r="A1653" t="n" s="7">
        <v>5.1082629E7</v>
      </c>
      <c r="B1653" t="s" s="8">
        <v>1665</v>
      </c>
      <c r="C1653" t="n" s="8">
        <f>IF(false,"120922890", "120922890")</f>
      </c>
      <c r="D1653" t="s" s="8">
        <v>341</v>
      </c>
      <c r="E1653" t="n" s="8">
        <v>1.0</v>
      </c>
      <c r="F1653" t="n" s="8">
        <v>88.0</v>
      </c>
      <c r="G1653" t="s" s="8">
        <v>60</v>
      </c>
      <c r="H1653" t="s" s="8">
        <v>1911</v>
      </c>
      <c r="I1653" t="s" s="8">
        <v>1980</v>
      </c>
    </row>
    <row r="1654" ht="16.0" customHeight="true">
      <c r="A1654" t="n" s="7">
        <v>5.0982052E7</v>
      </c>
      <c r="B1654" t="s" s="8">
        <v>1665</v>
      </c>
      <c r="C1654" t="n" s="8">
        <f>IF(false,"003-318", "003-318")</f>
      </c>
      <c r="D1654" t="s" s="8">
        <v>109</v>
      </c>
      <c r="E1654" t="n" s="8">
        <v>3.0</v>
      </c>
      <c r="F1654" t="n" s="8">
        <v>3701.0</v>
      </c>
      <c r="G1654" t="s" s="8">
        <v>53</v>
      </c>
      <c r="H1654" t="s" s="8">
        <v>1911</v>
      </c>
      <c r="I1654" t="s" s="8">
        <v>1981</v>
      </c>
    </row>
    <row r="1655" ht="16.0" customHeight="true">
      <c r="A1655" t="n" s="7">
        <v>5.0969417E7</v>
      </c>
      <c r="B1655" t="s" s="8">
        <v>1665</v>
      </c>
      <c r="C1655" t="n" s="8">
        <f>IF(false,"000-631", "000-631")</f>
      </c>
      <c r="D1655" t="s" s="8">
        <v>107</v>
      </c>
      <c r="E1655" t="n" s="8">
        <v>10.0</v>
      </c>
      <c r="F1655" t="n" s="8">
        <v>1100.0</v>
      </c>
      <c r="G1655" t="s" s="8">
        <v>53</v>
      </c>
      <c r="H1655" t="s" s="8">
        <v>1911</v>
      </c>
      <c r="I1655" t="s" s="8">
        <v>1982</v>
      </c>
    </row>
    <row r="1656" ht="16.0" customHeight="true">
      <c r="A1656" t="n" s="7">
        <v>5.0962839E7</v>
      </c>
      <c r="B1656" t="s" s="8">
        <v>1665</v>
      </c>
      <c r="C1656" t="n" s="8">
        <f>IF(false,"120921626", "120921626")</f>
      </c>
      <c r="D1656" t="s" s="8">
        <v>1063</v>
      </c>
      <c r="E1656" t="n" s="8">
        <v>1.0</v>
      </c>
      <c r="F1656" t="n" s="8">
        <v>861.0</v>
      </c>
      <c r="G1656" t="s" s="8">
        <v>53</v>
      </c>
      <c r="H1656" t="s" s="8">
        <v>1911</v>
      </c>
      <c r="I1656" t="s" s="8">
        <v>1983</v>
      </c>
    </row>
    <row r="1657" ht="16.0" customHeight="true">
      <c r="A1657" t="n" s="7">
        <v>5.0971279E7</v>
      </c>
      <c r="B1657" t="s" s="8">
        <v>1665</v>
      </c>
      <c r="C1657" t="n" s="8">
        <f>IF(false,"005-1080", "005-1080")</f>
      </c>
      <c r="D1657" t="s" s="8">
        <v>180</v>
      </c>
      <c r="E1657" t="n" s="8">
        <v>3.0</v>
      </c>
      <c r="F1657" t="n" s="8">
        <v>381.0</v>
      </c>
      <c r="G1657" t="s" s="8">
        <v>63</v>
      </c>
      <c r="H1657" t="s" s="8">
        <v>1911</v>
      </c>
      <c r="I1657" t="s" s="8">
        <v>1984</v>
      </c>
    </row>
    <row r="1658" ht="16.0" customHeight="true">
      <c r="A1658" t="n" s="7">
        <v>5.1047216E7</v>
      </c>
      <c r="B1658" t="s" s="8">
        <v>1665</v>
      </c>
      <c r="C1658" t="n" s="8">
        <f>IF(false,"120921439", "120921439")</f>
      </c>
      <c r="D1658" t="s" s="8">
        <v>57</v>
      </c>
      <c r="E1658" t="n" s="8">
        <v>1.0</v>
      </c>
      <c r="F1658" t="n" s="8">
        <v>72.0</v>
      </c>
      <c r="G1658" t="s" s="8">
        <v>63</v>
      </c>
      <c r="H1658" t="s" s="8">
        <v>1911</v>
      </c>
      <c r="I1658" t="s" s="8">
        <v>1985</v>
      </c>
    </row>
    <row r="1659" ht="16.0" customHeight="true">
      <c r="A1659" t="n" s="7">
        <v>5.1158593E7</v>
      </c>
      <c r="B1659" t="s" s="8">
        <v>1727</v>
      </c>
      <c r="C1659" t="n" s="8">
        <f>IF(false,"005-1521", "005-1521")</f>
      </c>
      <c r="D1659" t="s" s="8">
        <v>1986</v>
      </c>
      <c r="E1659" t="n" s="8">
        <v>1.0</v>
      </c>
      <c r="F1659" t="n" s="8">
        <v>324.0</v>
      </c>
      <c r="G1659" t="s" s="8">
        <v>53</v>
      </c>
      <c r="H1659" t="s" s="8">
        <v>1911</v>
      </c>
      <c r="I1659" t="s" s="8">
        <v>1987</v>
      </c>
    </row>
    <row r="1660" ht="16.0" customHeight="true">
      <c r="A1660" t="n" s="7">
        <v>5.0979535E7</v>
      </c>
      <c r="B1660" t="s" s="8">
        <v>1665</v>
      </c>
      <c r="C1660" t="n" s="8">
        <f>IF(false,"005-1518", "005-1518")</f>
      </c>
      <c r="D1660" t="s" s="8">
        <v>1103</v>
      </c>
      <c r="E1660" t="n" s="8">
        <v>1.0</v>
      </c>
      <c r="F1660" t="n" s="8">
        <v>90.0</v>
      </c>
      <c r="G1660" t="s" s="8">
        <v>63</v>
      </c>
      <c r="H1660" t="s" s="8">
        <v>1911</v>
      </c>
      <c r="I1660" t="s" s="8">
        <v>1988</v>
      </c>
    </row>
    <row r="1661" ht="16.0" customHeight="true">
      <c r="A1661" t="n" s="7">
        <v>5.1311481E7</v>
      </c>
      <c r="B1661" t="s" s="8">
        <v>1769</v>
      </c>
      <c r="C1661" t="n" s="8">
        <f>IF(false,"005-1379", "005-1379")</f>
      </c>
      <c r="D1661" t="s" s="8">
        <v>214</v>
      </c>
      <c r="E1661" t="n" s="8">
        <v>1.0</v>
      </c>
      <c r="F1661" t="n" s="8">
        <v>174.0</v>
      </c>
      <c r="G1661" t="s" s="8">
        <v>63</v>
      </c>
      <c r="H1661" t="s" s="8">
        <v>1911</v>
      </c>
      <c r="I1661" t="s" s="8">
        <v>1989</v>
      </c>
    </row>
    <row r="1662" ht="16.0" customHeight="true">
      <c r="A1662" t="n" s="7">
        <v>5.1378325E7</v>
      </c>
      <c r="B1662" t="s" s="8">
        <v>1769</v>
      </c>
      <c r="C1662" t="n" s="8">
        <f>IF(false,"120921935", "120921935")</f>
      </c>
      <c r="D1662" t="s" s="8">
        <v>1667</v>
      </c>
      <c r="E1662" t="n" s="8">
        <v>1.0</v>
      </c>
      <c r="F1662" t="n" s="8">
        <v>85.0</v>
      </c>
      <c r="G1662" t="s" s="8">
        <v>63</v>
      </c>
      <c r="H1662" t="s" s="8">
        <v>1911</v>
      </c>
      <c r="I1662" t="s" s="8">
        <v>1990</v>
      </c>
    </row>
    <row r="1663" ht="16.0" customHeight="true">
      <c r="A1663" t="n" s="7">
        <v>5.1071082E7</v>
      </c>
      <c r="B1663" t="s" s="8">
        <v>1665</v>
      </c>
      <c r="C1663" t="n" s="8">
        <f>IF(false,"120922947", "120922947")</f>
      </c>
      <c r="D1663" t="s" s="8">
        <v>491</v>
      </c>
      <c r="E1663" t="n" s="8">
        <v>1.0</v>
      </c>
      <c r="F1663" t="n" s="8">
        <v>1998.0</v>
      </c>
      <c r="G1663" t="s" s="8">
        <v>53</v>
      </c>
      <c r="H1663" t="s" s="8">
        <v>1911</v>
      </c>
      <c r="I1663" t="s" s="8">
        <v>1991</v>
      </c>
    </row>
    <row r="1664" ht="16.0" customHeight="true">
      <c r="A1664" t="n" s="7">
        <v>5.1089029E7</v>
      </c>
      <c r="B1664" t="s" s="8">
        <v>1665</v>
      </c>
      <c r="C1664" t="n" s="8">
        <f>IF(false,"005-1181", "005-1181")</f>
      </c>
      <c r="D1664" t="s" s="8">
        <v>1836</v>
      </c>
      <c r="E1664" t="n" s="8">
        <v>1.0</v>
      </c>
      <c r="F1664" t="n" s="8">
        <v>16.0</v>
      </c>
      <c r="G1664" t="s" s="8">
        <v>53</v>
      </c>
      <c r="H1664" t="s" s="8">
        <v>1911</v>
      </c>
      <c r="I1664" t="s" s="8">
        <v>1992</v>
      </c>
    </row>
    <row r="1665" ht="16.0" customHeight="true">
      <c r="A1665" t="n" s="7">
        <v>5.1042654E7</v>
      </c>
      <c r="B1665" t="s" s="8">
        <v>1665</v>
      </c>
      <c r="C1665" t="n" s="8">
        <f>IF(false,"005-1255", "005-1255")</f>
      </c>
      <c r="D1665" t="s" s="8">
        <v>234</v>
      </c>
      <c r="E1665" t="n" s="8">
        <v>2.0</v>
      </c>
      <c r="F1665" t="n" s="8">
        <v>340.0</v>
      </c>
      <c r="G1665" t="s" s="8">
        <v>63</v>
      </c>
      <c r="H1665" t="s" s="8">
        <v>1911</v>
      </c>
      <c r="I1665" t="s" s="8">
        <v>1993</v>
      </c>
    </row>
    <row r="1666" ht="16.0" customHeight="true">
      <c r="A1666" t="n" s="7">
        <v>5.1107458E7</v>
      </c>
      <c r="B1666" t="s" s="8">
        <v>1665</v>
      </c>
      <c r="C1666" t="n" s="8">
        <f>IF(false,"005-1516", "005-1516")</f>
      </c>
      <c r="D1666" t="s" s="8">
        <v>74</v>
      </c>
      <c r="E1666" t="n" s="8">
        <v>1.0</v>
      </c>
      <c r="F1666" t="n" s="8">
        <v>596.0</v>
      </c>
      <c r="G1666" t="s" s="8">
        <v>53</v>
      </c>
      <c r="H1666" t="s" s="8">
        <v>1994</v>
      </c>
      <c r="I1666" t="s" s="8">
        <v>1995</v>
      </c>
    </row>
    <row r="1667" ht="16.0" customHeight="true">
      <c r="A1667" t="n" s="7">
        <v>4.9683846E7</v>
      </c>
      <c r="B1667" t="s" s="8">
        <v>781</v>
      </c>
      <c r="C1667" t="n" s="8">
        <f>IF(false,"005-1255", "005-1255")</f>
      </c>
      <c r="D1667" t="s" s="8">
        <v>234</v>
      </c>
      <c r="E1667" t="n" s="8">
        <v>1.0</v>
      </c>
      <c r="F1667" t="n" s="8">
        <v>170.0</v>
      </c>
      <c r="G1667" t="s" s="8">
        <v>63</v>
      </c>
      <c r="H1667" t="s" s="8">
        <v>1994</v>
      </c>
      <c r="I1667" t="s" s="8">
        <v>1996</v>
      </c>
    </row>
    <row r="1668" ht="16.0" customHeight="true">
      <c r="A1668" t="n" s="7">
        <v>5.1503272E7</v>
      </c>
      <c r="B1668" t="s" s="8">
        <v>1911</v>
      </c>
      <c r="C1668" t="n" s="8">
        <f>IF(false,"005-1512", "005-1512")</f>
      </c>
      <c r="D1668" t="s" s="8">
        <v>94</v>
      </c>
      <c r="E1668" t="n" s="8">
        <v>2.0</v>
      </c>
      <c r="F1668" t="n" s="8">
        <v>282.0</v>
      </c>
      <c r="G1668" t="s" s="8">
        <v>60</v>
      </c>
      <c r="H1668" t="s" s="8">
        <v>1994</v>
      </c>
      <c r="I1668" t="s" s="8">
        <v>1997</v>
      </c>
    </row>
    <row r="1669" ht="16.0" customHeight="true">
      <c r="A1669" t="n" s="7">
        <v>5.0954897E7</v>
      </c>
      <c r="B1669" t="s" s="8">
        <v>1558</v>
      </c>
      <c r="C1669" t="n" s="8">
        <f>IF(false,"120922005", "120922005")</f>
      </c>
      <c r="D1669" t="s" s="8">
        <v>147</v>
      </c>
      <c r="E1669" t="n" s="8">
        <v>2.0</v>
      </c>
      <c r="F1669" t="n" s="8">
        <v>502.0</v>
      </c>
      <c r="G1669" t="s" s="8">
        <v>63</v>
      </c>
      <c r="H1669" t="s" s="8">
        <v>1994</v>
      </c>
      <c r="I1669" t="s" s="8">
        <v>1998</v>
      </c>
    </row>
    <row r="1670" ht="16.0" customHeight="true">
      <c r="A1670" t="n" s="7">
        <v>5.1460563E7</v>
      </c>
      <c r="B1670" t="s" s="8">
        <v>1837</v>
      </c>
      <c r="C1670" t="n" s="8">
        <f>IF(false,"005-1273", "005-1273")</f>
      </c>
      <c r="D1670" t="s" s="8">
        <v>812</v>
      </c>
      <c r="E1670" t="n" s="8">
        <v>1.0</v>
      </c>
      <c r="F1670" t="n" s="8">
        <v>867.0</v>
      </c>
      <c r="G1670" t="s" s="8">
        <v>60</v>
      </c>
      <c r="H1670" t="s" s="8">
        <v>1994</v>
      </c>
      <c r="I1670" t="s" s="8">
        <v>1999</v>
      </c>
    </row>
    <row r="1671" ht="16.0" customHeight="true">
      <c r="A1671" t="n" s="7">
        <v>5.0868793E7</v>
      </c>
      <c r="B1671" t="s" s="8">
        <v>1558</v>
      </c>
      <c r="C1671" t="n" s="8">
        <f>IF(false,"005-1511", "005-1511")</f>
      </c>
      <c r="D1671" t="s" s="8">
        <v>282</v>
      </c>
      <c r="E1671" t="n" s="8">
        <v>3.0</v>
      </c>
      <c r="F1671" t="n" s="8">
        <v>402.0</v>
      </c>
      <c r="G1671" t="s" s="8">
        <v>63</v>
      </c>
      <c r="H1671" t="s" s="8">
        <v>1994</v>
      </c>
      <c r="I1671" t="s" s="8">
        <v>2000</v>
      </c>
    </row>
    <row r="1672" ht="16.0" customHeight="true">
      <c r="A1672" t="n" s="7">
        <v>5.0829843E7</v>
      </c>
      <c r="B1672" t="s" s="8">
        <v>1558</v>
      </c>
      <c r="C1672" t="n" s="8">
        <f>IF(false,"120922765", "120922765")</f>
      </c>
      <c r="D1672" t="s" s="8">
        <v>1167</v>
      </c>
      <c r="E1672" t="n" s="8">
        <v>1.0</v>
      </c>
      <c r="F1672" t="n" s="8">
        <v>257.0</v>
      </c>
      <c r="G1672" t="s" s="8">
        <v>63</v>
      </c>
      <c r="H1672" t="s" s="8">
        <v>1994</v>
      </c>
      <c r="I1672" t="s" s="8">
        <v>2001</v>
      </c>
    </row>
    <row r="1673" ht="16.0" customHeight="true">
      <c r="A1673" t="n" s="7">
        <v>5.1417108E7</v>
      </c>
      <c r="B1673" t="s" s="8">
        <v>1837</v>
      </c>
      <c r="C1673" t="n" s="8">
        <f>IF(false,"120923068", "120923068")</f>
      </c>
      <c r="D1673" t="s" s="8">
        <v>2002</v>
      </c>
      <c r="E1673" t="n" s="8">
        <v>1.0</v>
      </c>
      <c r="F1673" t="n" s="8">
        <v>586.0</v>
      </c>
      <c r="G1673" t="s" s="8">
        <v>53</v>
      </c>
      <c r="H1673" t="s" s="8">
        <v>1994</v>
      </c>
      <c r="I1673" t="s" s="8">
        <v>2003</v>
      </c>
    </row>
    <row r="1674" ht="16.0" customHeight="true">
      <c r="A1674" t="n" s="7">
        <v>5.1517056E7</v>
      </c>
      <c r="B1674" t="s" s="8">
        <v>1911</v>
      </c>
      <c r="C1674" t="n" s="8">
        <f>IF(false,"120921817", "120921817")</f>
      </c>
      <c r="D1674" t="s" s="8">
        <v>68</v>
      </c>
      <c r="E1674" t="n" s="8">
        <v>1.0</v>
      </c>
      <c r="F1674" t="n" s="8">
        <v>422.0</v>
      </c>
      <c r="G1674" t="s" s="8">
        <v>60</v>
      </c>
      <c r="H1674" t="s" s="8">
        <v>1994</v>
      </c>
      <c r="I1674" t="s" s="8">
        <v>2004</v>
      </c>
    </row>
    <row r="1675" ht="16.0" customHeight="true">
      <c r="A1675" t="n" s="7">
        <v>5.1457088E7</v>
      </c>
      <c r="B1675" t="s" s="8">
        <v>1837</v>
      </c>
      <c r="C1675" t="n" s="8">
        <f>IF(false,"120923119", "120923119")</f>
      </c>
      <c r="D1675" t="s" s="8">
        <v>462</v>
      </c>
      <c r="E1675" t="n" s="8">
        <v>1.0</v>
      </c>
      <c r="F1675" t="n" s="8">
        <v>850.0</v>
      </c>
      <c r="G1675" t="s" s="8">
        <v>53</v>
      </c>
      <c r="H1675" t="s" s="8">
        <v>1994</v>
      </c>
      <c r="I1675" t="s" s="8">
        <v>2005</v>
      </c>
    </row>
    <row r="1676" ht="16.0" customHeight="true">
      <c r="A1676" t="n" s="7">
        <v>5.1470664E7</v>
      </c>
      <c r="B1676" t="s" s="8">
        <v>1837</v>
      </c>
      <c r="C1676" t="n" s="8">
        <f>IF(false,"005-1514", "005-1514")</f>
      </c>
      <c r="D1676" t="s" s="8">
        <v>305</v>
      </c>
      <c r="E1676" t="n" s="8">
        <v>1.0</v>
      </c>
      <c r="F1676" t="n" s="8">
        <v>86.0</v>
      </c>
      <c r="G1676" t="s" s="8">
        <v>60</v>
      </c>
      <c r="H1676" t="s" s="8">
        <v>1994</v>
      </c>
      <c r="I1676" t="s" s="8">
        <v>2006</v>
      </c>
    </row>
    <row r="1677" ht="16.0" customHeight="true">
      <c r="A1677" t="n" s="7">
        <v>5.0966645E7</v>
      </c>
      <c r="B1677" t="s" s="8">
        <v>1665</v>
      </c>
      <c r="C1677" t="n" s="8">
        <f>IF(false,"003-318", "003-318")</f>
      </c>
      <c r="D1677" t="s" s="8">
        <v>109</v>
      </c>
      <c r="E1677" t="n" s="8">
        <v>3.0</v>
      </c>
      <c r="F1677" t="n" s="8">
        <v>951.0</v>
      </c>
      <c r="G1677" t="s" s="8">
        <v>63</v>
      </c>
      <c r="H1677" t="s" s="8">
        <v>1994</v>
      </c>
      <c r="I1677" t="s" s="8">
        <v>2007</v>
      </c>
    </row>
    <row r="1678" ht="16.0" customHeight="true">
      <c r="A1678" t="n" s="7">
        <v>5.1478808E7</v>
      </c>
      <c r="B1678" t="s" s="8">
        <v>1837</v>
      </c>
      <c r="C1678" t="n" s="8">
        <f>IF(false,"120921202", "120921202")</f>
      </c>
      <c r="D1678" t="s" s="8">
        <v>1464</v>
      </c>
      <c r="E1678" t="n" s="8">
        <v>2.0</v>
      </c>
      <c r="F1678" t="n" s="8">
        <v>584.0</v>
      </c>
      <c r="G1678" t="s" s="8">
        <v>53</v>
      </c>
      <c r="H1678" t="s" s="8">
        <v>1994</v>
      </c>
      <c r="I1678" t="s" s="8">
        <v>2008</v>
      </c>
    </row>
    <row r="1679" ht="16.0" customHeight="true">
      <c r="A1679" t="n" s="7">
        <v>5.1254937E7</v>
      </c>
      <c r="B1679" t="s" s="8">
        <v>1769</v>
      </c>
      <c r="C1679" t="n" s="8">
        <f>IF(false,"005-1377", "005-1377")</f>
      </c>
      <c r="D1679" t="s" s="8">
        <v>420</v>
      </c>
      <c r="E1679" t="n" s="8">
        <v>1.0</v>
      </c>
      <c r="F1679" t="n" s="8">
        <v>189.0</v>
      </c>
      <c r="G1679" t="s" s="8">
        <v>63</v>
      </c>
      <c r="H1679" t="s" s="8">
        <v>1994</v>
      </c>
      <c r="I1679" t="s" s="8">
        <v>2009</v>
      </c>
    </row>
    <row r="1680" ht="16.0" customHeight="true">
      <c r="A1680" t="n" s="7">
        <v>5.1453848E7</v>
      </c>
      <c r="B1680" t="s" s="8">
        <v>1837</v>
      </c>
      <c r="C1680" t="n" s="8">
        <f>IF(false,"120922871", "120922871")</f>
      </c>
      <c r="D1680" t="s" s="8">
        <v>152</v>
      </c>
      <c r="E1680" t="n" s="8">
        <v>1.0</v>
      </c>
      <c r="F1680" t="n" s="8">
        <v>3132.0</v>
      </c>
      <c r="G1680" t="s" s="8">
        <v>53</v>
      </c>
      <c r="H1680" t="s" s="8">
        <v>1994</v>
      </c>
      <c r="I1680" t="s" s="8">
        <v>2010</v>
      </c>
    </row>
    <row r="1681" ht="16.0" customHeight="true">
      <c r="A1681" t="n" s="7">
        <v>5.1064755E7</v>
      </c>
      <c r="B1681" t="s" s="8">
        <v>1665</v>
      </c>
      <c r="C1681" t="n" s="8">
        <f>IF(false,"01-003924", "01-003924")</f>
      </c>
      <c r="D1681" t="s" s="8">
        <v>1957</v>
      </c>
      <c r="E1681" t="n" s="8">
        <v>1.0</v>
      </c>
      <c r="F1681" t="n" s="8">
        <v>79.0</v>
      </c>
      <c r="G1681" t="s" s="8">
        <v>63</v>
      </c>
      <c r="H1681" t="s" s="8">
        <v>1994</v>
      </c>
      <c r="I1681" t="s" s="8">
        <v>2011</v>
      </c>
    </row>
    <row r="1682" ht="16.0" customHeight="true">
      <c r="A1682" t="n" s="7">
        <v>5.1064755E7</v>
      </c>
      <c r="B1682" t="s" s="8">
        <v>1665</v>
      </c>
      <c r="C1682" t="n" s="8">
        <f>IF(false,"1003343", "1003343")</f>
      </c>
      <c r="D1682" t="s" s="8">
        <v>271</v>
      </c>
      <c r="E1682" t="n" s="8">
        <v>1.0</v>
      </c>
      <c r="F1682" t="n" s="8">
        <v>61.0</v>
      </c>
      <c r="G1682" t="s" s="8">
        <v>63</v>
      </c>
      <c r="H1682" t="s" s="8">
        <v>1994</v>
      </c>
      <c r="I1682" t="s" s="8">
        <v>2011</v>
      </c>
    </row>
    <row r="1683" ht="16.0" customHeight="true">
      <c r="A1683" t="n" s="7">
        <v>5.1089029E7</v>
      </c>
      <c r="B1683" t="s" s="8">
        <v>1665</v>
      </c>
      <c r="C1683" t="n" s="8">
        <f>IF(false,"005-1181", "005-1181")</f>
      </c>
      <c r="D1683" t="s" s="8">
        <v>1836</v>
      </c>
      <c r="E1683" t="n" s="8">
        <v>1.0</v>
      </c>
      <c r="F1683" t="n" s="8">
        <v>251.0</v>
      </c>
      <c r="G1683" t="s" s="8">
        <v>63</v>
      </c>
      <c r="H1683" t="s" s="8">
        <v>1994</v>
      </c>
      <c r="I1683" t="s" s="8">
        <v>2012</v>
      </c>
    </row>
    <row r="1684" ht="16.0" customHeight="true">
      <c r="A1684" t="n" s="7">
        <v>5.1242169E7</v>
      </c>
      <c r="B1684" t="s" s="8">
        <v>1769</v>
      </c>
      <c r="C1684" t="n" s="8">
        <f>IF(false,"005-1273", "005-1273")</f>
      </c>
      <c r="D1684" t="s" s="8">
        <v>812</v>
      </c>
      <c r="E1684" t="n" s="8">
        <v>1.0</v>
      </c>
      <c r="F1684" t="n" s="8">
        <v>86.0</v>
      </c>
      <c r="G1684" t="s" s="8">
        <v>63</v>
      </c>
      <c r="H1684" t="s" s="8">
        <v>1994</v>
      </c>
      <c r="I1684" t="s" s="8">
        <v>2013</v>
      </c>
    </row>
    <row r="1685" ht="16.0" customHeight="true">
      <c r="A1685" t="n" s="7">
        <v>5.1107458E7</v>
      </c>
      <c r="B1685" t="s" s="8">
        <v>1665</v>
      </c>
      <c r="C1685" t="n" s="8">
        <f>IF(false,"005-1516", "005-1516")</f>
      </c>
      <c r="D1685" t="s" s="8">
        <v>74</v>
      </c>
      <c r="E1685" t="n" s="8">
        <v>1.0</v>
      </c>
      <c r="F1685" t="n" s="8">
        <v>369.0</v>
      </c>
      <c r="G1685" t="s" s="8">
        <v>63</v>
      </c>
      <c r="H1685" t="s" s="8">
        <v>1994</v>
      </c>
      <c r="I1685" t="s" s="8">
        <v>2014</v>
      </c>
    </row>
    <row r="1686" ht="16.0" customHeight="true">
      <c r="A1686" t="n" s="7">
        <v>5.1099336E7</v>
      </c>
      <c r="B1686" t="s" s="8">
        <v>1665</v>
      </c>
      <c r="C1686" t="n" s="8">
        <f>IF(false,"005-1519", "005-1519")</f>
      </c>
      <c r="D1686" t="s" s="8">
        <v>159</v>
      </c>
      <c r="E1686" t="n" s="8">
        <v>1.0</v>
      </c>
      <c r="F1686" t="n" s="8">
        <v>165.0</v>
      </c>
      <c r="G1686" t="s" s="8">
        <v>63</v>
      </c>
      <c r="H1686" t="s" s="8">
        <v>1994</v>
      </c>
      <c r="I1686" t="s" s="8">
        <v>2015</v>
      </c>
    </row>
    <row r="1687" ht="16.0" customHeight="true">
      <c r="A1687" t="n" s="7">
        <v>5.1494235E7</v>
      </c>
      <c r="B1687" t="s" s="8">
        <v>1911</v>
      </c>
      <c r="C1687" t="n" s="8">
        <f>IF(false,"120922966", "120922966")</f>
      </c>
      <c r="D1687" t="s" s="8">
        <v>2016</v>
      </c>
      <c r="E1687" t="n" s="8">
        <v>1.0</v>
      </c>
      <c r="F1687" t="n" s="8">
        <v>161.0</v>
      </c>
      <c r="G1687" t="s" s="8">
        <v>53</v>
      </c>
      <c r="H1687" t="s" s="8">
        <v>1994</v>
      </c>
      <c r="I1687" t="s" s="8">
        <v>2017</v>
      </c>
    </row>
    <row r="1688" ht="16.0" customHeight="true">
      <c r="A1688" t="n" s="7">
        <v>5.1457444E7</v>
      </c>
      <c r="B1688" t="s" s="8">
        <v>1837</v>
      </c>
      <c r="C1688" t="n" s="8">
        <f>IF(false,"120922877", "120922877")</f>
      </c>
      <c r="D1688" t="s" s="8">
        <v>212</v>
      </c>
      <c r="E1688" t="n" s="8">
        <v>1.0</v>
      </c>
      <c r="F1688" t="n" s="8">
        <v>507.0</v>
      </c>
      <c r="G1688" t="s" s="8">
        <v>60</v>
      </c>
      <c r="H1688" t="s" s="8">
        <v>1994</v>
      </c>
      <c r="I1688" t="s" s="8">
        <v>2018</v>
      </c>
    </row>
    <row r="1689" ht="16.0" customHeight="true">
      <c r="A1689" t="n" s="7">
        <v>5.1502258E7</v>
      </c>
      <c r="B1689" t="s" s="8">
        <v>1911</v>
      </c>
      <c r="C1689" t="n" s="8">
        <f>IF(false,"005-1515", "005-1515")</f>
      </c>
      <c r="D1689" t="s" s="8">
        <v>92</v>
      </c>
      <c r="E1689" t="n" s="8">
        <v>1.0</v>
      </c>
      <c r="F1689" t="n" s="8">
        <v>160.0</v>
      </c>
      <c r="G1689" t="s" s="8">
        <v>63</v>
      </c>
      <c r="H1689" t="s" s="8">
        <v>1994</v>
      </c>
      <c r="I1689" t="s" s="8">
        <v>2019</v>
      </c>
    </row>
    <row r="1690" ht="16.0" customHeight="true">
      <c r="A1690" t="n" s="7">
        <v>5.1500812E7</v>
      </c>
      <c r="B1690" t="s" s="8">
        <v>1911</v>
      </c>
      <c r="C1690" t="n" s="8">
        <f>IF(false,"005-1511", "005-1511")</f>
      </c>
      <c r="D1690" t="s" s="8">
        <v>282</v>
      </c>
      <c r="E1690" t="n" s="8">
        <v>2.0</v>
      </c>
      <c r="F1690" t="n" s="8">
        <v>194.0</v>
      </c>
      <c r="G1690" t="s" s="8">
        <v>63</v>
      </c>
      <c r="H1690" t="s" s="8">
        <v>1994</v>
      </c>
      <c r="I1690" t="s" s="8">
        <v>2020</v>
      </c>
    </row>
    <row r="1691" ht="16.0" customHeight="true">
      <c r="A1691" t="n" s="7">
        <v>5.1493986E7</v>
      </c>
      <c r="B1691" t="s" s="8">
        <v>1911</v>
      </c>
      <c r="C1691" t="n" s="8">
        <f>IF(false,"005-1273", "005-1273")</f>
      </c>
      <c r="D1691" t="s" s="8">
        <v>812</v>
      </c>
      <c r="E1691" t="n" s="8">
        <v>1.0</v>
      </c>
      <c r="F1691" t="n" s="8">
        <v>169.0</v>
      </c>
      <c r="G1691" t="s" s="8">
        <v>63</v>
      </c>
      <c r="H1691" t="s" s="8">
        <v>1994</v>
      </c>
      <c r="I1691" t="s" s="8">
        <v>2021</v>
      </c>
    </row>
    <row r="1692" ht="16.0" customHeight="true">
      <c r="A1692" t="n" s="7">
        <v>5.1513535E7</v>
      </c>
      <c r="B1692" t="s" s="8">
        <v>1911</v>
      </c>
      <c r="C1692" t="n" s="8">
        <f>IF(false,"120921900", "120921900")</f>
      </c>
      <c r="D1692" t="s" s="8">
        <v>299</v>
      </c>
      <c r="E1692" t="n" s="8">
        <v>1.0</v>
      </c>
      <c r="F1692" t="n" s="8">
        <v>585.0</v>
      </c>
      <c r="G1692" t="s" s="8">
        <v>63</v>
      </c>
      <c r="H1692" t="s" s="8">
        <v>1994</v>
      </c>
      <c r="I1692" t="s" s="8">
        <v>2022</v>
      </c>
    </row>
    <row r="1693" ht="16.0" customHeight="true">
      <c r="A1693" t="n" s="7">
        <v>5.1453848E7</v>
      </c>
      <c r="B1693" t="s" s="8">
        <v>1837</v>
      </c>
      <c r="C1693" t="n" s="8">
        <f>IF(false,"120922871", "120922871")</f>
      </c>
      <c r="D1693" t="s" s="8">
        <v>152</v>
      </c>
      <c r="E1693" t="n" s="8">
        <v>1.0</v>
      </c>
      <c r="F1693" t="n" s="8">
        <v>338.0</v>
      </c>
      <c r="G1693" t="s" s="8">
        <v>63</v>
      </c>
      <c r="H1693" t="s" s="8">
        <v>1994</v>
      </c>
      <c r="I1693" t="s" s="8">
        <v>2023</v>
      </c>
    </row>
    <row r="1694" ht="16.0" customHeight="true">
      <c r="A1694" t="n" s="7">
        <v>5.1106268E7</v>
      </c>
      <c r="B1694" t="s" s="8">
        <v>1665</v>
      </c>
      <c r="C1694" t="n" s="8">
        <f>IF(false,"120922877", "120922877")</f>
      </c>
      <c r="D1694" t="s" s="8">
        <v>212</v>
      </c>
      <c r="E1694" t="n" s="8">
        <v>2.0</v>
      </c>
      <c r="F1694" t="n" s="8">
        <v>176.0</v>
      </c>
      <c r="G1694" t="s" s="8">
        <v>63</v>
      </c>
      <c r="H1694" t="s" s="8">
        <v>1994</v>
      </c>
      <c r="I1694" t="s" s="8">
        <v>2024</v>
      </c>
    </row>
    <row r="1695" ht="16.0" customHeight="true">
      <c r="A1695" t="n" s="7">
        <v>5.1513527E7</v>
      </c>
      <c r="B1695" t="s" s="8">
        <v>1911</v>
      </c>
      <c r="C1695" t="n" s="8">
        <f>IF(false,"005-1273", "005-1273")</f>
      </c>
      <c r="D1695" t="s" s="8">
        <v>812</v>
      </c>
      <c r="E1695" t="n" s="8">
        <v>1.0</v>
      </c>
      <c r="F1695" t="n" s="8">
        <v>169.0</v>
      </c>
      <c r="G1695" t="s" s="8">
        <v>63</v>
      </c>
      <c r="H1695" t="s" s="8">
        <v>1994</v>
      </c>
      <c r="I1695" t="s" s="8">
        <v>2025</v>
      </c>
    </row>
    <row r="1696" ht="16.0" customHeight="true">
      <c r="A1696" t="n" s="7">
        <v>5.0932509E7</v>
      </c>
      <c r="B1696" t="s" s="8">
        <v>1558</v>
      </c>
      <c r="C1696" t="n" s="8">
        <f>IF(false,"005-1080", "005-1080")</f>
      </c>
      <c r="D1696" t="s" s="8">
        <v>180</v>
      </c>
      <c r="E1696" t="n" s="8">
        <v>1.0</v>
      </c>
      <c r="F1696" t="n" s="8">
        <v>146.0</v>
      </c>
      <c r="G1696" t="s" s="8">
        <v>63</v>
      </c>
      <c r="H1696" t="s" s="8">
        <v>1994</v>
      </c>
      <c r="I1696" t="s" s="8">
        <v>2026</v>
      </c>
    </row>
    <row r="1697" ht="16.0" customHeight="true">
      <c r="A1697" t="n" s="7">
        <v>5.1428616E7</v>
      </c>
      <c r="B1697" t="s" s="8">
        <v>1837</v>
      </c>
      <c r="C1697" t="n" s="8">
        <f>IF(false,"005-1254", "005-1254")</f>
      </c>
      <c r="D1697" t="s" s="8">
        <v>59</v>
      </c>
      <c r="E1697" t="n" s="8">
        <v>1.0</v>
      </c>
      <c r="F1697" t="n" s="8">
        <v>145.0</v>
      </c>
      <c r="G1697" t="s" s="8">
        <v>63</v>
      </c>
      <c r="H1697" t="s" s="8">
        <v>1994</v>
      </c>
      <c r="I1697" t="s" s="8">
        <v>2027</v>
      </c>
    </row>
    <row r="1698" ht="16.0" customHeight="true">
      <c r="A1698" t="n" s="7">
        <v>5.1095746E7</v>
      </c>
      <c r="B1698" t="s" s="8">
        <v>1665</v>
      </c>
      <c r="C1698" t="n" s="8">
        <f>IF(false,"005-1516", "005-1516")</f>
      </c>
      <c r="D1698" t="s" s="8">
        <v>74</v>
      </c>
      <c r="E1698" t="n" s="8">
        <v>1.0</v>
      </c>
      <c r="F1698" t="n" s="8">
        <v>147.0</v>
      </c>
      <c r="G1698" t="s" s="8">
        <v>63</v>
      </c>
      <c r="H1698" t="s" s="8">
        <v>1994</v>
      </c>
      <c r="I1698" t="s" s="8">
        <v>2028</v>
      </c>
    </row>
    <row r="1699" ht="16.0" customHeight="true">
      <c r="A1699" t="n" s="7">
        <v>5.1133028E7</v>
      </c>
      <c r="B1699" t="s" s="8">
        <v>1727</v>
      </c>
      <c r="C1699" t="n" s="8">
        <f>IF(false,"120921957", "120921957")</f>
      </c>
      <c r="D1699" t="s" s="8">
        <v>362</v>
      </c>
      <c r="E1699" t="n" s="8">
        <v>2.0</v>
      </c>
      <c r="F1699" t="n" s="8">
        <v>298.0</v>
      </c>
      <c r="G1699" t="s" s="8">
        <v>63</v>
      </c>
      <c r="H1699" t="s" s="8">
        <v>1994</v>
      </c>
      <c r="I1699" t="s" s="8">
        <v>2029</v>
      </c>
    </row>
    <row r="1700" ht="16.0" customHeight="true">
      <c r="A1700" t="n" s="7">
        <v>5.1102575E7</v>
      </c>
      <c r="B1700" t="s" s="8">
        <v>1665</v>
      </c>
      <c r="C1700" t="n" s="8">
        <f>IF(false,"120921957", "120921957")</f>
      </c>
      <c r="D1700" t="s" s="8">
        <v>362</v>
      </c>
      <c r="E1700" t="n" s="8">
        <v>1.0</v>
      </c>
      <c r="F1700" t="n" s="8">
        <v>154.0</v>
      </c>
      <c r="G1700" t="s" s="8">
        <v>63</v>
      </c>
      <c r="H1700" t="s" s="8">
        <v>1994</v>
      </c>
      <c r="I1700" t="s" s="8">
        <v>2030</v>
      </c>
    </row>
    <row r="1701" ht="16.0" customHeight="true">
      <c r="A1701" t="n" s="7">
        <v>5.125146E7</v>
      </c>
      <c r="B1701" t="s" s="8">
        <v>1769</v>
      </c>
      <c r="C1701" t="n" s="8">
        <f>IF(false,"120923134", "120923134")</f>
      </c>
      <c r="D1701" t="s" s="8">
        <v>736</v>
      </c>
      <c r="E1701" t="n" s="8">
        <v>1.0</v>
      </c>
      <c r="F1701" t="n" s="8">
        <v>200.0</v>
      </c>
      <c r="G1701" t="s" s="8">
        <v>63</v>
      </c>
      <c r="H1701" t="s" s="8">
        <v>1994</v>
      </c>
      <c r="I1701" t="s" s="8">
        <v>2031</v>
      </c>
    </row>
    <row r="1702" ht="16.0" customHeight="true">
      <c r="A1702" t="n" s="7">
        <v>5.1497916E7</v>
      </c>
      <c r="B1702" t="s" s="8">
        <v>1911</v>
      </c>
      <c r="C1702" t="n" s="8">
        <f>IF(false,"005-1515", "005-1515")</f>
      </c>
      <c r="D1702" t="s" s="8">
        <v>92</v>
      </c>
      <c r="E1702" t="n" s="8">
        <v>1.0</v>
      </c>
      <c r="F1702" t="n" s="8">
        <v>60.0</v>
      </c>
      <c r="G1702" t="s" s="8">
        <v>63</v>
      </c>
      <c r="H1702" t="s" s="8">
        <v>1994</v>
      </c>
      <c r="I1702" t="s" s="8">
        <v>2032</v>
      </c>
    </row>
    <row r="1703" ht="16.0" customHeight="true">
      <c r="A1703" t="n" s="7">
        <v>5.1439805E7</v>
      </c>
      <c r="B1703" t="s" s="8">
        <v>1837</v>
      </c>
      <c r="C1703" t="n" s="8">
        <f>IF(false,"003-318", "003-318")</f>
      </c>
      <c r="D1703" t="s" s="8">
        <v>109</v>
      </c>
      <c r="E1703" t="n" s="8">
        <v>1.0</v>
      </c>
      <c r="F1703" t="n" s="8">
        <v>94.0</v>
      </c>
      <c r="G1703" t="s" s="8">
        <v>63</v>
      </c>
      <c r="H1703" t="s" s="8">
        <v>1994</v>
      </c>
      <c r="I1703" t="s" s="8">
        <v>2033</v>
      </c>
    </row>
    <row r="1704" ht="16.0" customHeight="true">
      <c r="A1704" t="n" s="7">
        <v>5.1503272E7</v>
      </c>
      <c r="B1704" t="s" s="8">
        <v>1911</v>
      </c>
      <c r="C1704" t="n" s="8">
        <f>IF(false,"005-1512", "005-1512")</f>
      </c>
      <c r="D1704" t="s" s="8">
        <v>94</v>
      </c>
      <c r="E1704" t="n" s="8">
        <v>2.0</v>
      </c>
      <c r="F1704" t="n" s="8">
        <v>428.0</v>
      </c>
      <c r="G1704" t="s" s="8">
        <v>63</v>
      </c>
      <c r="H1704" t="s" s="8">
        <v>1994</v>
      </c>
      <c r="I1704" t="s" s="8">
        <v>2034</v>
      </c>
    </row>
    <row r="1705" ht="16.0" customHeight="true">
      <c r="A1705" t="n" s="7">
        <v>5.1419184E7</v>
      </c>
      <c r="B1705" t="s" s="8">
        <v>1837</v>
      </c>
      <c r="C1705" t="n" s="8">
        <f>IF(false,"120921872", "120921872")</f>
      </c>
      <c r="D1705" t="s" s="8">
        <v>1229</v>
      </c>
      <c r="E1705" t="n" s="8">
        <v>1.0</v>
      </c>
      <c r="F1705" t="n" s="8">
        <v>24.0</v>
      </c>
      <c r="G1705" t="s" s="8">
        <v>63</v>
      </c>
      <c r="H1705" t="s" s="8">
        <v>1994</v>
      </c>
      <c r="I1705" t="s" s="8">
        <v>2035</v>
      </c>
    </row>
    <row r="1706" ht="16.0" customHeight="true">
      <c r="A1706" t="n" s="7">
        <v>5.1519048E7</v>
      </c>
      <c r="B1706" t="s" s="8">
        <v>1911</v>
      </c>
      <c r="C1706" t="n" s="8">
        <f>IF(false,"120922950", "120922950")</f>
      </c>
      <c r="D1706" t="s" s="8">
        <v>1242</v>
      </c>
      <c r="E1706" t="n" s="8">
        <v>1.0</v>
      </c>
      <c r="F1706" t="n" s="8">
        <v>1240.0</v>
      </c>
      <c r="G1706" t="s" s="8">
        <v>53</v>
      </c>
      <c r="H1706" t="s" s="8">
        <v>1994</v>
      </c>
      <c r="I1706" t="s" s="8">
        <v>2036</v>
      </c>
    </row>
    <row r="1707" ht="16.0" customHeight="true">
      <c r="A1707" t="n" s="7">
        <v>5.1186514E7</v>
      </c>
      <c r="B1707" t="s" s="8">
        <v>1727</v>
      </c>
      <c r="C1707" t="n" s="8">
        <f>IF(false,"120921747", "120921747")</f>
      </c>
      <c r="D1707" t="s" s="8">
        <v>1804</v>
      </c>
      <c r="E1707" t="n" s="8">
        <v>1.0</v>
      </c>
      <c r="F1707" t="n" s="8">
        <v>112.0</v>
      </c>
      <c r="G1707" t="s" s="8">
        <v>63</v>
      </c>
      <c r="H1707" t="s" s="8">
        <v>1994</v>
      </c>
      <c r="I1707" t="s" s="8">
        <v>2037</v>
      </c>
    </row>
    <row r="1708" ht="16.0" customHeight="true">
      <c r="A1708" t="n" s="7">
        <v>5.1513527E7</v>
      </c>
      <c r="B1708" t="s" s="8">
        <v>1911</v>
      </c>
      <c r="C1708" t="n" s="8">
        <f>IF(false,"005-1273", "005-1273")</f>
      </c>
      <c r="D1708" t="s" s="8">
        <v>812</v>
      </c>
      <c r="E1708" t="n" s="8">
        <v>1.0</v>
      </c>
      <c r="F1708" t="n" s="8">
        <v>193.0</v>
      </c>
      <c r="G1708" t="s" s="8">
        <v>60</v>
      </c>
      <c r="H1708" t="s" s="8">
        <v>1994</v>
      </c>
      <c r="I1708" t="s" s="8">
        <v>2038</v>
      </c>
    </row>
    <row r="1709" ht="16.0" customHeight="true">
      <c r="A1709" t="n" s="7">
        <v>5.1513527E7</v>
      </c>
      <c r="B1709" t="s" s="8">
        <v>1911</v>
      </c>
      <c r="C1709" t="n" s="8">
        <f>IF(false,"005-1255", "005-1255")</f>
      </c>
      <c r="D1709" t="s" s="8">
        <v>234</v>
      </c>
      <c r="E1709" t="n" s="8">
        <v>1.0</v>
      </c>
      <c r="F1709" t="n" s="8">
        <v>190.0</v>
      </c>
      <c r="G1709" t="s" s="8">
        <v>60</v>
      </c>
      <c r="H1709" t="s" s="8">
        <v>1994</v>
      </c>
      <c r="I1709" t="s" s="8">
        <v>2038</v>
      </c>
    </row>
    <row r="1710" ht="16.0" customHeight="true">
      <c r="A1710" t="n" s="7">
        <v>5.1500812E7</v>
      </c>
      <c r="B1710" t="s" s="8">
        <v>1911</v>
      </c>
      <c r="C1710" t="n" s="8">
        <f>IF(false,"005-1511", "005-1511")</f>
      </c>
      <c r="D1710" t="s" s="8">
        <v>282</v>
      </c>
      <c r="E1710" t="n" s="8">
        <v>2.0</v>
      </c>
      <c r="F1710" t="n" s="8">
        <v>273.0</v>
      </c>
      <c r="G1710" t="s" s="8">
        <v>53</v>
      </c>
      <c r="H1710" t="s" s="8">
        <v>1994</v>
      </c>
      <c r="I1710" t="s" s="8">
        <v>2039</v>
      </c>
    </row>
    <row r="1711" ht="16.0" customHeight="true">
      <c r="A1711" t="n" s="7">
        <v>5.1494832E7</v>
      </c>
      <c r="B1711" t="s" s="8">
        <v>1911</v>
      </c>
      <c r="C1711" t="n" s="8">
        <f>IF(false,"120922947", "120922947")</f>
      </c>
      <c r="D1711" t="s" s="8">
        <v>491</v>
      </c>
      <c r="E1711" t="n" s="8">
        <v>1.0</v>
      </c>
      <c r="F1711" t="n" s="8">
        <v>51.0</v>
      </c>
      <c r="G1711" t="s" s="8">
        <v>60</v>
      </c>
      <c r="H1711" t="s" s="8">
        <v>1994</v>
      </c>
      <c r="I1711" t="s" s="8">
        <v>2040</v>
      </c>
    </row>
    <row r="1712" ht="16.0" customHeight="true">
      <c r="A1712" t="n" s="7">
        <v>5.1487312E7</v>
      </c>
      <c r="B1712" t="s" s="8">
        <v>1837</v>
      </c>
      <c r="C1712" t="n" s="8">
        <f>IF(false,"120921202", "120921202")</f>
      </c>
      <c r="D1712" t="s" s="8">
        <v>1464</v>
      </c>
      <c r="E1712" t="n" s="8">
        <v>1.0</v>
      </c>
      <c r="F1712" t="n" s="8">
        <v>23.0</v>
      </c>
      <c r="G1712" t="s" s="8">
        <v>60</v>
      </c>
      <c r="H1712" t="s" s="8">
        <v>1994</v>
      </c>
      <c r="I1712" t="s" s="8">
        <v>2041</v>
      </c>
    </row>
    <row r="1713" ht="16.0" customHeight="true">
      <c r="A1713" t="n" s="7">
        <v>5.1470347E7</v>
      </c>
      <c r="B1713" t="s" s="8">
        <v>1837</v>
      </c>
      <c r="C1713" t="n" s="8">
        <f>IF(false,"120921439", "120921439")</f>
      </c>
      <c r="D1713" t="s" s="8">
        <v>57</v>
      </c>
      <c r="E1713" t="n" s="8">
        <v>1.0</v>
      </c>
      <c r="F1713" t="n" s="8">
        <v>198.0</v>
      </c>
      <c r="G1713" t="s" s="8">
        <v>53</v>
      </c>
      <c r="H1713" t="s" s="8">
        <v>1994</v>
      </c>
      <c r="I1713" t="s" s="8">
        <v>2042</v>
      </c>
    </row>
    <row r="1714" ht="16.0" customHeight="true">
      <c r="A1714" t="n" s="7">
        <v>5.158577E7</v>
      </c>
      <c r="B1714" t="s" s="8">
        <v>1911</v>
      </c>
      <c r="C1714" t="n" s="8">
        <f>IF(false,"005-1273", "005-1273")</f>
      </c>
      <c r="D1714" t="s" s="8">
        <v>812</v>
      </c>
      <c r="E1714" t="n" s="8">
        <v>1.0</v>
      </c>
      <c r="F1714" t="n" s="8">
        <v>219.0</v>
      </c>
      <c r="G1714" t="s" s="8">
        <v>60</v>
      </c>
      <c r="H1714" t="s" s="8">
        <v>1994</v>
      </c>
      <c r="I1714" t="s" s="8">
        <v>2043</v>
      </c>
    </row>
    <row r="1715" ht="16.0" customHeight="true">
      <c r="A1715" t="n" s="7">
        <v>5.1374386E7</v>
      </c>
      <c r="B1715" t="s" s="8">
        <v>1769</v>
      </c>
      <c r="C1715" t="n" s="8">
        <f>IF(false,"005-1517", "005-1517")</f>
      </c>
      <c r="D1715" t="s" s="8">
        <v>97</v>
      </c>
      <c r="E1715" t="n" s="8">
        <v>1.0</v>
      </c>
      <c r="F1715" t="n" s="8">
        <v>161.0</v>
      </c>
      <c r="G1715" t="s" s="8">
        <v>63</v>
      </c>
      <c r="H1715" t="s" s="8">
        <v>1994</v>
      </c>
      <c r="I1715" t="s" s="8">
        <v>2044</v>
      </c>
    </row>
    <row r="1716" ht="16.0" customHeight="true">
      <c r="A1716" t="n" s="7">
        <v>5.1500295E7</v>
      </c>
      <c r="B1716" t="s" s="8">
        <v>1911</v>
      </c>
      <c r="C1716" t="n" s="8">
        <f>IF(false,"120922954", "120922954")</f>
      </c>
      <c r="D1716" t="s" s="8">
        <v>294</v>
      </c>
      <c r="E1716" t="n" s="8">
        <v>1.0</v>
      </c>
      <c r="F1716" t="n" s="8">
        <v>195.0</v>
      </c>
      <c r="G1716" t="s" s="8">
        <v>60</v>
      </c>
      <c r="H1716" t="s" s="8">
        <v>1994</v>
      </c>
      <c r="I1716" t="s" s="8">
        <v>2045</v>
      </c>
    </row>
    <row r="1717" ht="16.0" customHeight="true">
      <c r="A1717" t="n" s="7">
        <v>5.1398913E7</v>
      </c>
      <c r="B1717" t="s" s="8">
        <v>1837</v>
      </c>
      <c r="C1717" t="n" s="8">
        <f>IF(false,"120922981", "120922981")</f>
      </c>
      <c r="D1717" t="s" s="8">
        <v>952</v>
      </c>
      <c r="E1717" t="n" s="8">
        <v>1.0</v>
      </c>
      <c r="F1717" t="n" s="8">
        <v>265.0</v>
      </c>
      <c r="G1717" t="s" s="8">
        <v>60</v>
      </c>
      <c r="H1717" t="s" s="8">
        <v>1994</v>
      </c>
      <c r="I1717" t="s" s="8">
        <v>2046</v>
      </c>
    </row>
    <row r="1718" ht="16.0" customHeight="true">
      <c r="A1718" t="n" s="7">
        <v>5.1567965E7</v>
      </c>
      <c r="B1718" t="s" s="8">
        <v>1911</v>
      </c>
      <c r="C1718" t="n" s="8">
        <f>IF(false,"005-1273", "005-1273")</f>
      </c>
      <c r="D1718" t="s" s="8">
        <v>812</v>
      </c>
      <c r="E1718" t="n" s="8">
        <v>1.0</v>
      </c>
      <c r="F1718" t="n" s="8">
        <v>698.0</v>
      </c>
      <c r="G1718" t="s" s="8">
        <v>53</v>
      </c>
      <c r="H1718" t="s" s="8">
        <v>1994</v>
      </c>
      <c r="I1718" t="s" s="8">
        <v>2047</v>
      </c>
    </row>
    <row r="1719" ht="16.0" customHeight="true">
      <c r="A1719" t="n" s="7">
        <v>5.1500381E7</v>
      </c>
      <c r="B1719" t="s" s="8">
        <v>1911</v>
      </c>
      <c r="C1719" t="n" s="8">
        <f>IF(false,"120922947", "120922947")</f>
      </c>
      <c r="D1719" t="s" s="8">
        <v>491</v>
      </c>
      <c r="E1719" t="n" s="8">
        <v>1.0</v>
      </c>
      <c r="F1719" t="n" s="8">
        <v>582.0</v>
      </c>
      <c r="G1719" t="s" s="8">
        <v>53</v>
      </c>
      <c r="H1719" t="s" s="8">
        <v>1994</v>
      </c>
      <c r="I1719" t="s" s="8">
        <v>2048</v>
      </c>
    </row>
    <row r="1720" ht="16.0" customHeight="true">
      <c r="A1720" t="n" s="7">
        <v>5.1388753E7</v>
      </c>
      <c r="B1720" t="s" s="8">
        <v>1837</v>
      </c>
      <c r="C1720" t="n" s="8">
        <f>IF(false,"120922947", "120922947")</f>
      </c>
      <c r="D1720" t="s" s="8">
        <v>491</v>
      </c>
      <c r="E1720" t="n" s="8">
        <v>1.0</v>
      </c>
      <c r="F1720" t="n" s="8">
        <v>1156.0</v>
      </c>
      <c r="G1720" t="s" s="8">
        <v>53</v>
      </c>
      <c r="H1720" t="s" s="8">
        <v>1994</v>
      </c>
      <c r="I1720" t="s" s="8">
        <v>2049</v>
      </c>
    </row>
    <row r="1721" ht="16.0" customHeight="true">
      <c r="A1721" t="n" s="7">
        <v>5.1403885E7</v>
      </c>
      <c r="B1721" t="s" s="8">
        <v>1837</v>
      </c>
      <c r="C1721" t="n" s="8">
        <f>IF(false,"120922903", "120922903")</f>
      </c>
      <c r="D1721" t="s" s="8">
        <v>552</v>
      </c>
      <c r="E1721" t="n" s="8">
        <v>1.0</v>
      </c>
      <c r="F1721" t="n" s="8">
        <v>270.0</v>
      </c>
      <c r="G1721" t="s" s="8">
        <v>63</v>
      </c>
      <c r="H1721" t="s" s="8">
        <v>1994</v>
      </c>
      <c r="I1721" t="s" s="8">
        <v>2050</v>
      </c>
    </row>
    <row r="1722" ht="16.0" customHeight="true">
      <c r="A1722" t="n" s="7">
        <v>5.1552538E7</v>
      </c>
      <c r="B1722" t="s" s="8">
        <v>1911</v>
      </c>
      <c r="C1722" t="n" s="8">
        <f>IF(false,"005-1254", "005-1254")</f>
      </c>
      <c r="D1722" t="s" s="8">
        <v>59</v>
      </c>
      <c r="E1722" t="n" s="8">
        <v>1.0</v>
      </c>
      <c r="F1722" t="n" s="8">
        <v>18.0</v>
      </c>
      <c r="G1722" t="s" s="8">
        <v>60</v>
      </c>
      <c r="H1722" t="s" s="8">
        <v>1994</v>
      </c>
      <c r="I1722" t="s" s="8">
        <v>2051</v>
      </c>
    </row>
    <row r="1723" ht="16.0" customHeight="true">
      <c r="A1723" t="n" s="7">
        <v>5.1080166E7</v>
      </c>
      <c r="B1723" t="s" s="8">
        <v>1665</v>
      </c>
      <c r="C1723" t="n" s="8">
        <f>IF(false,"120921937", "120921937")</f>
      </c>
      <c r="D1723" t="s" s="8">
        <v>2052</v>
      </c>
      <c r="E1723" t="n" s="8">
        <v>1.0</v>
      </c>
      <c r="F1723" t="n" s="8">
        <v>151.0</v>
      </c>
      <c r="G1723" t="s" s="8">
        <v>63</v>
      </c>
      <c r="H1723" t="s" s="8">
        <v>1994</v>
      </c>
      <c r="I1723" t="s" s="8">
        <v>2053</v>
      </c>
    </row>
    <row r="1724" ht="16.0" customHeight="true">
      <c r="A1724" t="n" s="7">
        <v>5.1375781E7</v>
      </c>
      <c r="B1724" t="s" s="8">
        <v>1769</v>
      </c>
      <c r="C1724" t="n" s="8">
        <f>IF(false,"120922954", "120922954")</f>
      </c>
      <c r="D1724" t="s" s="8">
        <v>294</v>
      </c>
      <c r="E1724" t="n" s="8">
        <v>1.0</v>
      </c>
      <c r="F1724" t="n" s="8">
        <v>639.0</v>
      </c>
      <c r="G1724" t="s" s="8">
        <v>53</v>
      </c>
      <c r="H1724" t="s" s="8">
        <v>1994</v>
      </c>
      <c r="I1724" t="s" s="8">
        <v>2054</v>
      </c>
    </row>
    <row r="1725" ht="16.0" customHeight="true">
      <c r="A1725" t="n" s="7">
        <v>5.1374386E7</v>
      </c>
      <c r="B1725" t="s" s="8">
        <v>1769</v>
      </c>
      <c r="C1725" t="n" s="8">
        <f>IF(false,"005-1517", "005-1517")</f>
      </c>
      <c r="D1725" t="s" s="8">
        <v>97</v>
      </c>
      <c r="E1725" t="n" s="8">
        <v>1.0</v>
      </c>
      <c r="F1725" t="n" s="8">
        <v>312.0</v>
      </c>
      <c r="G1725" t="s" s="8">
        <v>53</v>
      </c>
      <c r="H1725" t="s" s="8">
        <v>1994</v>
      </c>
      <c r="I1725" t="s" s="8">
        <v>2055</v>
      </c>
    </row>
    <row r="1726" ht="16.0" customHeight="true">
      <c r="A1726" t="n" s="7">
        <v>5.1364112E7</v>
      </c>
      <c r="B1726" t="s" s="8">
        <v>1769</v>
      </c>
      <c r="C1726" t="n" s="8">
        <f>IF(false,"002-106", "002-106")</f>
      </c>
      <c r="D1726" t="s" s="8">
        <v>1944</v>
      </c>
      <c r="E1726" t="n" s="8">
        <v>1.0</v>
      </c>
      <c r="F1726" t="n" s="8">
        <v>114.0</v>
      </c>
      <c r="G1726" t="s" s="8">
        <v>60</v>
      </c>
      <c r="H1726" t="s" s="8">
        <v>1994</v>
      </c>
      <c r="I1726" t="s" s="8">
        <v>2056</v>
      </c>
    </row>
    <row r="1727" ht="16.0" customHeight="true">
      <c r="A1727" t="n" s="7">
        <v>5.1511926E7</v>
      </c>
      <c r="B1727" t="s" s="8">
        <v>1911</v>
      </c>
      <c r="C1727" t="n" s="8">
        <f>IF(false,"005-1273", "005-1273")</f>
      </c>
      <c r="D1727" t="s" s="8">
        <v>812</v>
      </c>
      <c r="E1727" t="n" s="8">
        <v>1.0</v>
      </c>
      <c r="F1727" t="n" s="8">
        <v>239.0</v>
      </c>
      <c r="G1727" t="s" s="8">
        <v>63</v>
      </c>
      <c r="H1727" t="s" s="8">
        <v>1994</v>
      </c>
      <c r="I1727" t="s" s="8">
        <v>2057</v>
      </c>
    </row>
    <row r="1728" ht="16.0" customHeight="true">
      <c r="A1728" t="n" s="7">
        <v>5.0953215E7</v>
      </c>
      <c r="B1728" t="s" s="8">
        <v>1558</v>
      </c>
      <c r="C1728" t="n" s="8">
        <f>IF(false,"005-1080", "005-1080")</f>
      </c>
      <c r="D1728" t="s" s="8">
        <v>180</v>
      </c>
      <c r="E1728" t="n" s="8">
        <v>1.0</v>
      </c>
      <c r="F1728" t="n" s="8">
        <v>146.0</v>
      </c>
      <c r="G1728" t="s" s="8">
        <v>63</v>
      </c>
      <c r="H1728" t="s" s="8">
        <v>1994</v>
      </c>
      <c r="I1728" t="s" s="8">
        <v>2058</v>
      </c>
    </row>
    <row r="1729" ht="16.0" customHeight="true">
      <c r="A1729" t="n" s="7">
        <v>5.1490966E7</v>
      </c>
      <c r="B1729" t="s" s="8">
        <v>1837</v>
      </c>
      <c r="C1729" t="n" s="8">
        <f>IF(false,"003-318", "003-318")</f>
      </c>
      <c r="D1729" t="s" s="8">
        <v>109</v>
      </c>
      <c r="E1729" t="n" s="8">
        <v>1.0</v>
      </c>
      <c r="F1729" t="n" s="8">
        <v>554.0</v>
      </c>
      <c r="G1729" t="s" s="8">
        <v>60</v>
      </c>
      <c r="H1729" t="s" s="8">
        <v>1994</v>
      </c>
      <c r="I1729" t="s" s="8">
        <v>2059</v>
      </c>
    </row>
    <row r="1730" ht="16.0" customHeight="true">
      <c r="A1730" t="n" s="7">
        <v>5.1490966E7</v>
      </c>
      <c r="B1730" t="s" s="8">
        <v>1837</v>
      </c>
      <c r="C1730" t="n" s="8">
        <f>IF(false,"003-318", "003-318")</f>
      </c>
      <c r="D1730" t="s" s="8">
        <v>109</v>
      </c>
      <c r="E1730" t="n" s="8">
        <v>1.0</v>
      </c>
      <c r="F1730" t="n" s="8">
        <v>94.0</v>
      </c>
      <c r="G1730" t="s" s="8">
        <v>63</v>
      </c>
      <c r="H1730" t="s" s="8">
        <v>1994</v>
      </c>
      <c r="I1730" t="s" s="8">
        <v>2060</v>
      </c>
    </row>
    <row r="1731" ht="16.0" customHeight="true">
      <c r="A1731" t="n" s="7">
        <v>5.0943708E7</v>
      </c>
      <c r="B1731" t="s" s="8">
        <v>1558</v>
      </c>
      <c r="C1731" t="n" s="8">
        <f>IF(false,"005-1513", "005-1513")</f>
      </c>
      <c r="D1731" t="s" s="8">
        <v>129</v>
      </c>
      <c r="E1731" t="n" s="8">
        <v>1.0</v>
      </c>
      <c r="F1731" t="n" s="8">
        <v>154.0</v>
      </c>
      <c r="G1731" t="s" s="8">
        <v>63</v>
      </c>
      <c r="H1731" t="s" s="8">
        <v>1994</v>
      </c>
      <c r="I1731" t="s" s="8">
        <v>2061</v>
      </c>
    </row>
    <row r="1732" ht="16.0" customHeight="true">
      <c r="A1732" t="n" s="7">
        <v>5.1453907E7</v>
      </c>
      <c r="B1732" t="s" s="8">
        <v>1837</v>
      </c>
      <c r="C1732" t="n" s="8">
        <f>IF(false,"120923125", "120923125")</f>
      </c>
      <c r="D1732" t="s" s="8">
        <v>2062</v>
      </c>
      <c r="E1732" t="n" s="8">
        <v>1.0</v>
      </c>
      <c r="F1732" t="n" s="8">
        <v>215.0</v>
      </c>
      <c r="G1732" t="s" s="8">
        <v>60</v>
      </c>
      <c r="H1732" t="s" s="8">
        <v>1994</v>
      </c>
      <c r="I1732" t="s" s="8">
        <v>2063</v>
      </c>
    </row>
    <row r="1733" ht="16.0" customHeight="true">
      <c r="A1733" t="n" s="7">
        <v>5.1309707E7</v>
      </c>
      <c r="B1733" t="s" s="8">
        <v>1769</v>
      </c>
      <c r="C1733" t="n" s="8">
        <f>IF(false,"005-1516", "005-1516")</f>
      </c>
      <c r="D1733" t="s" s="8">
        <v>74</v>
      </c>
      <c r="E1733" t="n" s="8">
        <v>1.0</v>
      </c>
      <c r="F1733" t="n" s="8">
        <v>570.0</v>
      </c>
      <c r="G1733" t="s" s="8">
        <v>53</v>
      </c>
      <c r="H1733" t="s" s="8">
        <v>1994</v>
      </c>
      <c r="I1733" t="s" s="8">
        <v>2064</v>
      </c>
    </row>
    <row r="1734" ht="16.0" customHeight="true">
      <c r="A1734" t="n" s="7">
        <v>5.1298267E7</v>
      </c>
      <c r="B1734" t="s" s="8">
        <v>1769</v>
      </c>
      <c r="C1734" t="n" s="8">
        <f>IF(false,"120923170", "120923170")</f>
      </c>
      <c r="D1734" t="s" s="8">
        <v>915</v>
      </c>
      <c r="E1734" t="n" s="8">
        <v>1.0</v>
      </c>
      <c r="F1734" t="n" s="8">
        <v>501.0</v>
      </c>
      <c r="G1734" t="s" s="8">
        <v>53</v>
      </c>
      <c r="H1734" t="s" s="8">
        <v>1994</v>
      </c>
      <c r="I1734" t="s" s="8">
        <v>2065</v>
      </c>
    </row>
    <row r="1735" ht="16.0" customHeight="true">
      <c r="A1735" t="n" s="7">
        <v>5.1282352E7</v>
      </c>
      <c r="B1735" t="s" s="8">
        <v>1769</v>
      </c>
      <c r="C1735" t="n" s="8">
        <f>IF(false,"120922783", "120922783")</f>
      </c>
      <c r="D1735" t="s" s="8">
        <v>1840</v>
      </c>
      <c r="E1735" t="n" s="8">
        <v>1.0</v>
      </c>
      <c r="F1735" t="n" s="8">
        <v>418.0</v>
      </c>
      <c r="G1735" t="s" s="8">
        <v>53</v>
      </c>
      <c r="H1735" t="s" s="8">
        <v>1994</v>
      </c>
      <c r="I1735" t="s" s="8">
        <v>2066</v>
      </c>
    </row>
    <row r="1736" ht="16.0" customHeight="true">
      <c r="A1736" t="n" s="7">
        <v>5.125146E7</v>
      </c>
      <c r="B1736" t="s" s="8">
        <v>1769</v>
      </c>
      <c r="C1736" t="n" s="8">
        <f>IF(false,"120923134", "120923134")</f>
      </c>
      <c r="D1736" t="s" s="8">
        <v>736</v>
      </c>
      <c r="E1736" t="n" s="8">
        <v>1.0</v>
      </c>
      <c r="F1736" t="n" s="8">
        <v>3321.0</v>
      </c>
      <c r="G1736" t="s" s="8">
        <v>53</v>
      </c>
      <c r="H1736" t="s" s="8">
        <v>1994</v>
      </c>
      <c r="I1736" t="s" s="8">
        <v>2067</v>
      </c>
    </row>
    <row r="1737" ht="16.0" customHeight="true">
      <c r="A1737" t="n" s="7">
        <v>5.1242308E7</v>
      </c>
      <c r="B1737" t="s" s="8">
        <v>1769</v>
      </c>
      <c r="C1737" t="n" s="8">
        <f>IF(false,"120922947", "120922947")</f>
      </c>
      <c r="D1737" t="s" s="8">
        <v>491</v>
      </c>
      <c r="E1737" t="n" s="8">
        <v>1.0</v>
      </c>
      <c r="F1737" t="n" s="8">
        <v>195.0</v>
      </c>
      <c r="G1737" t="s" s="8">
        <v>60</v>
      </c>
      <c r="H1737" t="s" s="8">
        <v>1994</v>
      </c>
      <c r="I1737" t="s" s="8">
        <v>2068</v>
      </c>
    </row>
    <row r="1738" ht="16.0" customHeight="true">
      <c r="A1738" t="n" s="7">
        <v>5.053051E7</v>
      </c>
      <c r="B1738" t="s" s="8">
        <v>1321</v>
      </c>
      <c r="C1738" t="n" s="8">
        <f>IF(false,"120921370", "120921370")</f>
      </c>
      <c r="D1738" t="s" s="8">
        <v>127</v>
      </c>
      <c r="E1738" t="n" s="8">
        <v>2.0</v>
      </c>
      <c r="F1738" t="n" s="8">
        <v>440.0</v>
      </c>
      <c r="G1738" t="s" s="8">
        <v>63</v>
      </c>
      <c r="H1738" t="s" s="8">
        <v>1994</v>
      </c>
      <c r="I1738" t="s" s="8">
        <v>2069</v>
      </c>
    </row>
    <row r="1739" ht="16.0" customHeight="true">
      <c r="A1739" t="n" s="7">
        <v>5.0940418E7</v>
      </c>
      <c r="B1739" t="s" s="8">
        <v>1558</v>
      </c>
      <c r="C1739" t="n" s="8">
        <f>IF(false,"003-318", "003-318")</f>
      </c>
      <c r="D1739" t="s" s="8">
        <v>109</v>
      </c>
      <c r="E1739" t="n" s="8">
        <v>2.0</v>
      </c>
      <c r="F1739" t="n" s="8">
        <v>202.0</v>
      </c>
      <c r="G1739" t="s" s="8">
        <v>63</v>
      </c>
      <c r="H1739" t="s" s="8">
        <v>1994</v>
      </c>
      <c r="I1739" t="s" s="8">
        <v>2070</v>
      </c>
    </row>
    <row r="1740" ht="16.0" customHeight="true">
      <c r="A1740" t="n" s="7">
        <v>5.1292635E7</v>
      </c>
      <c r="B1740" t="s" s="8">
        <v>1769</v>
      </c>
      <c r="C1740" t="n" s="8">
        <f>IF(false,"120922872", "120922872")</f>
      </c>
      <c r="D1740" t="s" s="8">
        <v>516</v>
      </c>
      <c r="E1740" t="n" s="8">
        <v>1.0</v>
      </c>
      <c r="F1740" t="n" s="8">
        <v>265.0</v>
      </c>
      <c r="G1740" t="s" s="8">
        <v>63</v>
      </c>
      <c r="H1740" t="s" s="8">
        <v>1994</v>
      </c>
      <c r="I1740" t="s" s="8">
        <v>2071</v>
      </c>
    </row>
    <row r="1741" ht="16.0" customHeight="true">
      <c r="A1741" t="n" s="7">
        <v>5.0516298E7</v>
      </c>
      <c r="B1741" t="s" s="8">
        <v>1321</v>
      </c>
      <c r="C1741" t="n" s="8">
        <f>IF(false,"120921370", "120921370")</f>
      </c>
      <c r="D1741" t="s" s="8">
        <v>127</v>
      </c>
      <c r="E1741" t="n" s="8">
        <v>1.0</v>
      </c>
      <c r="F1741" t="n" s="8">
        <v>220.0</v>
      </c>
      <c r="G1741" t="s" s="8">
        <v>63</v>
      </c>
      <c r="H1741" t="s" s="8">
        <v>1994</v>
      </c>
      <c r="I1741" t="s" s="8">
        <v>2072</v>
      </c>
    </row>
    <row r="1742" ht="16.0" customHeight="true">
      <c r="A1742" t="n" s="7">
        <v>5.1089568E7</v>
      </c>
      <c r="B1742" t="s" s="8">
        <v>1665</v>
      </c>
      <c r="C1742" t="n" s="8">
        <f>IF(false,"120922768", "120922768")</f>
      </c>
      <c r="D1742" t="s" s="8">
        <v>226</v>
      </c>
      <c r="E1742" t="n" s="8">
        <v>1.0</v>
      </c>
      <c r="F1742" t="n" s="8">
        <v>226.0</v>
      </c>
      <c r="G1742" t="s" s="8">
        <v>63</v>
      </c>
      <c r="H1742" t="s" s="8">
        <v>1994</v>
      </c>
      <c r="I1742" t="s" s="8">
        <v>2073</v>
      </c>
    </row>
    <row r="1743" ht="16.0" customHeight="true">
      <c r="A1743" t="n" s="7">
        <v>5.1428974E7</v>
      </c>
      <c r="B1743" t="s" s="8">
        <v>1837</v>
      </c>
      <c r="C1743" t="n" s="8">
        <f>IF(false,"120921440", "120921440")</f>
      </c>
      <c r="D1743" t="s" s="8">
        <v>2074</v>
      </c>
      <c r="E1743" t="n" s="8">
        <v>1.0</v>
      </c>
      <c r="F1743" t="n" s="8">
        <v>367.0</v>
      </c>
      <c r="G1743" t="s" s="8">
        <v>60</v>
      </c>
      <c r="H1743" t="s" s="8">
        <v>1994</v>
      </c>
      <c r="I1743" t="s" s="8">
        <v>2075</v>
      </c>
    </row>
    <row r="1744" ht="16.0" customHeight="true">
      <c r="A1744" t="n" s="7">
        <v>5.1233472E7</v>
      </c>
      <c r="B1744" t="s" s="8">
        <v>1727</v>
      </c>
      <c r="C1744" t="n" s="8">
        <f>IF(false,"005-1261", "005-1261")</f>
      </c>
      <c r="D1744" t="s" s="8">
        <v>1462</v>
      </c>
      <c r="E1744" t="n" s="8">
        <v>1.0</v>
      </c>
      <c r="F1744" t="n" s="8">
        <v>53.0</v>
      </c>
      <c r="G1744" t="s" s="8">
        <v>63</v>
      </c>
      <c r="H1744" t="s" s="8">
        <v>1994</v>
      </c>
      <c r="I1744" t="s" s="8">
        <v>2076</v>
      </c>
    </row>
    <row r="1745" ht="16.0" customHeight="true">
      <c r="A1745" t="n" s="7">
        <v>5.1477045E7</v>
      </c>
      <c r="B1745" t="s" s="8">
        <v>1837</v>
      </c>
      <c r="C1745" t="n" s="8">
        <f>IF(false,"120921942", "120921942")</f>
      </c>
      <c r="D1745" t="s" s="8">
        <v>2077</v>
      </c>
      <c r="E1745" t="n" s="8">
        <v>1.0</v>
      </c>
      <c r="F1745" t="n" s="8">
        <v>659.0</v>
      </c>
      <c r="G1745" t="s" s="8">
        <v>60</v>
      </c>
      <c r="H1745" t="s" s="8">
        <v>1994</v>
      </c>
      <c r="I1745" t="s" s="8">
        <v>2078</v>
      </c>
    </row>
    <row r="1746" ht="16.0" customHeight="true">
      <c r="A1746" t="n" s="7">
        <v>5.0851906E7</v>
      </c>
      <c r="B1746" t="s" s="8">
        <v>1558</v>
      </c>
      <c r="C1746" t="n" s="8">
        <f>IF(false,"005-1379", "005-1379")</f>
      </c>
      <c r="D1746" t="s" s="8">
        <v>214</v>
      </c>
      <c r="E1746" t="n" s="8">
        <v>1.0</v>
      </c>
      <c r="F1746" t="n" s="8">
        <v>287.0</v>
      </c>
      <c r="G1746" t="s" s="8">
        <v>63</v>
      </c>
      <c r="H1746" t="s" s="8">
        <v>1994</v>
      </c>
      <c r="I1746" t="s" s="8">
        <v>2079</v>
      </c>
    </row>
    <row r="1747" ht="16.0" customHeight="true">
      <c r="A1747" t="n" s="7">
        <v>5.0955955E7</v>
      </c>
      <c r="B1747" t="s" s="8">
        <v>1558</v>
      </c>
      <c r="C1747" t="n" s="8">
        <f>IF(false,"003-318", "003-318")</f>
      </c>
      <c r="D1747" t="s" s="8">
        <v>109</v>
      </c>
      <c r="E1747" t="n" s="8">
        <v>3.0</v>
      </c>
      <c r="F1747" t="n" s="8">
        <v>930.0</v>
      </c>
      <c r="G1747" t="s" s="8">
        <v>63</v>
      </c>
      <c r="H1747" t="s" s="8">
        <v>1994</v>
      </c>
      <c r="I1747" t="s" s="8">
        <v>2080</v>
      </c>
    </row>
    <row r="1748" ht="16.0" customHeight="true">
      <c r="A1748" t="n" s="7">
        <v>5.1591565E7</v>
      </c>
      <c r="B1748" t="s" s="8">
        <v>1911</v>
      </c>
      <c r="C1748" t="n" s="8">
        <f>IF(false,"005-1273", "005-1273")</f>
      </c>
      <c r="D1748" t="s" s="8">
        <v>812</v>
      </c>
      <c r="E1748" t="n" s="8">
        <v>1.0</v>
      </c>
      <c r="F1748" t="n" s="8">
        <v>318.0</v>
      </c>
      <c r="G1748" t="s" s="8">
        <v>60</v>
      </c>
      <c r="H1748" t="s" s="8">
        <v>1994</v>
      </c>
      <c r="I1748" t="s" s="8">
        <v>2081</v>
      </c>
    </row>
    <row r="1749" ht="16.0" customHeight="true">
      <c r="A1749" t="n" s="7">
        <v>5.1016683E7</v>
      </c>
      <c r="B1749" t="s" s="8">
        <v>1665</v>
      </c>
      <c r="C1749" t="n" s="8">
        <f>IF(false,"120921202", "120921202")</f>
      </c>
      <c r="D1749" t="s" s="8">
        <v>1464</v>
      </c>
      <c r="E1749" t="n" s="8">
        <v>3.0</v>
      </c>
      <c r="F1749" t="n" s="8">
        <v>810.0</v>
      </c>
      <c r="G1749" t="s" s="8">
        <v>63</v>
      </c>
      <c r="H1749" t="s" s="8">
        <v>1994</v>
      </c>
      <c r="I1749" t="s" s="8">
        <v>2082</v>
      </c>
    </row>
    <row r="1750" ht="16.0" customHeight="true">
      <c r="A1750" t="n" s="7">
        <v>5.1009038E7</v>
      </c>
      <c r="B1750" t="s" s="8">
        <v>1665</v>
      </c>
      <c r="C1750" t="n" s="8">
        <f>IF(false,"005-1110", "005-1110")</f>
      </c>
      <c r="D1750" t="s" s="8">
        <v>62</v>
      </c>
      <c r="E1750" t="n" s="8">
        <v>2.0</v>
      </c>
      <c r="F1750" t="n" s="8">
        <v>490.0</v>
      </c>
      <c r="G1750" t="s" s="8">
        <v>63</v>
      </c>
      <c r="H1750" t="s" s="8">
        <v>1994</v>
      </c>
      <c r="I1750" t="s" s="8">
        <v>2083</v>
      </c>
    </row>
    <row r="1751" ht="16.0" customHeight="true">
      <c r="A1751" t="n" s="7">
        <v>5.1107587E7</v>
      </c>
      <c r="B1751" t="s" s="8">
        <v>1665</v>
      </c>
      <c r="C1751" t="n" s="8">
        <f>IF(false,"005-1516", "005-1516")</f>
      </c>
      <c r="D1751" t="s" s="8">
        <v>74</v>
      </c>
      <c r="E1751" t="n" s="8">
        <v>1.0</v>
      </c>
      <c r="F1751" t="n" s="8">
        <v>107.0</v>
      </c>
      <c r="G1751" t="s" s="8">
        <v>63</v>
      </c>
      <c r="H1751" t="s" s="8">
        <v>1994</v>
      </c>
      <c r="I1751" t="s" s="8">
        <v>2084</v>
      </c>
    </row>
    <row r="1752" ht="16.0" customHeight="true">
      <c r="A1752" t="n" s="7">
        <v>5.1480553E7</v>
      </c>
      <c r="B1752" t="s" s="8">
        <v>1837</v>
      </c>
      <c r="C1752" t="n" s="8">
        <f>IF(false,"005-1517", "005-1517")</f>
      </c>
      <c r="D1752" t="s" s="8">
        <v>97</v>
      </c>
      <c r="E1752" t="n" s="8">
        <v>4.0</v>
      </c>
      <c r="F1752" t="n" s="8">
        <v>576.0</v>
      </c>
      <c r="G1752" t="s" s="8">
        <v>63</v>
      </c>
      <c r="H1752" t="s" s="8">
        <v>1994</v>
      </c>
      <c r="I1752" t="s" s="8">
        <v>2085</v>
      </c>
    </row>
    <row r="1753" ht="16.0" customHeight="true">
      <c r="A1753" t="n" s="7">
        <v>5.085405E7</v>
      </c>
      <c r="B1753" t="s" s="8">
        <v>1558</v>
      </c>
      <c r="C1753" t="n" s="8">
        <f>IF(false,"005-1511", "005-1511")</f>
      </c>
      <c r="D1753" t="s" s="8">
        <v>282</v>
      </c>
      <c r="E1753" t="n" s="8">
        <v>2.0</v>
      </c>
      <c r="F1753" t="n" s="8">
        <v>100.0</v>
      </c>
      <c r="G1753" t="s" s="8">
        <v>63</v>
      </c>
      <c r="H1753" t="s" s="8">
        <v>1994</v>
      </c>
      <c r="I1753" t="s" s="8">
        <v>2086</v>
      </c>
    </row>
    <row r="1754" ht="16.0" customHeight="true">
      <c r="A1754" t="n" s="7">
        <v>5.1503229E7</v>
      </c>
      <c r="B1754" t="s" s="8">
        <v>1911</v>
      </c>
      <c r="C1754" t="n" s="8">
        <f>IF(false,"120921506", "120921506")</f>
      </c>
      <c r="D1754" t="s" s="8">
        <v>1468</v>
      </c>
      <c r="E1754" t="n" s="8">
        <v>1.0</v>
      </c>
      <c r="F1754" t="n" s="8">
        <v>79.0</v>
      </c>
      <c r="G1754" t="s" s="8">
        <v>63</v>
      </c>
      <c r="H1754" t="s" s="8">
        <v>1994</v>
      </c>
      <c r="I1754" t="s" s="8">
        <v>2087</v>
      </c>
    </row>
    <row r="1755" ht="16.0" customHeight="true">
      <c r="A1755" t="n" s="7">
        <v>5.1457998E7</v>
      </c>
      <c r="B1755" t="s" s="8">
        <v>1837</v>
      </c>
      <c r="C1755" t="n" s="8">
        <f>IF(false,"120906022", "120906022")</f>
      </c>
      <c r="D1755" t="s" s="8">
        <v>889</v>
      </c>
      <c r="E1755" t="n" s="8">
        <v>1.0</v>
      </c>
      <c r="F1755" t="n" s="8">
        <v>77.0</v>
      </c>
      <c r="G1755" t="s" s="8">
        <v>63</v>
      </c>
      <c r="H1755" t="s" s="8">
        <v>1994</v>
      </c>
      <c r="I1755" t="s" s="8">
        <v>2088</v>
      </c>
    </row>
    <row r="1756" ht="16.0" customHeight="true">
      <c r="A1756" t="n" s="7">
        <v>5.1491529E7</v>
      </c>
      <c r="B1756" t="s" s="8">
        <v>1837</v>
      </c>
      <c r="C1756" t="n" s="8">
        <f>IF(false,"005-1515", "005-1515")</f>
      </c>
      <c r="D1756" t="s" s="8">
        <v>92</v>
      </c>
      <c r="E1756" t="n" s="8">
        <v>2.0</v>
      </c>
      <c r="F1756" t="n" s="8">
        <v>120.0</v>
      </c>
      <c r="G1756" t="s" s="8">
        <v>63</v>
      </c>
      <c r="H1756" t="s" s="8">
        <v>1994</v>
      </c>
      <c r="I1756" t="s" s="8">
        <v>2089</v>
      </c>
    </row>
    <row r="1757" ht="16.0" customHeight="true">
      <c r="A1757" t="n" s="7">
        <v>5.1103313E7</v>
      </c>
      <c r="B1757" t="s" s="8">
        <v>1665</v>
      </c>
      <c r="C1757" t="n" s="8">
        <f>IF(false,"120921202", "120921202")</f>
      </c>
      <c r="D1757" t="s" s="8">
        <v>1464</v>
      </c>
      <c r="E1757" t="n" s="8">
        <v>3.0</v>
      </c>
      <c r="F1757" t="n" s="8">
        <v>810.0</v>
      </c>
      <c r="G1757" t="s" s="8">
        <v>63</v>
      </c>
      <c r="H1757" t="s" s="8">
        <v>1994</v>
      </c>
      <c r="I1757" t="s" s="8">
        <v>2090</v>
      </c>
    </row>
    <row r="1758" ht="16.0" customHeight="true">
      <c r="A1758" t="n" s="7">
        <v>5.1472873E7</v>
      </c>
      <c r="B1758" t="s" s="8">
        <v>1837</v>
      </c>
      <c r="C1758" t="n" s="8">
        <f>IF(false,"003-318", "003-318")</f>
      </c>
      <c r="D1758" t="s" s="8">
        <v>109</v>
      </c>
      <c r="E1758" t="n" s="8">
        <v>2.0</v>
      </c>
      <c r="F1758" t="n" s="8">
        <v>188.0</v>
      </c>
      <c r="G1758" t="s" s="8">
        <v>63</v>
      </c>
      <c r="H1758" t="s" s="8">
        <v>1994</v>
      </c>
      <c r="I1758" t="s" s="8">
        <v>2091</v>
      </c>
    </row>
    <row r="1759" ht="16.0" customHeight="true">
      <c r="A1759" t="n" s="7">
        <v>5.1380069E7</v>
      </c>
      <c r="B1759" t="s" s="8">
        <v>1837</v>
      </c>
      <c r="C1759" t="n" s="8">
        <f>IF(false,"003-318", "003-318")</f>
      </c>
      <c r="D1759" t="s" s="8">
        <v>109</v>
      </c>
      <c r="E1759" t="n" s="8">
        <v>1.0</v>
      </c>
      <c r="F1759" t="n" s="8">
        <v>94.0</v>
      </c>
      <c r="G1759" t="s" s="8">
        <v>63</v>
      </c>
      <c r="H1759" t="s" s="8">
        <v>1994</v>
      </c>
      <c r="I1759" t="s" s="8">
        <v>2092</v>
      </c>
    </row>
    <row r="1760" ht="16.0" customHeight="true">
      <c r="A1760" t="n" s="7">
        <v>5.1459301E7</v>
      </c>
      <c r="B1760" t="s" s="8">
        <v>1837</v>
      </c>
      <c r="C1760" t="n" s="8">
        <f>IF(false,"005-1378", "005-1378")</f>
      </c>
      <c r="D1760" t="s" s="8">
        <v>755</v>
      </c>
      <c r="E1760" t="n" s="8">
        <v>1.0</v>
      </c>
      <c r="F1760" t="n" s="8">
        <v>162.0</v>
      </c>
      <c r="G1760" t="s" s="8">
        <v>63</v>
      </c>
      <c r="H1760" t="s" s="8">
        <v>2093</v>
      </c>
      <c r="I1760" t="s" s="8">
        <v>2094</v>
      </c>
    </row>
    <row r="1761" ht="16.0" customHeight="true">
      <c r="A1761" t="n" s="7">
        <v>5.1624749E7</v>
      </c>
      <c r="B1761" t="s" s="8">
        <v>1994</v>
      </c>
      <c r="C1761" t="n" s="8">
        <f>IF(false,"003-318", "003-318")</f>
      </c>
      <c r="D1761" t="s" s="8">
        <v>109</v>
      </c>
      <c r="E1761" t="n" s="8">
        <v>1.0</v>
      </c>
      <c r="F1761" t="n" s="8">
        <v>342.0</v>
      </c>
      <c r="G1761" t="s" s="8">
        <v>60</v>
      </c>
      <c r="H1761" t="s" s="8">
        <v>2093</v>
      </c>
      <c r="I1761" t="s" s="8">
        <v>2095</v>
      </c>
    </row>
    <row r="1762" ht="16.0" customHeight="true">
      <c r="A1762" t="n" s="7">
        <v>5.1091616E7</v>
      </c>
      <c r="B1762" t="s" s="8">
        <v>1665</v>
      </c>
      <c r="C1762" t="n" s="8">
        <f>IF(false,"120921545", "120921545")</f>
      </c>
      <c r="D1762" t="s" s="8">
        <v>78</v>
      </c>
      <c r="E1762" t="n" s="8">
        <v>2.0</v>
      </c>
      <c r="F1762" t="n" s="8">
        <v>8.0</v>
      </c>
      <c r="G1762" t="s" s="8">
        <v>63</v>
      </c>
      <c r="H1762" t="s" s="8">
        <v>2093</v>
      </c>
      <c r="I1762" t="s" s="8">
        <v>2096</v>
      </c>
    </row>
    <row r="1763" ht="16.0" customHeight="true">
      <c r="A1763" t="n" s="7">
        <v>5.1511564E7</v>
      </c>
      <c r="B1763" t="s" s="8">
        <v>1911</v>
      </c>
      <c r="C1763" t="n" s="8">
        <f>IF(false,"120921872", "120921872")</f>
      </c>
      <c r="D1763" t="s" s="8">
        <v>1229</v>
      </c>
      <c r="E1763" t="n" s="8">
        <v>1.0</v>
      </c>
      <c r="F1763" t="n" s="8">
        <v>24.0</v>
      </c>
      <c r="G1763" t="s" s="8">
        <v>63</v>
      </c>
      <c r="H1763" t="s" s="8">
        <v>2093</v>
      </c>
      <c r="I1763" t="s" s="8">
        <v>2097</v>
      </c>
    </row>
    <row r="1764" ht="16.0" customHeight="true">
      <c r="A1764" t="n" s="7">
        <v>5.1494873E7</v>
      </c>
      <c r="B1764" t="s" s="8">
        <v>1911</v>
      </c>
      <c r="C1764" t="n" s="8">
        <f>IF(false,"120921942", "120921942")</f>
      </c>
      <c r="D1764" t="s" s="8">
        <v>2077</v>
      </c>
      <c r="E1764" t="n" s="8">
        <v>1.0</v>
      </c>
      <c r="F1764" t="n" s="8">
        <v>253.0</v>
      </c>
      <c r="G1764" t="s" s="8">
        <v>63</v>
      </c>
      <c r="H1764" t="s" s="8">
        <v>2093</v>
      </c>
      <c r="I1764" t="s" s="8">
        <v>2098</v>
      </c>
    </row>
    <row r="1765" ht="16.0" customHeight="true">
      <c r="A1765" t="n" s="7">
        <v>5.1462092E7</v>
      </c>
      <c r="B1765" t="s" s="8">
        <v>1837</v>
      </c>
      <c r="C1765" t="n" s="8">
        <f>IF(false,"120922351", "120922351")</f>
      </c>
      <c r="D1765" t="s" s="8">
        <v>132</v>
      </c>
      <c r="E1765" t="n" s="8">
        <v>2.0</v>
      </c>
      <c r="F1765" t="n" s="8">
        <v>136.0</v>
      </c>
      <c r="G1765" t="s" s="8">
        <v>63</v>
      </c>
      <c r="H1765" t="s" s="8">
        <v>2093</v>
      </c>
      <c r="I1765" t="s" s="8">
        <v>2099</v>
      </c>
    </row>
    <row r="1766" ht="16.0" customHeight="true">
      <c r="A1766" t="n" s="7">
        <v>5.1484476E7</v>
      </c>
      <c r="B1766" t="s" s="8">
        <v>1837</v>
      </c>
      <c r="C1766" t="n" s="8">
        <f>IF(false,"003-318", "003-318")</f>
      </c>
      <c r="D1766" t="s" s="8">
        <v>109</v>
      </c>
      <c r="E1766" t="n" s="8">
        <v>1.0</v>
      </c>
      <c r="F1766" t="n" s="8">
        <v>94.0</v>
      </c>
      <c r="G1766" t="s" s="8">
        <v>63</v>
      </c>
      <c r="H1766" t="s" s="8">
        <v>2093</v>
      </c>
      <c r="I1766" t="s" s="8">
        <v>2100</v>
      </c>
    </row>
    <row r="1767" ht="16.0" customHeight="true">
      <c r="A1767" t="n" s="7">
        <v>5.144263E7</v>
      </c>
      <c r="B1767" t="s" s="8">
        <v>1837</v>
      </c>
      <c r="C1767" t="n" s="8">
        <f>IF(false,"120922372", "120922372")</f>
      </c>
      <c r="D1767" t="s" s="8">
        <v>804</v>
      </c>
      <c r="E1767" t="n" s="8">
        <v>2.0</v>
      </c>
      <c r="F1767" t="n" s="8">
        <v>358.0</v>
      </c>
      <c r="G1767" t="s" s="8">
        <v>63</v>
      </c>
      <c r="H1767" t="s" s="8">
        <v>2093</v>
      </c>
      <c r="I1767" t="s" s="8">
        <v>2101</v>
      </c>
    </row>
    <row r="1768" ht="16.0" customHeight="true">
      <c r="A1768" t="n" s="7">
        <v>5.149896E7</v>
      </c>
      <c r="B1768" t="s" s="8">
        <v>1911</v>
      </c>
      <c r="C1768" t="n" s="8">
        <f>IF(false,"120922903", "120922903")</f>
      </c>
      <c r="D1768" t="s" s="8">
        <v>552</v>
      </c>
      <c r="E1768" t="n" s="8">
        <v>4.0</v>
      </c>
      <c r="F1768" t="n" s="8">
        <v>408.0</v>
      </c>
      <c r="G1768" t="s" s="8">
        <v>63</v>
      </c>
      <c r="H1768" t="s" s="8">
        <v>2093</v>
      </c>
      <c r="I1768" t="s" s="8">
        <v>2102</v>
      </c>
    </row>
    <row r="1769" ht="16.0" customHeight="true">
      <c r="A1769" t="n" s="7">
        <v>5.1035014E7</v>
      </c>
      <c r="B1769" t="s" s="8">
        <v>1665</v>
      </c>
      <c r="C1769" t="n" s="8">
        <f>IF(false,"005-1181", "005-1181")</f>
      </c>
      <c r="D1769" t="s" s="8">
        <v>1836</v>
      </c>
      <c r="E1769" t="n" s="8">
        <v>1.0</v>
      </c>
      <c r="F1769" t="n" s="8">
        <v>251.0</v>
      </c>
      <c r="G1769" t="s" s="8">
        <v>63</v>
      </c>
      <c r="H1769" t="s" s="8">
        <v>2093</v>
      </c>
      <c r="I1769" t="s" s="8">
        <v>2103</v>
      </c>
    </row>
    <row r="1770" ht="16.0" customHeight="true">
      <c r="A1770" t="n" s="7">
        <v>5.1486044E7</v>
      </c>
      <c r="B1770" t="s" s="8">
        <v>1837</v>
      </c>
      <c r="C1770" t="n" s="8">
        <f>IF(false,"120922903", "120922903")</f>
      </c>
      <c r="D1770" t="s" s="8">
        <v>552</v>
      </c>
      <c r="E1770" t="n" s="8">
        <v>2.0</v>
      </c>
      <c r="F1770" t="n" s="8">
        <v>204.0</v>
      </c>
      <c r="G1770" t="s" s="8">
        <v>63</v>
      </c>
      <c r="H1770" t="s" s="8">
        <v>2093</v>
      </c>
      <c r="I1770" t="s" s="8">
        <v>2104</v>
      </c>
    </row>
    <row r="1771" ht="16.0" customHeight="true">
      <c r="A1771" t="n" s="7">
        <v>5.1617279E7</v>
      </c>
      <c r="B1771" t="s" s="8">
        <v>1911</v>
      </c>
      <c r="C1771" t="n" s="8">
        <f>IF(false,"120921995", "120921995")</f>
      </c>
      <c r="D1771" t="s" s="8">
        <v>125</v>
      </c>
      <c r="E1771" t="n" s="8">
        <v>1.0</v>
      </c>
      <c r="F1771" t="n" s="8">
        <v>50.0</v>
      </c>
      <c r="G1771" t="s" s="8">
        <v>60</v>
      </c>
      <c r="H1771" t="s" s="8">
        <v>2093</v>
      </c>
      <c r="I1771" t="s" s="8">
        <v>2105</v>
      </c>
    </row>
    <row r="1772" ht="16.0" customHeight="true">
      <c r="A1772" t="n" s="7">
        <v>5.1616463E7</v>
      </c>
      <c r="B1772" t="s" s="8">
        <v>1911</v>
      </c>
      <c r="C1772" t="n" s="8">
        <f>IF(false,"120922460", "120922460")</f>
      </c>
      <c r="D1772" t="s" s="8">
        <v>278</v>
      </c>
      <c r="E1772" t="n" s="8">
        <v>1.0</v>
      </c>
      <c r="F1772" t="n" s="8">
        <v>1124.0</v>
      </c>
      <c r="G1772" t="s" s="8">
        <v>60</v>
      </c>
      <c r="H1772" t="s" s="8">
        <v>2093</v>
      </c>
      <c r="I1772" t="s" s="8">
        <v>2106</v>
      </c>
    </row>
    <row r="1773" ht="16.0" customHeight="true">
      <c r="A1773" t="n" s="7">
        <v>5.1673811E7</v>
      </c>
      <c r="B1773" t="s" s="8">
        <v>1994</v>
      </c>
      <c r="C1773" t="n" s="8">
        <f>IF(false,"1003328", "1003328")</f>
      </c>
      <c r="D1773" t="s" s="8">
        <v>1758</v>
      </c>
      <c r="E1773" t="n" s="8">
        <v>1.0</v>
      </c>
      <c r="F1773" t="n" s="8">
        <v>788.0</v>
      </c>
      <c r="G1773" t="s" s="8">
        <v>53</v>
      </c>
      <c r="H1773" t="s" s="8">
        <v>2093</v>
      </c>
      <c r="I1773" t="s" s="8">
        <v>2107</v>
      </c>
    </row>
    <row r="1774" ht="16.0" customHeight="true">
      <c r="A1774" t="n" s="7">
        <v>5.1603551E7</v>
      </c>
      <c r="B1774" t="s" s="8">
        <v>1911</v>
      </c>
      <c r="C1774" t="n" s="8">
        <f>IF(false,"120921818", "120921818")</f>
      </c>
      <c r="D1774" t="s" s="8">
        <v>101</v>
      </c>
      <c r="E1774" t="n" s="8">
        <v>1.0</v>
      </c>
      <c r="F1774" t="n" s="8">
        <v>177.0</v>
      </c>
      <c r="G1774" t="s" s="8">
        <v>53</v>
      </c>
      <c r="H1774" t="s" s="8">
        <v>2093</v>
      </c>
      <c r="I1774" t="s" s="8">
        <v>2108</v>
      </c>
    </row>
    <row r="1775" ht="16.0" customHeight="true">
      <c r="A1775" t="n" s="7">
        <v>5.1602149E7</v>
      </c>
      <c r="B1775" t="s" s="8">
        <v>1911</v>
      </c>
      <c r="C1775" t="n" s="8">
        <f>IF(false,"120921943", "120921943")</f>
      </c>
      <c r="D1775" t="s" s="8">
        <v>1935</v>
      </c>
      <c r="E1775" t="n" s="8">
        <v>1.0</v>
      </c>
      <c r="F1775" t="n" s="8">
        <v>184.0</v>
      </c>
      <c r="G1775" t="s" s="8">
        <v>53</v>
      </c>
      <c r="H1775" t="s" s="8">
        <v>2093</v>
      </c>
      <c r="I1775" t="s" s="8">
        <v>2109</v>
      </c>
    </row>
    <row r="1776" ht="16.0" customHeight="true">
      <c r="A1776" t="n" s="7">
        <v>5.1636959E7</v>
      </c>
      <c r="B1776" t="s" s="8">
        <v>1994</v>
      </c>
      <c r="C1776" t="n" s="8">
        <f>IF(false,"01-004111", "01-004111")</f>
      </c>
      <c r="D1776" t="s" s="8">
        <v>870</v>
      </c>
      <c r="E1776" t="n" s="8">
        <v>1.0</v>
      </c>
      <c r="F1776" t="n" s="8">
        <v>450.0</v>
      </c>
      <c r="G1776" t="s" s="8">
        <v>53</v>
      </c>
      <c r="H1776" t="s" s="8">
        <v>2093</v>
      </c>
      <c r="I1776" t="s" s="8">
        <v>2110</v>
      </c>
    </row>
    <row r="1777" ht="16.0" customHeight="true">
      <c r="A1777" t="n" s="7">
        <v>5.1284237E7</v>
      </c>
      <c r="B1777" t="s" s="8">
        <v>1769</v>
      </c>
      <c r="C1777" t="n" s="8">
        <f>IF(false,"005-1377", "005-1377")</f>
      </c>
      <c r="D1777" t="s" s="8">
        <v>420</v>
      </c>
      <c r="E1777" t="n" s="8">
        <v>1.0</v>
      </c>
      <c r="F1777" t="n" s="8">
        <v>189.0</v>
      </c>
      <c r="G1777" t="s" s="8">
        <v>63</v>
      </c>
      <c r="H1777" t="s" s="8">
        <v>2093</v>
      </c>
      <c r="I1777" t="s" s="8">
        <v>2111</v>
      </c>
    </row>
    <row r="1778" ht="16.0" customHeight="true">
      <c r="A1778" t="n" s="7">
        <v>5.1486432E7</v>
      </c>
      <c r="B1778" t="s" s="8">
        <v>1837</v>
      </c>
      <c r="C1778" t="n" s="8">
        <f>IF(false,"120922828", "120922828")</f>
      </c>
      <c r="D1778" t="s" s="8">
        <v>510</v>
      </c>
      <c r="E1778" t="n" s="8">
        <v>1.0</v>
      </c>
      <c r="F1778" t="n" s="8">
        <v>104.0</v>
      </c>
      <c r="G1778" t="s" s="8">
        <v>63</v>
      </c>
      <c r="H1778" t="s" s="8">
        <v>2093</v>
      </c>
      <c r="I1778" t="s" s="8">
        <v>2112</v>
      </c>
    </row>
    <row r="1779" ht="16.0" customHeight="true">
      <c r="A1779" t="n" s="7">
        <v>5.1435891E7</v>
      </c>
      <c r="B1779" t="s" s="8">
        <v>1837</v>
      </c>
      <c r="C1779" t="n" s="8">
        <f>IF(false,"120922903", "120922903")</f>
      </c>
      <c r="D1779" t="s" s="8">
        <v>552</v>
      </c>
      <c r="E1779" t="n" s="8">
        <v>1.0</v>
      </c>
      <c r="F1779" t="n" s="8">
        <v>102.0</v>
      </c>
      <c r="G1779" t="s" s="8">
        <v>63</v>
      </c>
      <c r="H1779" t="s" s="8">
        <v>2093</v>
      </c>
      <c r="I1779" t="s" s="8">
        <v>2113</v>
      </c>
    </row>
    <row r="1780" ht="16.0" customHeight="true">
      <c r="A1780" t="n" s="7">
        <v>5.1502786E7</v>
      </c>
      <c r="B1780" t="s" s="8">
        <v>1911</v>
      </c>
      <c r="C1780" t="n" s="8">
        <f>IF(false,"005-1515", "005-1515")</f>
      </c>
      <c r="D1780" t="s" s="8">
        <v>92</v>
      </c>
      <c r="E1780" t="n" s="8">
        <v>2.0</v>
      </c>
      <c r="F1780" t="n" s="8">
        <v>298.0</v>
      </c>
      <c r="G1780" t="s" s="8">
        <v>63</v>
      </c>
      <c r="H1780" t="s" s="8">
        <v>2093</v>
      </c>
      <c r="I1780" t="s" s="8">
        <v>2114</v>
      </c>
    </row>
    <row r="1781" ht="16.0" customHeight="true">
      <c r="A1781" t="n" s="7">
        <v>5.0905161E7</v>
      </c>
      <c r="B1781" t="s" s="8">
        <v>1558</v>
      </c>
      <c r="C1781" t="n" s="8">
        <f>IF(false,"003-318", "003-318")</f>
      </c>
      <c r="D1781" t="s" s="8">
        <v>109</v>
      </c>
      <c r="E1781" t="n" s="8">
        <v>3.0</v>
      </c>
      <c r="F1781" t="n" s="8">
        <v>930.0</v>
      </c>
      <c r="G1781" t="s" s="8">
        <v>63</v>
      </c>
      <c r="H1781" t="s" s="8">
        <v>2093</v>
      </c>
      <c r="I1781" t="s" s="8">
        <v>2115</v>
      </c>
    </row>
    <row r="1782" ht="16.0" customHeight="true">
      <c r="A1782" t="n" s="7">
        <v>5.159209E7</v>
      </c>
      <c r="B1782" t="s" s="8">
        <v>1911</v>
      </c>
      <c r="C1782" t="n" s="8">
        <f>IF(false,"120923133", "120923133")</f>
      </c>
      <c r="D1782" t="s" s="8">
        <v>380</v>
      </c>
      <c r="E1782" t="n" s="8">
        <v>1.0</v>
      </c>
      <c r="F1782" t="n" s="8">
        <v>4432.0</v>
      </c>
      <c r="G1782" t="s" s="8">
        <v>53</v>
      </c>
      <c r="H1782" t="s" s="8">
        <v>2093</v>
      </c>
      <c r="I1782" t="s" s="8">
        <v>2116</v>
      </c>
    </row>
    <row r="1783" ht="16.0" customHeight="true">
      <c r="A1783" t="n" s="7">
        <v>5.1584574E7</v>
      </c>
      <c r="B1783" t="s" s="8">
        <v>1911</v>
      </c>
      <c r="C1783" t="n" s="8">
        <f>IF(false,"120906022", "120906022")</f>
      </c>
      <c r="D1783" t="s" s="8">
        <v>889</v>
      </c>
      <c r="E1783" t="n" s="8">
        <v>1.0</v>
      </c>
      <c r="F1783" t="n" s="8">
        <v>143.0</v>
      </c>
      <c r="G1783" t="s" s="8">
        <v>53</v>
      </c>
      <c r="H1783" t="s" s="8">
        <v>2093</v>
      </c>
      <c r="I1783" t="s" s="8">
        <v>2117</v>
      </c>
    </row>
    <row r="1784" ht="16.0" customHeight="true">
      <c r="A1784" t="n" s="7">
        <v>5.143769E7</v>
      </c>
      <c r="B1784" t="s" s="8">
        <v>1837</v>
      </c>
      <c r="C1784" t="n" s="8">
        <f>IF(false,"120921935", "120921935")</f>
      </c>
      <c r="D1784" t="s" s="8">
        <v>1667</v>
      </c>
      <c r="E1784" t="n" s="8">
        <v>1.0</v>
      </c>
      <c r="F1784" t="n" s="8">
        <v>85.0</v>
      </c>
      <c r="G1784" t="s" s="8">
        <v>63</v>
      </c>
      <c r="H1784" t="s" s="8">
        <v>2093</v>
      </c>
      <c r="I1784" t="s" s="8">
        <v>2118</v>
      </c>
    </row>
    <row r="1785" ht="16.0" customHeight="true">
      <c r="A1785" t="n" s="7">
        <v>5.1677729E7</v>
      </c>
      <c r="B1785" t="s" s="8">
        <v>1994</v>
      </c>
      <c r="C1785" t="n" s="8">
        <f>IF(false,"120921202", "120921202")</f>
      </c>
      <c r="D1785" t="s" s="8">
        <v>1464</v>
      </c>
      <c r="E1785" t="n" s="8">
        <v>1.0</v>
      </c>
      <c r="F1785" t="n" s="8">
        <v>176.0</v>
      </c>
      <c r="G1785" t="s" s="8">
        <v>53</v>
      </c>
      <c r="H1785" t="s" s="8">
        <v>2093</v>
      </c>
      <c r="I1785" t="s" s="8">
        <v>2119</v>
      </c>
    </row>
    <row r="1786" ht="16.0" customHeight="true">
      <c r="A1786" t="n" s="7">
        <v>5.1677729E7</v>
      </c>
      <c r="B1786" t="s" s="8">
        <v>1994</v>
      </c>
      <c r="C1786" t="n" s="8">
        <f>IF(false,"120906023", "120906023")</f>
      </c>
      <c r="D1786" t="s" s="8">
        <v>994</v>
      </c>
      <c r="E1786" t="n" s="8">
        <v>1.0</v>
      </c>
      <c r="F1786" t="n" s="8">
        <v>98.0</v>
      </c>
      <c r="G1786" t="s" s="8">
        <v>53</v>
      </c>
      <c r="H1786" t="s" s="8">
        <v>2093</v>
      </c>
      <c r="I1786" t="s" s="8">
        <v>2119</v>
      </c>
    </row>
    <row r="1787" ht="16.0" customHeight="true">
      <c r="A1787" t="n" s="7">
        <v>5.1707405E7</v>
      </c>
      <c r="B1787" t="s" s="8">
        <v>1994</v>
      </c>
      <c r="C1787" t="n" s="8">
        <f>IF(false,"120922936", "120922936")</f>
      </c>
      <c r="D1787" t="s" s="8">
        <v>1760</v>
      </c>
      <c r="E1787" t="n" s="8">
        <v>1.0</v>
      </c>
      <c r="F1787" t="n" s="8">
        <v>365.0</v>
      </c>
      <c r="G1787" t="s" s="8">
        <v>60</v>
      </c>
      <c r="H1787" t="s" s="8">
        <v>2093</v>
      </c>
      <c r="I1787" t="s" s="8">
        <v>2120</v>
      </c>
    </row>
    <row r="1788" ht="16.0" customHeight="true">
      <c r="A1788" t="n" s="7">
        <v>5.1707405E7</v>
      </c>
      <c r="B1788" t="s" s="8">
        <v>1994</v>
      </c>
      <c r="C1788" t="n" s="8">
        <f>IF(false,"120922934", "120922934")</f>
      </c>
      <c r="D1788" t="s" s="8">
        <v>1792</v>
      </c>
      <c r="E1788" t="n" s="8">
        <v>1.0</v>
      </c>
      <c r="F1788" t="n" s="8">
        <v>365.0</v>
      </c>
      <c r="G1788" t="s" s="8">
        <v>60</v>
      </c>
      <c r="H1788" t="s" s="8">
        <v>2093</v>
      </c>
      <c r="I1788" t="s" s="8">
        <v>2120</v>
      </c>
    </row>
    <row r="1789" ht="16.0" customHeight="true">
      <c r="A1789" t="n" s="7">
        <v>5.1597213E7</v>
      </c>
      <c r="B1789" t="s" s="8">
        <v>1911</v>
      </c>
      <c r="C1789" t="n" s="8">
        <f>IF(false,"120922351", "120922351")</f>
      </c>
      <c r="D1789" t="s" s="8">
        <v>132</v>
      </c>
      <c r="E1789" t="n" s="8">
        <v>2.0</v>
      </c>
      <c r="F1789" t="n" s="8">
        <v>104.0</v>
      </c>
      <c r="G1789" t="s" s="8">
        <v>60</v>
      </c>
      <c r="H1789" t="s" s="8">
        <v>2093</v>
      </c>
      <c r="I1789" t="s" s="8">
        <v>2121</v>
      </c>
    </row>
    <row r="1790" ht="16.0" customHeight="true">
      <c r="A1790" t="n" s="7">
        <v>4.9901309E7</v>
      </c>
      <c r="B1790" t="s" s="8">
        <v>875</v>
      </c>
      <c r="C1790" t="n" s="8">
        <f>IF(false,"120921853", "120921853")</f>
      </c>
      <c r="D1790" t="s" s="8">
        <v>412</v>
      </c>
      <c r="E1790" t="n" s="8">
        <v>3.0</v>
      </c>
      <c r="F1790" t="n" s="8">
        <v>579.0</v>
      </c>
      <c r="G1790" t="s" s="8">
        <v>63</v>
      </c>
      <c r="H1790" t="s" s="8">
        <v>2093</v>
      </c>
      <c r="I1790" t="s" s="8">
        <v>2122</v>
      </c>
    </row>
    <row r="1791" ht="16.0" customHeight="true">
      <c r="A1791" t="n" s="7">
        <v>5.1748571E7</v>
      </c>
      <c r="B1791" t="s" s="8">
        <v>1994</v>
      </c>
      <c r="C1791" t="n" s="8">
        <f>IF(false,"120921648", "120921648")</f>
      </c>
      <c r="D1791" t="s" s="8">
        <v>2123</v>
      </c>
      <c r="E1791" t="n" s="8">
        <v>1.0</v>
      </c>
      <c r="F1791" t="n" s="8">
        <v>93.0</v>
      </c>
      <c r="G1791" t="s" s="8">
        <v>60</v>
      </c>
      <c r="H1791" t="s" s="8">
        <v>2093</v>
      </c>
      <c r="I1791" t="s" s="8">
        <v>2124</v>
      </c>
    </row>
    <row r="1792" ht="16.0" customHeight="true">
      <c r="A1792" t="n" s="7">
        <v>5.1601649E7</v>
      </c>
      <c r="B1792" t="s" s="8">
        <v>1911</v>
      </c>
      <c r="C1792" t="n" s="8">
        <f>IF(false,"120921202", "120921202")</f>
      </c>
      <c r="D1792" t="s" s="8">
        <v>1464</v>
      </c>
      <c r="E1792" t="n" s="8">
        <v>1.0</v>
      </c>
      <c r="F1792" t="n" s="8">
        <v>59.0</v>
      </c>
      <c r="G1792" t="s" s="8">
        <v>60</v>
      </c>
      <c r="H1792" t="s" s="8">
        <v>2093</v>
      </c>
      <c r="I1792" t="s" s="8">
        <v>2125</v>
      </c>
    </row>
    <row r="1793" ht="16.0" customHeight="true">
      <c r="A1793" t="n" s="7">
        <v>5.1539552E7</v>
      </c>
      <c r="B1793" t="s" s="8">
        <v>1911</v>
      </c>
      <c r="C1793" t="n" s="8">
        <f>IF(false,"120921943", "120921943")</f>
      </c>
      <c r="D1793" t="s" s="8">
        <v>1935</v>
      </c>
      <c r="E1793" t="n" s="8">
        <v>1.0</v>
      </c>
      <c r="F1793" t="n" s="8">
        <v>320.0</v>
      </c>
      <c r="G1793" t="s" s="8">
        <v>53</v>
      </c>
      <c r="H1793" t="s" s="8">
        <v>2093</v>
      </c>
      <c r="I1793" t="s" s="8">
        <v>2126</v>
      </c>
    </row>
    <row r="1794" ht="16.0" customHeight="true">
      <c r="A1794" t="n" s="7">
        <v>5.1514184E7</v>
      </c>
      <c r="B1794" t="s" s="8">
        <v>1911</v>
      </c>
      <c r="C1794" t="n" s="8">
        <f>IF(false,"005-1515", "005-1515")</f>
      </c>
      <c r="D1794" t="s" s="8">
        <v>92</v>
      </c>
      <c r="E1794" t="n" s="8">
        <v>1.0</v>
      </c>
      <c r="F1794" t="n" s="8">
        <v>75.0</v>
      </c>
      <c r="G1794" t="s" s="8">
        <v>60</v>
      </c>
      <c r="H1794" t="s" s="8">
        <v>2093</v>
      </c>
      <c r="I1794" t="s" s="8">
        <v>2127</v>
      </c>
    </row>
    <row r="1795" ht="16.0" customHeight="true">
      <c r="A1795" t="n" s="7">
        <v>5.1498504E7</v>
      </c>
      <c r="B1795" t="s" s="8">
        <v>1911</v>
      </c>
      <c r="C1795" t="n" s="8">
        <f>IF(false,"120922946", "120922946")</f>
      </c>
      <c r="D1795" t="s" s="8">
        <v>1970</v>
      </c>
      <c r="E1795" t="n" s="8">
        <v>1.0</v>
      </c>
      <c r="F1795" t="n" s="8">
        <v>66.0</v>
      </c>
      <c r="G1795" t="s" s="8">
        <v>60</v>
      </c>
      <c r="H1795" t="s" s="8">
        <v>2093</v>
      </c>
      <c r="I1795" t="s" s="8">
        <v>2128</v>
      </c>
    </row>
    <row r="1796" ht="16.0" customHeight="true">
      <c r="A1796" t="n" s="7">
        <v>5.1476718E7</v>
      </c>
      <c r="B1796" t="s" s="8">
        <v>1837</v>
      </c>
      <c r="C1796" t="n" s="8">
        <f>IF(false,"120921202", "120921202")</f>
      </c>
      <c r="D1796" t="s" s="8">
        <v>1464</v>
      </c>
      <c r="E1796" t="n" s="8">
        <v>1.0</v>
      </c>
      <c r="F1796" t="n" s="8">
        <v>1577.54</v>
      </c>
      <c r="G1796" t="s" s="8">
        <v>60</v>
      </c>
      <c r="H1796" t="s" s="8">
        <v>2093</v>
      </c>
      <c r="I1796" t="s" s="8">
        <v>2129</v>
      </c>
    </row>
    <row r="1797" ht="16.0" customHeight="true">
      <c r="A1797" t="n" s="7">
        <v>5.145388E7</v>
      </c>
      <c r="B1797" t="s" s="8">
        <v>1837</v>
      </c>
      <c r="C1797" t="n" s="8">
        <f>IF(false,"000-631", "000-631")</f>
      </c>
      <c r="D1797" t="s" s="8">
        <v>107</v>
      </c>
      <c r="E1797" t="n" s="8">
        <v>1.0</v>
      </c>
      <c r="F1797" t="n" s="8">
        <v>65.0</v>
      </c>
      <c r="G1797" t="s" s="8">
        <v>53</v>
      </c>
      <c r="H1797" t="s" s="8">
        <v>2093</v>
      </c>
      <c r="I1797" t="s" s="8">
        <v>2130</v>
      </c>
    </row>
    <row r="1798" ht="16.0" customHeight="true">
      <c r="A1798" t="n" s="7">
        <v>5.144263E7</v>
      </c>
      <c r="B1798" t="s" s="8">
        <v>1837</v>
      </c>
      <c r="C1798" t="n" s="8">
        <f>IF(false,"120922372", "120922372")</f>
      </c>
      <c r="D1798" t="s" s="8">
        <v>804</v>
      </c>
      <c r="E1798" t="n" s="8">
        <v>2.0</v>
      </c>
      <c r="F1798" t="n" s="8">
        <v>407.0</v>
      </c>
      <c r="G1798" t="s" s="8">
        <v>60</v>
      </c>
      <c r="H1798" t="s" s="8">
        <v>2093</v>
      </c>
      <c r="I1798" t="s" s="8">
        <v>2131</v>
      </c>
    </row>
    <row r="1799" ht="16.0" customHeight="true">
      <c r="A1799" t="n" s="7">
        <v>5.1438733E7</v>
      </c>
      <c r="B1799" t="s" s="8">
        <v>1837</v>
      </c>
      <c r="C1799" t="n" s="8">
        <f>IF(false,"120921815", "120921815")</f>
      </c>
      <c r="D1799" t="s" s="8">
        <v>1260</v>
      </c>
      <c r="E1799" t="n" s="8">
        <v>1.0</v>
      </c>
      <c r="F1799" t="n" s="8">
        <v>50.0</v>
      </c>
      <c r="G1799" t="s" s="8">
        <v>53</v>
      </c>
      <c r="H1799" t="s" s="8">
        <v>2093</v>
      </c>
      <c r="I1799" t="s" s="8">
        <v>2132</v>
      </c>
    </row>
    <row r="1800" ht="16.0" customHeight="true">
      <c r="A1800" t="n" s="7">
        <v>5.1723694E7</v>
      </c>
      <c r="B1800" t="s" s="8">
        <v>1994</v>
      </c>
      <c r="C1800" t="n" s="8">
        <f>IF(false,"120921942", "120921942")</f>
      </c>
      <c r="D1800" t="s" s="8">
        <v>2077</v>
      </c>
      <c r="E1800" t="n" s="8">
        <v>1.0</v>
      </c>
      <c r="F1800" t="n" s="8">
        <v>63.0</v>
      </c>
      <c r="G1800" t="s" s="8">
        <v>53</v>
      </c>
      <c r="H1800" t="s" s="8">
        <v>2093</v>
      </c>
      <c r="I1800" t="s" s="8">
        <v>2133</v>
      </c>
    </row>
    <row r="1801" ht="16.0" customHeight="true">
      <c r="A1801" t="n" s="7">
        <v>5.1382644E7</v>
      </c>
      <c r="B1801" t="s" s="8">
        <v>1837</v>
      </c>
      <c r="C1801" t="n" s="8">
        <f>IF(false,"005-1264", "005-1264")</f>
      </c>
      <c r="D1801" t="s" s="8">
        <v>2134</v>
      </c>
      <c r="E1801" t="n" s="8">
        <v>1.0</v>
      </c>
      <c r="F1801" t="n" s="8">
        <v>71.0</v>
      </c>
      <c r="G1801" t="s" s="8">
        <v>60</v>
      </c>
      <c r="H1801" t="s" s="8">
        <v>2093</v>
      </c>
      <c r="I1801" t="s" s="8">
        <v>2135</v>
      </c>
    </row>
    <row r="1802" ht="16.0" customHeight="true">
      <c r="A1802" t="n" s="7">
        <v>5.131167E7</v>
      </c>
      <c r="B1802" t="s" s="8">
        <v>1769</v>
      </c>
      <c r="C1802" t="n" s="8">
        <f>IF(false,"120922460", "120922460")</f>
      </c>
      <c r="D1802" t="s" s="8">
        <v>278</v>
      </c>
      <c r="E1802" t="n" s="8">
        <v>1.0</v>
      </c>
      <c r="F1802" t="n" s="8">
        <v>2498.0</v>
      </c>
      <c r="G1802" t="s" s="8">
        <v>53</v>
      </c>
      <c r="H1802" t="s" s="8">
        <v>2093</v>
      </c>
      <c r="I1802" t="s" s="8">
        <v>2136</v>
      </c>
    </row>
    <row r="1803" ht="16.0" customHeight="true">
      <c r="A1803" t="n" s="7">
        <v>4.9936731E7</v>
      </c>
      <c r="B1803" t="s" s="8">
        <v>875</v>
      </c>
      <c r="C1803" t="n" s="8">
        <f>IF(false,"000-631", "000-631")</f>
      </c>
      <c r="D1803" t="s" s="8">
        <v>107</v>
      </c>
      <c r="E1803" t="n" s="8">
        <v>2.0</v>
      </c>
      <c r="F1803" t="n" s="8">
        <v>150.0</v>
      </c>
      <c r="G1803" t="s" s="8">
        <v>63</v>
      </c>
      <c r="H1803" t="s" s="8">
        <v>2093</v>
      </c>
      <c r="I1803" t="s" s="8">
        <v>2137</v>
      </c>
    </row>
    <row r="1804" ht="16.0" customHeight="true">
      <c r="A1804" t="n" s="7">
        <v>5.1509394E7</v>
      </c>
      <c r="B1804" t="s" s="8">
        <v>1911</v>
      </c>
      <c r="C1804" t="n" s="8">
        <f>IF(false,"005-1515", "005-1515")</f>
      </c>
      <c r="D1804" t="s" s="8">
        <v>92</v>
      </c>
      <c r="E1804" t="n" s="8">
        <v>2.0</v>
      </c>
      <c r="F1804" t="n" s="8">
        <v>120.0</v>
      </c>
      <c r="G1804" t="s" s="8">
        <v>63</v>
      </c>
      <c r="H1804" t="s" s="8">
        <v>2093</v>
      </c>
      <c r="I1804" t="s" s="8">
        <v>2138</v>
      </c>
    </row>
    <row r="1805" ht="16.0" customHeight="true">
      <c r="A1805" t="n" s="7">
        <v>5.1185191E7</v>
      </c>
      <c r="B1805" t="s" s="8">
        <v>1727</v>
      </c>
      <c r="C1805" t="n" s="8">
        <f>IF(false,"120922767", "120922767")</f>
      </c>
      <c r="D1805" t="s" s="8">
        <v>1131</v>
      </c>
      <c r="E1805" t="n" s="8">
        <v>1.0</v>
      </c>
      <c r="F1805" t="n" s="8">
        <v>254.0</v>
      </c>
      <c r="G1805" t="s" s="8">
        <v>63</v>
      </c>
      <c r="H1805" t="s" s="8">
        <v>2139</v>
      </c>
      <c r="I1805" t="s" s="8">
        <v>2140</v>
      </c>
    </row>
    <row r="1806" ht="16.0" customHeight="true">
      <c r="A1806" t="n" s="7">
        <v>5.1419812E7</v>
      </c>
      <c r="B1806" t="s" s="8">
        <v>1837</v>
      </c>
      <c r="C1806" t="n" s="8">
        <f>IF(false,"005-1379", "005-1379")</f>
      </c>
      <c r="D1806" t="s" s="8">
        <v>214</v>
      </c>
      <c r="E1806" t="n" s="8">
        <v>1.0</v>
      </c>
      <c r="F1806" t="n" s="8">
        <v>92.0</v>
      </c>
      <c r="G1806" t="s" s="8">
        <v>53</v>
      </c>
      <c r="H1806" t="s" s="8">
        <v>2139</v>
      </c>
      <c r="I1806" t="s" s="8">
        <v>2141</v>
      </c>
    </row>
    <row r="1807" ht="16.0" customHeight="true">
      <c r="A1807" t="n" s="7">
        <v>5.1797749E7</v>
      </c>
      <c r="B1807" t="s" s="8">
        <v>2093</v>
      </c>
      <c r="C1807" t="n" s="8">
        <f>IF(false,"003-318", "003-318")</f>
      </c>
      <c r="D1807" t="s" s="8">
        <v>109</v>
      </c>
      <c r="E1807" t="n" s="8">
        <v>1.0</v>
      </c>
      <c r="F1807" t="n" s="8">
        <v>65.0</v>
      </c>
      <c r="G1807" t="s" s="8">
        <v>53</v>
      </c>
      <c r="H1807" t="s" s="8">
        <v>2139</v>
      </c>
      <c r="I1807" t="s" s="8">
        <v>2142</v>
      </c>
    </row>
    <row r="1808" ht="16.0" customHeight="true">
      <c r="A1808" t="n" s="7">
        <v>5.1569042E7</v>
      </c>
      <c r="B1808" t="s" s="8">
        <v>1911</v>
      </c>
      <c r="C1808" t="n" s="8">
        <f>IF(false,"120921439", "120921439")</f>
      </c>
      <c r="D1808" t="s" s="8">
        <v>57</v>
      </c>
      <c r="E1808" t="n" s="8">
        <v>1.0</v>
      </c>
      <c r="F1808" t="n" s="8">
        <v>208.0</v>
      </c>
      <c r="G1808" t="s" s="8">
        <v>63</v>
      </c>
      <c r="H1808" t="s" s="8">
        <v>2139</v>
      </c>
      <c r="I1808" t="s" s="8">
        <v>2143</v>
      </c>
    </row>
    <row r="1809" ht="16.0" customHeight="true">
      <c r="A1809" t="n" s="7">
        <v>5.1799926E7</v>
      </c>
      <c r="B1809" t="s" s="8">
        <v>2093</v>
      </c>
      <c r="C1809" t="n" s="8">
        <f>IF(false,"120921942", "120921942")</f>
      </c>
      <c r="D1809" t="s" s="8">
        <v>2077</v>
      </c>
      <c r="E1809" t="n" s="8">
        <v>1.0</v>
      </c>
      <c r="F1809" t="n" s="8">
        <v>505.0</v>
      </c>
      <c r="G1809" t="s" s="8">
        <v>53</v>
      </c>
      <c r="H1809" t="s" s="8">
        <v>2139</v>
      </c>
      <c r="I1809" t="s" s="8">
        <v>2144</v>
      </c>
    </row>
    <row r="1810" ht="16.0" customHeight="true">
      <c r="A1810" t="n" s="7">
        <v>5.1532661E7</v>
      </c>
      <c r="B1810" t="s" s="8">
        <v>1911</v>
      </c>
      <c r="C1810" t="n" s="8">
        <f>IF(false,"005-1112", "005-1112")</f>
      </c>
      <c r="D1810" t="s" s="8">
        <v>570</v>
      </c>
      <c r="E1810" t="n" s="8">
        <v>1.0</v>
      </c>
      <c r="F1810" t="n" s="8">
        <v>113.0</v>
      </c>
      <c r="G1810" t="s" s="8">
        <v>60</v>
      </c>
      <c r="H1810" t="s" s="8">
        <v>2139</v>
      </c>
      <c r="I1810" t="s" s="8">
        <v>2145</v>
      </c>
    </row>
    <row r="1811" ht="16.0" customHeight="true">
      <c r="A1811" t="n" s="7">
        <v>5.1630015E7</v>
      </c>
      <c r="B1811" t="s" s="8">
        <v>1994</v>
      </c>
      <c r="C1811" t="n" s="8">
        <f>IF(false,"120921899", "120921899")</f>
      </c>
      <c r="D1811" t="s" s="8">
        <v>222</v>
      </c>
      <c r="E1811" t="n" s="8">
        <v>1.0</v>
      </c>
      <c r="F1811" t="n" s="8">
        <v>162.0</v>
      </c>
      <c r="G1811" t="s" s="8">
        <v>63</v>
      </c>
      <c r="H1811" t="s" s="8">
        <v>2139</v>
      </c>
      <c r="I1811" t="s" s="8">
        <v>2146</v>
      </c>
    </row>
    <row r="1812" ht="16.0" customHeight="true">
      <c r="A1812" t="n" s="7">
        <v>5.1630015E7</v>
      </c>
      <c r="B1812" t="s" s="8">
        <v>1994</v>
      </c>
      <c r="C1812" t="n" s="8">
        <f>IF(false,"120921899", "120921899")</f>
      </c>
      <c r="D1812" t="s" s="8">
        <v>222</v>
      </c>
      <c r="E1812" t="n" s="8">
        <v>1.0</v>
      </c>
      <c r="F1812" t="n" s="8">
        <v>202.0</v>
      </c>
      <c r="G1812" t="s" s="8">
        <v>60</v>
      </c>
      <c r="H1812" t="s" s="8">
        <v>2139</v>
      </c>
      <c r="I1812" t="s" s="8">
        <v>2147</v>
      </c>
    </row>
    <row r="1813" ht="16.0" customHeight="true">
      <c r="A1813" t="n" s="7">
        <v>5.1382644E7</v>
      </c>
      <c r="B1813" t="s" s="8">
        <v>1837</v>
      </c>
      <c r="C1813" t="n" s="8">
        <f>IF(false,"005-1264", "005-1264")</f>
      </c>
      <c r="D1813" t="s" s="8">
        <v>2134</v>
      </c>
      <c r="E1813" t="n" s="8">
        <v>1.0</v>
      </c>
      <c r="F1813" t="n" s="8">
        <v>168.0</v>
      </c>
      <c r="G1813" t="s" s="8">
        <v>63</v>
      </c>
      <c r="H1813" t="s" s="8">
        <v>2139</v>
      </c>
      <c r="I1813" t="s" s="8">
        <v>2148</v>
      </c>
    </row>
    <row r="1814" ht="16.0" customHeight="true">
      <c r="A1814" t="n" s="7">
        <v>5.1749646E7</v>
      </c>
      <c r="B1814" t="s" s="8">
        <v>1994</v>
      </c>
      <c r="C1814" t="n" s="8">
        <f>IF(false,"005-1254", "005-1254")</f>
      </c>
      <c r="D1814" t="s" s="8">
        <v>59</v>
      </c>
      <c r="E1814" t="n" s="8">
        <v>1.0</v>
      </c>
      <c r="F1814" t="n" s="8">
        <v>12.0</v>
      </c>
      <c r="G1814" t="s" s="8">
        <v>60</v>
      </c>
      <c r="H1814" t="s" s="8">
        <v>2139</v>
      </c>
      <c r="I1814" t="s" s="8">
        <v>2149</v>
      </c>
    </row>
    <row r="1815" ht="16.0" customHeight="true">
      <c r="A1815" t="n" s="7">
        <v>5.1713623E7</v>
      </c>
      <c r="B1815" t="s" s="8">
        <v>1994</v>
      </c>
      <c r="C1815" t="n" s="8">
        <f>IF(false,"1003328", "1003328")</f>
      </c>
      <c r="D1815" t="s" s="8">
        <v>1758</v>
      </c>
      <c r="E1815" t="n" s="8">
        <v>1.0</v>
      </c>
      <c r="F1815" t="n" s="8">
        <v>142.0</v>
      </c>
      <c r="G1815" t="s" s="8">
        <v>53</v>
      </c>
      <c r="H1815" t="s" s="8">
        <v>2139</v>
      </c>
      <c r="I1815" t="s" s="8">
        <v>2150</v>
      </c>
    </row>
    <row r="1816" ht="16.0" customHeight="true">
      <c r="A1816" t="n" s="7">
        <v>5.1758349E7</v>
      </c>
      <c r="B1816" t="s" s="8">
        <v>1994</v>
      </c>
      <c r="C1816" t="n" s="8">
        <f>IF(false,"005-1257", "005-1257")</f>
      </c>
      <c r="D1816" t="s" s="8">
        <v>2151</v>
      </c>
      <c r="E1816" t="n" s="8">
        <v>1.0</v>
      </c>
      <c r="F1816" t="n" s="8">
        <v>40.0</v>
      </c>
      <c r="G1816" t="s" s="8">
        <v>53</v>
      </c>
      <c r="H1816" t="s" s="8">
        <v>2139</v>
      </c>
      <c r="I1816" t="s" s="8">
        <v>2152</v>
      </c>
    </row>
    <row r="1817" ht="16.0" customHeight="true">
      <c r="A1817" t="n" s="7">
        <v>5.1758349E7</v>
      </c>
      <c r="B1817" t="s" s="8">
        <v>1994</v>
      </c>
      <c r="C1817" t="n" s="8">
        <f>IF(false,"005-1256", "005-1256")</f>
      </c>
      <c r="D1817" t="s" s="8">
        <v>2153</v>
      </c>
      <c r="E1817" t="n" s="8">
        <v>1.0</v>
      </c>
      <c r="F1817" t="n" s="8">
        <v>32.0</v>
      </c>
      <c r="G1817" t="s" s="8">
        <v>53</v>
      </c>
      <c r="H1817" t="s" s="8">
        <v>2139</v>
      </c>
      <c r="I1817" t="s" s="8">
        <v>2152</v>
      </c>
    </row>
    <row r="1818" ht="16.0" customHeight="true">
      <c r="A1818" t="n" s="7">
        <v>5.1521431E7</v>
      </c>
      <c r="B1818" t="s" s="8">
        <v>1911</v>
      </c>
      <c r="C1818" t="n" s="8">
        <f>IF(false,"005-1254", "005-1254")</f>
      </c>
      <c r="D1818" t="s" s="8">
        <v>59</v>
      </c>
      <c r="E1818" t="n" s="8">
        <v>1.0</v>
      </c>
      <c r="F1818" t="n" s="8">
        <v>145.0</v>
      </c>
      <c r="G1818" t="s" s="8">
        <v>63</v>
      </c>
      <c r="H1818" t="s" s="8">
        <v>2139</v>
      </c>
      <c r="I1818" t="s" s="8">
        <v>2154</v>
      </c>
    </row>
    <row r="1819" ht="16.0" customHeight="true">
      <c r="A1819" t="n" s="7">
        <v>5.1578183E7</v>
      </c>
      <c r="B1819" t="s" s="8">
        <v>1911</v>
      </c>
      <c r="C1819" t="n" s="8">
        <f>IF(false,"120921901", "120921901")</f>
      </c>
      <c r="D1819" t="s" s="8">
        <v>88</v>
      </c>
      <c r="E1819" t="n" s="8">
        <v>1.0</v>
      </c>
      <c r="F1819" t="n" s="8">
        <v>239.0</v>
      </c>
      <c r="G1819" t="s" s="8">
        <v>63</v>
      </c>
      <c r="H1819" t="s" s="8">
        <v>2139</v>
      </c>
      <c r="I1819" t="s" s="8">
        <v>2155</v>
      </c>
    </row>
    <row r="1820" ht="16.0" customHeight="true">
      <c r="A1820" t="n" s="7">
        <v>5.1531197E7</v>
      </c>
      <c r="B1820" t="s" s="8">
        <v>1911</v>
      </c>
      <c r="C1820" t="n" s="8">
        <f>IF(false,"120921816", "120921816")</f>
      </c>
      <c r="D1820" t="s" s="8">
        <v>565</v>
      </c>
      <c r="E1820" t="n" s="8">
        <v>1.0</v>
      </c>
      <c r="F1820" t="n" s="8">
        <v>115.0</v>
      </c>
      <c r="G1820" t="s" s="8">
        <v>63</v>
      </c>
      <c r="H1820" t="s" s="8">
        <v>2139</v>
      </c>
      <c r="I1820" t="s" s="8">
        <v>2156</v>
      </c>
    </row>
    <row r="1821" ht="16.0" customHeight="true">
      <c r="A1821" t="n" s="7">
        <v>5.1567908E7</v>
      </c>
      <c r="B1821" t="s" s="8">
        <v>1911</v>
      </c>
      <c r="C1821" t="n" s="8">
        <f>IF(false,"120922460", "120922460")</f>
      </c>
      <c r="D1821" t="s" s="8">
        <v>278</v>
      </c>
      <c r="E1821" t="n" s="8">
        <v>1.0</v>
      </c>
      <c r="F1821" t="n" s="8">
        <v>387.0</v>
      </c>
      <c r="G1821" t="s" s="8">
        <v>53</v>
      </c>
      <c r="H1821" t="s" s="8">
        <v>2139</v>
      </c>
      <c r="I1821" t="s" s="8">
        <v>2157</v>
      </c>
    </row>
    <row r="1822" ht="16.0" customHeight="true">
      <c r="A1822" t="n" s="7">
        <v>5.1772853E7</v>
      </c>
      <c r="B1822" t="s" s="8">
        <v>2093</v>
      </c>
      <c r="C1822" t="n" s="8">
        <f>IF(false,"120922396", "120922396")</f>
      </c>
      <c r="D1822" t="s" s="8">
        <v>1534</v>
      </c>
      <c r="E1822" t="n" s="8">
        <v>1.0</v>
      </c>
      <c r="F1822" t="n" s="8">
        <v>1.0</v>
      </c>
      <c r="G1822" t="s" s="8">
        <v>53</v>
      </c>
      <c r="H1822" t="s" s="8">
        <v>2139</v>
      </c>
      <c r="I1822" t="s" s="8">
        <v>2158</v>
      </c>
    </row>
    <row r="1823" ht="16.0" customHeight="true">
      <c r="A1823" t="n" s="7">
        <v>5.1654979E7</v>
      </c>
      <c r="B1823" t="s" s="8">
        <v>1994</v>
      </c>
      <c r="C1823" t="n" s="8">
        <f>IF(false,"003-318", "003-318")</f>
      </c>
      <c r="D1823" t="s" s="8">
        <v>109</v>
      </c>
      <c r="E1823" t="n" s="8">
        <v>1.0</v>
      </c>
      <c r="F1823" t="n" s="8">
        <v>94.0</v>
      </c>
      <c r="G1823" t="s" s="8">
        <v>63</v>
      </c>
      <c r="H1823" t="s" s="8">
        <v>2139</v>
      </c>
      <c r="I1823" t="s" s="8">
        <v>2159</v>
      </c>
    </row>
    <row r="1824" ht="16.0" customHeight="true">
      <c r="A1824" t="n" s="7">
        <v>5.1576051E7</v>
      </c>
      <c r="B1824" t="s" s="8">
        <v>1911</v>
      </c>
      <c r="C1824" t="n" s="8">
        <f>IF(false,"120921901", "120921901")</f>
      </c>
      <c r="D1824" t="s" s="8">
        <v>88</v>
      </c>
      <c r="E1824" t="n" s="8">
        <v>1.0</v>
      </c>
      <c r="F1824" t="n" s="8">
        <v>139.0</v>
      </c>
      <c r="G1824" t="s" s="8">
        <v>63</v>
      </c>
      <c r="H1824" t="s" s="8">
        <v>2139</v>
      </c>
      <c r="I1824" t="s" s="8">
        <v>2160</v>
      </c>
    </row>
    <row r="1825" ht="16.0" customHeight="true">
      <c r="A1825" t="n" s="7">
        <v>5.1586927E7</v>
      </c>
      <c r="B1825" t="s" s="8">
        <v>1911</v>
      </c>
      <c r="C1825" t="n" s="8">
        <f>IF(false,"120921818", "120921818")</f>
      </c>
      <c r="D1825" t="s" s="8">
        <v>101</v>
      </c>
      <c r="E1825" t="n" s="8">
        <v>1.0</v>
      </c>
      <c r="F1825" t="n" s="8">
        <v>734.0</v>
      </c>
      <c r="G1825" t="s" s="8">
        <v>53</v>
      </c>
      <c r="H1825" t="s" s="8">
        <v>2139</v>
      </c>
      <c r="I1825" t="s" s="8">
        <v>2161</v>
      </c>
    </row>
    <row r="1826" ht="16.0" customHeight="true">
      <c r="A1826" t="n" s="7">
        <v>5.1750952E7</v>
      </c>
      <c r="B1826" t="s" s="8">
        <v>1994</v>
      </c>
      <c r="C1826" t="n" s="8">
        <f>IF(false,"005-1255", "005-1255")</f>
      </c>
      <c r="D1826" t="s" s="8">
        <v>234</v>
      </c>
      <c r="E1826" t="n" s="8">
        <v>1.0</v>
      </c>
      <c r="F1826" t="n" s="8">
        <v>0.0</v>
      </c>
      <c r="G1826" t="s" s="8">
        <v>53</v>
      </c>
      <c r="H1826" t="s" s="8">
        <v>2139</v>
      </c>
      <c r="I1826" t="s" s="8">
        <v>2162</v>
      </c>
    </row>
    <row r="1827" ht="16.0" customHeight="true">
      <c r="A1827" t="n" s="7">
        <v>5.1754866E7</v>
      </c>
      <c r="B1827" t="s" s="8">
        <v>1994</v>
      </c>
      <c r="C1827" t="n" s="8">
        <f>IF(false,"005-1377", "005-1377")</f>
      </c>
      <c r="D1827" t="s" s="8">
        <v>420</v>
      </c>
      <c r="E1827" t="n" s="8">
        <v>1.0</v>
      </c>
      <c r="F1827" t="n" s="8">
        <v>55.0</v>
      </c>
      <c r="G1827" t="s" s="8">
        <v>60</v>
      </c>
      <c r="H1827" t="s" s="8">
        <v>2139</v>
      </c>
      <c r="I1827" t="s" s="8">
        <v>2163</v>
      </c>
    </row>
    <row r="1828" ht="16.0" customHeight="true">
      <c r="A1828" t="n" s="7">
        <v>5.1609025E7</v>
      </c>
      <c r="B1828" t="s" s="8">
        <v>1911</v>
      </c>
      <c r="C1828" t="n" s="8">
        <f>IF(false,"120922460", "120922460")</f>
      </c>
      <c r="D1828" t="s" s="8">
        <v>278</v>
      </c>
      <c r="E1828" t="n" s="8">
        <v>1.0</v>
      </c>
      <c r="F1828" t="n" s="8">
        <v>2373.0</v>
      </c>
      <c r="G1828" t="s" s="8">
        <v>53</v>
      </c>
      <c r="H1828" t="s" s="8">
        <v>2139</v>
      </c>
      <c r="I1828" t="s" s="8">
        <v>2164</v>
      </c>
    </row>
    <row r="1829" ht="16.0" customHeight="true">
      <c r="A1829" t="n" s="7">
        <v>5.1599098E7</v>
      </c>
      <c r="B1829" t="s" s="8">
        <v>1911</v>
      </c>
      <c r="C1829" t="n" s="8">
        <f>IF(false,"120922522", "120922522")</f>
      </c>
      <c r="D1829" t="s" s="8">
        <v>686</v>
      </c>
      <c r="E1829" t="n" s="8">
        <v>1.0</v>
      </c>
      <c r="F1829" t="n" s="8">
        <v>747.0</v>
      </c>
      <c r="G1829" t="s" s="8">
        <v>53</v>
      </c>
      <c r="H1829" t="s" s="8">
        <v>2139</v>
      </c>
      <c r="I1829" t="s" s="8">
        <v>2165</v>
      </c>
    </row>
    <row r="1830" ht="16.0" customHeight="true">
      <c r="A1830" t="n" s="7">
        <v>5.1642182E7</v>
      </c>
      <c r="B1830" t="s" s="8">
        <v>1994</v>
      </c>
      <c r="C1830" t="n" s="8">
        <f>IF(false,"120921900", "120921900")</f>
      </c>
      <c r="D1830" t="s" s="8">
        <v>299</v>
      </c>
      <c r="E1830" t="n" s="8">
        <v>1.0</v>
      </c>
      <c r="F1830" t="n" s="8">
        <v>129.0</v>
      </c>
      <c r="G1830" t="s" s="8">
        <v>63</v>
      </c>
      <c r="H1830" t="s" s="8">
        <v>2139</v>
      </c>
      <c r="I1830" t="s" s="8">
        <v>2166</v>
      </c>
    </row>
    <row r="1831" ht="16.0" customHeight="true">
      <c r="A1831" t="n" s="7">
        <v>5.158577E7</v>
      </c>
      <c r="B1831" t="s" s="8">
        <v>1911</v>
      </c>
      <c r="C1831" t="n" s="8">
        <f>IF(false,"005-1273", "005-1273")</f>
      </c>
      <c r="D1831" t="s" s="8">
        <v>812</v>
      </c>
      <c r="E1831" t="n" s="8">
        <v>1.0</v>
      </c>
      <c r="F1831" t="n" s="8">
        <v>169.0</v>
      </c>
      <c r="G1831" t="s" s="8">
        <v>63</v>
      </c>
      <c r="H1831" t="s" s="8">
        <v>2139</v>
      </c>
      <c r="I1831" t="s" s="8">
        <v>2167</v>
      </c>
    </row>
    <row r="1832" ht="16.0" customHeight="true">
      <c r="A1832" t="n" s="7">
        <v>5.1549339E7</v>
      </c>
      <c r="B1832" t="s" s="8">
        <v>1911</v>
      </c>
      <c r="C1832" t="n" s="8">
        <f>IF(false,"005-1255", "005-1255")</f>
      </c>
      <c r="D1832" t="s" s="8">
        <v>234</v>
      </c>
      <c r="E1832" t="n" s="8">
        <v>1.0</v>
      </c>
      <c r="F1832" t="n" s="8">
        <v>147.0</v>
      </c>
      <c r="G1832" t="s" s="8">
        <v>63</v>
      </c>
      <c r="H1832" t="s" s="8">
        <v>2139</v>
      </c>
      <c r="I1832" t="s" s="8">
        <v>2168</v>
      </c>
    </row>
    <row r="1833" ht="16.0" customHeight="true">
      <c r="A1833" t="n" s="7">
        <v>5.1584574E7</v>
      </c>
      <c r="B1833" t="s" s="8">
        <v>1911</v>
      </c>
      <c r="C1833" t="n" s="8">
        <f>IF(false,"120906022", "120906022")</f>
      </c>
      <c r="D1833" t="s" s="8">
        <v>889</v>
      </c>
      <c r="E1833" t="n" s="8">
        <v>1.0</v>
      </c>
      <c r="F1833" t="n" s="8">
        <v>77.0</v>
      </c>
      <c r="G1833" t="s" s="8">
        <v>63</v>
      </c>
      <c r="H1833" t="s" s="8">
        <v>2139</v>
      </c>
      <c r="I1833" t="s" s="8">
        <v>2169</v>
      </c>
    </row>
    <row r="1834" ht="16.0" customHeight="true">
      <c r="A1834" t="n" s="7">
        <v>5.1482035E7</v>
      </c>
      <c r="B1834" t="s" s="8">
        <v>1837</v>
      </c>
      <c r="C1834" t="n" s="8">
        <f>IF(false,"005-1080", "005-1080")</f>
      </c>
      <c r="D1834" t="s" s="8">
        <v>180</v>
      </c>
      <c r="E1834" t="n" s="8">
        <v>1.0</v>
      </c>
      <c r="F1834" t="n" s="8">
        <v>127.0</v>
      </c>
      <c r="G1834" t="s" s="8">
        <v>63</v>
      </c>
      <c r="H1834" t="s" s="8">
        <v>2139</v>
      </c>
      <c r="I1834" t="s" s="8">
        <v>2170</v>
      </c>
    </row>
    <row r="1835" ht="16.0" customHeight="true">
      <c r="A1835" t="n" s="7">
        <v>5.1600651E7</v>
      </c>
      <c r="B1835" t="s" s="8">
        <v>1911</v>
      </c>
      <c r="C1835" t="n" s="8">
        <f>IF(false,"120921898", "120921898")</f>
      </c>
      <c r="D1835" t="s" s="8">
        <v>606</v>
      </c>
      <c r="E1835" t="n" s="8">
        <v>1.0</v>
      </c>
      <c r="F1835" t="n" s="8">
        <v>240.0</v>
      </c>
      <c r="G1835" t="s" s="8">
        <v>63</v>
      </c>
      <c r="H1835" t="s" s="8">
        <v>2139</v>
      </c>
      <c r="I1835" t="s" s="8">
        <v>2171</v>
      </c>
    </row>
    <row r="1836" ht="16.0" customHeight="true">
      <c r="A1836" t="n" s="7">
        <v>5.1590449E7</v>
      </c>
      <c r="B1836" t="s" s="8">
        <v>1911</v>
      </c>
      <c r="C1836" t="n" s="8">
        <f>IF(false,"120921901", "120921901")</f>
      </c>
      <c r="D1836" t="s" s="8">
        <v>88</v>
      </c>
      <c r="E1836" t="n" s="8">
        <v>1.0</v>
      </c>
      <c r="F1836" t="n" s="8">
        <v>192.0</v>
      </c>
      <c r="G1836" t="s" s="8">
        <v>63</v>
      </c>
      <c r="H1836" t="s" s="8">
        <v>2139</v>
      </c>
      <c r="I1836" t="s" s="8">
        <v>2172</v>
      </c>
    </row>
    <row r="1837" ht="16.0" customHeight="true">
      <c r="A1837" t="n" s="7">
        <v>5.1660536E7</v>
      </c>
      <c r="B1837" t="s" s="8">
        <v>1994</v>
      </c>
      <c r="C1837" t="n" s="8">
        <f>IF(false,"120921202", "120921202")</f>
      </c>
      <c r="D1837" t="s" s="8">
        <v>1464</v>
      </c>
      <c r="E1837" t="n" s="8">
        <v>4.0</v>
      </c>
      <c r="F1837" t="n" s="8">
        <v>1172.0</v>
      </c>
      <c r="G1837" t="s" s="8">
        <v>63</v>
      </c>
      <c r="H1837" t="s" s="8">
        <v>2139</v>
      </c>
      <c r="I1837" t="s" s="8">
        <v>2173</v>
      </c>
    </row>
    <row r="1838" ht="16.0" customHeight="true">
      <c r="A1838" t="n" s="7">
        <v>5.1764722E7</v>
      </c>
      <c r="B1838" t="s" s="8">
        <v>2093</v>
      </c>
      <c r="C1838" t="n" s="8">
        <f>IF(false,"120922783", "120922783")</f>
      </c>
      <c r="D1838" t="s" s="8">
        <v>1840</v>
      </c>
      <c r="E1838" t="n" s="8">
        <v>1.0</v>
      </c>
      <c r="F1838" t="n" s="8">
        <v>46.0</v>
      </c>
      <c r="G1838" t="s" s="8">
        <v>60</v>
      </c>
      <c r="H1838" t="s" s="8">
        <v>2139</v>
      </c>
      <c r="I1838" t="s" s="8">
        <v>2174</v>
      </c>
    </row>
    <row r="1839" ht="16.0" customHeight="true">
      <c r="A1839" t="n" s="7">
        <v>5.1574808E7</v>
      </c>
      <c r="B1839" t="s" s="8">
        <v>1911</v>
      </c>
      <c r="C1839" t="n" s="8">
        <f>IF(false,"120921899", "120921899")</f>
      </c>
      <c r="D1839" t="s" s="8">
        <v>222</v>
      </c>
      <c r="E1839" t="n" s="8">
        <v>1.0</v>
      </c>
      <c r="F1839" t="n" s="8">
        <v>162.0</v>
      </c>
      <c r="G1839" t="s" s="8">
        <v>63</v>
      </c>
      <c r="H1839" t="s" s="8">
        <v>2139</v>
      </c>
      <c r="I1839" t="s" s="8">
        <v>2175</v>
      </c>
    </row>
    <row r="1840" ht="16.0" customHeight="true">
      <c r="A1840" t="n" s="7">
        <v>5.1419812E7</v>
      </c>
      <c r="B1840" t="s" s="8">
        <v>1837</v>
      </c>
      <c r="C1840" t="n" s="8">
        <f>IF(false,"005-1379", "005-1379")</f>
      </c>
      <c r="D1840" t="s" s="8">
        <v>214</v>
      </c>
      <c r="E1840" t="n" s="8">
        <v>1.0</v>
      </c>
      <c r="F1840" t="n" s="8">
        <v>161.0</v>
      </c>
      <c r="G1840" t="s" s="8">
        <v>63</v>
      </c>
      <c r="H1840" t="s" s="8">
        <v>2139</v>
      </c>
      <c r="I1840" t="s" s="8">
        <v>2176</v>
      </c>
    </row>
    <row r="1841" ht="16.0" customHeight="true">
      <c r="A1841" t="n" s="7">
        <v>5.1775151E7</v>
      </c>
      <c r="B1841" t="s" s="8">
        <v>2093</v>
      </c>
      <c r="C1841" t="n" s="8">
        <f>IF(false,"120922391", "120922391")</f>
      </c>
      <c r="D1841" t="s" s="8">
        <v>1536</v>
      </c>
      <c r="E1841" t="n" s="8">
        <v>1.0</v>
      </c>
      <c r="F1841" t="n" s="8">
        <v>221.0</v>
      </c>
      <c r="G1841" t="s" s="8">
        <v>53</v>
      </c>
      <c r="H1841" t="s" s="8">
        <v>2139</v>
      </c>
      <c r="I1841" t="s" s="8">
        <v>2177</v>
      </c>
    </row>
    <row r="1842" ht="16.0" customHeight="true">
      <c r="A1842" t="n" s="7">
        <v>5.0870803E7</v>
      </c>
      <c r="B1842" t="s" s="8">
        <v>1558</v>
      </c>
      <c r="C1842" t="n" s="8">
        <f>IF(false,"120921898", "120921898")</f>
      </c>
      <c r="D1842" t="s" s="8">
        <v>606</v>
      </c>
      <c r="E1842" t="n" s="8">
        <v>5.0</v>
      </c>
      <c r="F1842" t="n" s="8">
        <v>735.0</v>
      </c>
      <c r="G1842" t="s" s="8">
        <v>63</v>
      </c>
      <c r="H1842" t="s" s="8">
        <v>2139</v>
      </c>
      <c r="I1842" t="s" s="8">
        <v>2178</v>
      </c>
    </row>
    <row r="1843" ht="16.0" customHeight="true">
      <c r="A1843" t="n" s="7">
        <v>5.1624749E7</v>
      </c>
      <c r="B1843" t="s" s="8">
        <v>1994</v>
      </c>
      <c r="C1843" t="n" s="8">
        <f>IF(false,"003-318", "003-318")</f>
      </c>
      <c r="D1843" t="s" s="8">
        <v>109</v>
      </c>
      <c r="E1843" t="n" s="8">
        <v>1.0</v>
      </c>
      <c r="F1843" t="n" s="8">
        <v>128.0</v>
      </c>
      <c r="G1843" t="s" s="8">
        <v>63</v>
      </c>
      <c r="H1843" t="s" s="8">
        <v>2139</v>
      </c>
      <c r="I1843" t="s" s="8">
        <v>2179</v>
      </c>
    </row>
    <row r="1844" ht="16.0" customHeight="true">
      <c r="A1844" t="n" s="7">
        <v>5.1597532E7</v>
      </c>
      <c r="B1844" t="s" s="8">
        <v>1911</v>
      </c>
      <c r="C1844" t="n" s="8">
        <f>IF(false,"120921995", "120921995")</f>
      </c>
      <c r="D1844" t="s" s="8">
        <v>125</v>
      </c>
      <c r="E1844" t="n" s="8">
        <v>2.0</v>
      </c>
      <c r="F1844" t="n" s="8">
        <v>478.0</v>
      </c>
      <c r="G1844" t="s" s="8">
        <v>63</v>
      </c>
      <c r="H1844" t="s" s="8">
        <v>2139</v>
      </c>
      <c r="I1844" t="s" s="8">
        <v>2180</v>
      </c>
    </row>
    <row r="1845" ht="16.0" customHeight="true">
      <c r="A1845" t="n" s="7">
        <v>5.1652443E7</v>
      </c>
      <c r="B1845" t="s" s="8">
        <v>1994</v>
      </c>
      <c r="C1845" t="n" s="8">
        <f>IF(false,"005-1255", "005-1255")</f>
      </c>
      <c r="D1845" t="s" s="8">
        <v>234</v>
      </c>
      <c r="E1845" t="n" s="8">
        <v>1.0</v>
      </c>
      <c r="F1845" t="n" s="8">
        <v>160.0</v>
      </c>
      <c r="G1845" t="s" s="8">
        <v>60</v>
      </c>
      <c r="H1845" t="s" s="8">
        <v>2139</v>
      </c>
      <c r="I1845" t="s" s="8">
        <v>2181</v>
      </c>
    </row>
    <row r="1846" ht="16.0" customHeight="true">
      <c r="A1846" t="n" s="7">
        <v>5.157111E7</v>
      </c>
      <c r="B1846" t="s" s="8">
        <v>1911</v>
      </c>
      <c r="C1846" t="n" s="8">
        <f>IF(false,"005-1254", "005-1254")</f>
      </c>
      <c r="D1846" t="s" s="8">
        <v>59</v>
      </c>
      <c r="E1846" t="n" s="8">
        <v>1.0</v>
      </c>
      <c r="F1846" t="n" s="8">
        <v>27.0</v>
      </c>
      <c r="G1846" t="s" s="8">
        <v>53</v>
      </c>
      <c r="H1846" t="s" s="8">
        <v>2139</v>
      </c>
      <c r="I1846" t="s" s="8">
        <v>2182</v>
      </c>
    </row>
    <row r="1847" ht="16.0" customHeight="true">
      <c r="A1847" t="n" s="7">
        <v>5.1567314E7</v>
      </c>
      <c r="B1847" t="s" s="8">
        <v>1911</v>
      </c>
      <c r="C1847" t="n" s="8">
        <f>IF(false,"120921900", "120921900")</f>
      </c>
      <c r="D1847" t="s" s="8">
        <v>299</v>
      </c>
      <c r="E1847" t="n" s="8">
        <v>1.0</v>
      </c>
      <c r="F1847" t="n" s="8">
        <v>954.0</v>
      </c>
      <c r="G1847" t="s" s="8">
        <v>53</v>
      </c>
      <c r="H1847" t="s" s="8">
        <v>2139</v>
      </c>
      <c r="I1847" t="s" s="8">
        <v>2183</v>
      </c>
    </row>
    <row r="1848" ht="16.0" customHeight="true">
      <c r="A1848" t="n" s="7">
        <v>5.1668646E7</v>
      </c>
      <c r="B1848" t="s" s="8">
        <v>1994</v>
      </c>
      <c r="C1848" t="n" s="8">
        <f>IF(false,"120921791", "120921791")</f>
      </c>
      <c r="D1848" t="s" s="8">
        <v>590</v>
      </c>
      <c r="E1848" t="n" s="8">
        <v>3.0</v>
      </c>
      <c r="F1848" t="n" s="8">
        <v>1008.0</v>
      </c>
      <c r="G1848" t="s" s="8">
        <v>63</v>
      </c>
      <c r="H1848" t="s" s="8">
        <v>2139</v>
      </c>
      <c r="I1848" t="s" s="8">
        <v>2184</v>
      </c>
    </row>
    <row r="1849" ht="16.0" customHeight="true">
      <c r="A1849" t="n" s="7">
        <v>5.1668646E7</v>
      </c>
      <c r="B1849" t="s" s="8">
        <v>1994</v>
      </c>
      <c r="C1849" t="n" s="8">
        <f>IF(false,"120921791", "120921791")</f>
      </c>
      <c r="D1849" t="s" s="8">
        <v>590</v>
      </c>
      <c r="E1849" t="n" s="8">
        <v>3.0</v>
      </c>
      <c r="F1849" t="n" s="8">
        <v>97.0</v>
      </c>
      <c r="G1849" t="s" s="8">
        <v>60</v>
      </c>
      <c r="H1849" t="s" s="8">
        <v>2139</v>
      </c>
      <c r="I1849" t="s" s="8">
        <v>2185</v>
      </c>
    </row>
    <row r="1850" ht="16.0" customHeight="true">
      <c r="A1850" t="n" s="7">
        <v>5.1591565E7</v>
      </c>
      <c r="B1850" t="s" s="8">
        <v>1911</v>
      </c>
      <c r="C1850" t="n" s="8">
        <f>IF(false,"005-1273", "005-1273")</f>
      </c>
      <c r="D1850" t="s" s="8">
        <v>812</v>
      </c>
      <c r="E1850" t="n" s="8">
        <v>1.0</v>
      </c>
      <c r="F1850" t="n" s="8">
        <v>169.0</v>
      </c>
      <c r="G1850" t="s" s="8">
        <v>63</v>
      </c>
      <c r="H1850" t="s" s="8">
        <v>2139</v>
      </c>
      <c r="I1850" t="s" s="8">
        <v>2186</v>
      </c>
    </row>
    <row r="1851" ht="16.0" customHeight="true">
      <c r="A1851" t="n" s="7">
        <v>5.1672604E7</v>
      </c>
      <c r="B1851" t="s" s="8">
        <v>1994</v>
      </c>
      <c r="C1851" t="n" s="8">
        <f>IF(false,"120921202", "120921202")</f>
      </c>
      <c r="D1851" t="s" s="8">
        <v>1464</v>
      </c>
      <c r="E1851" t="n" s="8">
        <v>1.0</v>
      </c>
      <c r="F1851" t="n" s="8">
        <v>360.0</v>
      </c>
      <c r="G1851" t="s" s="8">
        <v>63</v>
      </c>
      <c r="H1851" t="s" s="8">
        <v>2139</v>
      </c>
      <c r="I1851" t="s" s="8">
        <v>2187</v>
      </c>
    </row>
    <row r="1852" ht="16.0" customHeight="true">
      <c r="A1852" t="n" s="7">
        <v>5.1621392E7</v>
      </c>
      <c r="B1852" t="s" s="8">
        <v>1994</v>
      </c>
      <c r="C1852" t="n" s="8">
        <f>IF(false,"120921945", "120921945")</f>
      </c>
      <c r="D1852" t="s" s="8">
        <v>2188</v>
      </c>
      <c r="E1852" t="n" s="8">
        <v>1.0</v>
      </c>
      <c r="F1852" t="n" s="8">
        <v>137.0</v>
      </c>
      <c r="G1852" t="s" s="8">
        <v>53</v>
      </c>
      <c r="H1852" t="s" s="8">
        <v>2139</v>
      </c>
      <c r="I1852" t="s" s="8">
        <v>2189</v>
      </c>
    </row>
    <row r="1853" ht="16.0" customHeight="true">
      <c r="A1853" t="n" s="7">
        <v>5.1805468E7</v>
      </c>
      <c r="B1853" t="s" s="8">
        <v>2093</v>
      </c>
      <c r="C1853" t="n" s="8">
        <f>IF(false,"01-004111", "01-004111")</f>
      </c>
      <c r="D1853" t="s" s="8">
        <v>870</v>
      </c>
      <c r="E1853" t="n" s="8">
        <v>1.0</v>
      </c>
      <c r="F1853" t="n" s="8">
        <v>849.0</v>
      </c>
      <c r="G1853" t="s" s="8">
        <v>53</v>
      </c>
      <c r="H1853" t="s" s="8">
        <v>2139</v>
      </c>
      <c r="I1853" t="s" s="8">
        <v>2190</v>
      </c>
    </row>
    <row r="1854" ht="16.0" customHeight="true">
      <c r="A1854" t="n" s="7">
        <v>5.162067E7</v>
      </c>
      <c r="B1854" t="s" s="8">
        <v>1994</v>
      </c>
      <c r="C1854" t="n" s="8">
        <f>IF(false,"005-1519", "005-1519")</f>
      </c>
      <c r="D1854" t="s" s="8">
        <v>159</v>
      </c>
      <c r="E1854" t="n" s="8">
        <v>2.0</v>
      </c>
      <c r="F1854" t="n" s="8">
        <v>388.0</v>
      </c>
      <c r="G1854" t="s" s="8">
        <v>63</v>
      </c>
      <c r="H1854" t="s" s="8">
        <v>2139</v>
      </c>
      <c r="I1854" t="s" s="8">
        <v>2191</v>
      </c>
    </row>
    <row r="1855" ht="16.0" customHeight="true">
      <c r="A1855" t="n" s="7">
        <v>5.1849997E7</v>
      </c>
      <c r="B1855" t="s" s="8">
        <v>2093</v>
      </c>
      <c r="C1855" t="n" s="8">
        <f>IF(false,"120922769", "120922769")</f>
      </c>
      <c r="D1855" t="s" s="8">
        <v>136</v>
      </c>
      <c r="E1855" t="n" s="8">
        <v>1.0</v>
      </c>
      <c r="F1855" t="n" s="8">
        <v>294.0</v>
      </c>
      <c r="G1855" t="s" s="8">
        <v>53</v>
      </c>
      <c r="H1855" t="s" s="8">
        <v>2139</v>
      </c>
      <c r="I1855" t="s" s="8">
        <v>2192</v>
      </c>
    </row>
    <row r="1856" ht="16.0" customHeight="true">
      <c r="A1856" t="n" s="7">
        <v>5.1480189E7</v>
      </c>
      <c r="B1856" t="s" s="8">
        <v>1837</v>
      </c>
      <c r="C1856" t="n" s="8">
        <f>IF(false,"120921899", "120921899")</f>
      </c>
      <c r="D1856" t="s" s="8">
        <v>222</v>
      </c>
      <c r="E1856" t="n" s="8">
        <v>1.0</v>
      </c>
      <c r="F1856" t="n" s="8">
        <v>1218.0</v>
      </c>
      <c r="G1856" t="s" s="8">
        <v>53</v>
      </c>
      <c r="H1856" t="s" s="8">
        <v>2139</v>
      </c>
      <c r="I1856" t="s" s="8">
        <v>2193</v>
      </c>
    </row>
    <row r="1857" ht="16.0" customHeight="true">
      <c r="A1857" t="n" s="7">
        <v>5.1501426E7</v>
      </c>
      <c r="B1857" t="s" s="8">
        <v>1911</v>
      </c>
      <c r="C1857" t="n" s="8">
        <f>IF(false,"120921898", "120921898")</f>
      </c>
      <c r="D1857" t="s" s="8">
        <v>606</v>
      </c>
      <c r="E1857" t="n" s="8">
        <v>1.0</v>
      </c>
      <c r="F1857" t="n" s="8">
        <v>240.0</v>
      </c>
      <c r="G1857" t="s" s="8">
        <v>63</v>
      </c>
      <c r="H1857" t="s" s="8">
        <v>2139</v>
      </c>
      <c r="I1857" t="s" s="8">
        <v>2194</v>
      </c>
    </row>
    <row r="1858" ht="16.0" customHeight="true">
      <c r="A1858" t="n" s="7">
        <v>5.1501426E7</v>
      </c>
      <c r="B1858" t="s" s="8">
        <v>1911</v>
      </c>
      <c r="C1858" t="n" s="8">
        <f>IF(false,"120921898", "120921898")</f>
      </c>
      <c r="D1858" t="s" s="8">
        <v>606</v>
      </c>
      <c r="E1858" t="n" s="8">
        <v>1.0</v>
      </c>
      <c r="F1858" t="n" s="8">
        <v>508.0</v>
      </c>
      <c r="G1858" t="s" s="8">
        <v>53</v>
      </c>
      <c r="H1858" t="s" s="8">
        <v>2139</v>
      </c>
      <c r="I1858" t="s" s="8">
        <v>2195</v>
      </c>
    </row>
    <row r="1859" ht="16.0" customHeight="true">
      <c r="A1859" t="n" s="7">
        <v>5.1443968E7</v>
      </c>
      <c r="B1859" t="s" s="8">
        <v>1837</v>
      </c>
      <c r="C1859" t="n" s="8">
        <f>IF(false,"005-1181", "005-1181")</f>
      </c>
      <c r="D1859" t="s" s="8">
        <v>1836</v>
      </c>
      <c r="E1859" t="n" s="8">
        <v>1.0</v>
      </c>
      <c r="F1859" t="n" s="8">
        <v>251.0</v>
      </c>
      <c r="G1859" t="s" s="8">
        <v>63</v>
      </c>
      <c r="H1859" t="s" s="8">
        <v>2139</v>
      </c>
      <c r="I1859" t="s" s="8">
        <v>2196</v>
      </c>
    </row>
    <row r="1860" ht="16.0" customHeight="true">
      <c r="A1860" t="n" s="7">
        <v>5.1781129E7</v>
      </c>
      <c r="B1860" t="s" s="8">
        <v>2093</v>
      </c>
      <c r="C1860" t="n" s="8">
        <f>IF(false,"005-1273", "005-1273")</f>
      </c>
      <c r="D1860" t="s" s="8">
        <v>812</v>
      </c>
      <c r="E1860" t="n" s="8">
        <v>1.0</v>
      </c>
      <c r="F1860" t="n" s="8">
        <v>271.0</v>
      </c>
      <c r="G1860" t="s" s="8">
        <v>60</v>
      </c>
      <c r="H1860" t="s" s="8">
        <v>2139</v>
      </c>
      <c r="I1860" t="s" s="8">
        <v>2197</v>
      </c>
    </row>
    <row r="1861" ht="16.0" customHeight="true">
      <c r="A1861" t="n" s="7">
        <v>5.1574363E7</v>
      </c>
      <c r="B1861" t="s" s="8">
        <v>1911</v>
      </c>
      <c r="C1861" t="n" s="8">
        <f>IF(false,"120921900", "120921900")</f>
      </c>
      <c r="D1861" t="s" s="8">
        <v>299</v>
      </c>
      <c r="E1861" t="n" s="8">
        <v>2.0</v>
      </c>
      <c r="F1861" t="n" s="8">
        <v>476.0</v>
      </c>
      <c r="G1861" t="s" s="8">
        <v>63</v>
      </c>
      <c r="H1861" t="s" s="8">
        <v>2139</v>
      </c>
      <c r="I1861" t="s" s="8">
        <v>2198</v>
      </c>
    </row>
    <row r="1862" ht="16.0" customHeight="true">
      <c r="A1862" t="n" s="7">
        <v>5.178444E7</v>
      </c>
      <c r="B1862" t="s" s="8">
        <v>2093</v>
      </c>
      <c r="C1862" t="n" s="8">
        <f>IF(false,"120921202", "120921202")</f>
      </c>
      <c r="D1862" t="s" s="8">
        <v>1464</v>
      </c>
      <c r="E1862" t="n" s="8">
        <v>2.0</v>
      </c>
      <c r="F1862" t="n" s="8">
        <v>1123.0</v>
      </c>
      <c r="G1862" t="s" s="8">
        <v>53</v>
      </c>
      <c r="H1862" t="s" s="8">
        <v>2139</v>
      </c>
      <c r="I1862" t="s" s="8">
        <v>2199</v>
      </c>
    </row>
    <row r="1863" ht="16.0" customHeight="true">
      <c r="A1863" t="n" s="7">
        <v>5.1485327E7</v>
      </c>
      <c r="B1863" t="s" s="8">
        <v>1837</v>
      </c>
      <c r="C1863" t="n" s="8">
        <f>IF(false,"120906022", "120906022")</f>
      </c>
      <c r="D1863" t="s" s="8">
        <v>889</v>
      </c>
      <c r="E1863" t="n" s="8">
        <v>1.0</v>
      </c>
      <c r="F1863" t="n" s="8">
        <v>77.0</v>
      </c>
      <c r="G1863" t="s" s="8">
        <v>63</v>
      </c>
      <c r="H1863" t="s" s="8">
        <v>2139</v>
      </c>
      <c r="I1863" t="s" s="8">
        <v>2200</v>
      </c>
    </row>
    <row r="1864" ht="16.0" customHeight="true">
      <c r="A1864" t="n" s="7">
        <v>5.1639072E7</v>
      </c>
      <c r="B1864" t="s" s="8">
        <v>1994</v>
      </c>
      <c r="C1864" t="n" s="8">
        <f>IF(false,"003-318", "003-318")</f>
      </c>
      <c r="D1864" t="s" s="8">
        <v>109</v>
      </c>
      <c r="E1864" t="n" s="8">
        <v>2.0</v>
      </c>
      <c r="F1864" t="n" s="8">
        <v>744.0</v>
      </c>
      <c r="G1864" t="s" s="8">
        <v>63</v>
      </c>
      <c r="H1864" t="s" s="8">
        <v>2139</v>
      </c>
      <c r="I1864" t="s" s="8">
        <v>2201</v>
      </c>
    </row>
    <row r="1865" ht="16.0" customHeight="true">
      <c r="A1865" t="n" s="7">
        <v>5.1610139E7</v>
      </c>
      <c r="B1865" t="s" s="8">
        <v>1911</v>
      </c>
      <c r="C1865" t="n" s="8">
        <f>IF(false,"003-318", "003-318")</f>
      </c>
      <c r="D1865" t="s" s="8">
        <v>109</v>
      </c>
      <c r="E1865" t="n" s="8">
        <v>1.0</v>
      </c>
      <c r="F1865" t="n" s="8">
        <v>128.0</v>
      </c>
      <c r="G1865" t="s" s="8">
        <v>63</v>
      </c>
      <c r="H1865" t="s" s="8">
        <v>2139</v>
      </c>
      <c r="I1865" t="s" s="8">
        <v>2202</v>
      </c>
    </row>
    <row r="1866" ht="16.0" customHeight="true">
      <c r="A1866" t="n" s="7">
        <v>5.1643554E7</v>
      </c>
      <c r="B1866" t="s" s="8">
        <v>1994</v>
      </c>
      <c r="C1866" t="n" s="8">
        <f>IF(false,"120921901", "120921901")</f>
      </c>
      <c r="D1866" t="s" s="8">
        <v>88</v>
      </c>
      <c r="E1866" t="n" s="8">
        <v>3.0</v>
      </c>
      <c r="F1866" t="n" s="8">
        <v>1068.0</v>
      </c>
      <c r="G1866" t="s" s="8">
        <v>63</v>
      </c>
      <c r="H1866" t="s" s="8">
        <v>2139</v>
      </c>
      <c r="I1866" t="s" s="8">
        <v>2203</v>
      </c>
    </row>
    <row r="1867" ht="16.0" customHeight="true">
      <c r="A1867" t="n" s="7">
        <v>5.1642819E7</v>
      </c>
      <c r="B1867" t="s" s="8">
        <v>1994</v>
      </c>
      <c r="C1867" t="n" s="8">
        <f>IF(false,"120921935", "120921935")</f>
      </c>
      <c r="D1867" t="s" s="8">
        <v>1667</v>
      </c>
      <c r="E1867" t="n" s="8">
        <v>1.0</v>
      </c>
      <c r="F1867" t="n" s="8">
        <v>85.0</v>
      </c>
      <c r="G1867" t="s" s="8">
        <v>63</v>
      </c>
      <c r="H1867" t="s" s="8">
        <v>2139</v>
      </c>
      <c r="I1867" t="s" s="8">
        <v>2204</v>
      </c>
    </row>
    <row r="1868" ht="16.0" customHeight="true">
      <c r="A1868" t="n" s="7">
        <v>5.1424442E7</v>
      </c>
      <c r="B1868" t="s" s="8">
        <v>1837</v>
      </c>
      <c r="C1868" t="n" s="8">
        <f>IF(false,"120923128", "120923128")</f>
      </c>
      <c r="D1868" t="s" s="8">
        <v>328</v>
      </c>
      <c r="E1868" t="n" s="8">
        <v>1.0</v>
      </c>
      <c r="F1868" t="n" s="8">
        <v>930.0</v>
      </c>
      <c r="G1868" t="s" s="8">
        <v>60</v>
      </c>
      <c r="H1868" t="s" s="8">
        <v>2139</v>
      </c>
      <c r="I1868" t="s" s="8">
        <v>2205</v>
      </c>
    </row>
    <row r="1869" ht="16.0" customHeight="true">
      <c r="A1869" t="n" s="7">
        <v>5.1616847E7</v>
      </c>
      <c r="B1869" t="s" s="8">
        <v>1911</v>
      </c>
      <c r="C1869" t="n" s="8">
        <f>IF(false,"120923175", "120923175")</f>
      </c>
      <c r="D1869" t="s" s="8">
        <v>1490</v>
      </c>
      <c r="E1869" t="n" s="8">
        <v>1.0</v>
      </c>
      <c r="F1869" t="n" s="8">
        <v>303.0</v>
      </c>
      <c r="G1869" t="s" s="8">
        <v>63</v>
      </c>
      <c r="H1869" t="s" s="8">
        <v>2139</v>
      </c>
      <c r="I1869" t="s" s="8">
        <v>2206</v>
      </c>
    </row>
    <row r="1870" ht="16.0" customHeight="true">
      <c r="A1870" t="n" s="7">
        <v>5.1758349E7</v>
      </c>
      <c r="B1870" t="s" s="8">
        <v>1994</v>
      </c>
      <c r="C1870" t="n" s="8">
        <f>IF(false,"005-1256", "005-1256")</f>
      </c>
      <c r="D1870" t="s" s="8">
        <v>2153</v>
      </c>
      <c r="E1870" t="n" s="8">
        <v>1.0</v>
      </c>
      <c r="F1870" t="n" s="8">
        <v>116.0</v>
      </c>
      <c r="G1870" t="s" s="8">
        <v>63</v>
      </c>
      <c r="H1870" t="s" s="8">
        <v>2139</v>
      </c>
      <c r="I1870" t="s" s="8">
        <v>2207</v>
      </c>
    </row>
    <row r="1871" ht="16.0" customHeight="true">
      <c r="A1871" t="n" s="7">
        <v>5.1778011E7</v>
      </c>
      <c r="B1871" t="s" s="8">
        <v>2093</v>
      </c>
      <c r="C1871" t="n" s="8">
        <f>IF(false,"120921899", "120921899")</f>
      </c>
      <c r="D1871" t="s" s="8">
        <v>222</v>
      </c>
      <c r="E1871" t="n" s="8">
        <v>1.0</v>
      </c>
      <c r="F1871" t="n" s="8">
        <v>181.0</v>
      </c>
      <c r="G1871" t="s" s="8">
        <v>63</v>
      </c>
      <c r="H1871" t="s" s="8">
        <v>2139</v>
      </c>
      <c r="I1871" t="s" s="8">
        <v>2208</v>
      </c>
    </row>
    <row r="1872" ht="16.0" customHeight="true">
      <c r="A1872" t="n" s="7">
        <v>5.1617921E7</v>
      </c>
      <c r="B1872" t="s" s="8">
        <v>1911</v>
      </c>
      <c r="C1872" t="n" s="8">
        <f>IF(false,"120921995", "120921995")</f>
      </c>
      <c r="D1872" t="s" s="8">
        <v>125</v>
      </c>
      <c r="E1872" t="n" s="8">
        <v>2.0</v>
      </c>
      <c r="F1872" t="n" s="8">
        <v>478.0</v>
      </c>
      <c r="G1872" t="s" s="8">
        <v>63</v>
      </c>
      <c r="H1872" t="s" s="8">
        <v>2139</v>
      </c>
      <c r="I1872" t="s" s="8">
        <v>2209</v>
      </c>
    </row>
    <row r="1873" ht="16.0" customHeight="true">
      <c r="A1873" t="n" s="7">
        <v>5.1567314E7</v>
      </c>
      <c r="B1873" t="s" s="8">
        <v>1911</v>
      </c>
      <c r="C1873" t="n" s="8">
        <f>IF(false,"120921900", "120921900")</f>
      </c>
      <c r="D1873" t="s" s="8">
        <v>299</v>
      </c>
      <c r="E1873" t="n" s="8">
        <v>1.0</v>
      </c>
      <c r="F1873" t="n" s="8">
        <v>129.0</v>
      </c>
      <c r="G1873" t="s" s="8">
        <v>63</v>
      </c>
      <c r="H1873" t="s" s="8">
        <v>2139</v>
      </c>
      <c r="I1873" t="s" s="8">
        <v>2210</v>
      </c>
    </row>
    <row r="1874" ht="16.0" customHeight="true">
      <c r="A1874" t="n" s="7">
        <v>5.1516627E7</v>
      </c>
      <c r="B1874" t="s" s="8">
        <v>1911</v>
      </c>
      <c r="C1874" t="n" s="8">
        <f>IF(false,"005-1080", "005-1080")</f>
      </c>
      <c r="D1874" t="s" s="8">
        <v>180</v>
      </c>
      <c r="E1874" t="n" s="8">
        <v>1.0</v>
      </c>
      <c r="F1874" t="n" s="8">
        <v>127.0</v>
      </c>
      <c r="G1874" t="s" s="8">
        <v>63</v>
      </c>
      <c r="H1874" t="s" s="8">
        <v>2139</v>
      </c>
      <c r="I1874" t="s" s="8">
        <v>2211</v>
      </c>
    </row>
    <row r="1875" ht="16.0" customHeight="true">
      <c r="A1875" t="n" s="7">
        <v>5.1552538E7</v>
      </c>
      <c r="B1875" t="s" s="8">
        <v>1911</v>
      </c>
      <c r="C1875" t="n" s="8">
        <f>IF(false,"005-1254", "005-1254")</f>
      </c>
      <c r="D1875" t="s" s="8">
        <v>59</v>
      </c>
      <c r="E1875" t="n" s="8">
        <v>1.0</v>
      </c>
      <c r="F1875" t="n" s="8">
        <v>145.0</v>
      </c>
      <c r="G1875" t="s" s="8">
        <v>63</v>
      </c>
      <c r="H1875" t="s" s="8">
        <v>2139</v>
      </c>
      <c r="I1875" t="s" s="8">
        <v>2212</v>
      </c>
    </row>
    <row r="1876" ht="16.0" customHeight="true">
      <c r="A1876" t="n" s="7">
        <v>5.1659658E7</v>
      </c>
      <c r="B1876" t="s" s="8">
        <v>1994</v>
      </c>
      <c r="C1876" t="n" s="8">
        <f>IF(false,"120923134", "120923134")</f>
      </c>
      <c r="D1876" t="s" s="8">
        <v>736</v>
      </c>
      <c r="E1876" t="n" s="8">
        <v>1.0</v>
      </c>
      <c r="F1876" t="n" s="8">
        <v>8211.0</v>
      </c>
      <c r="G1876" t="s" s="8">
        <v>63</v>
      </c>
      <c r="H1876" t="s" s="8">
        <v>2139</v>
      </c>
      <c r="I1876" t="s" s="8">
        <v>2213</v>
      </c>
    </row>
    <row r="1877" ht="16.0" customHeight="true">
      <c r="A1877" t="n" s="7">
        <v>5.1283513E7</v>
      </c>
      <c r="B1877" t="s" s="8">
        <v>1769</v>
      </c>
      <c r="C1877" t="n" s="8">
        <f>IF(false,"120922780", "120922780")</f>
      </c>
      <c r="D1877" t="s" s="8">
        <v>1901</v>
      </c>
      <c r="E1877" t="n" s="8">
        <v>1.0</v>
      </c>
      <c r="F1877" t="n" s="8">
        <v>86.0</v>
      </c>
      <c r="G1877" t="s" s="8">
        <v>63</v>
      </c>
      <c r="H1877" t="s" s="8">
        <v>2139</v>
      </c>
      <c r="I1877" t="s" s="8">
        <v>2214</v>
      </c>
    </row>
    <row r="1878" ht="16.0" customHeight="true">
      <c r="A1878" t="n" s="7">
        <v>5.1560266E7</v>
      </c>
      <c r="B1878" t="s" s="8">
        <v>1911</v>
      </c>
      <c r="C1878" t="n" s="8">
        <f>IF(false,"120921898", "120921898")</f>
      </c>
      <c r="D1878" t="s" s="8">
        <v>606</v>
      </c>
      <c r="E1878" t="n" s="8">
        <v>3.0</v>
      </c>
      <c r="F1878" t="n" s="8">
        <v>366.0</v>
      </c>
      <c r="G1878" t="s" s="8">
        <v>63</v>
      </c>
      <c r="H1878" t="s" s="8">
        <v>2139</v>
      </c>
      <c r="I1878" t="s" s="8">
        <v>2215</v>
      </c>
    </row>
    <row r="1879" ht="16.0" customHeight="true">
      <c r="A1879" t="n" s="7">
        <v>5.1560266E7</v>
      </c>
      <c r="B1879" t="s" s="8">
        <v>1911</v>
      </c>
      <c r="C1879" t="n" s="8">
        <f>IF(false,"120921898", "120921898")</f>
      </c>
      <c r="D1879" t="s" s="8">
        <v>606</v>
      </c>
      <c r="E1879" t="n" s="8">
        <v>3.0</v>
      </c>
      <c r="F1879" t="n" s="8">
        <v>3290.0</v>
      </c>
      <c r="G1879" t="s" s="8">
        <v>53</v>
      </c>
      <c r="H1879" t="s" s="8">
        <v>2139</v>
      </c>
      <c r="I1879" t="s" s="8">
        <v>2216</v>
      </c>
    </row>
    <row r="1880" ht="16.0" customHeight="true">
      <c r="A1880" t="n" s="7">
        <v>5.1240008E7</v>
      </c>
      <c r="B1880" t="s" s="8">
        <v>1727</v>
      </c>
      <c r="C1880" t="n" s="8">
        <f>IF(false,"120921861", "120921861")</f>
      </c>
      <c r="D1880" t="s" s="8">
        <v>2217</v>
      </c>
      <c r="E1880" t="n" s="8">
        <v>1.0</v>
      </c>
      <c r="F1880" t="n" s="8">
        <v>63.0</v>
      </c>
      <c r="G1880" t="s" s="8">
        <v>63</v>
      </c>
      <c r="H1880" t="s" s="8">
        <v>2139</v>
      </c>
      <c r="I1880" t="s" s="8">
        <v>2218</v>
      </c>
    </row>
    <row r="1881" ht="16.0" customHeight="true">
      <c r="A1881" t="n" s="7">
        <v>5.1524698E7</v>
      </c>
      <c r="B1881" t="s" s="8">
        <v>1911</v>
      </c>
      <c r="C1881" t="n" s="8">
        <f>IF(false,"005-1254", "005-1254")</f>
      </c>
      <c r="D1881" t="s" s="8">
        <v>59</v>
      </c>
      <c r="E1881" t="n" s="8">
        <v>1.0</v>
      </c>
      <c r="F1881" t="n" s="8">
        <v>758.0</v>
      </c>
      <c r="G1881" t="s" s="8">
        <v>63</v>
      </c>
      <c r="H1881" t="s" s="8">
        <v>2139</v>
      </c>
      <c r="I1881" t="s" s="8">
        <v>2219</v>
      </c>
    </row>
    <row r="1882" ht="16.0" customHeight="true">
      <c r="A1882" t="n" s="7">
        <v>5.1566746E7</v>
      </c>
      <c r="B1882" t="s" s="8">
        <v>1911</v>
      </c>
      <c r="C1882" t="n" s="8">
        <f>IF(false,"120922870", "120922870")</f>
      </c>
      <c r="D1882" t="s" s="8">
        <v>924</v>
      </c>
      <c r="E1882" t="n" s="8">
        <v>1.0</v>
      </c>
      <c r="F1882" t="n" s="8">
        <v>371.0</v>
      </c>
      <c r="G1882" t="s" s="8">
        <v>63</v>
      </c>
      <c r="H1882" t="s" s="8">
        <v>2139</v>
      </c>
      <c r="I1882" t="s" s="8">
        <v>2220</v>
      </c>
    </row>
    <row r="1883" ht="16.0" customHeight="true">
      <c r="A1883" t="n" s="7">
        <v>5.171931E7</v>
      </c>
      <c r="B1883" t="s" s="8">
        <v>1994</v>
      </c>
      <c r="C1883" t="n" s="8">
        <f>IF(false,"005-1181", "005-1181")</f>
      </c>
      <c r="D1883" t="s" s="8">
        <v>1836</v>
      </c>
      <c r="E1883" t="n" s="8">
        <v>1.0</v>
      </c>
      <c r="F1883" t="n" s="8">
        <v>251.0</v>
      </c>
      <c r="G1883" t="s" s="8">
        <v>63</v>
      </c>
      <c r="H1883" t="s" s="8">
        <v>2139</v>
      </c>
      <c r="I1883" t="s" s="8">
        <v>2221</v>
      </c>
    </row>
    <row r="1884" ht="16.0" customHeight="true">
      <c r="A1884" t="n" s="7">
        <v>5.1532002E7</v>
      </c>
      <c r="B1884" t="s" s="8">
        <v>1911</v>
      </c>
      <c r="C1884" t="n" s="8">
        <f>IF(false,"005-1517", "005-1517")</f>
      </c>
      <c r="D1884" t="s" s="8">
        <v>97</v>
      </c>
      <c r="E1884" t="n" s="8">
        <v>1.0</v>
      </c>
      <c r="F1884" t="n" s="8">
        <v>134.0</v>
      </c>
      <c r="G1884" t="s" s="8">
        <v>63</v>
      </c>
      <c r="H1884" t="s" s="8">
        <v>2139</v>
      </c>
      <c r="I1884" t="s" s="8">
        <v>2222</v>
      </c>
    </row>
    <row r="1885" ht="16.0" customHeight="true">
      <c r="A1885" t="n" s="7">
        <v>5.1555373E7</v>
      </c>
      <c r="B1885" t="s" s="8">
        <v>1911</v>
      </c>
      <c r="C1885" t="n" s="8">
        <f>IF(false,"120921901", "120921901")</f>
      </c>
      <c r="D1885" t="s" s="8">
        <v>88</v>
      </c>
      <c r="E1885" t="n" s="8">
        <v>1.0</v>
      </c>
      <c r="F1885" t="n" s="8">
        <v>139.0</v>
      </c>
      <c r="G1885" t="s" s="8">
        <v>63</v>
      </c>
      <c r="H1885" t="s" s="8">
        <v>2139</v>
      </c>
      <c r="I1885" t="s" s="8">
        <v>2223</v>
      </c>
    </row>
    <row r="1886" ht="16.0" customHeight="true">
      <c r="A1886" t="n" s="7">
        <v>5.1567965E7</v>
      </c>
      <c r="B1886" t="s" s="8">
        <v>1911</v>
      </c>
      <c r="C1886" t="n" s="8">
        <f>IF(false,"005-1273", "005-1273")</f>
      </c>
      <c r="D1886" t="s" s="8">
        <v>812</v>
      </c>
      <c r="E1886" t="n" s="8">
        <v>1.0</v>
      </c>
      <c r="F1886" t="n" s="8">
        <v>169.0</v>
      </c>
      <c r="G1886" t="s" s="8">
        <v>63</v>
      </c>
      <c r="H1886" t="s" s="8">
        <v>50</v>
      </c>
      <c r="I1886" t="s" s="8">
        <v>2224</v>
      </c>
    </row>
    <row r="1887" ht="16.0" customHeight="true">
      <c r="A1887" t="n" s="7">
        <v>5.1801518E7</v>
      </c>
      <c r="B1887" t="s" s="8">
        <v>2093</v>
      </c>
      <c r="C1887" t="n" s="8">
        <f>IF(false,"003-276", "003-276")</f>
      </c>
      <c r="D1887" t="s" s="8">
        <v>254</v>
      </c>
      <c r="E1887" t="n" s="8">
        <v>1.0</v>
      </c>
      <c r="F1887" t="n" s="8">
        <v>22.0</v>
      </c>
      <c r="G1887" t="s" s="8">
        <v>60</v>
      </c>
      <c r="H1887" t="s" s="8">
        <v>50</v>
      </c>
      <c r="I1887" t="s" s="8">
        <v>2225</v>
      </c>
    </row>
    <row r="1888" ht="16.0" customHeight="true">
      <c r="A1888" t="n" s="7">
        <v>5.1332088E7</v>
      </c>
      <c r="B1888" t="s" s="8">
        <v>1769</v>
      </c>
      <c r="C1888" t="n" s="8">
        <f>IF(false,"120923128", "120923128")</f>
      </c>
      <c r="D1888" t="s" s="8">
        <v>328</v>
      </c>
      <c r="E1888" t="n" s="8">
        <v>1.0</v>
      </c>
      <c r="F1888" t="n" s="8">
        <v>388.0</v>
      </c>
      <c r="G1888" t="s" s="8">
        <v>63</v>
      </c>
      <c r="H1888" t="s" s="8">
        <v>50</v>
      </c>
      <c r="I1888" t="s" s="8">
        <v>2226</v>
      </c>
    </row>
    <row r="1889" ht="16.0" customHeight="true">
      <c r="A1889" t="n" s="7">
        <v>5.1717615E7</v>
      </c>
      <c r="B1889" t="s" s="8">
        <v>1994</v>
      </c>
      <c r="C1889" t="n" s="8">
        <f>IF(false,"005-1254", "005-1254")</f>
      </c>
      <c r="D1889" t="s" s="8">
        <v>59</v>
      </c>
      <c r="E1889" t="n" s="8">
        <v>1.0</v>
      </c>
      <c r="F1889" t="n" s="8">
        <v>145.0</v>
      </c>
      <c r="G1889" t="s" s="8">
        <v>63</v>
      </c>
      <c r="H1889" t="s" s="8">
        <v>50</v>
      </c>
      <c r="I1889" t="s" s="8">
        <v>2227</v>
      </c>
    </row>
    <row r="1890" ht="16.0" customHeight="true">
      <c r="A1890" t="n" s="7">
        <v>5.1611197E7</v>
      </c>
      <c r="B1890" t="s" s="8">
        <v>1911</v>
      </c>
      <c r="C1890" t="n" s="8">
        <f>IF(false,"120921942", "120921942")</f>
      </c>
      <c r="D1890" t="s" s="8">
        <v>2077</v>
      </c>
      <c r="E1890" t="n" s="8">
        <v>1.0</v>
      </c>
      <c r="F1890" t="n" s="8">
        <v>161.0</v>
      </c>
      <c r="G1890" t="s" s="8">
        <v>63</v>
      </c>
      <c r="H1890" t="s" s="8">
        <v>50</v>
      </c>
      <c r="I1890" t="s" s="8">
        <v>2228</v>
      </c>
    </row>
    <row r="1891" ht="16.0" customHeight="true">
      <c r="A1891" t="n" s="7">
        <v>5.1559758E7</v>
      </c>
      <c r="B1891" t="s" s="8">
        <v>1911</v>
      </c>
      <c r="C1891" t="n" s="8">
        <f>IF(false,"120921901", "120921901")</f>
      </c>
      <c r="D1891" t="s" s="8">
        <v>88</v>
      </c>
      <c r="E1891" t="n" s="8">
        <v>1.0</v>
      </c>
      <c r="F1891" t="n" s="8">
        <v>139.0</v>
      </c>
      <c r="G1891" t="s" s="8">
        <v>63</v>
      </c>
      <c r="H1891" t="s" s="8">
        <v>50</v>
      </c>
      <c r="I1891" t="s" s="8">
        <v>2229</v>
      </c>
    </row>
    <row r="1892" ht="16.0" customHeight="true">
      <c r="A1892" t="n" s="7">
        <v>5.1628339E7</v>
      </c>
      <c r="B1892" t="s" s="8">
        <v>1994</v>
      </c>
      <c r="C1892" t="n" s="8">
        <f>IF(false,"005-1512", "005-1512")</f>
      </c>
      <c r="D1892" t="s" s="8">
        <v>94</v>
      </c>
      <c r="E1892" t="n" s="8">
        <v>5.0</v>
      </c>
      <c r="F1892" t="n" s="8">
        <v>1485.0</v>
      </c>
      <c r="G1892" t="s" s="8">
        <v>63</v>
      </c>
      <c r="H1892" t="s" s="8">
        <v>50</v>
      </c>
      <c r="I1892" t="s" s="8">
        <v>2230</v>
      </c>
    </row>
    <row r="1893" ht="16.0" customHeight="true">
      <c r="A1893" t="n" s="7">
        <v>5.1618806E7</v>
      </c>
      <c r="B1893" t="s" s="8">
        <v>1911</v>
      </c>
      <c r="C1893" t="n" s="8">
        <f>IF(false,"005-1254", "005-1254")</f>
      </c>
      <c r="D1893" t="s" s="8">
        <v>59</v>
      </c>
      <c r="E1893" t="n" s="8">
        <v>2.0</v>
      </c>
      <c r="F1893" t="n" s="8">
        <v>290.0</v>
      </c>
      <c r="G1893" t="s" s="8">
        <v>63</v>
      </c>
      <c r="H1893" t="s" s="8">
        <v>50</v>
      </c>
      <c r="I1893" t="s" s="8">
        <v>2231</v>
      </c>
    </row>
    <row r="1894" ht="16.0" customHeight="true">
      <c r="A1894" t="n" s="7">
        <v>5.1618806E7</v>
      </c>
      <c r="B1894" t="s" s="8">
        <v>1911</v>
      </c>
      <c r="C1894" t="n" s="8">
        <f>IF(false,"005-1264", "005-1264")</f>
      </c>
      <c r="D1894" t="s" s="8">
        <v>2134</v>
      </c>
      <c r="E1894" t="n" s="8">
        <v>1.0</v>
      </c>
      <c r="F1894" t="n" s="8">
        <v>119.0</v>
      </c>
      <c r="G1894" t="s" s="8">
        <v>63</v>
      </c>
      <c r="H1894" t="s" s="8">
        <v>50</v>
      </c>
      <c r="I1894" t="s" s="8">
        <v>2231</v>
      </c>
    </row>
    <row r="1895" ht="16.0" customHeight="true">
      <c r="A1895" t="n" s="7">
        <v>5.1741221E7</v>
      </c>
      <c r="B1895" t="s" s="8">
        <v>1994</v>
      </c>
      <c r="C1895" t="n" s="8">
        <f>IF(false,"120922528", "120922528")</f>
      </c>
      <c r="D1895" t="s" s="8">
        <v>2232</v>
      </c>
      <c r="E1895" t="n" s="8">
        <v>1.0</v>
      </c>
      <c r="F1895" t="n" s="8">
        <v>542.0</v>
      </c>
      <c r="G1895" t="s" s="8">
        <v>53</v>
      </c>
      <c r="H1895" t="s" s="8">
        <v>50</v>
      </c>
      <c r="I1895" t="s" s="8">
        <v>2233</v>
      </c>
    </row>
    <row r="1896" ht="16.0" customHeight="true">
      <c r="A1896" t="n" s="7">
        <v>5.1559758E7</v>
      </c>
      <c r="B1896" t="s" s="8">
        <v>1911</v>
      </c>
      <c r="C1896" t="n" s="8">
        <f>IF(false,"120921901", "120921901")</f>
      </c>
      <c r="D1896" t="s" s="8">
        <v>88</v>
      </c>
      <c r="E1896" t="n" s="8">
        <v>1.0</v>
      </c>
      <c r="F1896" t="n" s="8">
        <v>201.0</v>
      </c>
      <c r="G1896" t="s" s="8">
        <v>60</v>
      </c>
      <c r="H1896" t="s" s="8">
        <v>50</v>
      </c>
      <c r="I1896" t="s" s="8">
        <v>2234</v>
      </c>
    </row>
    <row r="1897" ht="16.0" customHeight="true">
      <c r="A1897" t="n" s="7">
        <v>5.1705398E7</v>
      </c>
      <c r="B1897" t="s" s="8">
        <v>1994</v>
      </c>
      <c r="C1897" t="n" s="8">
        <f>IF(false,"120922891", "120922891")</f>
      </c>
      <c r="D1897" t="s" s="8">
        <v>1069</v>
      </c>
      <c r="E1897" t="n" s="8">
        <v>1.0</v>
      </c>
      <c r="F1897" t="n" s="8">
        <v>55.0</v>
      </c>
      <c r="G1897" t="s" s="8">
        <v>60</v>
      </c>
      <c r="H1897" t="s" s="8">
        <v>50</v>
      </c>
      <c r="I1897" t="s" s="8">
        <v>2235</v>
      </c>
    </row>
    <row r="1898" ht="16.0" customHeight="true">
      <c r="A1898" t="n" s="7">
        <v>5.1685687E7</v>
      </c>
      <c r="B1898" t="s" s="8">
        <v>1994</v>
      </c>
      <c r="C1898" t="n" s="8">
        <f>IF(false,"005-1273", "005-1273")</f>
      </c>
      <c r="D1898" t="s" s="8">
        <v>812</v>
      </c>
      <c r="E1898" t="n" s="8">
        <v>1.0</v>
      </c>
      <c r="F1898" t="n" s="8">
        <v>238.0</v>
      </c>
      <c r="G1898" t="s" s="8">
        <v>63</v>
      </c>
      <c r="H1898" t="s" s="8">
        <v>50</v>
      </c>
      <c r="I1898" t="s" s="8">
        <v>2236</v>
      </c>
    </row>
    <row r="1899" ht="16.0" customHeight="true">
      <c r="A1899" t="n" s="7">
        <v>5.1603813E7</v>
      </c>
      <c r="B1899" t="s" s="8">
        <v>1911</v>
      </c>
      <c r="C1899" t="n" s="8">
        <f>IF(false,"01-004186", "01-004186")</f>
      </c>
      <c r="D1899" t="s" s="8">
        <v>2237</v>
      </c>
      <c r="E1899" t="n" s="8">
        <v>1.0</v>
      </c>
      <c r="F1899" t="n" s="8">
        <v>82.0</v>
      </c>
      <c r="G1899" t="s" s="8">
        <v>63</v>
      </c>
      <c r="H1899" t="s" s="8">
        <v>50</v>
      </c>
      <c r="I1899" t="s" s="8">
        <v>2238</v>
      </c>
    </row>
    <row r="1900" ht="16.0" customHeight="true">
      <c r="A1900" t="n" s="7">
        <v>5.1589052E7</v>
      </c>
      <c r="B1900" t="s" s="8">
        <v>1911</v>
      </c>
      <c r="C1900" t="n" s="8">
        <f>IF(false,"005-1377", "005-1377")</f>
      </c>
      <c r="D1900" t="s" s="8">
        <v>420</v>
      </c>
      <c r="E1900" t="n" s="8">
        <v>1.0</v>
      </c>
      <c r="F1900" t="n" s="8">
        <v>189.0</v>
      </c>
      <c r="G1900" t="s" s="8">
        <v>63</v>
      </c>
      <c r="H1900" t="s" s="8">
        <v>50</v>
      </c>
      <c r="I1900" t="s" s="8">
        <v>2239</v>
      </c>
    </row>
    <row r="1901" ht="16.0" customHeight="true">
      <c r="A1901" t="n" s="7">
        <v>5.1606815E7</v>
      </c>
      <c r="B1901" t="s" s="8">
        <v>1911</v>
      </c>
      <c r="C1901" t="n" s="8">
        <f>IF(false,"003-318", "003-318")</f>
      </c>
      <c r="D1901" t="s" s="8">
        <v>109</v>
      </c>
      <c r="E1901" t="n" s="8">
        <v>2.0</v>
      </c>
      <c r="F1901" t="n" s="8">
        <v>256.0</v>
      </c>
      <c r="G1901" t="s" s="8">
        <v>63</v>
      </c>
      <c r="H1901" t="s" s="8">
        <v>50</v>
      </c>
      <c r="I1901" t="s" s="8">
        <v>2240</v>
      </c>
    </row>
    <row r="1902" ht="16.0" customHeight="true">
      <c r="A1902" t="n" s="7">
        <v>5.1902674E7</v>
      </c>
      <c r="B1902" t="s" s="8">
        <v>2139</v>
      </c>
      <c r="C1902" t="n" s="8">
        <f>IF(false,"120922791", "120922791")</f>
      </c>
      <c r="D1902" t="s" s="8">
        <v>500</v>
      </c>
      <c r="E1902" t="n" s="8">
        <v>1.0</v>
      </c>
      <c r="F1902" t="n" s="8">
        <v>307.0</v>
      </c>
      <c r="G1902" t="s" s="8">
        <v>60</v>
      </c>
      <c r="H1902" t="s" s="8">
        <v>50</v>
      </c>
      <c r="I1902" t="s" s="8">
        <v>2241</v>
      </c>
    </row>
    <row r="1903" ht="16.0" customHeight="true">
      <c r="A1903" t="n" s="7">
        <v>5.1799926E7</v>
      </c>
      <c r="B1903" t="s" s="8">
        <v>2093</v>
      </c>
      <c r="C1903" t="n" s="8">
        <f>IF(false,"120921942", "120921942")</f>
      </c>
      <c r="D1903" t="s" s="8">
        <v>2077</v>
      </c>
      <c r="E1903" t="n" s="8">
        <v>1.0</v>
      </c>
      <c r="F1903" t="n" s="8">
        <v>254.0</v>
      </c>
      <c r="G1903" t="s" s="8">
        <v>63</v>
      </c>
      <c r="H1903" t="s" s="8">
        <v>50</v>
      </c>
      <c r="I1903" t="s" s="8">
        <v>2242</v>
      </c>
    </row>
    <row r="1904" ht="16.0" customHeight="true">
      <c r="A1904" t="n" s="7">
        <v>5.1749646E7</v>
      </c>
      <c r="B1904" t="s" s="8">
        <v>1994</v>
      </c>
      <c r="C1904" t="n" s="8">
        <f>IF(false,"005-1254", "005-1254")</f>
      </c>
      <c r="D1904" t="s" s="8">
        <v>59</v>
      </c>
      <c r="E1904" t="n" s="8">
        <v>1.0</v>
      </c>
      <c r="F1904" t="n" s="8">
        <v>202.0</v>
      </c>
      <c r="G1904" t="s" s="8">
        <v>63</v>
      </c>
      <c r="H1904" t="s" s="8">
        <v>50</v>
      </c>
      <c r="I1904" t="s" s="8">
        <v>2243</v>
      </c>
    </row>
    <row r="1905" ht="16.0" customHeight="true">
      <c r="A1905" t="n" s="7">
        <v>5.1756977E7</v>
      </c>
      <c r="B1905" t="s" s="8">
        <v>1994</v>
      </c>
      <c r="C1905" t="n" s="8">
        <f>IF(false,"120922819", "120922819")</f>
      </c>
      <c r="D1905" t="s" s="8">
        <v>2244</v>
      </c>
      <c r="E1905" t="n" s="8">
        <v>1.0</v>
      </c>
      <c r="F1905" t="n" s="8">
        <v>385.0</v>
      </c>
      <c r="G1905" t="s" s="8">
        <v>63</v>
      </c>
      <c r="H1905" t="s" s="8">
        <v>50</v>
      </c>
      <c r="I1905" t="s" s="8">
        <v>2245</v>
      </c>
    </row>
    <row r="1906" ht="16.0" customHeight="true">
      <c r="A1906" t="n" s="7">
        <v>5.1756977E7</v>
      </c>
      <c r="B1906" t="s" s="8">
        <v>1994</v>
      </c>
      <c r="C1906" t="n" s="8">
        <f>IF(false,"120922819", "120922819")</f>
      </c>
      <c r="D1906" t="s" s="8">
        <v>2244</v>
      </c>
      <c r="E1906" t="n" s="8">
        <v>1.0</v>
      </c>
      <c r="F1906" t="n" s="8">
        <v>34.0</v>
      </c>
      <c r="G1906" t="s" s="8">
        <v>60</v>
      </c>
      <c r="H1906" t="s" s="8">
        <v>50</v>
      </c>
      <c r="I1906" t="s" s="8">
        <v>2246</v>
      </c>
    </row>
    <row r="1907" ht="16.0" customHeight="true">
      <c r="A1907" t="n" s="7">
        <v>5.1827614E7</v>
      </c>
      <c r="B1907" t="s" s="8">
        <v>2093</v>
      </c>
      <c r="C1907" t="n" s="8">
        <f>IF(false,"005-1379", "005-1379")</f>
      </c>
      <c r="D1907" t="s" s="8">
        <v>214</v>
      </c>
      <c r="E1907" t="n" s="8">
        <v>1.0</v>
      </c>
      <c r="F1907" t="n" s="8">
        <v>59.0</v>
      </c>
      <c r="G1907" t="s" s="8">
        <v>63</v>
      </c>
      <c r="H1907" t="s" s="8">
        <v>50</v>
      </c>
      <c r="I1907" t="s" s="8">
        <v>2247</v>
      </c>
    </row>
    <row r="1908" ht="16.0" customHeight="true">
      <c r="A1908" t="n" s="7">
        <v>5.1827614E7</v>
      </c>
      <c r="B1908" t="s" s="8">
        <v>2093</v>
      </c>
      <c r="C1908" t="n" s="8">
        <f>IF(false,"005-1379", "005-1379")</f>
      </c>
      <c r="D1908" t="s" s="8">
        <v>214</v>
      </c>
      <c r="E1908" t="n" s="8">
        <v>1.0</v>
      </c>
      <c r="F1908" t="n" s="8">
        <v>118.0</v>
      </c>
      <c r="G1908" t="s" s="8">
        <v>53</v>
      </c>
      <c r="H1908" t="s" s="8">
        <v>50</v>
      </c>
      <c r="I1908" t="s" s="8">
        <v>2248</v>
      </c>
    </row>
    <row r="1909" ht="16.0" customHeight="true">
      <c r="A1909" t="n" s="7">
        <v>5.1764407E7</v>
      </c>
      <c r="B1909" t="s" s="8">
        <v>2093</v>
      </c>
      <c r="C1909" t="n" s="8">
        <f>IF(false,"005-1379", "005-1379")</f>
      </c>
      <c r="D1909" t="s" s="8">
        <v>214</v>
      </c>
      <c r="E1909" t="n" s="8">
        <v>1.0</v>
      </c>
      <c r="F1909" t="n" s="8">
        <v>161.0</v>
      </c>
      <c r="G1909" t="s" s="8">
        <v>63</v>
      </c>
      <c r="H1909" t="s" s="8">
        <v>50</v>
      </c>
      <c r="I1909" t="s" s="8">
        <v>2249</v>
      </c>
    </row>
    <row r="1910" ht="16.0" customHeight="true">
      <c r="A1910" t="n" s="7">
        <v>5.1768221E7</v>
      </c>
      <c r="B1910" t="s" s="8">
        <v>2093</v>
      </c>
      <c r="C1910" t="n" s="8">
        <f>IF(false,"120923127", "120923127")</f>
      </c>
      <c r="D1910" t="s" s="8">
        <v>1122</v>
      </c>
      <c r="E1910" t="n" s="8">
        <v>1.0</v>
      </c>
      <c r="F1910" t="n" s="8">
        <v>736.0</v>
      </c>
      <c r="G1910" t="s" s="8">
        <v>53</v>
      </c>
      <c r="H1910" t="s" s="8">
        <v>50</v>
      </c>
      <c r="I1910" t="s" s="8">
        <v>2250</v>
      </c>
    </row>
    <row r="1911" ht="16.0" customHeight="true">
      <c r="A1911" t="n" s="7">
        <v>5.1781129E7</v>
      </c>
      <c r="B1911" t="s" s="8">
        <v>2093</v>
      </c>
      <c r="C1911" t="n" s="8">
        <f>IF(false,"005-1273", "005-1273")</f>
      </c>
      <c r="D1911" t="s" s="8">
        <v>812</v>
      </c>
      <c r="E1911" t="n" s="8">
        <v>1.0</v>
      </c>
      <c r="F1911" t="n" s="8">
        <v>169.0</v>
      </c>
      <c r="G1911" t="s" s="8">
        <v>63</v>
      </c>
      <c r="H1911" t="s" s="8">
        <v>50</v>
      </c>
      <c r="I1911" t="s" s="8">
        <v>2251</v>
      </c>
    </row>
    <row r="1912" ht="16.0" customHeight="true">
      <c r="A1912" t="n" s="7">
        <v>5.182723E7</v>
      </c>
      <c r="B1912" t="s" s="8">
        <v>2093</v>
      </c>
      <c r="C1912" t="n" s="8">
        <f>IF(false,"005-1254", "005-1254")</f>
      </c>
      <c r="D1912" t="s" s="8">
        <v>59</v>
      </c>
      <c r="E1912" t="n" s="8">
        <v>2.0</v>
      </c>
      <c r="F1912" t="n" s="8">
        <v>430.0</v>
      </c>
      <c r="G1912" t="s" s="8">
        <v>63</v>
      </c>
      <c r="H1912" t="s" s="8">
        <v>50</v>
      </c>
      <c r="I1912" t="s" s="8">
        <v>2252</v>
      </c>
    </row>
    <row r="1913" ht="16.0" customHeight="true">
      <c r="A1913" t="n" s="7">
        <v>5.1150096E7</v>
      </c>
      <c r="B1913" t="s" s="8">
        <v>1727</v>
      </c>
      <c r="C1913" t="n" s="8">
        <f>IF(false,"120922763", "120922763")</f>
      </c>
      <c r="D1913" t="s" s="8">
        <v>1876</v>
      </c>
      <c r="E1913" t="n" s="8">
        <v>1.0</v>
      </c>
      <c r="F1913" t="n" s="8">
        <v>547.0</v>
      </c>
      <c r="G1913" t="s" s="8">
        <v>63</v>
      </c>
      <c r="H1913" t="s" s="8">
        <v>50</v>
      </c>
      <c r="I1913" t="s" s="8">
        <v>2253</v>
      </c>
    </row>
    <row r="1914" ht="16.0" customHeight="true">
      <c r="A1914" t="n" s="7">
        <v>5.1749776E7</v>
      </c>
      <c r="B1914" t="s" s="8">
        <v>1994</v>
      </c>
      <c r="C1914" t="n" s="8">
        <f>IF(false,"005-1377", "005-1377")</f>
      </c>
      <c r="D1914" t="s" s="8">
        <v>420</v>
      </c>
      <c r="E1914" t="n" s="8">
        <v>1.0</v>
      </c>
      <c r="F1914" t="n" s="8">
        <v>150.0</v>
      </c>
      <c r="G1914" t="s" s="8">
        <v>63</v>
      </c>
      <c r="H1914" t="s" s="8">
        <v>50</v>
      </c>
      <c r="I1914" t="s" s="8">
        <v>2254</v>
      </c>
    </row>
    <row r="1915" ht="16.0" customHeight="true">
      <c r="A1915" t="n" s="7">
        <v>5.1642835E7</v>
      </c>
      <c r="B1915" t="s" s="8">
        <v>1994</v>
      </c>
      <c r="C1915" t="n" s="8">
        <f>IF(false,"120921202", "120921202")</f>
      </c>
      <c r="D1915" t="s" s="8">
        <v>1464</v>
      </c>
      <c r="E1915" t="n" s="8">
        <v>2.0</v>
      </c>
      <c r="F1915" t="n" s="8">
        <v>1500.0</v>
      </c>
      <c r="G1915" t="s" s="8">
        <v>63</v>
      </c>
      <c r="H1915" t="s" s="8">
        <v>50</v>
      </c>
      <c r="I1915" t="s" s="8">
        <v>2255</v>
      </c>
    </row>
    <row r="1916" ht="16.0" customHeight="true">
      <c r="A1916" t="n" s="7">
        <v>5.1897253E7</v>
      </c>
      <c r="B1916" t="s" s="8">
        <v>2139</v>
      </c>
      <c r="C1916" t="n" s="8">
        <f>IF(false,"005-1181", "005-1181")</f>
      </c>
      <c r="D1916" t="s" s="8">
        <v>1836</v>
      </c>
      <c r="E1916" t="n" s="8">
        <v>1.0</v>
      </c>
      <c r="F1916" t="n" s="8">
        <v>1.0</v>
      </c>
      <c r="G1916" t="s" s="8">
        <v>53</v>
      </c>
      <c r="H1916" t="s" s="8">
        <v>50</v>
      </c>
      <c r="I1916" t="s" s="8">
        <v>2256</v>
      </c>
    </row>
    <row r="1917" ht="16.0" customHeight="true">
      <c r="A1917" t="n" s="7">
        <v>5.1634472E7</v>
      </c>
      <c r="B1917" t="s" s="8">
        <v>1994</v>
      </c>
      <c r="C1917" t="n" s="8">
        <f>IF(false,"005-1512", "005-1512")</f>
      </c>
      <c r="D1917" t="s" s="8">
        <v>94</v>
      </c>
      <c r="E1917" t="n" s="8">
        <v>1.0</v>
      </c>
      <c r="F1917" t="n" s="8">
        <v>130.0</v>
      </c>
      <c r="G1917" t="s" s="8">
        <v>63</v>
      </c>
      <c r="H1917" t="s" s="8">
        <v>50</v>
      </c>
      <c r="I1917" t="s" s="8">
        <v>2257</v>
      </c>
    </row>
    <row r="1918" ht="16.0" customHeight="true">
      <c r="A1918" t="n" s="7">
        <v>5.0851736E7</v>
      </c>
      <c r="B1918" t="s" s="8">
        <v>1558</v>
      </c>
      <c r="C1918" t="n" s="8">
        <f>IF(false,"003-318", "003-318")</f>
      </c>
      <c r="D1918" t="s" s="8">
        <v>109</v>
      </c>
      <c r="E1918" t="n" s="8">
        <v>1.0</v>
      </c>
      <c r="F1918" t="n" s="8">
        <v>309.0</v>
      </c>
      <c r="G1918" t="s" s="8">
        <v>63</v>
      </c>
      <c r="H1918" t="s" s="8">
        <v>50</v>
      </c>
      <c r="I1918" t="s" s="8">
        <v>2258</v>
      </c>
    </row>
    <row r="1919" ht="16.0" customHeight="true">
      <c r="A1919" t="n" s="7">
        <v>5.1652443E7</v>
      </c>
      <c r="B1919" t="s" s="8">
        <v>1994</v>
      </c>
      <c r="C1919" t="n" s="8">
        <f>IF(false,"005-1255", "005-1255")</f>
      </c>
      <c r="D1919" t="s" s="8">
        <v>234</v>
      </c>
      <c r="E1919" t="n" s="8">
        <v>1.0</v>
      </c>
      <c r="F1919" t="n" s="8">
        <v>83.0</v>
      </c>
      <c r="G1919" t="s" s="8">
        <v>63</v>
      </c>
      <c r="H1919" t="s" s="8">
        <v>50</v>
      </c>
      <c r="I1919" t="s" s="8">
        <v>2259</v>
      </c>
    </row>
    <row r="1920" ht="16.0" customHeight="true">
      <c r="A1920" t="n" s="7">
        <v>5.1661677E7</v>
      </c>
      <c r="B1920" t="s" s="8">
        <v>1994</v>
      </c>
      <c r="C1920" t="n" s="8">
        <f>IF(false,"005-1255", "005-1255")</f>
      </c>
      <c r="D1920" t="s" s="8">
        <v>234</v>
      </c>
      <c r="E1920" t="n" s="8">
        <v>1.0</v>
      </c>
      <c r="F1920" t="n" s="8">
        <v>147.0</v>
      </c>
      <c r="G1920" t="s" s="8">
        <v>63</v>
      </c>
      <c r="H1920" t="s" s="8">
        <v>50</v>
      </c>
      <c r="I1920" t="s" s="8">
        <v>2260</v>
      </c>
    </row>
    <row r="1921" ht="16.0" customHeight="true">
      <c r="A1921" t="n" s="7">
        <v>5.1641939E7</v>
      </c>
      <c r="B1921" t="s" s="8">
        <v>1994</v>
      </c>
      <c r="C1921" t="n" s="8">
        <f>IF(false,"120921898", "120921898")</f>
      </c>
      <c r="D1921" t="s" s="8">
        <v>606</v>
      </c>
      <c r="E1921" t="n" s="8">
        <v>1.0</v>
      </c>
      <c r="F1921" t="n" s="8">
        <v>240.0</v>
      </c>
      <c r="G1921" t="s" s="8">
        <v>63</v>
      </c>
      <c r="H1921" t="s" s="8">
        <v>50</v>
      </c>
      <c r="I1921" t="s" s="8">
        <v>2261</v>
      </c>
    </row>
    <row r="1922" ht="16.0" customHeight="true">
      <c r="A1922" t="n" s="7">
        <v>5.1741221E7</v>
      </c>
      <c r="B1922" t="s" s="8">
        <v>1994</v>
      </c>
      <c r="C1922" t="n" s="8">
        <f>IF(false,"120922528", "120922528")</f>
      </c>
      <c r="D1922" t="s" s="8">
        <v>2232</v>
      </c>
      <c r="E1922" t="n" s="8">
        <v>1.0</v>
      </c>
      <c r="F1922" t="n" s="8">
        <v>145.0</v>
      </c>
      <c r="G1922" t="s" s="8">
        <v>63</v>
      </c>
      <c r="H1922" t="s" s="8">
        <v>50</v>
      </c>
      <c r="I1922" t="s" s="8">
        <v>2262</v>
      </c>
    </row>
    <row r="1923" ht="16.0" customHeight="true">
      <c r="A1923" t="n" s="7">
        <v>5.1774001E7</v>
      </c>
      <c r="B1923" t="s" s="8">
        <v>2093</v>
      </c>
      <c r="C1923" t="n" s="8">
        <f>IF(false,"120906023", "120906023")</f>
      </c>
      <c r="D1923" t="s" s="8">
        <v>994</v>
      </c>
      <c r="E1923" t="n" s="8">
        <v>1.0</v>
      </c>
      <c r="F1923" t="n" s="8">
        <v>114.0</v>
      </c>
      <c r="G1923" t="s" s="8">
        <v>60</v>
      </c>
      <c r="H1923" t="s" s="8">
        <v>50</v>
      </c>
      <c r="I1923" t="s" s="8">
        <v>2263</v>
      </c>
    </row>
    <row r="1924" ht="16.0" customHeight="true">
      <c r="A1924" t="n" s="7">
        <v>5.1743361E7</v>
      </c>
      <c r="B1924" t="s" s="8">
        <v>1994</v>
      </c>
      <c r="C1924" t="n" s="8">
        <f>IF(false,"120921942", "120921942")</f>
      </c>
      <c r="D1924" t="s" s="8">
        <v>2077</v>
      </c>
      <c r="E1924" t="n" s="8">
        <v>1.0</v>
      </c>
      <c r="F1924" t="n" s="8">
        <v>1509.0</v>
      </c>
      <c r="G1924" t="s" s="8">
        <v>53</v>
      </c>
      <c r="H1924" t="s" s="8">
        <v>50</v>
      </c>
      <c r="I1924" t="s" s="8">
        <v>2264</v>
      </c>
    </row>
    <row r="1925" ht="16.0" customHeight="true"/>
    <row r="1926" ht="16.0" customHeight="true">
      <c r="A1926" t="s" s="1">
        <v>37</v>
      </c>
      <c r="B1926" s="1"/>
      <c r="C1926" s="1"/>
      <c r="D1926" s="1"/>
      <c r="E1926" s="1"/>
      <c r="F1926" t="n" s="8">
        <v>733055.14</v>
      </c>
      <c r="G1926" s="2"/>
    </row>
    <row r="1927" ht="16.0" customHeight="true"/>
    <row r="1928" ht="16.0" customHeight="true">
      <c r="A1928" t="s" s="1">
        <v>36</v>
      </c>
    </row>
    <row r="1929" ht="34.0" customHeight="true">
      <c r="A1929" t="s" s="9">
        <v>38</v>
      </c>
      <c r="B1929" t="s" s="9">
        <v>0</v>
      </c>
      <c r="C1929" t="s" s="9">
        <v>43</v>
      </c>
      <c r="D1929" t="s" s="9">
        <v>1</v>
      </c>
      <c r="E1929" t="s" s="9">
        <v>2</v>
      </c>
      <c r="F1929" t="s" s="9">
        <v>39</v>
      </c>
      <c r="G1929" t="s" s="9">
        <v>5</v>
      </c>
      <c r="H1929" t="s" s="9">
        <v>3</v>
      </c>
      <c r="I1929" t="s" s="9">
        <v>4</v>
      </c>
    </row>
    <row r="1930" ht="16.0" customHeight="true">
      <c r="A1930" t="n" s="8">
        <v>4.6825867E7</v>
      </c>
      <c r="B1930" t="s" s="8">
        <v>2265</v>
      </c>
      <c r="C1930" t="n" s="8">
        <f>IF(false,"005-1377", "005-1377")</f>
      </c>
      <c r="D1930" t="s" s="8">
        <v>420</v>
      </c>
      <c r="E1930" t="n" s="8">
        <v>1.0</v>
      </c>
      <c r="F1930" t="n" s="8">
        <v>-183.0</v>
      </c>
      <c r="G1930" t="s" s="8">
        <v>2266</v>
      </c>
      <c r="H1930" t="s" s="8">
        <v>54</v>
      </c>
      <c r="I1930" t="s" s="8">
        <v>2267</v>
      </c>
    </row>
    <row r="1931" ht="16.0" customHeight="true">
      <c r="A1931" t="n" s="8">
        <v>4.813133E7</v>
      </c>
      <c r="B1931" t="s" s="8">
        <v>51</v>
      </c>
      <c r="C1931" t="n" s="8">
        <f>IF(false,"003-315", "003-315")</f>
      </c>
      <c r="D1931" t="s" s="8">
        <v>79</v>
      </c>
      <c r="E1931" t="n" s="8">
        <v>3.0</v>
      </c>
      <c r="F1931" t="n" s="8">
        <v>-90.0</v>
      </c>
      <c r="G1931" t="s" s="8">
        <v>2266</v>
      </c>
      <c r="H1931" t="s" s="8">
        <v>54</v>
      </c>
      <c r="I1931" t="s" s="8">
        <v>2268</v>
      </c>
    </row>
    <row r="1932" ht="16.0" customHeight="true">
      <c r="A1932" t="n" s="8">
        <v>4.8202392E7</v>
      </c>
      <c r="B1932" t="s" s="8">
        <v>51</v>
      </c>
      <c r="C1932" t="n" s="8">
        <f>IF(false,"003-315", "003-315")</f>
      </c>
      <c r="D1932" t="s" s="8">
        <v>79</v>
      </c>
      <c r="E1932" t="n" s="8">
        <v>1.0</v>
      </c>
      <c r="F1932" t="n" s="8">
        <v>-200.0</v>
      </c>
      <c r="G1932" t="s" s="8">
        <v>2266</v>
      </c>
      <c r="H1932" t="s" s="8">
        <v>54</v>
      </c>
      <c r="I1932" t="s" s="8">
        <v>2269</v>
      </c>
    </row>
    <row r="1933" ht="16.0" customHeight="true">
      <c r="A1933" t="n" s="8">
        <v>4.8202392E7</v>
      </c>
      <c r="B1933" t="s" s="8">
        <v>51</v>
      </c>
      <c r="C1933" t="n" s="8">
        <f>IF(false,"003-315", "003-315")</f>
      </c>
      <c r="D1933" t="s" s="8">
        <v>79</v>
      </c>
      <c r="E1933" t="n" s="8">
        <v>1.0</v>
      </c>
      <c r="F1933" t="n" s="8">
        <v>-120.0</v>
      </c>
      <c r="G1933" t="s" s="8">
        <v>2270</v>
      </c>
      <c r="H1933" t="s" s="8">
        <v>54</v>
      </c>
      <c r="I1933" t="s" s="8">
        <v>2271</v>
      </c>
    </row>
    <row r="1934" ht="16.0" customHeight="true">
      <c r="A1934" t="n" s="8">
        <v>4.763266E7</v>
      </c>
      <c r="B1934" t="s" s="8">
        <v>2272</v>
      </c>
      <c r="C1934" t="n" s="8">
        <f>IF(false,"120922874", "120922874")</f>
      </c>
      <c r="D1934" t="s" s="8">
        <v>2273</v>
      </c>
      <c r="E1934" t="n" s="8">
        <v>1.0</v>
      </c>
      <c r="F1934" t="n" s="8">
        <v>-68.0</v>
      </c>
      <c r="G1934" t="s" s="8">
        <v>2270</v>
      </c>
      <c r="H1934" t="s" s="8">
        <v>95</v>
      </c>
      <c r="I1934" t="s" s="8">
        <v>2274</v>
      </c>
    </row>
    <row r="1935" ht="16.0" customHeight="true">
      <c r="A1935" t="n" s="8">
        <v>4.7610517E7</v>
      </c>
      <c r="B1935" t="s" s="8">
        <v>2272</v>
      </c>
      <c r="C1935" t="n" s="8">
        <f>IF(false,"004-346", "004-346")</f>
      </c>
      <c r="D1935" t="s" s="8">
        <v>773</v>
      </c>
      <c r="E1935" t="n" s="8">
        <v>1.0</v>
      </c>
      <c r="F1935" t="n" s="8">
        <v>-9.0</v>
      </c>
      <c r="G1935" t="s" s="8">
        <v>2266</v>
      </c>
      <c r="H1935" t="s" s="8">
        <v>95</v>
      </c>
      <c r="I1935" t="s" s="8">
        <v>2275</v>
      </c>
    </row>
    <row r="1936" ht="16.0" customHeight="true">
      <c r="A1936" t="n" s="8">
        <v>4.764882E7</v>
      </c>
      <c r="B1936" t="s" s="8">
        <v>2276</v>
      </c>
      <c r="C1936" t="n" s="8">
        <f>IF(false,"01-003956", "01-003956")</f>
      </c>
      <c r="D1936" t="s" s="8">
        <v>2277</v>
      </c>
      <c r="E1936" t="n" s="8">
        <v>1.0</v>
      </c>
      <c r="F1936" t="n" s="8">
        <v>-398.0</v>
      </c>
      <c r="G1936" t="s" s="8">
        <v>2278</v>
      </c>
      <c r="H1936" t="s" s="8">
        <v>95</v>
      </c>
      <c r="I1936" t="s" s="8">
        <v>2279</v>
      </c>
    </row>
    <row r="1937" ht="16.0" customHeight="true">
      <c r="A1937" t="n" s="8">
        <v>4.7349519E7</v>
      </c>
      <c r="B1937" t="s" s="8">
        <v>2280</v>
      </c>
      <c r="C1937" t="n" s="8">
        <f>IF(false,"120921544", "120921544")</f>
      </c>
      <c r="D1937" t="s" s="8">
        <v>73</v>
      </c>
      <c r="E1937" t="n" s="8">
        <v>1.0</v>
      </c>
      <c r="F1937" t="n" s="8">
        <v>-133.0</v>
      </c>
      <c r="G1937" t="s" s="8">
        <v>2266</v>
      </c>
      <c r="H1937" t="s" s="8">
        <v>95</v>
      </c>
      <c r="I1937" t="s" s="8">
        <v>2281</v>
      </c>
    </row>
    <row r="1938" ht="16.0" customHeight="true">
      <c r="A1938" t="n" s="8">
        <v>4.7291573E7</v>
      </c>
      <c r="B1938" t="s" s="8">
        <v>2280</v>
      </c>
      <c r="C1938" t="n" s="8">
        <f>IF(false,"005-1112", "005-1112")</f>
      </c>
      <c r="D1938" t="s" s="8">
        <v>570</v>
      </c>
      <c r="E1938" t="n" s="8">
        <v>1.0</v>
      </c>
      <c r="F1938" t="n" s="8">
        <v>-252.0</v>
      </c>
      <c r="G1938" t="s" s="8">
        <v>2266</v>
      </c>
      <c r="H1938" t="s" s="8">
        <v>95</v>
      </c>
      <c r="I1938" t="s" s="8">
        <v>2282</v>
      </c>
    </row>
    <row r="1939" ht="16.0" customHeight="true">
      <c r="A1939" t="n" s="8">
        <v>4.7544117E7</v>
      </c>
      <c r="B1939" t="s" s="8">
        <v>2272</v>
      </c>
      <c r="C1939" t="n" s="8">
        <f>IF(false,"005-1080", "005-1080")</f>
      </c>
      <c r="D1939" t="s" s="8">
        <v>2283</v>
      </c>
      <c r="E1939" t="n" s="8">
        <v>1.0</v>
      </c>
      <c r="F1939" t="n" s="8">
        <v>-797.0</v>
      </c>
      <c r="G1939" t="s" s="8">
        <v>2278</v>
      </c>
      <c r="H1939" t="s" s="8">
        <v>95</v>
      </c>
      <c r="I1939" t="s" s="8">
        <v>2284</v>
      </c>
    </row>
    <row r="1940" ht="16.0" customHeight="true">
      <c r="A1940" t="n" s="8">
        <v>4.7544117E7</v>
      </c>
      <c r="B1940" t="s" s="8">
        <v>2272</v>
      </c>
      <c r="C1940" t="n" s="8">
        <f>IF(false,"005-1080", "005-1080")</f>
      </c>
      <c r="D1940" t="s" s="8">
        <v>2283</v>
      </c>
      <c r="E1940" t="n" s="8">
        <v>1.0</v>
      </c>
      <c r="F1940" t="n" s="8">
        <v>-141.0</v>
      </c>
      <c r="G1940" t="s" s="8">
        <v>2266</v>
      </c>
      <c r="H1940" t="s" s="8">
        <v>95</v>
      </c>
      <c r="I1940" t="s" s="8">
        <v>2285</v>
      </c>
    </row>
    <row r="1941" ht="16.0" customHeight="true">
      <c r="A1941" t="n" s="8">
        <v>4.7619192E7</v>
      </c>
      <c r="B1941" t="s" s="8">
        <v>2272</v>
      </c>
      <c r="C1941" t="n" s="8">
        <f>IF(false,"120922479", "120922479")</f>
      </c>
      <c r="D1941" t="s" s="8">
        <v>2286</v>
      </c>
      <c r="E1941" t="n" s="8">
        <v>1.0</v>
      </c>
      <c r="F1941" t="n" s="8">
        <v>-223.0</v>
      </c>
      <c r="G1941" t="s" s="8">
        <v>2270</v>
      </c>
      <c r="H1941" t="s" s="8">
        <v>95</v>
      </c>
      <c r="I1941" t="s" s="8">
        <v>2287</v>
      </c>
    </row>
    <row r="1942" ht="16.0" customHeight="true">
      <c r="A1942" t="n" s="8">
        <v>4.7412575E7</v>
      </c>
      <c r="B1942" t="s" s="8">
        <v>81</v>
      </c>
      <c r="C1942" t="n" s="8">
        <f>IF(false,"120921439", "120921439")</f>
      </c>
      <c r="D1942" t="s" s="8">
        <v>57</v>
      </c>
      <c r="E1942" t="n" s="8">
        <v>1.0</v>
      </c>
      <c r="F1942" t="n" s="8">
        <v>-313.0</v>
      </c>
      <c r="G1942" t="s" s="8">
        <v>2270</v>
      </c>
      <c r="H1942" t="s" s="8">
        <v>95</v>
      </c>
      <c r="I1942" t="s" s="8">
        <v>2288</v>
      </c>
    </row>
    <row r="1943" ht="16.0" customHeight="true">
      <c r="A1943" t="n" s="8">
        <v>4.7648353E7</v>
      </c>
      <c r="B1943" t="s" s="8">
        <v>2276</v>
      </c>
      <c r="C1943" t="n" s="8">
        <f>IF(false,"120921581", "120921581")</f>
      </c>
      <c r="D1943" t="s" s="8">
        <v>2289</v>
      </c>
      <c r="E1943" t="n" s="8">
        <v>1.0</v>
      </c>
      <c r="F1943" t="n" s="8">
        <v>-400.0</v>
      </c>
      <c r="G1943" t="s" s="8">
        <v>2278</v>
      </c>
      <c r="H1943" t="s" s="8">
        <v>95</v>
      </c>
      <c r="I1943" t="s" s="8">
        <v>2290</v>
      </c>
    </row>
    <row r="1944" ht="16.0" customHeight="true">
      <c r="A1944" t="n" s="8">
        <v>4.7521579E7</v>
      </c>
      <c r="B1944" t="s" s="8">
        <v>81</v>
      </c>
      <c r="C1944" t="n" s="8">
        <f>IF(false,"120923053", "120923053")</f>
      </c>
      <c r="D1944" t="s" s="8">
        <v>2291</v>
      </c>
      <c r="E1944" t="n" s="8">
        <v>2.0</v>
      </c>
      <c r="F1944" t="n" s="8">
        <v>-649.0</v>
      </c>
      <c r="G1944" t="s" s="8">
        <v>2278</v>
      </c>
      <c r="H1944" t="s" s="8">
        <v>189</v>
      </c>
      <c r="I1944" t="s" s="8">
        <v>2292</v>
      </c>
    </row>
    <row r="1945" ht="16.0" customHeight="true">
      <c r="A1945" t="n" s="8">
        <v>4.7521579E7</v>
      </c>
      <c r="B1945" t="s" s="8">
        <v>81</v>
      </c>
      <c r="C1945" t="n" s="8">
        <f>IF(false,"120923013", "120923013")</f>
      </c>
      <c r="D1945" t="s" s="8">
        <v>2293</v>
      </c>
      <c r="E1945" t="n" s="8">
        <v>1.0</v>
      </c>
      <c r="F1945" t="n" s="8">
        <v>-643.0</v>
      </c>
      <c r="G1945" t="s" s="8">
        <v>2278</v>
      </c>
      <c r="H1945" t="s" s="8">
        <v>189</v>
      </c>
      <c r="I1945" t="s" s="8">
        <v>2292</v>
      </c>
    </row>
    <row r="1946" ht="16.0" customHeight="true">
      <c r="A1946" t="n" s="8">
        <v>4.7521579E7</v>
      </c>
      <c r="B1946" t="s" s="8">
        <v>81</v>
      </c>
      <c r="C1946" t="n" s="8">
        <f>IF(false,"120923013", "120923013")</f>
      </c>
      <c r="D1946" t="s" s="8">
        <v>2293</v>
      </c>
      <c r="E1946" t="n" s="8">
        <v>1.0</v>
      </c>
      <c r="F1946" t="n" s="8">
        <v>-100.0</v>
      </c>
      <c r="G1946" t="s" s="8">
        <v>2266</v>
      </c>
      <c r="H1946" t="s" s="8">
        <v>189</v>
      </c>
      <c r="I1946" t="s" s="8">
        <v>2294</v>
      </c>
    </row>
    <row r="1947" ht="16.0" customHeight="true">
      <c r="A1947" t="n" s="8">
        <v>4.7521579E7</v>
      </c>
      <c r="B1947" t="s" s="8">
        <v>81</v>
      </c>
      <c r="C1947" t="n" s="8">
        <f>IF(false,"120923053", "120923053")</f>
      </c>
      <c r="D1947" t="s" s="8">
        <v>2291</v>
      </c>
      <c r="E1947" t="n" s="8">
        <v>2.0</v>
      </c>
      <c r="F1947" t="n" s="8">
        <v>-100.0</v>
      </c>
      <c r="G1947" t="s" s="8">
        <v>2266</v>
      </c>
      <c r="H1947" t="s" s="8">
        <v>189</v>
      </c>
      <c r="I1947" t="s" s="8">
        <v>2294</v>
      </c>
    </row>
    <row r="1948" ht="16.0" customHeight="true">
      <c r="A1948" t="n" s="8">
        <v>4.734618E7</v>
      </c>
      <c r="B1948" t="s" s="8">
        <v>2280</v>
      </c>
      <c r="C1948" t="n" s="8">
        <f>IF(false,"005-1080", "005-1080")</f>
      </c>
      <c r="D1948" t="s" s="8">
        <v>180</v>
      </c>
      <c r="E1948" t="n" s="8">
        <v>1.0</v>
      </c>
      <c r="F1948" t="n" s="8">
        <v>-797.0</v>
      </c>
      <c r="G1948" t="s" s="8">
        <v>2278</v>
      </c>
      <c r="H1948" t="s" s="8">
        <v>246</v>
      </c>
      <c r="I1948" t="s" s="8">
        <v>2295</v>
      </c>
    </row>
    <row r="1949" ht="16.0" customHeight="true">
      <c r="A1949" t="n" s="8">
        <v>4.734618E7</v>
      </c>
      <c r="B1949" t="s" s="8">
        <v>2280</v>
      </c>
      <c r="C1949" t="n" s="8">
        <f>IF(false,"005-1080", "005-1080")</f>
      </c>
      <c r="D1949" t="s" s="8">
        <v>180</v>
      </c>
      <c r="E1949" t="n" s="8">
        <v>1.0</v>
      </c>
      <c r="F1949" t="n" s="8">
        <v>-141.0</v>
      </c>
      <c r="G1949" t="s" s="8">
        <v>2266</v>
      </c>
      <c r="H1949" t="s" s="8">
        <v>246</v>
      </c>
      <c r="I1949" t="s" s="8">
        <v>2296</v>
      </c>
    </row>
    <row r="1950" ht="16.0" customHeight="true">
      <c r="A1950" t="n" s="8">
        <v>4.6973097E7</v>
      </c>
      <c r="B1950" t="s" s="8">
        <v>2297</v>
      </c>
      <c r="C1950" t="n" s="8">
        <f>IF(false,"003-319", "003-319")</f>
      </c>
      <c r="D1950" t="s" s="8">
        <v>2298</v>
      </c>
      <c r="E1950" t="n" s="8">
        <v>1.0</v>
      </c>
      <c r="F1950" t="n" s="8">
        <v>-1328.0</v>
      </c>
      <c r="G1950" t="s" s="8">
        <v>2278</v>
      </c>
      <c r="H1950" t="s" s="8">
        <v>246</v>
      </c>
      <c r="I1950" t="s" s="8">
        <v>2299</v>
      </c>
    </row>
    <row r="1951" ht="16.0" customHeight="true">
      <c r="A1951" t="n" s="8">
        <v>4.7762176E7</v>
      </c>
      <c r="B1951" t="s" s="8">
        <v>149</v>
      </c>
      <c r="C1951" t="n" s="8">
        <f>IF(false,"005-1255", "005-1255")</f>
      </c>
      <c r="D1951" t="s" s="8">
        <v>234</v>
      </c>
      <c r="E1951" t="n" s="8">
        <v>1.0</v>
      </c>
      <c r="F1951" t="n" s="8">
        <v>-83.0</v>
      </c>
      <c r="G1951" t="s" s="8">
        <v>2266</v>
      </c>
      <c r="H1951" t="s" s="8">
        <v>246</v>
      </c>
      <c r="I1951" t="s" s="8">
        <v>2300</v>
      </c>
    </row>
    <row r="1952" ht="16.0" customHeight="true">
      <c r="A1952" t="n" s="8">
        <v>4.7762176E7</v>
      </c>
      <c r="B1952" t="s" s="8">
        <v>149</v>
      </c>
      <c r="C1952" t="n" s="8">
        <f>IF(false,"005-1255", "005-1255")</f>
      </c>
      <c r="D1952" t="s" s="8">
        <v>234</v>
      </c>
      <c r="E1952" t="n" s="8">
        <v>1.0</v>
      </c>
      <c r="F1952" t="n" s="8">
        <v>-53.0</v>
      </c>
      <c r="G1952" t="s" s="8">
        <v>2270</v>
      </c>
      <c r="H1952" t="s" s="8">
        <v>246</v>
      </c>
      <c r="I1952" t="s" s="8">
        <v>2301</v>
      </c>
    </row>
    <row r="1953" ht="16.0" customHeight="true">
      <c r="A1953" t="n" s="8">
        <v>4.7507402E7</v>
      </c>
      <c r="B1953" t="s" s="8">
        <v>81</v>
      </c>
      <c r="C1953" t="n" s="8">
        <f>IF(false,"120921899", "120921899")</f>
      </c>
      <c r="D1953" t="s" s="8">
        <v>222</v>
      </c>
      <c r="E1953" t="n" s="8">
        <v>1.0</v>
      </c>
      <c r="F1953" t="n" s="8">
        <v>-247.0</v>
      </c>
      <c r="G1953" t="s" s="8">
        <v>2278</v>
      </c>
      <c r="H1953" t="s" s="8">
        <v>246</v>
      </c>
      <c r="I1953" t="s" s="8">
        <v>2302</v>
      </c>
    </row>
    <row r="1954" ht="16.0" customHeight="true">
      <c r="A1954" t="n" s="8">
        <v>4.7507402E7</v>
      </c>
      <c r="B1954" t="s" s="8">
        <v>81</v>
      </c>
      <c r="C1954" t="n" s="8">
        <f>IF(false,"120921899", "120921899")</f>
      </c>
      <c r="D1954" t="s" s="8">
        <v>222</v>
      </c>
      <c r="E1954" t="n" s="8">
        <v>1.0</v>
      </c>
      <c r="F1954" t="n" s="8">
        <v>-346.0</v>
      </c>
      <c r="G1954" t="s" s="8">
        <v>2266</v>
      </c>
      <c r="H1954" t="s" s="8">
        <v>246</v>
      </c>
      <c r="I1954" t="s" s="8">
        <v>2303</v>
      </c>
    </row>
    <row r="1955" ht="16.0" customHeight="true">
      <c r="A1955" t="n" s="8">
        <v>4.8749433E7</v>
      </c>
      <c r="B1955" t="s" s="8">
        <v>246</v>
      </c>
      <c r="C1955" t="n" s="8">
        <f>IF(false,"120921370", "120921370")</f>
      </c>
      <c r="D1955" t="s" s="8">
        <v>127</v>
      </c>
      <c r="E1955" t="n" s="8">
        <v>1.0</v>
      </c>
      <c r="F1955" t="n" s="8">
        <v>-109.0</v>
      </c>
      <c r="G1955" t="s" s="8">
        <v>2266</v>
      </c>
      <c r="H1955" t="s" s="8">
        <v>384</v>
      </c>
      <c r="I1955" t="s" s="8">
        <v>2304</v>
      </c>
    </row>
    <row r="1956" ht="16.0" customHeight="true">
      <c r="A1956" t="n" s="8">
        <v>4.8731654E7</v>
      </c>
      <c r="B1956" t="s" s="8">
        <v>189</v>
      </c>
      <c r="C1956" t="n" s="8">
        <f>IF(false,"005-1119", "005-1119")</f>
      </c>
      <c r="D1956" t="s" s="8">
        <v>303</v>
      </c>
      <c r="E1956" t="n" s="8">
        <v>1.0</v>
      </c>
      <c r="F1956" t="n" s="8">
        <v>-127.0</v>
      </c>
      <c r="G1956" t="s" s="8">
        <v>2266</v>
      </c>
      <c r="H1956" t="s" s="8">
        <v>384</v>
      </c>
      <c r="I1956" t="s" s="8">
        <v>2305</v>
      </c>
    </row>
    <row r="1957" ht="16.0" customHeight="true">
      <c r="A1957" t="n" s="8">
        <v>4.8731654E7</v>
      </c>
      <c r="B1957" t="s" s="8">
        <v>189</v>
      </c>
      <c r="C1957" t="n" s="8">
        <f>IF(false,"005-1514", "005-1514")</f>
      </c>
      <c r="D1957" t="s" s="8">
        <v>305</v>
      </c>
      <c r="E1957" t="n" s="8">
        <v>1.0</v>
      </c>
      <c r="F1957" t="n" s="8">
        <v>-73.0</v>
      </c>
      <c r="G1957" t="s" s="8">
        <v>2266</v>
      </c>
      <c r="H1957" t="s" s="8">
        <v>384</v>
      </c>
      <c r="I1957" t="s" s="8">
        <v>2305</v>
      </c>
    </row>
    <row r="1958" ht="16.0" customHeight="true">
      <c r="A1958" t="n" s="8">
        <v>4.8866503E7</v>
      </c>
      <c r="B1958" t="s" s="8">
        <v>246</v>
      </c>
      <c r="C1958" t="n" s="8">
        <f>IF(false,"120923136", "120923136")</f>
      </c>
      <c r="D1958" t="s" s="8">
        <v>427</v>
      </c>
      <c r="E1958" t="n" s="8">
        <v>1.0</v>
      </c>
      <c r="F1958" t="n" s="8">
        <v>-277.0</v>
      </c>
      <c r="G1958" t="s" s="8">
        <v>2266</v>
      </c>
      <c r="H1958" t="s" s="8">
        <v>384</v>
      </c>
      <c r="I1958" t="s" s="8">
        <v>2306</v>
      </c>
    </row>
    <row r="1959" ht="16.0" customHeight="true">
      <c r="A1959" t="n" s="8">
        <v>4.9154239E7</v>
      </c>
      <c r="B1959" t="s" s="8">
        <v>384</v>
      </c>
      <c r="C1959" t="n" s="8">
        <f>IF(false,"120921901", "120921901")</f>
      </c>
      <c r="D1959" t="s" s="8">
        <v>88</v>
      </c>
      <c r="E1959" t="n" s="8">
        <v>2.0</v>
      </c>
      <c r="F1959" t="n" s="8">
        <v>-366.0</v>
      </c>
      <c r="G1959" t="s" s="8">
        <v>2266</v>
      </c>
      <c r="H1959" t="s" s="8">
        <v>575</v>
      </c>
      <c r="I1959" t="s" s="8">
        <v>2307</v>
      </c>
    </row>
    <row r="1960" ht="16.0" customHeight="true">
      <c r="A1960" t="n" s="8">
        <v>4.9154239E7</v>
      </c>
      <c r="B1960" t="s" s="8">
        <v>384</v>
      </c>
      <c r="C1960" t="n" s="8">
        <f>IF(false,"120921899", "120921899")</f>
      </c>
      <c r="D1960" t="s" s="8">
        <v>222</v>
      </c>
      <c r="E1960" t="n" s="8">
        <v>2.0</v>
      </c>
      <c r="F1960" t="n" s="8">
        <v>-366.0</v>
      </c>
      <c r="G1960" t="s" s="8">
        <v>2266</v>
      </c>
      <c r="H1960" t="s" s="8">
        <v>575</v>
      </c>
      <c r="I1960" t="s" s="8">
        <v>2307</v>
      </c>
    </row>
    <row r="1961" ht="16.0" customHeight="true">
      <c r="A1961" t="n" s="8">
        <v>4.9075438E7</v>
      </c>
      <c r="B1961" t="s" s="8">
        <v>384</v>
      </c>
      <c r="C1961" t="n" s="8">
        <f>IF(false,"120922872", "120922872")</f>
      </c>
      <c r="D1961" t="s" s="8">
        <v>516</v>
      </c>
      <c r="E1961" t="n" s="8">
        <v>1.0</v>
      </c>
      <c r="F1961" t="n" s="8">
        <v>-422.0</v>
      </c>
      <c r="G1961" t="s" s="8">
        <v>2266</v>
      </c>
      <c r="H1961" t="s" s="8">
        <v>575</v>
      </c>
      <c r="I1961" t="s" s="8">
        <v>2308</v>
      </c>
    </row>
    <row r="1962" ht="16.0" customHeight="true">
      <c r="A1962" t="n" s="8">
        <v>4.8895235E7</v>
      </c>
      <c r="B1962" t="s" s="8">
        <v>276</v>
      </c>
      <c r="C1962" t="n" s="8">
        <f>IF(false,"120921853", "120921853")</f>
      </c>
      <c r="D1962" t="s" s="8">
        <v>412</v>
      </c>
      <c r="E1962" t="n" s="8">
        <v>1.0</v>
      </c>
      <c r="F1962" t="n" s="8">
        <v>-100.0</v>
      </c>
      <c r="G1962" t="s" s="8">
        <v>2266</v>
      </c>
      <c r="H1962" t="s" s="8">
        <v>575</v>
      </c>
      <c r="I1962" t="s" s="8">
        <v>2309</v>
      </c>
    </row>
    <row r="1963" ht="16.0" customHeight="true">
      <c r="A1963" t="n" s="8">
        <v>4.882351E7</v>
      </c>
      <c r="B1963" t="s" s="8">
        <v>246</v>
      </c>
      <c r="C1963" t="n" s="8">
        <f>IF(false,"120923130", "120923130")</f>
      </c>
      <c r="D1963" t="s" s="8">
        <v>597</v>
      </c>
      <c r="E1963" t="n" s="8">
        <v>1.0</v>
      </c>
      <c r="F1963" t="n" s="8">
        <v>-500.0</v>
      </c>
      <c r="G1963" t="s" s="8">
        <v>2266</v>
      </c>
      <c r="H1963" t="s" s="8">
        <v>857</v>
      </c>
      <c r="I1963" t="s" s="8">
        <v>2310</v>
      </c>
    </row>
    <row r="1964" ht="16.0" customHeight="true">
      <c r="A1964" t="n" s="8">
        <v>4.9823592E7</v>
      </c>
      <c r="B1964" t="s" s="8">
        <v>857</v>
      </c>
      <c r="C1964" t="n" s="8">
        <f>IF(false,"1003343", "1003343")</f>
      </c>
      <c r="D1964" t="s" s="8">
        <v>271</v>
      </c>
      <c r="E1964" t="n" s="8">
        <v>1.0</v>
      </c>
      <c r="F1964" t="n" s="8">
        <v>-411.0</v>
      </c>
      <c r="G1964" t="s" s="8">
        <v>2278</v>
      </c>
      <c r="H1964" t="s" s="8">
        <v>1005</v>
      </c>
      <c r="I1964" t="s" s="8">
        <v>2311</v>
      </c>
    </row>
    <row r="1965" ht="16.0" customHeight="true">
      <c r="A1965" t="n" s="8">
        <v>4.9825976E7</v>
      </c>
      <c r="B1965" t="s" s="8">
        <v>857</v>
      </c>
      <c r="C1965" t="n" s="8">
        <f>IF(false,"120921901", "120921901")</f>
      </c>
      <c r="D1965" t="s" s="8">
        <v>88</v>
      </c>
      <c r="E1965" t="n" s="8">
        <v>1.0</v>
      </c>
      <c r="F1965" t="n" s="8">
        <v>-1237.0</v>
      </c>
      <c r="G1965" t="s" s="8">
        <v>2278</v>
      </c>
      <c r="H1965" t="s" s="8">
        <v>1005</v>
      </c>
      <c r="I1965" t="s" s="8">
        <v>2312</v>
      </c>
    </row>
    <row r="1966" ht="16.0" customHeight="true">
      <c r="A1966" t="n" s="8">
        <v>4.7943064E7</v>
      </c>
      <c r="B1966" t="s" s="8">
        <v>85</v>
      </c>
      <c r="C1966" t="n" s="8">
        <f>IF(false,"003-315", "003-315")</f>
      </c>
      <c r="D1966" t="s" s="8">
        <v>79</v>
      </c>
      <c r="E1966" t="n" s="8">
        <v>4.0</v>
      </c>
      <c r="F1966" t="n" s="8">
        <v>-360.0</v>
      </c>
      <c r="G1966" t="s" s="8">
        <v>2266</v>
      </c>
      <c r="H1966" t="s" s="8">
        <v>1106</v>
      </c>
      <c r="I1966" t="s" s="8">
        <v>2313</v>
      </c>
    </row>
    <row r="1967" ht="16.0" customHeight="true">
      <c r="A1967" t="n" s="8">
        <v>5.0133183E7</v>
      </c>
      <c r="B1967" t="s" s="8">
        <v>1005</v>
      </c>
      <c r="C1967" t="n" s="8">
        <f>IF(false,"003-318", "003-318")</f>
      </c>
      <c r="D1967" t="s" s="8">
        <v>109</v>
      </c>
      <c r="E1967" t="n" s="8">
        <v>1.0</v>
      </c>
      <c r="F1967" t="n" s="8">
        <v>-369.0</v>
      </c>
      <c r="G1967" t="s" s="8">
        <v>2278</v>
      </c>
      <c r="H1967" t="s" s="8">
        <v>1321</v>
      </c>
      <c r="I1967" t="s" s="8">
        <v>2314</v>
      </c>
    </row>
    <row r="1968" ht="16.0" customHeight="true">
      <c r="A1968" t="n" s="8">
        <v>5.0050008E7</v>
      </c>
      <c r="B1968" t="s" s="8">
        <v>1005</v>
      </c>
      <c r="C1968" t="n" s="8">
        <f>IF(false,"120906021", "120906021")</f>
      </c>
      <c r="D1968" t="s" s="8">
        <v>1028</v>
      </c>
      <c r="E1968" t="n" s="8">
        <v>1.0</v>
      </c>
      <c r="F1968" t="n" s="8">
        <v>-191.0</v>
      </c>
      <c r="G1968" t="s" s="8">
        <v>2266</v>
      </c>
      <c r="H1968" t="s" s="8">
        <v>1470</v>
      </c>
      <c r="I1968" t="s" s="8">
        <v>2315</v>
      </c>
    </row>
    <row r="1969" ht="16.0" customHeight="true">
      <c r="A1969" t="n" s="8">
        <v>5.01024E7</v>
      </c>
      <c r="B1969" t="s" s="8">
        <v>1005</v>
      </c>
      <c r="C1969" t="n" s="8">
        <f>IF(false,"005-1514", "005-1514")</f>
      </c>
      <c r="D1969" t="s" s="8">
        <v>305</v>
      </c>
      <c r="E1969" t="n" s="8">
        <v>1.0</v>
      </c>
      <c r="F1969" t="n" s="8">
        <v>-262.0</v>
      </c>
      <c r="G1969" t="s" s="8">
        <v>2270</v>
      </c>
      <c r="H1969" t="s" s="8">
        <v>1727</v>
      </c>
      <c r="I1969" t="s" s="8">
        <v>2316</v>
      </c>
    </row>
    <row r="1970" ht="16.0" customHeight="true">
      <c r="A1970" t="n" s="8">
        <v>1.62309E7</v>
      </c>
      <c r="B1970" t="s" s="8">
        <v>2317</v>
      </c>
      <c r="C1970" t="n" s="8">
        <f>IF(false,"1003335", "1003335")</f>
      </c>
      <c r="D1970" t="s" s="8">
        <v>2318</v>
      </c>
      <c r="E1970" t="n" s="8">
        <v>1.0</v>
      </c>
      <c r="F1970" t="n" s="8">
        <v>-333.0</v>
      </c>
      <c r="G1970" t="s" s="8">
        <v>2278</v>
      </c>
      <c r="H1970" t="s" s="8">
        <v>1769</v>
      </c>
      <c r="I1970" t="s" s="8">
        <v>2319</v>
      </c>
    </row>
    <row r="1971" ht="16.0" customHeight="true">
      <c r="A1971" t="n" s="8">
        <v>5.0588413E7</v>
      </c>
      <c r="B1971" t="s" s="8">
        <v>1394</v>
      </c>
      <c r="C1971" t="n" s="8">
        <f>IF(false,"005-1255", "005-1255")</f>
      </c>
      <c r="D1971" t="s" s="8">
        <v>234</v>
      </c>
      <c r="E1971" t="n" s="8">
        <v>2.0</v>
      </c>
      <c r="F1971" t="n" s="8">
        <v>-66.0</v>
      </c>
      <c r="G1971" t="s" s="8">
        <v>2266</v>
      </c>
      <c r="H1971" t="s" s="8">
        <v>1837</v>
      </c>
      <c r="I1971" t="s" s="8">
        <v>2320</v>
      </c>
    </row>
    <row r="1972" ht="16.0" customHeight="true">
      <c r="A1972" t="n" s="8">
        <v>5.1104231E7</v>
      </c>
      <c r="B1972" t="s" s="8">
        <v>1665</v>
      </c>
      <c r="C1972" t="n" s="8">
        <f>IF(false,"120921935", "120921935")</f>
      </c>
      <c r="D1972" t="s" s="8">
        <v>1667</v>
      </c>
      <c r="E1972" t="n" s="8">
        <v>1.0</v>
      </c>
      <c r="F1972" t="n" s="8">
        <v>-86.0</v>
      </c>
      <c r="G1972" t="s" s="8">
        <v>2270</v>
      </c>
      <c r="H1972" t="s" s="8">
        <v>1911</v>
      </c>
      <c r="I1972" t="s" s="8">
        <v>2321</v>
      </c>
    </row>
    <row r="1973" ht="16.0" customHeight="true">
      <c r="A1973" t="n" s="8">
        <v>4.9774514E7</v>
      </c>
      <c r="B1973" t="s" s="8">
        <v>857</v>
      </c>
      <c r="C1973" t="n" s="8">
        <f>IF(false,"005-1379", "005-1379")</f>
      </c>
      <c r="D1973" t="s" s="8">
        <v>214</v>
      </c>
      <c r="E1973" t="n" s="8">
        <v>1.0</v>
      </c>
      <c r="F1973" t="n" s="8">
        <v>-183.0</v>
      </c>
      <c r="G1973" t="s" s="8">
        <v>2278</v>
      </c>
      <c r="H1973" t="s" s="8">
        <v>1994</v>
      </c>
      <c r="I1973" t="s" s="8">
        <v>2322</v>
      </c>
    </row>
    <row r="1974" ht="16.0" customHeight="true">
      <c r="A1974" t="n" s="8">
        <v>4.9231739E7</v>
      </c>
      <c r="B1974" t="s" s="8">
        <v>468</v>
      </c>
      <c r="C1974" t="n" s="8">
        <f>IF(false,"003-315", "003-315")</f>
      </c>
      <c r="D1974" t="s" s="8">
        <v>79</v>
      </c>
      <c r="E1974" t="n" s="8">
        <v>4.0</v>
      </c>
      <c r="F1974" t="n" s="8">
        <v>-884.0</v>
      </c>
      <c r="G1974" t="s" s="8">
        <v>2266</v>
      </c>
      <c r="H1974" t="s" s="8">
        <v>1994</v>
      </c>
      <c r="I1974" t="s" s="8">
        <v>2323</v>
      </c>
    </row>
    <row r="1975" ht="16.0" customHeight="true">
      <c r="A1975" t="n" s="8">
        <v>5.159209E7</v>
      </c>
      <c r="B1975" t="s" s="8">
        <v>1911</v>
      </c>
      <c r="C1975" t="n" s="8">
        <f>IF(false,"120923133", "120923133")</f>
      </c>
      <c r="D1975" t="s" s="8">
        <v>380</v>
      </c>
      <c r="E1975" t="n" s="8">
        <v>1.0</v>
      </c>
      <c r="F1975" t="n" s="8">
        <v>-4432.0</v>
      </c>
      <c r="G1975" t="s" s="8">
        <v>2278</v>
      </c>
      <c r="H1975" t="s" s="8">
        <v>2093</v>
      </c>
      <c r="I1975" t="s" s="8">
        <v>2324</v>
      </c>
    </row>
    <row r="1976" ht="16.0" customHeight="true">
      <c r="A1976" t="n" s="8">
        <v>5.1642819E7</v>
      </c>
      <c r="B1976" t="s" s="8">
        <v>1994</v>
      </c>
      <c r="C1976" t="n" s="8">
        <f>IF(false,"120921935", "120921935")</f>
      </c>
      <c r="D1976" t="s" s="8">
        <v>1667</v>
      </c>
      <c r="E1976" t="n" s="8">
        <v>1.0</v>
      </c>
      <c r="F1976" t="n" s="8">
        <v>-85.0</v>
      </c>
      <c r="G1976" t="s" s="8">
        <v>2266</v>
      </c>
      <c r="H1976" t="s" s="8">
        <v>2139</v>
      </c>
      <c r="I1976" t="s" s="8">
        <v>2325</v>
      </c>
    </row>
    <row r="1977" ht="16.0" customHeight="true">
      <c r="A1977" t="n" s="8">
        <v>5.1601649E7</v>
      </c>
      <c r="B1977" t="s" s="8">
        <v>1911</v>
      </c>
      <c r="C1977" t="n" s="8">
        <f>IF(false,"120921202", "120921202")</f>
      </c>
      <c r="D1977" t="s" s="8">
        <v>1464</v>
      </c>
      <c r="E1977" t="n" s="8">
        <v>1.0</v>
      </c>
      <c r="F1977" t="n" s="8">
        <v>-59.0</v>
      </c>
      <c r="G1977" t="s" s="8">
        <v>2270</v>
      </c>
      <c r="H1977" t="s" s="8">
        <v>2139</v>
      </c>
      <c r="I1977" t="s" s="8">
        <v>2326</v>
      </c>
    </row>
    <row r="1978" ht="16.0" customHeight="true">
      <c r="A1978" t="n" s="8">
        <v>5.0584065E7</v>
      </c>
      <c r="B1978" t="s" s="8">
        <v>1394</v>
      </c>
      <c r="C1978" t="n" s="8">
        <f>IF(false,"005-1273", "005-1273")</f>
      </c>
      <c r="D1978" t="s" s="8">
        <v>812</v>
      </c>
      <c r="E1978" t="n" s="8">
        <v>1.0</v>
      </c>
      <c r="F1978" t="n" s="8">
        <v>-229.0</v>
      </c>
      <c r="G1978" t="s" s="8">
        <v>2266</v>
      </c>
      <c r="H1978" t="s" s="8">
        <v>50</v>
      </c>
      <c r="I1978" t="s" s="8">
        <v>2327</v>
      </c>
    </row>
    <row r="1979" ht="16.0" customHeight="true">
      <c r="A1979" t="n" s="8">
        <v>5.1617279E7</v>
      </c>
      <c r="B1979" t="s" s="8">
        <v>1911</v>
      </c>
      <c r="C1979" t="n" s="8">
        <f>IF(false,"120921995", "120921995")</f>
      </c>
      <c r="D1979" t="s" s="8">
        <v>125</v>
      </c>
      <c r="E1979" t="n" s="8">
        <v>1.0</v>
      </c>
      <c r="F1979" t="n" s="8">
        <v>-50.0</v>
      </c>
      <c r="G1979" t="s" s="8">
        <v>2270</v>
      </c>
      <c r="H1979" t="s" s="8">
        <v>50</v>
      </c>
      <c r="I1979" t="s" s="8">
        <v>2328</v>
      </c>
    </row>
    <row r="1980" ht="16.0" customHeight="true"/>
    <row r="1981" ht="16.0" customHeight="true">
      <c r="A1981" t="s" s="1">
        <v>37</v>
      </c>
      <c r="F1981" t="n" s="8">
        <v>-19391.0</v>
      </c>
      <c r="G1981" s="2"/>
      <c r="H1981" s="0"/>
      <c r="I1981" s="0"/>
    </row>
    <row r="1982" ht="16.0" customHeight="true">
      <c r="A1982" s="1"/>
      <c r="B1982" s="1"/>
      <c r="C1982" s="1"/>
      <c r="D1982" s="1"/>
      <c r="E1982" s="1"/>
      <c r="F1982" s="1"/>
      <c r="G1982" s="1"/>
      <c r="H1982" s="1"/>
      <c r="I1982" s="1"/>
    </row>
    <row r="1983" ht="16.0" customHeight="true">
      <c r="A1983" t="s" s="1">
        <v>40</v>
      </c>
    </row>
    <row r="1984" ht="34.0" customHeight="true">
      <c r="A1984" t="s" s="9">
        <v>47</v>
      </c>
      <c r="B1984" t="s" s="9">
        <v>48</v>
      </c>
      <c r="C1984" s="9"/>
      <c r="D1984" s="9"/>
      <c r="E1984" s="9"/>
      <c r="F1984" t="s" s="9">
        <v>39</v>
      </c>
      <c r="G1984" t="s" s="9">
        <v>5</v>
      </c>
      <c r="H1984" t="s" s="9">
        <v>3</v>
      </c>
      <c r="I1984" t="s" s="9">
        <v>4</v>
      </c>
    </row>
    <row r="1985" ht="16.0" customHeight="true"/>
    <row r="1986" ht="16.0" customHeight="true">
      <c r="A1986" t="s" s="1">
        <v>37</v>
      </c>
      <c r="F1986" t="n" s="8">
        <v>0.0</v>
      </c>
      <c r="G1986" s="2"/>
      <c r="H1986" s="0"/>
      <c r="I1986" s="0"/>
    </row>
    <row r="1987" ht="16.0" customHeight="true">
      <c r="A1987" s="1"/>
      <c r="B1987" s="1"/>
      <c r="C1987" s="1"/>
      <c r="D1987" s="1"/>
      <c r="E1987" s="1"/>
      <c r="F1987" s="1"/>
      <c r="G1987" s="1"/>
      <c r="H1987" s="1"/>
      <c r="I1987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