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<sst xmlns="http://schemas.openxmlformats.org/spreadsheetml/2006/main" count="3582" uniqueCount="572">
  <si>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</si>
  <si>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</si>
  <si>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</si>
  <si>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</si>
  <si>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</si>
  <si>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</si>
  <si>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</si>
  <si>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</si>
  <si>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</si>
  <si>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</si>
  <si>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</si>
  <si>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</si>
  <si>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</si>
  <si>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</si>
  <si>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</si>
  <si>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</si>
  <si>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</si>
  <si>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</si>
  <si>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</si>
  <si>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</si>
  <si>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</si>
  <si>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</si>
  <si>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</si>
  <si>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</si>
  <si>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</si>
  <si>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</si>
  <si>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</si>
  <si>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</si>
  <si>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</si>
  <si>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</si>
  <si>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</si>
  <si>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</si>
  <si>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</si>
  <si>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</si>
  <si>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</si>
  <si>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</si>
  <si>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</si>
  <si>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</si>
  <si>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</si>
  <si>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</si>
  <si>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</si>
  <si>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</si>
  <si>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</si>
  <si>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</si>
  <si>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</si>
  <si>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</si>
  <si>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</si>
  <si>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</si>
  <si>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</si>
  <si>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</si>
  <si>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24.06.2021</t>
  </si>
  <si>
    <t>30.04.2021</t>
  </si>
  <si>
    <t>Vivienne Sabo Тушь для ресниц Cabaret, в коробке, 01 черный</t>
  </si>
  <si>
    <t>Платёж за скидку маркетплейса</t>
  </si>
  <si>
    <t>608bf33404e943b0377a9c3b</t>
  </si>
  <si>
    <t>Платёж за скидку по бонусам СберСпасибо</t>
  </si>
  <si>
    <t>608bf1382fe0983a5116d2f8</t>
  </si>
  <si>
    <t>Vivienne Sabo Тушь для ресниц Cabaret Premiere, 01 черный</t>
  </si>
  <si>
    <t>608bf41a73990162a3c03074</t>
  </si>
  <si>
    <t>01.05.2021</t>
  </si>
  <si>
    <t>608d2943792ab139c4208e5f</t>
  </si>
  <si>
    <t>03.05.2021</t>
  </si>
  <si>
    <t>Стиральный порошок Attack Multi-Action, пластиковый пакет, 0.81 кг</t>
  </si>
  <si>
    <t>608ff2c7c3080f247e3b345a</t>
  </si>
  <si>
    <t>608feca204e9432f0c5c8b61</t>
  </si>
  <si>
    <t>04.05.2021</t>
  </si>
  <si>
    <t>Гель для душа Holika Holika Aloe 92%, 250 мл</t>
  </si>
  <si>
    <t>6091338b7153b38bd3f1503a</t>
  </si>
  <si>
    <t>Смесь БИБИКОЛЬ Нэнни 1 с пребиотиками, с 0 до 6 месяцев, 400 г</t>
  </si>
  <si>
    <t>60914b523620c26335bd8b00</t>
  </si>
  <si>
    <t>05.05.2021</t>
  </si>
  <si>
    <t>Sosu Носочки для педикюра с ароматом лаванды, 1 пара 50 мл</t>
  </si>
  <si>
    <t>Платёж за скидку по баллам Яндекс Плюса</t>
  </si>
  <si>
    <t>60924cec7153b389d5fe7691</t>
  </si>
  <si>
    <t>Goo.N подгузники NB (0-5 кг) 90 шт.</t>
  </si>
  <si>
    <t>609254a899d6ef0b45969a13</t>
  </si>
  <si>
    <t>Merries подгузники M (6-11 кг) 64 шт.</t>
  </si>
  <si>
    <t>609270275a39513cfb571dc3</t>
  </si>
  <si>
    <t>Механический аспиратор Nosefrida в пластиковом контейнере</t>
  </si>
  <si>
    <t>60928eaf03c378c5ab336d20</t>
  </si>
  <si>
    <t>Goo.N трусики XXL (13-25 кг) 28 шт.</t>
  </si>
  <si>
    <t>60928eb12fe0981104a7c99b</t>
  </si>
  <si>
    <t>609282329066f444a32d848c</t>
  </si>
  <si>
    <t>Смесь Kabrita 1 GOLD для комфортного пищеварения, от 0 до 6 месяцев, 800 г</t>
  </si>
  <si>
    <t>60929ad88927ca8aaee05880</t>
  </si>
  <si>
    <t>06.05.2021</t>
  </si>
  <si>
    <t>Merries подгузники XL (12-20 кг) 44 шт.</t>
  </si>
  <si>
    <t>6093ba15b9f8ed6066f9b24d</t>
  </si>
  <si>
    <t>Goo.N трусики Ultra XL (12-20 кг) 50 шт.</t>
  </si>
  <si>
    <t>6093bde37153b38ad66a72c8</t>
  </si>
  <si>
    <t>6093b6cf32da8321d26fbdfd</t>
  </si>
  <si>
    <t>Гель для стирки Kao Attack Bio EX, 0.77 кг, дой-пак</t>
  </si>
  <si>
    <t>6093c44eb9f8edb76134ed9e</t>
  </si>
  <si>
    <t>Merries подгузники L (9-14 кг) 64 шт.</t>
  </si>
  <si>
    <t>6093cda894d527b50f0d4707</t>
  </si>
  <si>
    <t>6093cf3cc5311b0d47c7db10</t>
  </si>
  <si>
    <t>6093ef2df9880194afe6cf5d</t>
  </si>
  <si>
    <t>07.05.2021</t>
  </si>
  <si>
    <t>Гель для душа Biore Гладкость шелка, 480 мл</t>
  </si>
  <si>
    <t>6094f31494d52738562b631c</t>
  </si>
  <si>
    <t>6094ebeff4c0cb6a4da2c924</t>
  </si>
  <si>
    <t>Merries трусики L (9-14 кг) 56 шт.</t>
  </si>
  <si>
    <t>6094f6d0dbdc318f0ff30e06</t>
  </si>
  <si>
    <t>Joonies трусики Comfort M (6-11 кг) 54 шт.</t>
  </si>
  <si>
    <t>6095132e4f5c6e48e3848dc4</t>
  </si>
  <si>
    <t>6095303120d51d5b804f438a</t>
  </si>
  <si>
    <t>Гель для душа Biore Персиковый соблазн, 480 мл</t>
  </si>
  <si>
    <t>Etude House скраб для лица Baking Powder Crunch Pore Scrub для сужения пор с содой 7 г 24 шт.</t>
  </si>
  <si>
    <t>Synergetic Концентрированный кондиционер для белья Райский сад, 1 л</t>
  </si>
  <si>
    <t>6095303320d51d5b804f438b</t>
  </si>
  <si>
    <t>60953c8ec3080f38db979780</t>
  </si>
  <si>
    <t>609539c8dff13b7198ea261a</t>
  </si>
  <si>
    <t>08.05.2021</t>
  </si>
  <si>
    <t>Joonies трусики Comfort XL (12-17 кг) 38 шт.</t>
  </si>
  <si>
    <t>609655ac0fe99524f946881a</t>
  </si>
  <si>
    <t>Saphir Пропитка-масло Huile protectrice</t>
  </si>
  <si>
    <t>6096623fc3080f0856be5786</t>
  </si>
  <si>
    <t>60966110dbdc31509ff30d4a</t>
  </si>
  <si>
    <t>10.05.2021</t>
  </si>
  <si>
    <t>Соска Pigeon Peristaltic PLUS L 6м+, 2 шт. бесцветный</t>
  </si>
  <si>
    <t>609928707399010b62707cb7</t>
  </si>
  <si>
    <t>YokoSun трусики Premium L (9-14 кг) 44 шт.</t>
  </si>
  <si>
    <t>60992e2d8927ca8cac8101cd</t>
  </si>
  <si>
    <t>11.05.2021</t>
  </si>
  <si>
    <t>Goo.N подгузники S (4-8 кг) 84 шт.</t>
  </si>
  <si>
    <t>609a588183b1f27011c5b5cd</t>
  </si>
  <si>
    <t>Jigott Snail Reparing Cream Восстанавливающий крем для лица с муцином улитки, 100 мл</t>
  </si>
  <si>
    <t>609a8056dff13b40a47a028f</t>
  </si>
  <si>
    <t>13.05.2021</t>
  </si>
  <si>
    <t>Palmbaby подгузники Традиционные S (3-7 кг) 72 шт.</t>
  </si>
  <si>
    <t>609cf5a6bed21e4e94e7a6a7</t>
  </si>
  <si>
    <t>15.05.2021</t>
  </si>
  <si>
    <t>Goo.N подгузники L (9-14 кг) 54 шт.</t>
  </si>
  <si>
    <t>609f72cc32da831c4b1f0b65</t>
  </si>
  <si>
    <t>609f7cc4f988014b7566fe9d</t>
  </si>
  <si>
    <t>Biore увлажняющая сыворотка для умывания и снятия макияжа, 230 мл</t>
  </si>
  <si>
    <t>609f8c61f98801466266fe99</t>
  </si>
  <si>
    <t>609f89ff32da836d3b1f0bb5</t>
  </si>
  <si>
    <t>MEDI-PEEL Aqua Essence Emulsion Peptide 9 эмульсия для лица с пептидами, 250 мл</t>
  </si>
  <si>
    <t>609fa4a704e943f3945fdf4c</t>
  </si>
  <si>
    <t>MEDI-PEEL Тонер-эссенция с пептидами на основе гиалуроновой кислоты, 250 мл</t>
  </si>
  <si>
    <t>Missha пилинг-гель для лица Super Aqua Intensive exfoliator 100 мл</t>
  </si>
  <si>
    <t>609fc807792ab11749185286</t>
  </si>
  <si>
    <t>17.05.2021</t>
  </si>
  <si>
    <t>Merries трусики XXL (15-28 кг) 32 шт.</t>
  </si>
  <si>
    <t>60a22db432da834285eb5fc0</t>
  </si>
  <si>
    <t>60a22ba77153b3e626fe759c</t>
  </si>
  <si>
    <t>60a2382c03c3780631cb749b</t>
  </si>
  <si>
    <t>60a230c003c378cbb8d16a54</t>
  </si>
  <si>
    <t>60a240242fe0980ab9c3c9b2</t>
  </si>
  <si>
    <t>MEDI-PEEL 5GF Bor-Tox Peptide Ampoule сыворотка для лица с эффектом ботокса, 30 мл</t>
  </si>
  <si>
    <t>60a242ac03c3782434d16a6e</t>
  </si>
  <si>
    <t>60a24b13f4c0cb0479739346</t>
  </si>
  <si>
    <t>60a24806863e4e792daffef4</t>
  </si>
  <si>
    <t>18.05.2021</t>
  </si>
  <si>
    <t>60a36dd994d527387a95f6cd</t>
  </si>
  <si>
    <t>Missha BB крем Perfect Cover, SPF 42, 20 мл, оттенок: 23 natural beige</t>
  </si>
  <si>
    <t>60a36eed83b1f21b5cbca55b</t>
  </si>
  <si>
    <t>60a38b86792ab16ae846a1d4</t>
  </si>
  <si>
    <t>Merries подгузники L (9-14 кг) 54 шт.</t>
  </si>
  <si>
    <t>60a39335792ab1239846a1cf</t>
  </si>
  <si>
    <t>60a3910e94d5273e21ad2177</t>
  </si>
  <si>
    <t>Pigeon Бутылочка Перистальтик Плюс с широким горлом PP, 160 мл, с рождения, бесцветный</t>
  </si>
  <si>
    <t>60a390b77153b339465b62ee</t>
  </si>
  <si>
    <t>Nagara поглотитель запаха Aqua Beads</t>
  </si>
  <si>
    <t>60a39c8103c3789518e9b293</t>
  </si>
  <si>
    <t>19.05.2021</t>
  </si>
  <si>
    <t>MEDI-PEEL Volume Essence Peptide 9 эссенция с пептидами для эластичности кожи лица, 100 мл</t>
  </si>
  <si>
    <t>60a4bd975a395134b18d157d</t>
  </si>
  <si>
    <t>Manuoki подгузники UltraThin L (12+ кг) 44 шт.</t>
  </si>
  <si>
    <t>60a4c635b9f8edbdea231712</t>
  </si>
  <si>
    <t>Pigeon Бутылочка Перистальтик Плюс с широким горлом PP, 240 мл, с 3 месяцев, бесцветный</t>
  </si>
  <si>
    <t>60a4e15599d6ef58298d8baa</t>
  </si>
  <si>
    <t>60a4deda2af6cd6750aa1329</t>
  </si>
  <si>
    <t>Joydivision тампоны Freedom normal, 3 капли, 10 шт.</t>
  </si>
  <si>
    <t>60a4facc3b31764c030a6b3a</t>
  </si>
  <si>
    <t>60a4f836dbdc3119ff25377c</t>
  </si>
  <si>
    <t>Goo.N трусики XL (12-20 кг) 38 шт.</t>
  </si>
  <si>
    <t>60a50ad7dff13b3e76fc42ad</t>
  </si>
  <si>
    <t>20.05.2021</t>
  </si>
  <si>
    <t>Смесь БИБИКОЛЬ Нэнни Классика, с рождения до 1 года, 800 г</t>
  </si>
  <si>
    <t>60a60edaf4c0cb2a07107e31</t>
  </si>
  <si>
    <t>60a608ef20d51d6b41f96c70</t>
  </si>
  <si>
    <t>60a6196003c3789603083169</t>
  </si>
  <si>
    <t>60a625d58927caf1ca38889c</t>
  </si>
  <si>
    <t>60a62adf954f6b4899bb02b9</t>
  </si>
  <si>
    <t>60a62c34dff13b5900eda2c0</t>
  </si>
  <si>
    <t>60a643bb20d51d34ca408c3e</t>
  </si>
  <si>
    <t>21.05.2021</t>
  </si>
  <si>
    <t>Manuoki подгузники UltraThin M (6-11 кг) 56 шт., 56 шт.</t>
  </si>
  <si>
    <t>60a7a9bcc3080f33d66ee625</t>
  </si>
  <si>
    <t>60a7a6af2af6cd27174ac92d</t>
  </si>
  <si>
    <t>22.05.2021</t>
  </si>
  <si>
    <t>60a8b238fbacea586d7626ab</t>
  </si>
  <si>
    <t>Гель для тела Farmstay универсальный смягчающий с экстрактом алоэ Aloe Vera Moisture Soothing Gel, 300 мл</t>
  </si>
  <si>
    <t>60a8c9f273990159a4c2cf63</t>
  </si>
  <si>
    <t>60a8d6afdff13b51889fe95a</t>
  </si>
  <si>
    <t>Moist Diane шампунь Extra Smooth &amp; Straight, 450 мл</t>
  </si>
  <si>
    <t>60a8e962954f6b15a2ccba7c</t>
  </si>
  <si>
    <t>60a8e5cf83b1f25246f49ba8</t>
  </si>
  <si>
    <t>60a8e72e99d6ef78db6c2d14</t>
  </si>
  <si>
    <t>MEDI-PEEL Naite Thread Neck Cream крем для шеи, 100 мл</t>
  </si>
  <si>
    <t>60a8f681c5311b13fe373f2e</t>
  </si>
  <si>
    <t>24.05.2021</t>
  </si>
  <si>
    <t>60ab71f904e943fc43d90e9b</t>
  </si>
  <si>
    <t>60ab72e30fe99539a25b70e7</t>
  </si>
  <si>
    <t>60ab6b2373990111abf6ccb1</t>
  </si>
  <si>
    <t>60ab7a4899d6ef4109072132</t>
  </si>
  <si>
    <t>Merries подгузники L (9-14 кг), 54 шт.</t>
  </si>
  <si>
    <t>60ab919ff98801ca39ae50fa</t>
  </si>
  <si>
    <t>25.05.2021</t>
  </si>
  <si>
    <t>60acc19cc5311b7cf0d664c0</t>
  </si>
  <si>
    <t>Merries подгузники XL (12-20 кг), 44 шт.</t>
  </si>
  <si>
    <t>60acc0ef863e4e6e7d8ff8d1</t>
  </si>
  <si>
    <t>26.05.2021</t>
  </si>
  <si>
    <t>Joonies трусики Comfort XL (12-17 кг), 38 шт.</t>
  </si>
  <si>
    <t>60ae24056a86435472c94140</t>
  </si>
  <si>
    <t>60ae286c0fe9957085ccd08f</t>
  </si>
  <si>
    <t>Joonies трусики Premium Soft XL (12-17 кг), 38 шт.</t>
  </si>
  <si>
    <t>60ae25cbc3080f3d6c0900d0</t>
  </si>
  <si>
    <t>Esthetic House Профессиональное SPA средство для глубокого очищения кожи головы, 250 мл</t>
  </si>
  <si>
    <t>60ae46f27153b39c04a13cc9</t>
  </si>
  <si>
    <t>27.05.2021</t>
  </si>
  <si>
    <t>Biore Очищающий мусс для умывания против акне, 150 мл</t>
  </si>
  <si>
    <t>60af5c2a5a3951368017ea93</t>
  </si>
  <si>
    <t>Biore Мусс очищающий для умывания против акне запасной блок, 130 мл</t>
  </si>
  <si>
    <t>60af963032da8313625107d9</t>
  </si>
  <si>
    <t>28.05.2021</t>
  </si>
  <si>
    <t>60b09fa78927cacb543edf4c</t>
  </si>
  <si>
    <t>60b0a5effbacea015ab3801a</t>
  </si>
  <si>
    <t>Etude House Тонер регенерирующий Soon Jung pH 5.5 Relief, 180 мл</t>
  </si>
  <si>
    <t>60b0b538954f6b39393fa3b7</t>
  </si>
  <si>
    <t>60b0b0f60fe9956afd0d4057</t>
  </si>
  <si>
    <t>29.05.2021</t>
  </si>
  <si>
    <t>60b2121ef78dba6263b50d25</t>
  </si>
  <si>
    <t>31.05.2021</t>
  </si>
  <si>
    <t>YokoSun трусики XXL (15-23 кг) 28 шт.</t>
  </si>
  <si>
    <t>60b487b12af6cd3a61f7d2a9</t>
  </si>
  <si>
    <t>Минерально-витаминный комплекс Optimum Nutrition Opti-Men (240 таблеток)</t>
  </si>
  <si>
    <t>60b48a133b31766f2c191bf3</t>
  </si>
  <si>
    <t>MEDI-PEEL Melanon X Cream Крем для лица осветляющий против пигментации, 30 мл</t>
  </si>
  <si>
    <t>60b49b9e863e4e06c674ddd3</t>
  </si>
  <si>
    <t>Merries подгузники M (6-11 кг), 64 шт.</t>
  </si>
  <si>
    <t>60b4a1e8dbdc313bd34c0d5d</t>
  </si>
  <si>
    <t>60b49a7794d527f855cc2278</t>
  </si>
  <si>
    <t>Palmbaby подгузники Традиционные L (9-14 кг), 52 шт.</t>
  </si>
  <si>
    <t>60b4be94c5311b4eccc00035</t>
  </si>
  <si>
    <t>60b4bb688927cab61266ab6a</t>
  </si>
  <si>
    <t>01.06.2021</t>
  </si>
  <si>
    <t>60b5da2cdbdc3151944c0d60</t>
  </si>
  <si>
    <t>Goo.N подгузники (0-5 кг), 90 шт.</t>
  </si>
  <si>
    <t>60b61416fbacea191338c1b0</t>
  </si>
  <si>
    <t>YokoSun подгузники L (9-13 кг), 54 шт.</t>
  </si>
  <si>
    <t>60b61faf20d51d3afacd482e</t>
  </si>
  <si>
    <t>02.06.2021</t>
  </si>
  <si>
    <t>60b75e8c3620c25cf980efa0</t>
  </si>
  <si>
    <t>60b75b200fe9954c03e5b763</t>
  </si>
  <si>
    <t>Manuoki трусики XL (12+ кг), 38 шт.</t>
  </si>
  <si>
    <t>60b76f15954f6b0513560f4a</t>
  </si>
  <si>
    <t>60b761026a864366244126ad</t>
  </si>
  <si>
    <t>60b765cd94d5278324cc22bc</t>
  </si>
  <si>
    <t>03.06.2021</t>
  </si>
  <si>
    <t>60b87b469066f421be9e5007</t>
  </si>
  <si>
    <t>Missha BB крем Perfect Cover, SPF 42, 20 мл, оттенок: 21 light beige</t>
  </si>
  <si>
    <t>60b8b1789066f473d40440db</t>
  </si>
  <si>
    <t>60b8a651dff13b2d6b7c7ead</t>
  </si>
  <si>
    <t>YokoSun трусики M (6-10 кг), 58 шт.</t>
  </si>
  <si>
    <t>60b8b9cc04e943d788e0945c</t>
  </si>
  <si>
    <t>YokoSun трусики Premium XL (12-20 кг) 38 шт.</t>
  </si>
  <si>
    <t>60b8dc6c792ab172c11cf3bd</t>
  </si>
  <si>
    <t>Esthetic House Formula Ampoule Galactomyces Сыворотка для лица, 80 мл</t>
  </si>
  <si>
    <t>60b8c01394d5278eda538f86</t>
  </si>
  <si>
    <t>04.06.2021</t>
  </si>
  <si>
    <t>BCAA Optimum Nutrition BCAA 1000 (400 капсул)</t>
  </si>
  <si>
    <t>60b9e54799d6ef291bb500c3</t>
  </si>
  <si>
    <t>Satisfyer Стимулятор Curvy 2+, розовый</t>
  </si>
  <si>
    <t>60b9ee08c5311b1c7c387b59</t>
  </si>
  <si>
    <t>60ba09c7c3080f7dd71d5d46</t>
  </si>
  <si>
    <t>05.06.2021</t>
  </si>
  <si>
    <t>YokoSun трусики L (9-14 кг), 44 шт.</t>
  </si>
  <si>
    <t>60bb54883620c2130607db1b</t>
  </si>
  <si>
    <t>YokoSun подгузники Premium NB (0-5 кг) 36 шт.</t>
  </si>
  <si>
    <t>60bb5b77dbdc317a0a0b6d8c</t>
  </si>
  <si>
    <t>07.06.2021</t>
  </si>
  <si>
    <t>J:ON Альгинатная маска Smooth &amp; Shine Modeling для придания гладкости и сияния кожи, 18 г</t>
  </si>
  <si>
    <t>60bddc465a3951c4a6d59a5c</t>
  </si>
  <si>
    <t>08.06.2021</t>
  </si>
  <si>
    <t>Набор MEDI-PEEL Premium Daily Care Kit</t>
  </si>
  <si>
    <t>60bf3ec3dff13b41b0bdfb5b</t>
  </si>
  <si>
    <t>60bf3765954f6b24f9f84355</t>
  </si>
  <si>
    <t>Минерально-витаминный комплекс для спорсменов Optimum Nutrition Opti Women (60c)</t>
  </si>
  <si>
    <t>60bf31473620c24fcc547b67</t>
  </si>
  <si>
    <t>60bf4f623620c241c36c7223</t>
  </si>
  <si>
    <t>60bf56959066f42f931d8f77</t>
  </si>
  <si>
    <t>Goo.N трусики Ultra XL (12-20 кг), 50 шт.</t>
  </si>
  <si>
    <t>60bf6ef16a864334394d0edc</t>
  </si>
  <si>
    <t>09.06.2021</t>
  </si>
  <si>
    <t>60c08dedb9f8ed86361c2ab5</t>
  </si>
  <si>
    <t>YokoSun подгузники M (5-10 кг), 62 шт.</t>
  </si>
  <si>
    <t>60c08df09066f45a6c648d2d</t>
  </si>
  <si>
    <t>60c08c00b9f8ed156a230012</t>
  </si>
  <si>
    <t>60c0aba48927cad54b824f5e</t>
  </si>
  <si>
    <t>Missha BB крем Perfect Cover, SPF 42, 50 мл, оттенок: 21 light beige</t>
  </si>
  <si>
    <t>60c0b8df94d5271fcb90c981</t>
  </si>
  <si>
    <t>Missha BB крем Perfect Cover, SPF 42, 50 мл, оттенок: 23 natural beige</t>
  </si>
  <si>
    <t>60c0c2acdbdc3105b5791a50</t>
  </si>
  <si>
    <t>10.06.2021</t>
  </si>
  <si>
    <t>Joonies трусики Premium Soft L (9-14 кг), 44 шт.</t>
  </si>
  <si>
    <t>60c1b89a954f6b8844f8429d</t>
  </si>
  <si>
    <t>Freedom тампоны normal, 3 капли, 10 шт.</t>
  </si>
  <si>
    <t>60c1e2efbed21e486a0816a2</t>
  </si>
  <si>
    <t>60c1e11094d5270a9a497dfc</t>
  </si>
  <si>
    <t>Satisfyer Стимулятор Number One Air Pulse (Next Gen), розовое золото</t>
  </si>
  <si>
    <t>60c1f6b1f98801c59f1b8c88</t>
  </si>
  <si>
    <t>Протеин Optimum Nutrition 100% Whey Gold Standard (2100-2353 г) молочный шоколад</t>
  </si>
  <si>
    <t>11.06.2021</t>
  </si>
  <si>
    <t>60c3039194d527161849f341</t>
  </si>
  <si>
    <t>Biore мусс для умывания с увлажняющим эффектом, 150 мл</t>
  </si>
  <si>
    <t>60c30399bed21e784822d88c</t>
  </si>
  <si>
    <t>60c29522792ab14dee4a6edc</t>
  </si>
  <si>
    <t>60c22d247399014b67723b1c</t>
  </si>
  <si>
    <t>Pigeon Ножницы 15122 белый</t>
  </si>
  <si>
    <t>60c31263fbacea1f43c25811</t>
  </si>
  <si>
    <t>Satisfyer Стимулятор Penguin Air Pulse, черный/белый</t>
  </si>
  <si>
    <t>60c30eaec3080f00423f98a3</t>
  </si>
  <si>
    <t>Протеин Optimum Nutrition 100% Whey Gold Standard (2100-2353 г) клубника-банан</t>
  </si>
  <si>
    <t>60c316f5954f6b34de9cf06d</t>
  </si>
  <si>
    <t>60c315237153b38eeffe7539</t>
  </si>
  <si>
    <t>60c32995f78dba4674f358f0</t>
  </si>
  <si>
    <t>60c3500632da833c51c4ef67</t>
  </si>
  <si>
    <t>60c351ec32da833022c4ef55</t>
  </si>
  <si>
    <t>Satisfyer Вибромассажер из силикона с вакуумно-волновой клиторальной стимуляцией Pro G-Spot Rabbit 22 см, белый</t>
  </si>
  <si>
    <t>60c35a1d9066f469a10fe6f6</t>
  </si>
  <si>
    <t>60c3578b03c378c5d638eb08</t>
  </si>
  <si>
    <t>12.06.2021</t>
  </si>
  <si>
    <t>60c45599bed21e4a3b22d88f</t>
  </si>
  <si>
    <t>Satisfyer Вибромассажер Wand-er Woman 34 см (J2018-47), фиолетовый</t>
  </si>
  <si>
    <t>60c4559e9066f4590b0fe6fa</t>
  </si>
  <si>
    <t>60c4559ff9880199703946c1</t>
  </si>
  <si>
    <t>MEDI-PEEL пенка для умывания Phytojours Foam Cleanser, 200 мл</t>
  </si>
  <si>
    <t>60c455a37153b33f5c062252</t>
  </si>
  <si>
    <t>Jigott Whitening Activated Cream Отбеливающий крем для лица, 100 мл</t>
  </si>
  <si>
    <t>60c455a85a395184ee144027</t>
  </si>
  <si>
    <t>Merries трусики XXL (15-28 кг), 32 шт.</t>
  </si>
  <si>
    <t>60c455ad8927cace5727169c</t>
  </si>
  <si>
    <t>60c3a407dff13b22bd736132</t>
  </si>
  <si>
    <t>60c3cac06a8643120e926033</t>
  </si>
  <si>
    <t>60c3ecef954f6b87cacd807c</t>
  </si>
  <si>
    <t>60c3c49a3b317627a157c653</t>
  </si>
  <si>
    <t>60c3c8d7954f6bff7df84285</t>
  </si>
  <si>
    <t>60c45c1b32da837b43218e45</t>
  </si>
  <si>
    <t>60c454537153b3368ffe75d7</t>
  </si>
  <si>
    <t>60c45a26f78dba257ef35850</t>
  </si>
  <si>
    <t>60c455ba863e4e3d9f706f4d</t>
  </si>
  <si>
    <t>60c47ff39066f42c57cee167</t>
  </si>
  <si>
    <t>Гель для душа Biore Ангельская роза, 480 мл</t>
  </si>
  <si>
    <t>60c4ac278927ca08335491fa</t>
  </si>
  <si>
    <t>Missha Pure Source Pocket Pack Tea Tree ночная маска с экстрактом чайного дерева, 10 мл</t>
  </si>
  <si>
    <t>14.06.2021</t>
  </si>
  <si>
    <t>60c712e9954f6b59e19cf075</t>
  </si>
  <si>
    <t>Гейнер Optimum Nutrition Serious Mass (5.44 кг) клубника</t>
  </si>
  <si>
    <t>60c7152a20d51d5e479c8cac</t>
  </si>
  <si>
    <t>YokoSun подгузники Premium S (3-6 кг) 72 шт.</t>
  </si>
  <si>
    <t>60c71fdaf4c0cb1c54e9943a</t>
  </si>
  <si>
    <t>60c7304edbdc312e74797ff1</t>
  </si>
  <si>
    <t>60c74ca6f9880120eb3946c1</t>
  </si>
  <si>
    <t>Смесь Kabrita 3 GOLD для комфортного пищеварения, старше 12 месяцев, 800 г</t>
  </si>
  <si>
    <t>60c7550fc5311b5aa30c2281</t>
  </si>
  <si>
    <t>15.06.2021</t>
  </si>
  <si>
    <t>60c76bff5a39511d321c2829</t>
  </si>
  <si>
    <t>60c7610e7153b3f45a60ae13</t>
  </si>
  <si>
    <t>60c845bc7153b328e206223f</t>
  </si>
  <si>
    <t>Freedom тампоны normal, 3 капли, 3 шт.</t>
  </si>
  <si>
    <t>60c845bf739901510f327054</t>
  </si>
  <si>
    <t>Гейнер Optimum Nutrition Serious Mass (5.44 кг) банан</t>
  </si>
  <si>
    <t>60c845c4792ab104f8185697</t>
  </si>
  <si>
    <t>60c845c75a3951c20514401c</t>
  </si>
  <si>
    <t>Протеин Optimum Nutrition 100% Whey Gold Standard (2100-2353 г) кофе</t>
  </si>
  <si>
    <t>60c845d29066f4798b0fe6e8</t>
  </si>
  <si>
    <t>60c845d8dbdc311a6b797fc8</t>
  </si>
  <si>
    <t>60c845dddbdc311a6b797fc9</t>
  </si>
  <si>
    <t>YokoSun трусики Premium M (6-10 кг) 56 шт.</t>
  </si>
  <si>
    <t>60c845e23b31761a444b8023</t>
  </si>
  <si>
    <t>Креатин Optimum Nutrition Creatine 2500 Caps (200 шт) без вкуса</t>
  </si>
  <si>
    <t>60c7724e8927cabfbd5491a0</t>
  </si>
  <si>
    <t>Biore мицеллярная вода, запасной блок, 290 мл</t>
  </si>
  <si>
    <t>60c7d6afc5311b04d20c223b</t>
  </si>
  <si>
    <t>60c7a5520fe995037cd853a5</t>
  </si>
  <si>
    <t>60c7e332f98801113527ee0f</t>
  </si>
  <si>
    <t>60c7bfb432da833ad6c4ef3b</t>
  </si>
  <si>
    <t>60c7cf4a3b31760f8057c587</t>
  </si>
  <si>
    <t>Ёkitto трусики L (9-14 кг) 44 шт.</t>
  </si>
  <si>
    <t>60c756079066f47b23cee229</t>
  </si>
  <si>
    <t>Протеин Optimum Nutrition 100% Whey Gold Standard (4545-4704 г) клубника</t>
  </si>
  <si>
    <t>60c852ddf4c0cb0853e99441</t>
  </si>
  <si>
    <t>Протеин Optimum Nutrition 100% Whey Gold Standard Naturally Flavored (864-909 г) ваниль</t>
  </si>
  <si>
    <t>60c8667a04e9430be2c9b4fe</t>
  </si>
  <si>
    <t>60c88ae983b1f26da4309a9c</t>
  </si>
  <si>
    <t>60c88aee32da8304e9218e37</t>
  </si>
  <si>
    <t>60c883affbacea36f9da0583</t>
  </si>
  <si>
    <t>60c894ed7153b37b3560adb3</t>
  </si>
  <si>
    <t>60c8985c4f5c6e13afcc6735</t>
  </si>
  <si>
    <t>60c895c9863e4e541d706f8a</t>
  </si>
  <si>
    <t>Farmstay пилинг для лица Escargot Noblesse lntensive Peeling Gel 180 мл</t>
  </si>
  <si>
    <t>60c8999183b1f277ac309a64</t>
  </si>
  <si>
    <t>Презервативы Sagami Original 0.02, 6 шт.</t>
  </si>
  <si>
    <t>60c89d4403c378321d38eace</t>
  </si>
  <si>
    <t>Biore мицеллярная вода, 320 мл</t>
  </si>
  <si>
    <t>60c8a8bc03c37840c4f3f226</t>
  </si>
  <si>
    <t>16.06.2021</t>
  </si>
  <si>
    <t>60c99b495a3951796947d2fa</t>
  </si>
  <si>
    <t>YokoSun подгузники S (3-6 кг), 82 шт.</t>
  </si>
  <si>
    <t>60c99b4cfbacea3016183e9a</t>
  </si>
  <si>
    <t>Vivienne Sabo Тушь для ресниц Regard Coquette, 01 черная</t>
  </si>
  <si>
    <t>60c99b51c3080f288e14f85a</t>
  </si>
  <si>
    <t>60c99b537153b3c47f2e1d42</t>
  </si>
  <si>
    <t>60c99b594f5c6e580c827c77</t>
  </si>
  <si>
    <t>Стиральный порошок Attack Bio EX, пластиковый пакет, 0.81 кг</t>
  </si>
  <si>
    <t>60c99b5d83b1f27f8933d0e3</t>
  </si>
  <si>
    <t>Satisfyer Вибромассажер Wand-er Woman 34 см (J2018-47), белый</t>
  </si>
  <si>
    <t>60c99b61863e4e047f4f2809</t>
  </si>
  <si>
    <t>60c99b65bed21e3fe39074bd</t>
  </si>
  <si>
    <t>60c99b6e94d527efbf247af9</t>
  </si>
  <si>
    <t>60c99b7883b1f24d5833d0d8</t>
  </si>
  <si>
    <t>60c98b29f4c0cb36f6c64556</t>
  </si>
  <si>
    <t>60c8f2692af6cd45e19d55a2</t>
  </si>
  <si>
    <t>60c90a002af6cd01a69d5506</t>
  </si>
  <si>
    <t>60c8c11203c37848e11bd596</t>
  </si>
  <si>
    <t>Протеин Optimum Nutrition 100% Whey Gold Standard (819-943 г) молочный шоколад</t>
  </si>
  <si>
    <t>60c8cf82954f6bf6a594d165</t>
  </si>
  <si>
    <t>60c8cf9594d527305ddf4332</t>
  </si>
  <si>
    <t>YokoSun трусики XL (12-20 кг), 38 шт.</t>
  </si>
  <si>
    <t>60c9a373c5311b1a7daeae7a</t>
  </si>
  <si>
    <t>60c99a9ac3080f3742090122</t>
  </si>
  <si>
    <t>Japan Gals натуральная маска с экстрактом алоэ, 7 шт.</t>
  </si>
  <si>
    <t>60c9cd6894d5273eafcc21a0</t>
  </si>
  <si>
    <t>60c9d872f4c0cb6c9c312724</t>
  </si>
  <si>
    <t>60c9d53c04e943cfc00baa43</t>
  </si>
  <si>
    <t>60c9d66cb9f8ed5a84ef01af</t>
  </si>
  <si>
    <t>60c9f740dff13b646eb2b370</t>
  </si>
  <si>
    <t>17.06.2021</t>
  </si>
  <si>
    <t>Goo.N трусики Ultra XXL (13-25 кг) 36 шт.</t>
  </si>
  <si>
    <t>60caed6932da83bf50b1af2d</t>
  </si>
  <si>
    <t>Протеин Optimum Nutrition 100% Isolate Gold Standard (1320 г) ваниль</t>
  </si>
  <si>
    <t>60caed6a7399017455e1e0a2</t>
  </si>
  <si>
    <t>60caed729066f45d68c52f61</t>
  </si>
  <si>
    <t>60caed775a395164fd4e75c4</t>
  </si>
  <si>
    <t>Satisfyer Вибратор силиконовый Yummy Sunshine 22.5 см, желтый</t>
  </si>
  <si>
    <t>60ca686b83b1f24d3a482a83</t>
  </si>
  <si>
    <t>60ca4d715a395148e52fe810</t>
  </si>
  <si>
    <t>60ca618df78dba0d21049cc9</t>
  </si>
  <si>
    <t>60cad57eb9f8ed910f762052</t>
  </si>
  <si>
    <t>60cb14d23b317655a717949e</t>
  </si>
  <si>
    <t>60cb437d7153b3747c4573b2</t>
  </si>
  <si>
    <t>60cb47069066f469dd4a0b45</t>
  </si>
  <si>
    <t>Biore увлажняющая сыворотка для умывания и снятия макияжа, 210 мл</t>
  </si>
  <si>
    <t>60cb44988927ca8ef3852b56</t>
  </si>
  <si>
    <t>Farmstay Hyaluronic 5 Water Drop Cream Крем для лица с 5 видами гиалуроновой кислоты, 80 мл</t>
  </si>
  <si>
    <t>60cb42c594d527d386493cab</t>
  </si>
  <si>
    <t>Biore гель для снятия макияжа, 170 г</t>
  </si>
  <si>
    <t>60cb521604e943e2e940fec1</t>
  </si>
  <si>
    <t>18.06.2021</t>
  </si>
  <si>
    <t>60cc38ae94d527d432fc240d</t>
  </si>
  <si>
    <t>Гейнер Optimum Nutrition Serious Mass (5.44 кг) шоколад</t>
  </si>
  <si>
    <t>60cc38b18927ca62fbac4922</t>
  </si>
  <si>
    <t>60cb96ca8927ca75d89cd457</t>
  </si>
  <si>
    <t>60cbb7ed94d5273a91cc2206</t>
  </si>
  <si>
    <t>60cc39a1dbdc31a0e3d10dfb</t>
  </si>
  <si>
    <t>60cc3d3b99d6ef3e3abf9e96</t>
  </si>
  <si>
    <t>60cc53ee94d5272cc4fc240f</t>
  </si>
  <si>
    <t>60cc57c62af6cd1542acb9b6</t>
  </si>
  <si>
    <t>60cc5208b9f8ed18718602f4</t>
  </si>
  <si>
    <t>60cc6cdb954f6b26913fb109</t>
  </si>
  <si>
    <t>60cc6c12c5311b7a024e44cc</t>
  </si>
  <si>
    <t>60cc7ae48927ca3fdd66ab67</t>
  </si>
  <si>
    <t>Стиральный порошок Burti Oxi универсальный, картонная пачка, 5.7 кг</t>
  </si>
  <si>
    <t>60cc8c1bfbacea22acbfcda7</t>
  </si>
  <si>
    <t>60cc97f08927ca7727ac491c</t>
  </si>
  <si>
    <t>60cc955b3620c23bc233d799</t>
  </si>
  <si>
    <t>60ccb78332da8363323e4fce</t>
  </si>
  <si>
    <t>19.06.2021</t>
  </si>
  <si>
    <t>60cd8bb932da835ce33e4fc8</t>
  </si>
  <si>
    <t>60cccf57f78dba29c235f144</t>
  </si>
  <si>
    <t>Смесь Kabrita 3 GOLD для комфортного пищеварения, старше 12 месяцев, 400 г</t>
  </si>
  <si>
    <t>60ccf9800fe9957a6bbdaaca</t>
  </si>
  <si>
    <t>60ccebd6dff13b0894769be2</t>
  </si>
  <si>
    <t>60cdd6a22af6cd4a19acb9ba</t>
  </si>
  <si>
    <t>Минерально-витаминный комплекс Optimum Nutrition ZMA (180 капсул), нейтральный</t>
  </si>
  <si>
    <t>Рыбий жир Optimum Nutrition Fish Oil Softgels (100 капсул)</t>
  </si>
  <si>
    <t>21.06.2021</t>
  </si>
  <si>
    <t>60d031fdb9f8edc8e0f620e6</t>
  </si>
  <si>
    <t>60d03213bed21e6d8f6e0af4</t>
  </si>
  <si>
    <t>60d0334f954f6b97743fb119</t>
  </si>
  <si>
    <t>Biore мусс для умывания с увлажняющим эффектом, 130 мл</t>
  </si>
  <si>
    <t>60d0052efbacea4b5ebfcd8d</t>
  </si>
  <si>
    <t>Goo.N трусики L (9-14 кг) 44 шт.</t>
  </si>
  <si>
    <t>60d03a22c3080fe65835e5e5</t>
  </si>
  <si>
    <t>Набор Esthetic House CP-1 Intense nourishing v2.0, шампунь, 500 мл и кондиционер, 500 мл</t>
  </si>
  <si>
    <t>60d0462c8927cae919ac491d</t>
  </si>
  <si>
    <t>Goo.N подгузники Ultra NB (до 5 кг) 114 шт.</t>
  </si>
  <si>
    <t>60d064c0c3080f360735e5e1</t>
  </si>
  <si>
    <t>Набор Esthetic House CP-1 Intense nourishing v2.0 mini</t>
  </si>
  <si>
    <t>60d069bebed21e7c546e0afe</t>
  </si>
  <si>
    <t>60d0681494d5274bf9cc228d</t>
  </si>
  <si>
    <t>Enough Collagen Hydro Moisture Cleansing and Massage Крем для лица массажный с коллагеном, 300 мл</t>
  </si>
  <si>
    <t>60d0736203c378bb3ba0a0fa</t>
  </si>
  <si>
    <t>Enough Collagen Whitening Moisture Cream 3 in 1 Увлажняющий отбеливающий крем для лица с коллагеном 3 в 1, 50 мл</t>
  </si>
  <si>
    <t>Протеин Optimum Nutrition 100% Whey Gold Standard (4545-4704 г) молочный шоколад</t>
  </si>
  <si>
    <t>60d0708b6a86436d4c430602</t>
  </si>
  <si>
    <t>Deoproce гель Hyaluronic Cooling, SPF 50, 50 г, 1 шт</t>
  </si>
  <si>
    <t>60d077e003c378bb3ba0a104</t>
  </si>
  <si>
    <t>60d076f320d51d5141bd8a97</t>
  </si>
  <si>
    <t>60d085f63b3176521d7ddc64</t>
  </si>
  <si>
    <t>60d08457f9880160201f9a96</t>
  </si>
  <si>
    <t>22.06.2021</t>
  </si>
  <si>
    <t>60d183e694d5271cbdfc2410</t>
  </si>
  <si>
    <t>60d0de0a5a3951d03bfa4eae</t>
  </si>
  <si>
    <t>Ciracle салфетки для удаления черных точек Pore Control Blackhead Off Sheet, 30 шт.</t>
  </si>
  <si>
    <t>60d0e36ff4c0cb0f09bfbf1c</t>
  </si>
  <si>
    <t>60d1276cf9880115121f9a40</t>
  </si>
  <si>
    <t>60d0f69703c378813c80559e</t>
  </si>
  <si>
    <t>Гейнер Optimum Nutrition Serious Mass (2.72 кг) банан</t>
  </si>
  <si>
    <t>60d19415dff13b62244f5f5d</t>
  </si>
  <si>
    <t>60d197127399011d660468b4</t>
  </si>
  <si>
    <t>60d193f60fe9954ed3bdab96</t>
  </si>
  <si>
    <t>60d19c420fe99537399922c3</t>
  </si>
  <si>
    <t>60d1a3e80fe99560b19922c8</t>
  </si>
  <si>
    <t>Трубка газоотводная Windi для новорожденных, 10 шт.</t>
  </si>
  <si>
    <t>60d1ab16c3080f1b5035e5de</t>
  </si>
  <si>
    <t>Протеин Optimum Nutrition 100% Whey Gold Standard (2100-2353 г) французский ванильный крем</t>
  </si>
  <si>
    <t>60d1a9107153b33c8bfe75f9</t>
  </si>
  <si>
    <t>60d1d888fbacea162dbfce0e</t>
  </si>
  <si>
    <t>Смесь Kabrita 2 GOLD для комфортного пищеварения, 6-12 месяцев, 400 г</t>
  </si>
  <si>
    <t>23.06.2021</t>
  </si>
  <si>
    <t>60d200a57153b31736fe76d6</t>
  </si>
  <si>
    <t>60d2d437863e4e773006399d</t>
  </si>
  <si>
    <t>Merries подгузники L (9-14 кг), 64 шт.</t>
  </si>
  <si>
    <t>60d2d7a1f98801034dec667d</t>
  </si>
  <si>
    <t>60d2d7a1c5311b7035aa1edc</t>
  </si>
  <si>
    <t>60d2d7a48927ca2624ac4926</t>
  </si>
  <si>
    <t>60d2d7a95a3951a3b46e1eea</t>
  </si>
  <si>
    <t>60d2444c863e4e0edd57f8f5</t>
  </si>
  <si>
    <t>60d1f5e3c5311b5b574e44f6</t>
  </si>
  <si>
    <t>Goo.N подгузники S (4-8 кг), 84 шт.</t>
  </si>
  <si>
    <t>60d2db2f83b1f24e5f943d8d</t>
  </si>
  <si>
    <t>60d2d89c792ab10446ac6363</t>
  </si>
  <si>
    <t>60d2da5399d6ef29eb585fd9</t>
  </si>
  <si>
    <t>60d3023f04e94317c0aedebd</t>
  </si>
  <si>
    <t>60d30993dbdc314735d10e09</t>
  </si>
  <si>
    <t>60d31b197153b383e0ed864c</t>
  </si>
  <si>
    <t>Протеин Optimum Nutrition 100% Whey Gold Standard (819-943 г) французский ванильный крем</t>
  </si>
  <si>
    <t>60d3263a3620c220d444a74c</t>
  </si>
  <si>
    <t>Возврат платежа за скидку по бонусам СберСпасибо</t>
  </si>
  <si>
    <t>6095402ec3080f11e60900b8</t>
  </si>
  <si>
    <t>Возврат платежа за скидку маркетплейса</t>
  </si>
  <si>
    <t>6095402f7153b375cb160469</t>
  </si>
  <si>
    <t>Возврат платежа за скидку по баллам Яндекс Плюса</t>
  </si>
  <si>
    <t>60967eacc5311b150180edaa</t>
  </si>
  <si>
    <t>60967ead5a39513f16905336</t>
  </si>
  <si>
    <t>609ab1cadbdc31057bb5408e</t>
  </si>
  <si>
    <t>60a4eaf32af6cd3f94aa1329</t>
  </si>
  <si>
    <t>60acd77ab9f8ed7f49a573ea</t>
  </si>
  <si>
    <t>60b4bfc303c3781456b77767</t>
  </si>
  <si>
    <t>60b77ee604e943c840e09536</t>
  </si>
  <si>
    <t>60b77ee7c5311b5876107a21</t>
  </si>
  <si>
    <t>60bf553d3b317613e6321882</t>
  </si>
  <si>
    <t>60c328065a3951e20e1c28ac</t>
  </si>
  <si>
    <t>60c32806bed21e0a7522d894</t>
  </si>
  <si>
    <t>60c3552194d527f6ddce709e</t>
  </si>
  <si>
    <t>60c4b4ae863e4e6093706f20</t>
  </si>
  <si>
    <t>60cb4ff1bed21e28108dd29f</t>
  </si>
  <si>
    <t>60d1a2087399014c4e33c471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</si>
</sst>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252637.0</v>
      </c>
    </row>
    <row r="4" spans="1:9" s="3" customFormat="1" x14ac:dyDescent="0.2" ht="16.0" customHeight="true">
      <c r="A4" s="3" t="s">
        <v>34</v>
      </c>
      <c r="B4" s="10" t="n">
        <v>131955.94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4.5205068E7</v>
      </c>
      <c r="B8" s="8" t="s">
        <v>51</v>
      </c>
      <c r="C8" s="8" t="n">
        <f>IF(false,"120922387", "120922387")</f>
      </c>
      <c r="D8" s="8" t="s">
        <v>52</v>
      </c>
      <c r="E8" s="8" t="n">
        <v>1.0</v>
      </c>
      <c r="F8" s="8" t="n">
        <v>81.0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4.5205068E7</v>
      </c>
      <c r="B9" t="s" s="8">
        <v>51</v>
      </c>
      <c r="C9" t="n" s="8">
        <f>IF(false,"120922387", "120922387")</f>
      </c>
      <c r="D9" t="s" s="8">
        <v>52</v>
      </c>
      <c r="E9" t="n" s="8">
        <v>1.0</v>
      </c>
      <c r="F9" t="n" s="8">
        <v>253.0</v>
      </c>
      <c r="G9" t="s" s="8">
        <v>55</v>
      </c>
      <c r="H9" t="s" s="8">
        <v>51</v>
      </c>
      <c r="I9" t="s" s="8">
        <v>56</v>
      </c>
    </row>
    <row r="10" spans="1:9" x14ac:dyDescent="0.2" ht="16.0" customHeight="true">
      <c r="A10" s="7" t="n">
        <v>4.5206382E7</v>
      </c>
      <c r="B10" s="8" t="s">
        <v>51</v>
      </c>
      <c r="C10" s="8" t="n">
        <f>IF(false,"120922390", "120922390")</f>
      </c>
      <c r="D10" s="8" t="s">
        <v>57</v>
      </c>
      <c r="E10" s="8" t="n">
        <v>1.0</v>
      </c>
      <c r="F10" s="8" t="n">
        <v>125.0</v>
      </c>
      <c r="G10" s="8" t="s">
        <v>55</v>
      </c>
      <c r="H10" t="s" s="8">
        <v>51</v>
      </c>
      <c r="I10" t="s" s="8">
        <v>58</v>
      </c>
    </row>
    <row r="11" ht="16.0" customHeight="true">
      <c r="A11" t="n" s="7">
        <v>4.5296458E7</v>
      </c>
      <c r="B11" t="s" s="8">
        <v>59</v>
      </c>
      <c r="C11" t="n" s="8">
        <f>IF(false,"120922390", "120922390")</f>
      </c>
      <c r="D11" t="s" s="8">
        <v>57</v>
      </c>
      <c r="E11" t="n" s="8">
        <v>1.0</v>
      </c>
      <c r="F11" t="n" s="8">
        <v>145.0</v>
      </c>
      <c r="G11" t="s" s="8">
        <v>53</v>
      </c>
      <c r="H11" t="s" s="8">
        <v>59</v>
      </c>
      <c r="I11" t="s" s="8">
        <v>60</v>
      </c>
    </row>
    <row r="12" spans="1:9" x14ac:dyDescent="0.2" ht="16.0" customHeight="true">
      <c r="A12" s="7" t="n">
        <v>4.5517988E7</v>
      </c>
      <c r="B12" t="s" s="8">
        <v>61</v>
      </c>
      <c r="C12" t="n" s="8">
        <f>IF(false,"000-633", "000-633")</f>
      </c>
      <c r="D12" t="s" s="8">
        <v>62</v>
      </c>
      <c r="E12" t="n" s="8">
        <v>2.0</v>
      </c>
      <c r="F12" t="n" s="8">
        <v>168.0</v>
      </c>
      <c r="G12" t="s" s="8">
        <v>53</v>
      </c>
      <c r="H12" t="s" s="8">
        <v>61</v>
      </c>
      <c r="I12" t="s" s="8">
        <v>63</v>
      </c>
    </row>
    <row r="13" spans="1:9" s="8" customFormat="1" ht="16.0" x14ac:dyDescent="0.2" customHeight="true">
      <c r="A13" s="7" t="n">
        <v>4.5517988E7</v>
      </c>
      <c r="B13" s="8" t="s">
        <v>61</v>
      </c>
      <c r="C13" s="8" t="n">
        <f>IF(false,"000-633", "000-633")</f>
      </c>
      <c r="D13" s="8" t="s">
        <v>62</v>
      </c>
      <c r="E13" s="8" t="n">
        <v>2.0</v>
      </c>
      <c r="F13" s="8" t="n">
        <v>530.0</v>
      </c>
      <c r="G13" s="8" t="s">
        <v>55</v>
      </c>
      <c r="H13" s="8" t="s">
        <v>61</v>
      </c>
      <c r="I13" s="8" t="s">
        <v>64</v>
      </c>
    </row>
    <row r="14" spans="1:9" x14ac:dyDescent="0.2" ht="16.0" customHeight="true">
      <c r="A14" s="7" t="n">
        <v>4.562671E7</v>
      </c>
      <c r="B14" s="8" t="s">
        <v>65</v>
      </c>
      <c r="C14" s="8" t="n">
        <f>IF(false,"01-003924", "01-003924")</f>
      </c>
      <c r="D14" s="8" t="s">
        <v>66</v>
      </c>
      <c r="E14" s="8" t="n">
        <v>1.0</v>
      </c>
      <c r="F14" s="8" t="n">
        <v>521.0</v>
      </c>
      <c r="G14" s="8" t="s">
        <v>55</v>
      </c>
      <c r="H14" s="8" t="s">
        <v>65</v>
      </c>
      <c r="I14" s="8" t="s">
        <v>67</v>
      </c>
    </row>
    <row r="15" ht="16.0" customHeight="true">
      <c r="A15" t="n" s="7">
        <v>4.5635737E7</v>
      </c>
      <c r="B15" t="s" s="8">
        <v>65</v>
      </c>
      <c r="C15" t="n" s="8">
        <f>IF(false,"01-004211", "01-004211")</f>
      </c>
      <c r="D15" t="s" s="8">
        <v>68</v>
      </c>
      <c r="E15" t="n" s="8">
        <v>1.0</v>
      </c>
      <c r="F15" t="n" s="8">
        <v>398.0</v>
      </c>
      <c r="G15" t="s" s="8">
        <v>53</v>
      </c>
      <c r="H15" t="s" s="8">
        <v>65</v>
      </c>
      <c r="I15" t="s" s="8">
        <v>69</v>
      </c>
    </row>
    <row r="16" spans="1:9" s="1" customFormat="1" x14ac:dyDescent="0.2" ht="16.0" customHeight="true">
      <c r="A16" s="7" t="n">
        <v>4.5721522E7</v>
      </c>
      <c r="B16" t="s" s="8">
        <v>70</v>
      </c>
      <c r="C16" t="n" s="8">
        <f>IF(false,"005-1643", "005-1643")</f>
      </c>
      <c r="D16" t="s" s="8">
        <v>71</v>
      </c>
      <c r="E16" t="n" s="8">
        <v>1.0</v>
      </c>
      <c r="F16" s="8" t="n">
        <v>90.0</v>
      </c>
      <c r="G16" s="8" t="s">
        <v>72</v>
      </c>
      <c r="H16" s="8" t="s">
        <v>70</v>
      </c>
      <c r="I16" s="8" t="s">
        <v>73</v>
      </c>
    </row>
    <row r="17" spans="1:9" x14ac:dyDescent="0.2" ht="16.0" customHeight="true">
      <c r="A17" s="7" t="n">
        <v>4.5724042E7</v>
      </c>
      <c r="B17" s="8" t="s">
        <v>70</v>
      </c>
      <c r="C17" s="8" t="n">
        <f>IF(false,"002-098", "002-098")</f>
      </c>
      <c r="D17" s="8" t="s">
        <v>74</v>
      </c>
      <c r="E17" s="8" t="n">
        <v>1.0</v>
      </c>
      <c r="F17" s="8" t="n">
        <v>251.0</v>
      </c>
      <c r="G17" s="8" t="s">
        <v>53</v>
      </c>
      <c r="H17" s="8" t="s">
        <v>70</v>
      </c>
      <c r="I17" s="8" t="s">
        <v>75</v>
      </c>
    </row>
    <row r="18" spans="1:9" x14ac:dyDescent="0.2" ht="16.0" customHeight="true">
      <c r="A18" s="7" t="n">
        <v>4.5740149E7</v>
      </c>
      <c r="B18" t="s" s="8">
        <v>70</v>
      </c>
      <c r="C18" t="n" s="8">
        <f>IF(false,"003-319", "003-319")</f>
      </c>
      <c r="D18" t="s" s="8">
        <v>76</v>
      </c>
      <c r="E18" t="n" s="8">
        <v>1.0</v>
      </c>
      <c r="F18" t="n" s="8">
        <v>20.0</v>
      </c>
      <c r="G18" t="s" s="8">
        <v>72</v>
      </c>
      <c r="H18" t="s" s="8">
        <v>70</v>
      </c>
      <c r="I18" t="s" s="8">
        <v>77</v>
      </c>
    </row>
    <row r="19" spans="1:9" ht="16.0" x14ac:dyDescent="0.2" customHeight="true">
      <c r="A19" s="7" t="n">
        <v>4.5749905E7</v>
      </c>
      <c r="B19" s="8" t="s">
        <v>70</v>
      </c>
      <c r="C19" s="8" t="n">
        <f>IF(false,"120922000", "120922000")</f>
      </c>
      <c r="D19" s="8" t="s">
        <v>78</v>
      </c>
      <c r="E19" s="8" t="n">
        <v>1.0</v>
      </c>
      <c r="F19" s="8" t="n">
        <v>161.0</v>
      </c>
      <c r="G19" s="8" t="s">
        <v>53</v>
      </c>
      <c r="H19" s="8" t="s">
        <v>70</v>
      </c>
      <c r="I19" s="8" t="s">
        <v>79</v>
      </c>
    </row>
    <row r="20" spans="1:9" x14ac:dyDescent="0.2" ht="16.0" customHeight="true">
      <c r="A20" s="7" t="n">
        <v>4.5749805E7</v>
      </c>
      <c r="B20" s="8" t="s">
        <v>70</v>
      </c>
      <c r="C20" s="8" t="n">
        <f>IF(false,"005-1520", "005-1520")</f>
      </c>
      <c r="D20" s="8" t="s">
        <v>80</v>
      </c>
      <c r="E20" s="8" t="n">
        <v>1.0</v>
      </c>
      <c r="F20" s="8" t="n">
        <v>280.0</v>
      </c>
      <c r="G20" s="8" t="s">
        <v>53</v>
      </c>
      <c r="H20" s="8" t="s">
        <v>70</v>
      </c>
      <c r="I20" s="8" t="s">
        <v>81</v>
      </c>
    </row>
    <row r="21" ht="16.0" customHeight="true">
      <c r="A21" t="n" s="7">
        <v>4.5749805E7</v>
      </c>
      <c r="B21" t="s" s="8">
        <v>70</v>
      </c>
      <c r="C21" t="n" s="8">
        <f>IF(false,"005-1520", "005-1520")</f>
      </c>
      <c r="D21" t="s" s="8">
        <v>80</v>
      </c>
      <c r="E21" t="n" s="8">
        <v>1.0</v>
      </c>
      <c r="F21" t="n" s="8">
        <v>1188.0</v>
      </c>
      <c r="G21" t="s" s="8">
        <v>55</v>
      </c>
      <c r="H21" t="s" s="8">
        <v>70</v>
      </c>
      <c r="I21" t="s" s="8">
        <v>82</v>
      </c>
    </row>
    <row r="22" spans="1:9" s="1" customFormat="1" x14ac:dyDescent="0.2" ht="16.0" customHeight="true">
      <c r="A22" s="7" t="n">
        <v>4.5759277E7</v>
      </c>
      <c r="B22" t="s" s="8">
        <v>70</v>
      </c>
      <c r="C22" t="n" s="8">
        <f>IF(false,"120921200", "120921200")</f>
      </c>
      <c r="D22" t="s" s="8">
        <v>83</v>
      </c>
      <c r="E22" t="n" s="8">
        <v>1.0</v>
      </c>
      <c r="F22" s="8" t="n">
        <v>481.0</v>
      </c>
      <c r="G22" s="8" t="s">
        <v>53</v>
      </c>
      <c r="H22" s="8" t="s">
        <v>70</v>
      </c>
      <c r="I22" s="8" t="s">
        <v>84</v>
      </c>
    </row>
    <row r="23" spans="1:9" x14ac:dyDescent="0.2" ht="16.0" customHeight="true">
      <c r="A23" s="7" t="n">
        <v>4.5856562E7</v>
      </c>
      <c r="B23" s="8" t="s">
        <v>85</v>
      </c>
      <c r="C23" s="8" t="n">
        <f>IF(false,"003-318", "003-318")</f>
      </c>
      <c r="D23" s="8" t="s">
        <v>86</v>
      </c>
      <c r="E23" s="8" t="n">
        <v>1.0</v>
      </c>
      <c r="F23" s="8" t="n">
        <v>1488.0</v>
      </c>
      <c r="G23" s="8" t="s">
        <v>55</v>
      </c>
      <c r="H23" s="8" t="s">
        <v>85</v>
      </c>
      <c r="I23" s="8" t="s">
        <v>87</v>
      </c>
    </row>
    <row r="24" ht="16.0" customHeight="true">
      <c r="A24" t="n" s="7">
        <v>4.5854862E7</v>
      </c>
      <c r="B24" t="s" s="8">
        <v>85</v>
      </c>
      <c r="C24" t="n" s="8">
        <f>IF(false,"120921791", "120921791")</f>
      </c>
      <c r="D24" t="s" s="8">
        <v>88</v>
      </c>
      <c r="E24" t="n" s="8">
        <v>2.0</v>
      </c>
      <c r="F24" t="n" s="8">
        <v>680.0</v>
      </c>
      <c r="G24" t="s" s="8">
        <v>53</v>
      </c>
      <c r="H24" t="s" s="8">
        <v>85</v>
      </c>
      <c r="I24" t="s" s="8">
        <v>89</v>
      </c>
    </row>
    <row r="25" spans="1:9" s="1" customFormat="1" x14ac:dyDescent="0.2" ht="16.0" customHeight="true">
      <c r="A25" t="n" s="7">
        <v>4.5854862E7</v>
      </c>
      <c r="B25" t="s" s="8">
        <v>85</v>
      </c>
      <c r="C25" t="n" s="8">
        <f>IF(false,"120921791", "120921791")</f>
      </c>
      <c r="D25" t="s" s="8">
        <v>88</v>
      </c>
      <c r="E25" t="n" s="8">
        <v>2.0</v>
      </c>
      <c r="F25" t="n" s="8">
        <v>233.0</v>
      </c>
      <c r="G25" t="s" s="8">
        <v>55</v>
      </c>
      <c r="H25" t="s" s="8">
        <v>85</v>
      </c>
      <c r="I25" t="s" s="8">
        <v>90</v>
      </c>
    </row>
    <row r="26" ht="16.0" customHeight="true">
      <c r="A26" t="n" s="7">
        <v>4.5860263E7</v>
      </c>
      <c r="B26" t="s" s="8">
        <v>85</v>
      </c>
      <c r="C26" t="n" s="8">
        <f>IF(false,"000-631", "000-631")</f>
      </c>
      <c r="D26" t="s" s="8">
        <v>91</v>
      </c>
      <c r="E26" t="n" s="8">
        <v>6.0</v>
      </c>
      <c r="F26" t="n" s="8">
        <v>528.0</v>
      </c>
      <c r="G26" t="s" s="8">
        <v>53</v>
      </c>
      <c r="H26" t="s" s="8">
        <v>85</v>
      </c>
      <c r="I26" t="s" s="8">
        <v>92</v>
      </c>
    </row>
    <row r="27" ht="16.0" customHeight="true">
      <c r="A27" t="n" s="7">
        <v>4.5860263E7</v>
      </c>
      <c r="B27" t="s" s="8">
        <v>85</v>
      </c>
      <c r="C27" t="n" s="8">
        <f>IF(false,"003-318", "003-318")</f>
      </c>
      <c r="D27" t="s" s="8">
        <v>86</v>
      </c>
      <c r="E27" t="n" s="8">
        <v>1.0</v>
      </c>
      <c r="F27" t="n" s="8">
        <v>262.0</v>
      </c>
      <c r="G27" t="s" s="8">
        <v>53</v>
      </c>
      <c r="H27" t="s" s="8">
        <v>85</v>
      </c>
      <c r="I27" t="s" s="8">
        <v>92</v>
      </c>
    </row>
    <row r="28" ht="16.0" customHeight="true">
      <c r="A28" t="n" s="7">
        <v>4.5863559E7</v>
      </c>
      <c r="B28" t="s" s="8">
        <v>85</v>
      </c>
      <c r="C28" t="n" s="8">
        <f>IF(false,"005-1250", "005-1250")</f>
      </c>
      <c r="D28" t="s" s="8">
        <v>93</v>
      </c>
      <c r="E28" t="n" s="8">
        <v>1.0</v>
      </c>
      <c r="F28" t="n" s="8">
        <v>321.0</v>
      </c>
      <c r="G28" t="s" s="8">
        <v>53</v>
      </c>
      <c r="H28" t="s" s="8">
        <v>85</v>
      </c>
      <c r="I28" t="s" s="8">
        <v>94</v>
      </c>
    </row>
    <row r="29" spans="1:9" s="1" customFormat="1" x14ac:dyDescent="0.2" ht="16.0" customHeight="true">
      <c r="A29" t="n" s="7">
        <v>4.5866445E7</v>
      </c>
      <c r="B29" t="s" s="8">
        <v>85</v>
      </c>
      <c r="C29" t="n" s="8">
        <f>IF(false,"003-319", "003-319")</f>
      </c>
      <c r="D29" t="s" s="8">
        <v>76</v>
      </c>
      <c r="E29" t="n" s="8">
        <v>1.0</v>
      </c>
      <c r="F29" t="n" s="8">
        <v>263.0</v>
      </c>
      <c r="G29" s="8" t="s">
        <v>53</v>
      </c>
      <c r="H29" t="s" s="8">
        <v>85</v>
      </c>
      <c r="I29" s="8" t="s">
        <v>95</v>
      </c>
    </row>
    <row r="30" ht="16.0" customHeight="true">
      <c r="A30" t="n" s="7">
        <v>4.5878464E7</v>
      </c>
      <c r="B30" t="s" s="8">
        <v>85</v>
      </c>
      <c r="C30" t="n" s="8">
        <f>IF(false,"003-319", "003-319")</f>
      </c>
      <c r="D30" t="s" s="8">
        <v>76</v>
      </c>
      <c r="E30" t="n" s="8">
        <v>1.0</v>
      </c>
      <c r="F30" t="n" s="8">
        <v>38.0</v>
      </c>
      <c r="G30" t="s" s="8">
        <v>53</v>
      </c>
      <c r="H30" t="s" s="8">
        <v>85</v>
      </c>
      <c r="I30" t="s" s="8">
        <v>96</v>
      </c>
    </row>
    <row r="31" ht="16.0" customHeight="true">
      <c r="A31" t="n" s="7">
        <v>4.5952064E7</v>
      </c>
      <c r="B31" t="s" s="8">
        <v>97</v>
      </c>
      <c r="C31" t="n" s="8">
        <f>IF(false,"01-004071", "01-004071")</f>
      </c>
      <c r="D31" t="s" s="8">
        <v>98</v>
      </c>
      <c r="E31" t="n" s="8">
        <v>1.0</v>
      </c>
      <c r="F31" t="n" s="8">
        <v>120.0</v>
      </c>
      <c r="G31" t="s" s="8">
        <v>53</v>
      </c>
      <c r="H31" t="s" s="8">
        <v>97</v>
      </c>
      <c r="I31" t="s" s="8">
        <v>99</v>
      </c>
    </row>
    <row r="32" ht="16.0" customHeight="true">
      <c r="A32" t="n" s="7">
        <v>4.5952064E7</v>
      </c>
      <c r="B32" t="s" s="8">
        <v>97</v>
      </c>
      <c r="C32" t="n" s="8">
        <f>IF(false,"01-004071", "01-004071")</f>
      </c>
      <c r="D32" t="s" s="8">
        <v>98</v>
      </c>
      <c r="E32" t="n" s="8">
        <v>1.0</v>
      </c>
      <c r="F32" t="n" s="8">
        <v>1.0</v>
      </c>
      <c r="G32" t="s" s="8">
        <v>55</v>
      </c>
      <c r="H32" t="s" s="8">
        <v>97</v>
      </c>
      <c r="I32" t="s" s="8">
        <v>100</v>
      </c>
    </row>
    <row r="33" ht="16.0" customHeight="true">
      <c r="A33" t="n" s="7">
        <v>4.5958121E7</v>
      </c>
      <c r="B33" t="s" s="8">
        <v>97</v>
      </c>
      <c r="C33" t="n" s="8">
        <f>IF(false,"005-1037", "005-1037")</f>
      </c>
      <c r="D33" t="s" s="8">
        <v>101</v>
      </c>
      <c r="E33" t="n" s="8">
        <v>1.0</v>
      </c>
      <c r="F33" t="n" s="8">
        <v>56.0</v>
      </c>
      <c r="G33" t="s" s="8">
        <v>72</v>
      </c>
      <c r="H33" t="s" s="8">
        <v>97</v>
      </c>
      <c r="I33" t="s" s="8">
        <v>102</v>
      </c>
    </row>
    <row r="34" ht="16.0" customHeight="true">
      <c r="A34" t="n" s="7">
        <v>4.5972009E7</v>
      </c>
      <c r="B34" t="s" s="8">
        <v>97</v>
      </c>
      <c r="C34" t="n" s="8">
        <f>IF(false,"120922352", "120922352")</f>
      </c>
      <c r="D34" t="s" s="8">
        <v>103</v>
      </c>
      <c r="E34" t="n" s="8">
        <v>1.0</v>
      </c>
      <c r="F34" t="n" s="8">
        <v>327.0</v>
      </c>
      <c r="G34" t="s" s="8">
        <v>55</v>
      </c>
      <c r="H34" t="s" s="8">
        <v>97</v>
      </c>
      <c r="I34" t="s" s="8">
        <v>104</v>
      </c>
    </row>
    <row r="35" ht="16.0" customHeight="true">
      <c r="A35" t="n" s="7">
        <v>4.5982127E7</v>
      </c>
      <c r="B35" t="s" s="8">
        <v>97</v>
      </c>
      <c r="C35" t="n" s="8">
        <f>IF(false,"01-004071", "01-004071")</f>
      </c>
      <c r="D35" t="s" s="8">
        <v>98</v>
      </c>
      <c r="E35" t="n" s="8">
        <v>1.0</v>
      </c>
      <c r="F35" t="n" s="8">
        <v>160.0</v>
      </c>
      <c r="G35" t="s" s="8">
        <v>53</v>
      </c>
      <c r="H35" t="s" s="8">
        <v>97</v>
      </c>
      <c r="I35" t="s" s="8">
        <v>105</v>
      </c>
    </row>
    <row r="36" ht="16.0" customHeight="true">
      <c r="A36" t="n" s="7">
        <v>4.5982127E7</v>
      </c>
      <c r="B36" t="s" s="8">
        <v>97</v>
      </c>
      <c r="C36" t="n" s="8">
        <f>IF(false,"005-1374", "005-1374")</f>
      </c>
      <c r="D36" t="s" s="8">
        <v>106</v>
      </c>
      <c r="E36" t="n" s="8">
        <v>1.0</v>
      </c>
      <c r="F36" t="n" s="8">
        <v>152.0</v>
      </c>
      <c r="G36" t="s" s="8">
        <v>53</v>
      </c>
      <c r="H36" t="s" s="8">
        <v>97</v>
      </c>
      <c r="I36" t="s" s="8">
        <v>105</v>
      </c>
    </row>
    <row r="37" ht="16.0" customHeight="true">
      <c r="A37" t="n" s="7">
        <v>4.5982127E7</v>
      </c>
      <c r="B37" t="s" s="8">
        <v>97</v>
      </c>
      <c r="C37" t="n" s="8">
        <f>IF(false,"120921410", "120921410")</f>
      </c>
      <c r="D37" t="s" s="8">
        <v>107</v>
      </c>
      <c r="E37" t="n" s="8">
        <v>1.0</v>
      </c>
      <c r="F37" t="n" s="8">
        <v>136.0</v>
      </c>
      <c r="G37" t="s" s="8">
        <v>53</v>
      </c>
      <c r="H37" t="s" s="8">
        <v>97</v>
      </c>
      <c r="I37" t="s" s="8">
        <v>105</v>
      </c>
    </row>
    <row r="38" ht="16.0" customHeight="true">
      <c r="A38" t="n" s="7">
        <v>4.5982127E7</v>
      </c>
      <c r="B38" t="s" s="8">
        <v>97</v>
      </c>
      <c r="C38" t="n" s="8">
        <f>IF(false,"005-1162", "005-1162")</f>
      </c>
      <c r="D38" t="s" s="8">
        <v>108</v>
      </c>
      <c r="E38" t="n" s="8">
        <v>1.0</v>
      </c>
      <c r="F38" t="n" s="8">
        <v>67.0</v>
      </c>
      <c r="G38" t="s" s="8">
        <v>53</v>
      </c>
      <c r="H38" t="s" s="8">
        <v>97</v>
      </c>
      <c r="I38" t="s" s="8">
        <v>105</v>
      </c>
    </row>
    <row r="39" ht="16.0" customHeight="true">
      <c r="A39" t="n" s="7">
        <v>4.5982834E7</v>
      </c>
      <c r="B39" t="s" s="8">
        <v>97</v>
      </c>
      <c r="C39" t="n" s="8">
        <f>IF(false,"000-631", "000-631")</f>
      </c>
      <c r="D39" t="s" s="8">
        <v>91</v>
      </c>
      <c r="E39" t="n" s="8">
        <v>4.0</v>
      </c>
      <c r="F39" t="n" s="8">
        <v>304.0</v>
      </c>
      <c r="G39" t="s" s="8">
        <v>53</v>
      </c>
      <c r="H39" t="s" s="8">
        <v>97</v>
      </c>
      <c r="I39" t="s" s="8">
        <v>109</v>
      </c>
    </row>
    <row r="40" ht="16.0" customHeight="true">
      <c r="A40" t="n" s="7">
        <v>4.5989267E7</v>
      </c>
      <c r="B40" t="s" s="8">
        <v>97</v>
      </c>
      <c r="C40" t="n" s="8">
        <f>IF(false,"120922390", "120922390")</f>
      </c>
      <c r="D40" t="s" s="8">
        <v>57</v>
      </c>
      <c r="E40" t="n" s="8">
        <v>1.0</v>
      </c>
      <c r="F40" t="n" s="8">
        <v>107.0</v>
      </c>
      <c r="G40" t="s" s="8">
        <v>53</v>
      </c>
      <c r="H40" t="s" s="8">
        <v>97</v>
      </c>
      <c r="I40" t="s" s="8">
        <v>110</v>
      </c>
    </row>
    <row r="41" ht="16.0" customHeight="true">
      <c r="A41" t="n" s="7">
        <v>4.5989267E7</v>
      </c>
      <c r="B41" t="s" s="8">
        <v>97</v>
      </c>
      <c r="C41" t="n" s="8">
        <f>IF(false,"120922390", "120922390")</f>
      </c>
      <c r="D41" t="s" s="8">
        <v>57</v>
      </c>
      <c r="E41" t="n" s="8">
        <v>1.0</v>
      </c>
      <c r="F41" t="n" s="8">
        <v>17.0</v>
      </c>
      <c r="G41" t="s" s="8">
        <v>72</v>
      </c>
      <c r="H41" t="s" s="8">
        <v>97</v>
      </c>
      <c r="I41" t="s" s="8">
        <v>111</v>
      </c>
    </row>
    <row r="42" ht="16.0" customHeight="true">
      <c r="A42" t="n" s="7">
        <v>4.6066332E7</v>
      </c>
      <c r="B42" t="s" s="8">
        <v>112</v>
      </c>
      <c r="C42" t="n" s="8">
        <f>IF(false,"120922351", "120922351")</f>
      </c>
      <c r="D42" t="s" s="8">
        <v>113</v>
      </c>
      <c r="E42" t="n" s="8">
        <v>1.0</v>
      </c>
      <c r="F42" t="n" s="8">
        <v>48.0</v>
      </c>
      <c r="G42" t="s" s="8">
        <v>72</v>
      </c>
      <c r="H42" t="s" s="8">
        <v>112</v>
      </c>
      <c r="I42" t="s" s="8">
        <v>114</v>
      </c>
    </row>
    <row r="43" ht="16.0" customHeight="true">
      <c r="A43" t="n" s="7">
        <v>4.6071872E7</v>
      </c>
      <c r="B43" t="s" s="8">
        <v>112</v>
      </c>
      <c r="C43" t="n" s="8">
        <f>IF(false,"005-1205", "005-1205")</f>
      </c>
      <c r="D43" t="s" s="8">
        <v>115</v>
      </c>
      <c r="E43" t="n" s="8">
        <v>1.0</v>
      </c>
      <c r="F43" t="n" s="8">
        <v>210.0</v>
      </c>
      <c r="G43" t="s" s="8">
        <v>53</v>
      </c>
      <c r="H43" t="s" s="8">
        <v>112</v>
      </c>
      <c r="I43" t="s" s="8">
        <v>116</v>
      </c>
    </row>
    <row r="44" ht="16.0" customHeight="true">
      <c r="A44" t="n" s="7">
        <v>4.6071872E7</v>
      </c>
      <c r="B44" t="s" s="8">
        <v>112</v>
      </c>
      <c r="C44" t="n" s="8">
        <f>IF(false,"005-1205", "005-1205")</f>
      </c>
      <c r="D44" t="s" s="8">
        <v>115</v>
      </c>
      <c r="E44" t="n" s="8">
        <v>1.0</v>
      </c>
      <c r="F44" t="n" s="8">
        <v>187.0</v>
      </c>
      <c r="G44" t="s" s="8">
        <v>72</v>
      </c>
      <c r="H44" t="s" s="8">
        <v>112</v>
      </c>
      <c r="I44" t="s" s="8">
        <v>117</v>
      </c>
    </row>
    <row r="45" ht="16.0" customHeight="true">
      <c r="A45" t="n" s="7">
        <v>4.6276771E7</v>
      </c>
      <c r="B45" t="s" s="8">
        <v>118</v>
      </c>
      <c r="C45" t="n" s="8">
        <f>IF(false,"005-1258", "005-1258")</f>
      </c>
      <c r="D45" t="s" s="8">
        <v>119</v>
      </c>
      <c r="E45" t="n" s="8">
        <v>2.0</v>
      </c>
      <c r="F45" t="n" s="8">
        <v>154.0</v>
      </c>
      <c r="G45" t="s" s="8">
        <v>53</v>
      </c>
      <c r="H45" t="s" s="8">
        <v>118</v>
      </c>
      <c r="I45" t="s" s="8">
        <v>120</v>
      </c>
    </row>
    <row r="46" ht="16.0" customHeight="true">
      <c r="A46" t="n" s="7">
        <v>4.6282615E7</v>
      </c>
      <c r="B46" t="s" s="8">
        <v>118</v>
      </c>
      <c r="C46" t="n" s="8">
        <f>IF(false,"120921995", "120921995")</f>
      </c>
      <c r="D46" t="s" s="8">
        <v>121</v>
      </c>
      <c r="E46" t="n" s="8">
        <v>1.0</v>
      </c>
      <c r="F46" t="n" s="8">
        <v>139.0</v>
      </c>
      <c r="G46" t="s" s="8">
        <v>72</v>
      </c>
      <c r="H46" t="s" s="8">
        <v>118</v>
      </c>
      <c r="I46" t="s" s="8">
        <v>122</v>
      </c>
    </row>
    <row r="47" ht="16.0" customHeight="true">
      <c r="A47" t="n" s="7">
        <v>4.6378158E7</v>
      </c>
      <c r="B47" t="s" s="8">
        <v>123</v>
      </c>
      <c r="C47" t="n" s="8">
        <f>IF(false,"002-101", "002-101")</f>
      </c>
      <c r="D47" t="s" s="8">
        <v>124</v>
      </c>
      <c r="E47" t="n" s="8">
        <v>1.0</v>
      </c>
      <c r="F47" t="n" s="8">
        <v>844.0</v>
      </c>
      <c r="G47" t="s" s="8">
        <v>55</v>
      </c>
      <c r="H47" t="s" s="8">
        <v>123</v>
      </c>
      <c r="I47" t="s" s="8">
        <v>125</v>
      </c>
    </row>
    <row r="48" ht="16.0" customHeight="true">
      <c r="A48" t="n" s="7">
        <v>4.6396832E7</v>
      </c>
      <c r="B48" t="s" s="8">
        <v>123</v>
      </c>
      <c r="C48" t="n" s="8">
        <f>IF(false,"120921871", "120921871")</f>
      </c>
      <c r="D48" t="s" s="8">
        <v>126</v>
      </c>
      <c r="E48" t="n" s="8">
        <v>1.0</v>
      </c>
      <c r="F48" t="n" s="8">
        <v>75.0</v>
      </c>
      <c r="G48" t="s" s="8">
        <v>53</v>
      </c>
      <c r="H48" t="s" s="8">
        <v>123</v>
      </c>
      <c r="I48" t="s" s="8">
        <v>127</v>
      </c>
    </row>
    <row r="49" ht="16.0" customHeight="true">
      <c r="A49" t="n" s="7">
        <v>4.660374E7</v>
      </c>
      <c r="B49" t="s" s="8">
        <v>128</v>
      </c>
      <c r="C49" t="n" s="8">
        <f>IF(false,"005-1104", "005-1104")</f>
      </c>
      <c r="D49" t="s" s="8">
        <v>129</v>
      </c>
      <c r="E49" t="n" s="8">
        <v>1.0</v>
      </c>
      <c r="F49" t="n" s="8">
        <v>659.0</v>
      </c>
      <c r="G49" t="s" s="8">
        <v>72</v>
      </c>
      <c r="H49" t="s" s="8">
        <v>128</v>
      </c>
      <c r="I49" t="s" s="8">
        <v>130</v>
      </c>
    </row>
    <row r="50" ht="16.0" customHeight="true">
      <c r="A50" t="n" s="7">
        <v>4.6812041E7</v>
      </c>
      <c r="B50" t="s" s="8">
        <v>131</v>
      </c>
      <c r="C50" t="n" s="8">
        <f>IF(false,"002-099", "002-099")</f>
      </c>
      <c r="D50" t="s" s="8">
        <v>132</v>
      </c>
      <c r="E50" t="n" s="8">
        <v>1.0</v>
      </c>
      <c r="F50" t="n" s="8">
        <v>35.0</v>
      </c>
      <c r="G50" t="s" s="8">
        <v>72</v>
      </c>
      <c r="H50" t="s" s="8">
        <v>131</v>
      </c>
      <c r="I50" t="s" s="8">
        <v>133</v>
      </c>
    </row>
    <row r="51" ht="16.0" customHeight="true">
      <c r="A51" t="n" s="7">
        <v>4.6814731E7</v>
      </c>
      <c r="B51" t="s" s="8">
        <v>131</v>
      </c>
      <c r="C51" t="n" s="8">
        <f>IF(false,"005-1258", "005-1258")</f>
      </c>
      <c r="D51" t="s" s="8">
        <v>119</v>
      </c>
      <c r="E51" t="n" s="8">
        <v>1.0</v>
      </c>
      <c r="F51" t="n" s="8">
        <v>177.0</v>
      </c>
      <c r="G51" t="s" s="8">
        <v>53</v>
      </c>
      <c r="H51" t="s" s="8">
        <v>131</v>
      </c>
      <c r="I51" t="s" s="8">
        <v>134</v>
      </c>
    </row>
    <row r="52" ht="16.0" customHeight="true">
      <c r="A52" t="n" s="7">
        <v>4.6822334E7</v>
      </c>
      <c r="B52" t="s" s="8">
        <v>131</v>
      </c>
      <c r="C52" t="n" s="8">
        <f>IF(false,"005-1378", "005-1378")</f>
      </c>
      <c r="D52" t="s" s="8">
        <v>135</v>
      </c>
      <c r="E52" t="n" s="8">
        <v>1.0</v>
      </c>
      <c r="F52" t="n" s="8">
        <v>304.0</v>
      </c>
      <c r="G52" t="s" s="8">
        <v>53</v>
      </c>
      <c r="H52" t="s" s="8">
        <v>131</v>
      </c>
      <c r="I52" t="s" s="8">
        <v>136</v>
      </c>
    </row>
    <row r="53" ht="16.0" customHeight="true">
      <c r="A53" t="n" s="7">
        <v>4.6822334E7</v>
      </c>
      <c r="B53" t="s" s="8">
        <v>131</v>
      </c>
      <c r="C53" t="n" s="8">
        <f>IF(false,"005-1378", "005-1378")</f>
      </c>
      <c r="D53" t="s" s="8">
        <v>135</v>
      </c>
      <c r="E53" t="n" s="8">
        <v>1.0</v>
      </c>
      <c r="F53" t="n" s="8">
        <v>182.0</v>
      </c>
      <c r="G53" t="s" s="8">
        <v>72</v>
      </c>
      <c r="H53" t="s" s="8">
        <v>131</v>
      </c>
      <c r="I53" t="s" s="8">
        <v>137</v>
      </c>
    </row>
    <row r="54" ht="16.0" customHeight="true">
      <c r="A54" t="n" s="7">
        <v>4.6835121E7</v>
      </c>
      <c r="B54" t="s" s="8">
        <v>131</v>
      </c>
      <c r="C54" t="n" s="8">
        <f>IF(false,"120922065", "120922065")</f>
      </c>
      <c r="D54" t="s" s="8">
        <v>138</v>
      </c>
      <c r="E54" t="n" s="8">
        <v>1.0</v>
      </c>
      <c r="F54" t="n" s="8">
        <v>1339.0</v>
      </c>
      <c r="G54" t="s" s="8">
        <v>55</v>
      </c>
      <c r="H54" t="s" s="8">
        <v>131</v>
      </c>
      <c r="I54" t="s" s="8">
        <v>139</v>
      </c>
    </row>
    <row r="55" ht="16.0" customHeight="true">
      <c r="A55" t="n" s="7">
        <v>4.6835121E7</v>
      </c>
      <c r="B55" t="s" s="8">
        <v>131</v>
      </c>
      <c r="C55" t="n" s="8">
        <f>IF(false,"120922064", "120922064")</f>
      </c>
      <c r="D55" t="s" s="8">
        <v>140</v>
      </c>
      <c r="E55" t="n" s="8">
        <v>1.0</v>
      </c>
      <c r="F55" t="n" s="8">
        <v>1075.0</v>
      </c>
      <c r="G55" t="s" s="8">
        <v>55</v>
      </c>
      <c r="H55" t="s" s="8">
        <v>131</v>
      </c>
      <c r="I55" t="s" s="8">
        <v>139</v>
      </c>
    </row>
    <row r="56" ht="16.0" customHeight="true">
      <c r="A56" t="n" s="7">
        <v>4.6849774E7</v>
      </c>
      <c r="B56" t="s" s="8">
        <v>131</v>
      </c>
      <c r="C56" t="n" s="8">
        <f>IF(false,"120921568", "120921568")</f>
      </c>
      <c r="D56" t="s" s="8">
        <v>141</v>
      </c>
      <c r="E56" t="n" s="8">
        <v>1.0</v>
      </c>
      <c r="F56" t="n" s="8">
        <v>238.0</v>
      </c>
      <c r="G56" t="s" s="8">
        <v>53</v>
      </c>
      <c r="H56" t="s" s="8">
        <v>131</v>
      </c>
      <c r="I56" t="s" s="8">
        <v>142</v>
      </c>
    </row>
    <row r="57" ht="16.0" customHeight="true">
      <c r="A57" t="n" s="7">
        <v>4.7049379E7</v>
      </c>
      <c r="B57" t="s" s="8">
        <v>143</v>
      </c>
      <c r="C57" t="n" s="8">
        <f>IF(false,"120921370", "120921370")</f>
      </c>
      <c r="D57" t="s" s="8">
        <v>144</v>
      </c>
      <c r="E57" t="n" s="8">
        <v>1.0</v>
      </c>
      <c r="F57" t="n" s="8">
        <v>200.0</v>
      </c>
      <c r="G57" t="s" s="8">
        <v>53</v>
      </c>
      <c r="H57" t="s" s="8">
        <v>143</v>
      </c>
      <c r="I57" t="s" s="8">
        <v>145</v>
      </c>
    </row>
    <row r="58" ht="16.0" customHeight="true">
      <c r="A58" t="n" s="7">
        <v>4.7049379E7</v>
      </c>
      <c r="B58" t="s" s="8">
        <v>143</v>
      </c>
      <c r="C58" t="n" s="8">
        <f>IF(false,"120921370", "120921370")</f>
      </c>
      <c r="D58" t="s" s="8">
        <v>144</v>
      </c>
      <c r="E58" t="n" s="8">
        <v>1.0</v>
      </c>
      <c r="F58" t="n" s="8">
        <v>1500.0</v>
      </c>
      <c r="G58" t="s" s="8">
        <v>55</v>
      </c>
      <c r="H58" t="s" s="8">
        <v>143</v>
      </c>
      <c r="I58" t="s" s="8">
        <v>146</v>
      </c>
    </row>
    <row r="59" ht="16.0" customHeight="true">
      <c r="A59" t="n" s="7">
        <v>4.7052779E7</v>
      </c>
      <c r="B59" t="s" s="8">
        <v>143</v>
      </c>
      <c r="C59" t="n" s="8">
        <f>IF(false,"120921370", "120921370")</f>
      </c>
      <c r="D59" t="s" s="8">
        <v>144</v>
      </c>
      <c r="E59" t="n" s="8">
        <v>1.0</v>
      </c>
      <c r="F59" t="n" s="8">
        <v>200.0</v>
      </c>
      <c r="G59" t="s" s="8">
        <v>53</v>
      </c>
      <c r="H59" t="s" s="8">
        <v>143</v>
      </c>
      <c r="I59" t="s" s="8">
        <v>147</v>
      </c>
    </row>
    <row r="60" ht="16.0" customHeight="true">
      <c r="A60" t="n" s="7">
        <v>4.7052779E7</v>
      </c>
      <c r="B60" t="s" s="8">
        <v>143</v>
      </c>
      <c r="C60" t="n" s="8">
        <f>IF(false,"120921370", "120921370")</f>
      </c>
      <c r="D60" t="s" s="8">
        <v>144</v>
      </c>
      <c r="E60" t="n" s="8">
        <v>1.0</v>
      </c>
      <c r="F60" t="n" s="8">
        <v>174.0</v>
      </c>
      <c r="G60" t="s" s="8">
        <v>72</v>
      </c>
      <c r="H60" t="s" s="8">
        <v>143</v>
      </c>
      <c r="I60" t="s" s="8">
        <v>148</v>
      </c>
    </row>
    <row r="61" ht="16.0" customHeight="true">
      <c r="A61" t="n" s="7">
        <v>4.7060135E7</v>
      </c>
      <c r="B61" t="s" s="8">
        <v>143</v>
      </c>
      <c r="C61" t="n" s="8">
        <f>IF(false,"005-1250", "005-1250")</f>
      </c>
      <c r="D61" t="s" s="8">
        <v>93</v>
      </c>
      <c r="E61" t="n" s="8">
        <v>1.0</v>
      </c>
      <c r="F61" t="n" s="8">
        <v>200.0</v>
      </c>
      <c r="G61" t="s" s="8">
        <v>53</v>
      </c>
      <c r="H61" t="s" s="8">
        <v>143</v>
      </c>
      <c r="I61" t="s" s="8">
        <v>149</v>
      </c>
    </row>
    <row r="62" ht="16.0" customHeight="true">
      <c r="A62" t="n" s="7">
        <v>4.7063428E7</v>
      </c>
      <c r="B62" t="s" s="8">
        <v>143</v>
      </c>
      <c r="C62" t="n" s="8">
        <f>IF(false,"120921809", "120921809")</f>
      </c>
      <c r="D62" t="s" s="8">
        <v>150</v>
      </c>
      <c r="E62" t="n" s="8">
        <v>1.0</v>
      </c>
      <c r="F62" t="n" s="8">
        <v>1678.0</v>
      </c>
      <c r="G62" t="s" s="8">
        <v>55</v>
      </c>
      <c r="H62" t="s" s="8">
        <v>143</v>
      </c>
      <c r="I62" t="s" s="8">
        <v>151</v>
      </c>
    </row>
    <row r="63" ht="16.0" customHeight="true">
      <c r="A63" t="n" s="7">
        <v>4.7066361E7</v>
      </c>
      <c r="B63" t="s" s="8">
        <v>143</v>
      </c>
      <c r="C63" t="n" s="8">
        <f>IF(false,"005-1250", "005-1250")</f>
      </c>
      <c r="D63" t="s" s="8">
        <v>93</v>
      </c>
      <c r="E63" t="n" s="8">
        <v>1.0</v>
      </c>
      <c r="F63" t="n" s="8">
        <v>200.0</v>
      </c>
      <c r="G63" t="s" s="8">
        <v>53</v>
      </c>
      <c r="H63" t="s" s="8">
        <v>143</v>
      </c>
      <c r="I63" t="s" s="8">
        <v>152</v>
      </c>
    </row>
    <row r="64" ht="16.0" customHeight="true">
      <c r="A64" t="n" s="7">
        <v>4.7066361E7</v>
      </c>
      <c r="B64" t="s" s="8">
        <v>143</v>
      </c>
      <c r="C64" t="n" s="8">
        <f>IF(false,"005-1250", "005-1250")</f>
      </c>
      <c r="D64" t="s" s="8">
        <v>93</v>
      </c>
      <c r="E64" t="n" s="8">
        <v>1.0</v>
      </c>
      <c r="F64" t="n" s="8">
        <v>890.0</v>
      </c>
      <c r="G64" t="s" s="8">
        <v>72</v>
      </c>
      <c r="H64" t="s" s="8">
        <v>143</v>
      </c>
      <c r="I64" t="s" s="8">
        <v>153</v>
      </c>
    </row>
    <row r="65" ht="16.0" customHeight="true">
      <c r="A65" t="n" s="7">
        <v>4.716416E7</v>
      </c>
      <c r="B65" t="s" s="8">
        <v>154</v>
      </c>
      <c r="C65" t="n" s="8">
        <f>IF(false,"005-1250", "005-1250")</f>
      </c>
      <c r="D65" t="s" s="8">
        <v>93</v>
      </c>
      <c r="E65" t="n" s="8">
        <v>1.0</v>
      </c>
      <c r="F65" t="n" s="8">
        <v>200.0</v>
      </c>
      <c r="G65" t="s" s="8">
        <v>53</v>
      </c>
      <c r="H65" t="s" s="8">
        <v>154</v>
      </c>
      <c r="I65" t="s" s="8">
        <v>155</v>
      </c>
    </row>
    <row r="66" ht="16.0" customHeight="true">
      <c r="A66" t="n" s="7">
        <v>4.7168114E7</v>
      </c>
      <c r="B66" t="s" s="8">
        <v>154</v>
      </c>
      <c r="C66" t="n" s="8">
        <f>IF(false,"120921947", "120921947")</f>
      </c>
      <c r="D66" t="s" s="8">
        <v>156</v>
      </c>
      <c r="E66" t="n" s="8">
        <v>1.0</v>
      </c>
      <c r="F66" t="n" s="8">
        <v>116.0</v>
      </c>
      <c r="G66" t="s" s="8">
        <v>72</v>
      </c>
      <c r="H66" t="s" s="8">
        <v>154</v>
      </c>
      <c r="I66" t="s" s="8">
        <v>157</v>
      </c>
    </row>
    <row r="67" ht="16.0" customHeight="true">
      <c r="A67" t="n" s="7">
        <v>4.7182494E7</v>
      </c>
      <c r="B67" t="s" s="8">
        <v>154</v>
      </c>
      <c r="C67" t="n" s="8">
        <f>IF(false,"000-631", "000-631")</f>
      </c>
      <c r="D67" t="s" s="8">
        <v>91</v>
      </c>
      <c r="E67" t="n" s="8">
        <v>3.0</v>
      </c>
      <c r="F67" t="n" s="8">
        <v>201.0</v>
      </c>
      <c r="G67" t="s" s="8">
        <v>53</v>
      </c>
      <c r="H67" t="s" s="8">
        <v>154</v>
      </c>
      <c r="I67" t="s" s="8">
        <v>158</v>
      </c>
    </row>
    <row r="68" ht="16.0" customHeight="true">
      <c r="A68" t="n" s="7">
        <v>4.7187042E7</v>
      </c>
      <c r="B68" t="s" s="8">
        <v>154</v>
      </c>
      <c r="C68" t="n" s="8">
        <f>IF(false,"003-315", "003-315")</f>
      </c>
      <c r="D68" t="s" s="8">
        <v>159</v>
      </c>
      <c r="E68" t="n" s="8">
        <v>1.0</v>
      </c>
      <c r="F68" t="n" s="8">
        <v>69.0</v>
      </c>
      <c r="G68" t="s" s="8">
        <v>53</v>
      </c>
      <c r="H68" t="s" s="8">
        <v>154</v>
      </c>
      <c r="I68" t="s" s="8">
        <v>160</v>
      </c>
    </row>
    <row r="69" ht="16.0" customHeight="true">
      <c r="A69" t="n" s="7">
        <v>4.7187042E7</v>
      </c>
      <c r="B69" t="s" s="8">
        <v>154</v>
      </c>
      <c r="C69" t="n" s="8">
        <f>IF(false,"003-315", "003-315")</f>
      </c>
      <c r="D69" t="s" s="8">
        <v>159</v>
      </c>
      <c r="E69" t="n" s="8">
        <v>1.0</v>
      </c>
      <c r="F69" t="n" s="8">
        <v>79.0</v>
      </c>
      <c r="G69" t="s" s="8">
        <v>72</v>
      </c>
      <c r="H69" t="s" s="8">
        <v>154</v>
      </c>
      <c r="I69" t="s" s="8">
        <v>161</v>
      </c>
    </row>
    <row r="70" ht="16.0" customHeight="true">
      <c r="A70" t="n" s="7">
        <v>4.718687E7</v>
      </c>
      <c r="B70" t="s" s="8">
        <v>154</v>
      </c>
      <c r="C70" t="n" s="8">
        <f>IF(false,"005-1255", "005-1255")</f>
      </c>
      <c r="D70" t="s" s="8">
        <v>162</v>
      </c>
      <c r="E70" t="n" s="8">
        <v>2.0</v>
      </c>
      <c r="F70" t="n" s="8">
        <v>471.0</v>
      </c>
      <c r="G70" t="s" s="8">
        <v>72</v>
      </c>
      <c r="H70" t="s" s="8">
        <v>154</v>
      </c>
      <c r="I70" t="s" s="8">
        <v>163</v>
      </c>
    </row>
    <row r="71" ht="16.0" customHeight="true">
      <c r="A71" t="n" s="7">
        <v>4.7191706E7</v>
      </c>
      <c r="B71" t="s" s="8">
        <v>154</v>
      </c>
      <c r="C71" t="n" s="8">
        <f>IF(false,"120922641", "120922641")</f>
      </c>
      <c r="D71" t="s" s="8">
        <v>164</v>
      </c>
      <c r="E71" t="n" s="8">
        <v>6.0</v>
      </c>
      <c r="F71" t="n" s="8">
        <v>306.0</v>
      </c>
      <c r="G71" t="s" s="8">
        <v>53</v>
      </c>
      <c r="H71" t="s" s="8">
        <v>154</v>
      </c>
      <c r="I71" t="s" s="8">
        <v>165</v>
      </c>
    </row>
    <row r="72" ht="16.0" customHeight="true">
      <c r="A72" t="n" s="7">
        <v>4.7289657E7</v>
      </c>
      <c r="B72" t="s" s="8">
        <v>166</v>
      </c>
      <c r="C72" t="n" s="8">
        <f>IF(false,"120921833", "120921833")</f>
      </c>
      <c r="D72" t="s" s="8">
        <v>167</v>
      </c>
      <c r="E72" t="n" s="8">
        <v>1.0</v>
      </c>
      <c r="F72" t="n" s="8">
        <v>100.0</v>
      </c>
      <c r="G72" t="s" s="8">
        <v>53</v>
      </c>
      <c r="H72" t="s" s="8">
        <v>166</v>
      </c>
      <c r="I72" t="s" s="8">
        <v>168</v>
      </c>
    </row>
    <row r="73" ht="16.0" customHeight="true">
      <c r="A73" t="n" s="7">
        <v>4.7295911E7</v>
      </c>
      <c r="B73" t="s" s="8">
        <v>166</v>
      </c>
      <c r="C73" t="n" s="8">
        <f>IF(false,"005-1079", "005-1079")</f>
      </c>
      <c r="D73" t="s" s="8">
        <v>169</v>
      </c>
      <c r="E73" t="n" s="8">
        <v>1.0</v>
      </c>
      <c r="F73" t="n" s="8">
        <v>938.0</v>
      </c>
      <c r="G73" t="s" s="8">
        <v>55</v>
      </c>
      <c r="H73" t="s" s="8">
        <v>166</v>
      </c>
      <c r="I73" t="s" s="8">
        <v>170</v>
      </c>
    </row>
    <row r="74" ht="16.0" customHeight="true">
      <c r="A74" t="n" s="7">
        <v>4.7309942E7</v>
      </c>
      <c r="B74" t="s" s="8">
        <v>166</v>
      </c>
      <c r="C74" t="n" s="8">
        <f>IF(false,"005-1254", "005-1254")</f>
      </c>
      <c r="D74" t="s" s="8">
        <v>171</v>
      </c>
      <c r="E74" t="n" s="8">
        <v>1.0</v>
      </c>
      <c r="F74" t="n" s="8">
        <v>195.0</v>
      </c>
      <c r="G74" t="s" s="8">
        <v>53</v>
      </c>
      <c r="H74" t="s" s="8">
        <v>166</v>
      </c>
      <c r="I74" t="s" s="8">
        <v>172</v>
      </c>
    </row>
    <row r="75" ht="16.0" customHeight="true">
      <c r="A75" t="n" s="7">
        <v>4.7309942E7</v>
      </c>
      <c r="B75" t="s" s="8">
        <v>166</v>
      </c>
      <c r="C75" t="n" s="8">
        <f>IF(false,"005-1254", "005-1254")</f>
      </c>
      <c r="D75" t="s" s="8">
        <v>171</v>
      </c>
      <c r="E75" t="n" s="8">
        <v>1.0</v>
      </c>
      <c r="F75" t="n" s="8">
        <v>64.0</v>
      </c>
      <c r="G75" t="s" s="8">
        <v>72</v>
      </c>
      <c r="H75" t="s" s="8">
        <v>166</v>
      </c>
      <c r="I75" t="s" s="8">
        <v>173</v>
      </c>
    </row>
    <row r="76" ht="16.0" customHeight="true">
      <c r="A76" t="n" s="7">
        <v>4.7324384E7</v>
      </c>
      <c r="B76" t="s" s="8">
        <v>166</v>
      </c>
      <c r="C76" t="n" s="8">
        <f>IF(false,"120921937", "120921937")</f>
      </c>
      <c r="D76" t="s" s="8">
        <v>174</v>
      </c>
      <c r="E76" t="n" s="8">
        <v>1.0</v>
      </c>
      <c r="F76" t="n" s="8">
        <v>138.0</v>
      </c>
      <c r="G76" t="s" s="8">
        <v>53</v>
      </c>
      <c r="H76" t="s" s="8">
        <v>166</v>
      </c>
      <c r="I76" t="s" s="8">
        <v>175</v>
      </c>
    </row>
    <row r="77" ht="16.0" customHeight="true">
      <c r="A77" t="n" s="7">
        <v>4.7324384E7</v>
      </c>
      <c r="B77" t="s" s="8">
        <v>166</v>
      </c>
      <c r="C77" t="n" s="8">
        <f>IF(false,"120921937", "120921937")</f>
      </c>
      <c r="D77" t="s" s="8">
        <v>174</v>
      </c>
      <c r="E77" t="n" s="8">
        <v>1.0</v>
      </c>
      <c r="F77" t="n" s="8">
        <v>356.0</v>
      </c>
      <c r="G77" t="s" s="8">
        <v>72</v>
      </c>
      <c r="H77" t="s" s="8">
        <v>166</v>
      </c>
      <c r="I77" t="s" s="8">
        <v>176</v>
      </c>
    </row>
    <row r="78" ht="16.0" customHeight="true">
      <c r="A78" t="n" s="7">
        <v>4.7331035E7</v>
      </c>
      <c r="B78" t="s" s="8">
        <v>166</v>
      </c>
      <c r="C78" t="n" s="8">
        <f>IF(false,"005-1519", "005-1519")</f>
      </c>
      <c r="D78" t="s" s="8">
        <v>177</v>
      </c>
      <c r="E78" t="n" s="8">
        <v>1.0</v>
      </c>
      <c r="F78" t="n" s="8">
        <v>270.0</v>
      </c>
      <c r="G78" t="s" s="8">
        <v>53</v>
      </c>
      <c r="H78" t="s" s="8">
        <v>166</v>
      </c>
      <c r="I78" t="s" s="8">
        <v>178</v>
      </c>
    </row>
    <row r="79" ht="16.0" customHeight="true">
      <c r="A79" t="n" s="7">
        <v>4.7418421E7</v>
      </c>
      <c r="B79" t="s" s="8">
        <v>179</v>
      </c>
      <c r="C79" t="n" s="8">
        <f>IF(false,"01-004218", "01-004218")</f>
      </c>
      <c r="D79" t="s" s="8">
        <v>180</v>
      </c>
      <c r="E79" t="n" s="8">
        <v>2.0</v>
      </c>
      <c r="F79" t="n" s="8">
        <v>400.0</v>
      </c>
      <c r="G79" t="s" s="8">
        <v>53</v>
      </c>
      <c r="H79" t="s" s="8">
        <v>179</v>
      </c>
      <c r="I79" t="s" s="8">
        <v>181</v>
      </c>
    </row>
    <row r="80" ht="16.0" customHeight="true">
      <c r="A80" t="n" s="7">
        <v>4.7418421E7</v>
      </c>
      <c r="B80" t="s" s="8">
        <v>179</v>
      </c>
      <c r="C80" t="n" s="8">
        <f>IF(false,"01-004218", "01-004218")</f>
      </c>
      <c r="D80" t="s" s="8">
        <v>180</v>
      </c>
      <c r="E80" t="n" s="8">
        <v>2.0</v>
      </c>
      <c r="F80" t="n" s="8">
        <v>4057.0</v>
      </c>
      <c r="G80" t="s" s="8">
        <v>55</v>
      </c>
      <c r="H80" t="s" s="8">
        <v>179</v>
      </c>
      <c r="I80" t="s" s="8">
        <v>182</v>
      </c>
    </row>
    <row r="81" ht="16.0" customHeight="true">
      <c r="A81" t="n" s="7">
        <v>4.7428406E7</v>
      </c>
      <c r="B81" t="s" s="8">
        <v>179</v>
      </c>
      <c r="C81" t="n" s="8">
        <f>IF(false,"005-1255", "005-1255")</f>
      </c>
      <c r="D81" t="s" s="8">
        <v>162</v>
      </c>
      <c r="E81" t="n" s="8">
        <v>1.0</v>
      </c>
      <c r="F81" t="n" s="8">
        <v>344.0</v>
      </c>
      <c r="G81" t="s" s="8">
        <v>55</v>
      </c>
      <c r="H81" t="s" s="8">
        <v>179</v>
      </c>
      <c r="I81" t="s" s="8">
        <v>183</v>
      </c>
    </row>
    <row r="82" ht="16.0" customHeight="true">
      <c r="A82" t="n" s="7">
        <v>4.7435315E7</v>
      </c>
      <c r="B82" t="s" s="8">
        <v>179</v>
      </c>
      <c r="C82" t="n" s="8">
        <f>IF(false,"120921833", "120921833")</f>
      </c>
      <c r="D82" t="s" s="8">
        <v>167</v>
      </c>
      <c r="E82" t="n" s="8">
        <v>1.0</v>
      </c>
      <c r="F82" t="n" s="8">
        <v>3034.0</v>
      </c>
      <c r="G82" t="s" s="8">
        <v>55</v>
      </c>
      <c r="H82" t="s" s="8">
        <v>179</v>
      </c>
      <c r="I82" t="s" s="8">
        <v>184</v>
      </c>
    </row>
    <row r="83" ht="16.0" customHeight="true">
      <c r="A83" t="n" s="7">
        <v>4.7438411E7</v>
      </c>
      <c r="B83" t="s" s="8">
        <v>179</v>
      </c>
      <c r="C83" t="n" s="8">
        <f>IF(false,"120921947", "120921947")</f>
      </c>
      <c r="D83" t="s" s="8">
        <v>156</v>
      </c>
      <c r="E83" t="n" s="8">
        <v>1.0</v>
      </c>
      <c r="F83" t="n" s="8">
        <v>150.0</v>
      </c>
      <c r="G83" t="s" s="8">
        <v>55</v>
      </c>
      <c r="H83" t="s" s="8">
        <v>179</v>
      </c>
      <c r="I83" t="s" s="8">
        <v>185</v>
      </c>
    </row>
    <row r="84" ht="16.0" customHeight="true">
      <c r="A84" t="n" s="7">
        <v>4.7439319E7</v>
      </c>
      <c r="B84" t="s" s="8">
        <v>179</v>
      </c>
      <c r="C84" t="n" s="8">
        <f>IF(false,"120922352", "120922352")</f>
      </c>
      <c r="D84" t="s" s="8">
        <v>103</v>
      </c>
      <c r="E84" t="n" s="8">
        <v>1.0</v>
      </c>
      <c r="F84" t="n" s="8">
        <v>89.0</v>
      </c>
      <c r="G84" t="s" s="8">
        <v>72</v>
      </c>
      <c r="H84" t="s" s="8">
        <v>179</v>
      </c>
      <c r="I84" t="s" s="8">
        <v>186</v>
      </c>
    </row>
    <row r="85" ht="16.0" customHeight="true">
      <c r="A85" t="n" s="7">
        <v>4.74519E7</v>
      </c>
      <c r="B85" t="s" s="8">
        <v>179</v>
      </c>
      <c r="C85" t="n" s="8">
        <f>IF(false,"120921937", "120921937")</f>
      </c>
      <c r="D85" t="s" s="8">
        <v>174</v>
      </c>
      <c r="E85" t="n" s="8">
        <v>2.0</v>
      </c>
      <c r="F85" t="n" s="8">
        <v>276.0</v>
      </c>
      <c r="G85" t="s" s="8">
        <v>53</v>
      </c>
      <c r="H85" t="s" s="8">
        <v>179</v>
      </c>
      <c r="I85" t="s" s="8">
        <v>187</v>
      </c>
    </row>
    <row r="86" ht="16.0" customHeight="true">
      <c r="A86" t="n" s="7">
        <v>4.7587424E7</v>
      </c>
      <c r="B86" t="s" s="8">
        <v>188</v>
      </c>
      <c r="C86" t="n" s="8">
        <f>IF(false,"005-1080", "005-1080")</f>
      </c>
      <c r="D86" t="s" s="8">
        <v>189</v>
      </c>
      <c r="E86" t="n" s="8">
        <v>1.0</v>
      </c>
      <c r="F86" t="n" s="8">
        <v>187.0</v>
      </c>
      <c r="G86" t="s" s="8">
        <v>53</v>
      </c>
      <c r="H86" t="s" s="8">
        <v>188</v>
      </c>
      <c r="I86" t="s" s="8">
        <v>190</v>
      </c>
    </row>
    <row r="87" ht="16.0" customHeight="true">
      <c r="A87" t="n" s="7">
        <v>4.7587424E7</v>
      </c>
      <c r="B87" t="s" s="8">
        <v>188</v>
      </c>
      <c r="C87" t="n" s="8">
        <f>IF(false,"005-1080", "005-1080")</f>
      </c>
      <c r="D87" t="s" s="8">
        <v>189</v>
      </c>
      <c r="E87" t="n" s="8">
        <v>1.0</v>
      </c>
      <c r="F87" t="n" s="8">
        <v>659.0</v>
      </c>
      <c r="G87" t="s" s="8">
        <v>55</v>
      </c>
      <c r="H87" t="s" s="8">
        <v>188</v>
      </c>
      <c r="I87" t="s" s="8">
        <v>191</v>
      </c>
    </row>
    <row r="88" ht="16.0" customHeight="true">
      <c r="A88" t="n" s="7">
        <v>4.7661148E7</v>
      </c>
      <c r="B88" t="s" s="8">
        <v>192</v>
      </c>
      <c r="C88" t="n" s="8">
        <f>IF(false,"120921947", "120921947")</f>
      </c>
      <c r="D88" t="s" s="8">
        <v>156</v>
      </c>
      <c r="E88" t="n" s="8">
        <v>1.0</v>
      </c>
      <c r="F88" t="n" s="8">
        <v>294.0</v>
      </c>
      <c r="G88" t="s" s="8">
        <v>55</v>
      </c>
      <c r="H88" t="s" s="8">
        <v>192</v>
      </c>
      <c r="I88" t="s" s="8">
        <v>193</v>
      </c>
    </row>
    <row r="89" ht="16.0" customHeight="true">
      <c r="A89" t="n" s="7">
        <v>4.7661148E7</v>
      </c>
      <c r="B89" t="s" s="8">
        <v>192</v>
      </c>
      <c r="C89" t="n" s="8">
        <f>IF(false,"120922653", "120922653")</f>
      </c>
      <c r="D89" t="s" s="8">
        <v>194</v>
      </c>
      <c r="E89" t="n" s="8">
        <v>1.0</v>
      </c>
      <c r="F89" t="n" s="8">
        <v>243.0</v>
      </c>
      <c r="G89" t="s" s="8">
        <v>55</v>
      </c>
      <c r="H89" t="s" s="8">
        <v>192</v>
      </c>
      <c r="I89" t="s" s="8">
        <v>193</v>
      </c>
    </row>
    <row r="90" ht="16.0" customHeight="true">
      <c r="A90" t="n" s="7">
        <v>4.7671007E7</v>
      </c>
      <c r="B90" t="s" s="8">
        <v>192</v>
      </c>
      <c r="C90" t="n" s="8">
        <f>IF(false,"000-631", "000-631")</f>
      </c>
      <c r="D90" t="s" s="8">
        <v>91</v>
      </c>
      <c r="E90" t="n" s="8">
        <v>1.0</v>
      </c>
      <c r="F90" t="n" s="8">
        <v>77.0</v>
      </c>
      <c r="G90" t="s" s="8">
        <v>53</v>
      </c>
      <c r="H90" t="s" s="8">
        <v>192</v>
      </c>
      <c r="I90" t="s" s="8">
        <v>195</v>
      </c>
    </row>
    <row r="91" ht="16.0" customHeight="true">
      <c r="A91" t="n" s="7">
        <v>4.7677311E7</v>
      </c>
      <c r="B91" t="s" s="8">
        <v>192</v>
      </c>
      <c r="C91" t="n" s="8">
        <f>IF(false,"000-631", "000-631")</f>
      </c>
      <c r="D91" t="s" s="8">
        <v>91</v>
      </c>
      <c r="E91" t="n" s="8">
        <v>2.0</v>
      </c>
      <c r="F91" t="n" s="8">
        <v>58.0</v>
      </c>
      <c r="G91" t="s" s="8">
        <v>53</v>
      </c>
      <c r="H91" t="s" s="8">
        <v>192</v>
      </c>
      <c r="I91" t="s" s="8">
        <v>196</v>
      </c>
    </row>
    <row r="92" ht="16.0" customHeight="true">
      <c r="A92" t="n" s="7">
        <v>4.7685912E7</v>
      </c>
      <c r="B92" t="s" s="8">
        <v>192</v>
      </c>
      <c r="C92" t="n" s="8">
        <f>IF(false,"120922614", "120922614")</f>
      </c>
      <c r="D92" t="s" s="8">
        <v>197</v>
      </c>
      <c r="E92" t="n" s="8">
        <v>2.0</v>
      </c>
      <c r="F92" t="n" s="8">
        <v>126.0</v>
      </c>
      <c r="G92" t="s" s="8">
        <v>53</v>
      </c>
      <c r="H92" t="s" s="8">
        <v>192</v>
      </c>
      <c r="I92" t="s" s="8">
        <v>198</v>
      </c>
    </row>
    <row r="93" ht="16.0" customHeight="true">
      <c r="A93" t="n" s="7">
        <v>4.768521E7</v>
      </c>
      <c r="B93" t="s" s="8">
        <v>192</v>
      </c>
      <c r="C93" t="n" s="8">
        <f>IF(false,"120921833", "120921833")</f>
      </c>
      <c r="D93" t="s" s="8">
        <v>167</v>
      </c>
      <c r="E93" t="n" s="8">
        <v>1.0</v>
      </c>
      <c r="F93" t="n" s="8">
        <v>2993.0</v>
      </c>
      <c r="G93" t="s" s="8">
        <v>55</v>
      </c>
      <c r="H93" t="s" s="8">
        <v>192</v>
      </c>
      <c r="I93" t="s" s="8">
        <v>199</v>
      </c>
    </row>
    <row r="94" ht="16.0" customHeight="true">
      <c r="A94" t="n" s="7">
        <v>4.7685912E7</v>
      </c>
      <c r="B94" t="s" s="8">
        <v>192</v>
      </c>
      <c r="C94" t="n" s="8">
        <f>IF(false,"120922614", "120922614")</f>
      </c>
      <c r="D94" t="s" s="8">
        <v>197</v>
      </c>
      <c r="E94" t="n" s="8">
        <v>2.0</v>
      </c>
      <c r="F94" t="n" s="8">
        <v>200.0</v>
      </c>
      <c r="G94" t="s" s="8">
        <v>72</v>
      </c>
      <c r="H94" t="s" s="8">
        <v>192</v>
      </c>
      <c r="I94" t="s" s="8">
        <v>200</v>
      </c>
    </row>
    <row r="95" ht="16.0" customHeight="true">
      <c r="A95" t="n" s="7">
        <v>4.7692869E7</v>
      </c>
      <c r="B95" t="s" s="8">
        <v>192</v>
      </c>
      <c r="C95" t="n" s="8">
        <f>IF(false,"120921807", "120921807")</f>
      </c>
      <c r="D95" t="s" s="8">
        <v>201</v>
      </c>
      <c r="E95" t="n" s="8">
        <v>1.0</v>
      </c>
      <c r="F95" t="n" s="8">
        <v>994.0</v>
      </c>
      <c r="G95" t="s" s="8">
        <v>72</v>
      </c>
      <c r="H95" t="s" s="8">
        <v>192</v>
      </c>
      <c r="I95" t="s" s="8">
        <v>202</v>
      </c>
    </row>
    <row r="96" ht="16.0" customHeight="true">
      <c r="A96" t="n" s="7">
        <v>4.7891644E7</v>
      </c>
      <c r="B96" t="s" s="8">
        <v>203</v>
      </c>
      <c r="C96" t="n" s="8">
        <f>IF(false,"005-1255", "005-1255")</f>
      </c>
      <c r="D96" t="s" s="8">
        <v>162</v>
      </c>
      <c r="E96" t="n" s="8">
        <v>2.0</v>
      </c>
      <c r="F96" t="n" s="8">
        <v>166.0</v>
      </c>
      <c r="G96" t="s" s="8">
        <v>53</v>
      </c>
      <c r="H96" t="s" s="8">
        <v>203</v>
      </c>
      <c r="I96" t="s" s="8">
        <v>204</v>
      </c>
    </row>
    <row r="97" ht="16.0" customHeight="true">
      <c r="A97" t="n" s="7">
        <v>4.7889614E7</v>
      </c>
      <c r="B97" t="s" s="8">
        <v>203</v>
      </c>
      <c r="C97" t="n" s="8">
        <f>IF(false,"005-1255", "005-1255")</f>
      </c>
      <c r="D97" t="s" s="8">
        <v>162</v>
      </c>
      <c r="E97" t="n" s="8">
        <v>1.0</v>
      </c>
      <c r="F97" t="n" s="8">
        <v>83.0</v>
      </c>
      <c r="G97" t="s" s="8">
        <v>53</v>
      </c>
      <c r="H97" t="s" s="8">
        <v>203</v>
      </c>
      <c r="I97" t="s" s="8">
        <v>205</v>
      </c>
    </row>
    <row r="98" ht="16.0" customHeight="true">
      <c r="A98" t="n" s="7">
        <v>4.7889614E7</v>
      </c>
      <c r="B98" t="s" s="8">
        <v>203</v>
      </c>
      <c r="C98" t="n" s="8">
        <f>IF(false,"005-1255", "005-1255")</f>
      </c>
      <c r="D98" t="s" s="8">
        <v>162</v>
      </c>
      <c r="E98" t="n" s="8">
        <v>1.0</v>
      </c>
      <c r="F98" t="n" s="8">
        <v>473.0</v>
      </c>
      <c r="G98" t="s" s="8">
        <v>72</v>
      </c>
      <c r="H98" t="s" s="8">
        <v>203</v>
      </c>
      <c r="I98" t="s" s="8">
        <v>206</v>
      </c>
    </row>
    <row r="99" ht="16.0" customHeight="true">
      <c r="A99" t="n" s="7">
        <v>4.7896339E7</v>
      </c>
      <c r="B99" t="s" s="8">
        <v>203</v>
      </c>
      <c r="C99" t="n" s="8">
        <f>IF(false,"120921568", "120921568")</f>
      </c>
      <c r="D99" t="s" s="8">
        <v>141</v>
      </c>
      <c r="E99" t="n" s="8">
        <v>1.0</v>
      </c>
      <c r="F99" t="n" s="8">
        <v>239.0</v>
      </c>
      <c r="G99" t="s" s="8">
        <v>53</v>
      </c>
      <c r="H99" t="s" s="8">
        <v>203</v>
      </c>
      <c r="I99" t="s" s="8">
        <v>207</v>
      </c>
    </row>
    <row r="100" ht="16.0" customHeight="true">
      <c r="A100" t="n" s="7">
        <v>4.7908153E7</v>
      </c>
      <c r="B100" t="s" s="8">
        <v>203</v>
      </c>
      <c r="C100" t="n" s="8">
        <f>IF(false,"003-315", "003-315")</f>
      </c>
      <c r="D100" t="s" s="8">
        <v>208</v>
      </c>
      <c r="E100" t="n" s="8">
        <v>1.0</v>
      </c>
      <c r="F100" t="n" s="8">
        <v>174.0</v>
      </c>
      <c r="G100" t="s" s="8">
        <v>53</v>
      </c>
      <c r="H100" t="s" s="8">
        <v>203</v>
      </c>
      <c r="I100" t="s" s="8">
        <v>209</v>
      </c>
    </row>
    <row r="101" ht="16.0" customHeight="true">
      <c r="A101" t="n" s="7">
        <v>4.8014959E7</v>
      </c>
      <c r="B101" t="s" s="8">
        <v>210</v>
      </c>
      <c r="C101" t="n" s="8">
        <f>IF(false,"003-315", "003-315")</f>
      </c>
      <c r="D101" t="s" s="8">
        <v>208</v>
      </c>
      <c r="E101" t="n" s="8">
        <v>1.0</v>
      </c>
      <c r="F101" t="n" s="8">
        <v>190.0</v>
      </c>
      <c r="G101" t="s" s="8">
        <v>53</v>
      </c>
      <c r="H101" t="s" s="8">
        <v>210</v>
      </c>
      <c r="I101" t="s" s="8">
        <v>211</v>
      </c>
    </row>
    <row r="102" ht="16.0" customHeight="true">
      <c r="A102" t="n" s="7">
        <v>4.8015416E7</v>
      </c>
      <c r="B102" t="s" s="8">
        <v>210</v>
      </c>
      <c r="C102" t="n" s="8">
        <f>IF(false,"003-318", "003-318")</f>
      </c>
      <c r="D102" t="s" s="8">
        <v>212</v>
      </c>
      <c r="E102" t="n" s="8">
        <v>1.0</v>
      </c>
      <c r="F102" t="n" s="8">
        <v>89.0</v>
      </c>
      <c r="G102" t="s" s="8">
        <v>55</v>
      </c>
      <c r="H102" t="s" s="8">
        <v>210</v>
      </c>
      <c r="I102" t="s" s="8">
        <v>213</v>
      </c>
    </row>
    <row r="103" ht="16.0" customHeight="true">
      <c r="A103" t="n" s="7">
        <v>4.8158887E7</v>
      </c>
      <c r="B103" t="s" s="8">
        <v>214</v>
      </c>
      <c r="C103" t="n" s="8">
        <f>IF(false,"120922351", "120922351")</f>
      </c>
      <c r="D103" t="s" s="8">
        <v>215</v>
      </c>
      <c r="E103" t="n" s="8">
        <v>1.0</v>
      </c>
      <c r="F103" t="n" s="8">
        <v>272.0</v>
      </c>
      <c r="G103" t="s" s="8">
        <v>55</v>
      </c>
      <c r="H103" t="s" s="8">
        <v>214</v>
      </c>
      <c r="I103" t="s" s="8">
        <v>216</v>
      </c>
    </row>
    <row r="104" ht="16.0" customHeight="true">
      <c r="A104" t="n" s="7">
        <v>4.8157427E7</v>
      </c>
      <c r="B104" t="s" s="8">
        <v>214</v>
      </c>
      <c r="C104" t="n" s="8">
        <f>IF(false,"005-1254", "005-1254")</f>
      </c>
      <c r="D104" t="s" s="8">
        <v>171</v>
      </c>
      <c r="E104" t="n" s="8">
        <v>1.0</v>
      </c>
      <c r="F104" t="n" s="8">
        <v>221.0</v>
      </c>
      <c r="G104" t="s" s="8">
        <v>53</v>
      </c>
      <c r="H104" t="s" s="8">
        <v>214</v>
      </c>
      <c r="I104" t="s" s="8">
        <v>217</v>
      </c>
    </row>
    <row r="105" ht="16.0" customHeight="true">
      <c r="A105" t="n" s="7">
        <v>4.8157427E7</v>
      </c>
      <c r="B105" t="s" s="8">
        <v>214</v>
      </c>
      <c r="C105" t="n" s="8">
        <f>IF(false,"005-1255", "005-1255")</f>
      </c>
      <c r="D105" t="s" s="8">
        <v>162</v>
      </c>
      <c r="E105" t="n" s="8">
        <v>1.0</v>
      </c>
      <c r="F105" t="n" s="8">
        <v>160.0</v>
      </c>
      <c r="G105" t="s" s="8">
        <v>53</v>
      </c>
      <c r="H105" t="s" s="8">
        <v>214</v>
      </c>
      <c r="I105" t="s" s="8">
        <v>217</v>
      </c>
    </row>
    <row r="106" ht="16.0" customHeight="true">
      <c r="A106" t="n" s="7">
        <v>4.8159881E7</v>
      </c>
      <c r="B106" t="s" s="8">
        <v>214</v>
      </c>
      <c r="C106" t="n" s="8">
        <f>IF(false,"120921853", "120921853")</f>
      </c>
      <c r="D106" t="s" s="8">
        <v>218</v>
      </c>
      <c r="E106" t="n" s="8">
        <v>1.0</v>
      </c>
      <c r="F106" t="n" s="8">
        <v>303.0</v>
      </c>
      <c r="G106" t="s" s="8">
        <v>55</v>
      </c>
      <c r="H106" t="s" s="8">
        <v>214</v>
      </c>
      <c r="I106" t="s" s="8">
        <v>219</v>
      </c>
    </row>
    <row r="107" ht="16.0" customHeight="true">
      <c r="A107" t="n" s="7">
        <v>4.8177559E7</v>
      </c>
      <c r="B107" t="s" s="8">
        <v>214</v>
      </c>
      <c r="C107" t="n" s="8">
        <f>IF(false,"120921374", "120921374")</f>
      </c>
      <c r="D107" t="s" s="8">
        <v>220</v>
      </c>
      <c r="E107" t="n" s="8">
        <v>1.0</v>
      </c>
      <c r="F107" t="n" s="8">
        <v>28.0</v>
      </c>
      <c r="G107" t="s" s="8">
        <v>53</v>
      </c>
      <c r="H107" t="s" s="8">
        <v>214</v>
      </c>
      <c r="I107" t="s" s="8">
        <v>221</v>
      </c>
    </row>
    <row r="108" ht="16.0" customHeight="true">
      <c r="A108" t="n" s="7">
        <v>4.8273997E7</v>
      </c>
      <c r="B108" t="s" s="8">
        <v>222</v>
      </c>
      <c r="C108" t="n" s="8">
        <f>IF(false,"005-1376", "005-1376")</f>
      </c>
      <c r="D108" t="s" s="8">
        <v>223</v>
      </c>
      <c r="E108" t="n" s="8">
        <v>1.0</v>
      </c>
      <c r="F108" t="n" s="8">
        <v>102.0</v>
      </c>
      <c r="G108" t="s" s="8">
        <v>53</v>
      </c>
      <c r="H108" t="s" s="8">
        <v>222</v>
      </c>
      <c r="I108" t="s" s="8">
        <v>224</v>
      </c>
    </row>
    <row r="109" ht="16.0" customHeight="true">
      <c r="A109" t="n" s="7">
        <v>4.8273997E7</v>
      </c>
      <c r="B109" t="s" s="8">
        <v>222</v>
      </c>
      <c r="C109" t="n" s="8">
        <f>IF(false,"120921816", "120921816")</f>
      </c>
      <c r="D109" t="s" s="8">
        <v>225</v>
      </c>
      <c r="E109" t="n" s="8">
        <v>1.0</v>
      </c>
      <c r="F109" t="n" s="8">
        <v>84.0</v>
      </c>
      <c r="G109" t="s" s="8">
        <v>53</v>
      </c>
      <c r="H109" t="s" s="8">
        <v>222</v>
      </c>
      <c r="I109" t="s" s="8">
        <v>224</v>
      </c>
    </row>
    <row r="110" ht="16.0" customHeight="true">
      <c r="A110" t="n" s="7">
        <v>4.8307151E7</v>
      </c>
      <c r="B110" t="s" s="8">
        <v>222</v>
      </c>
      <c r="C110" t="n" s="8">
        <f>IF(false,"005-1079", "005-1079")</f>
      </c>
      <c r="D110" t="s" s="8">
        <v>169</v>
      </c>
      <c r="E110" t="n" s="8">
        <v>1.0</v>
      </c>
      <c r="F110" t="n" s="8">
        <v>140.0</v>
      </c>
      <c r="G110" t="s" s="8">
        <v>53</v>
      </c>
      <c r="H110" t="s" s="8">
        <v>222</v>
      </c>
      <c r="I110" t="s" s="8">
        <v>226</v>
      </c>
    </row>
    <row r="111" ht="16.0" customHeight="true">
      <c r="A111" t="n" s="7">
        <v>4.8396567E7</v>
      </c>
      <c r="B111" t="s" s="8">
        <v>227</v>
      </c>
      <c r="C111" t="n" s="8">
        <f>IF(false,"120922351", "120922351")</f>
      </c>
      <c r="D111" t="s" s="8">
        <v>215</v>
      </c>
      <c r="E111" t="n" s="8">
        <v>1.0</v>
      </c>
      <c r="F111" t="n" s="8">
        <v>23.0</v>
      </c>
      <c r="G111" t="s" s="8">
        <v>72</v>
      </c>
      <c r="H111" t="s" s="8">
        <v>227</v>
      </c>
      <c r="I111" t="s" s="8">
        <v>228</v>
      </c>
    </row>
    <row r="112" ht="16.0" customHeight="true">
      <c r="A112" t="n" s="7">
        <v>4.8400033E7</v>
      </c>
      <c r="B112" t="s" s="8">
        <v>227</v>
      </c>
      <c r="C112" t="n" s="8">
        <f>IF(false,"01-004218", "01-004218")</f>
      </c>
      <c r="D112" t="s" s="8">
        <v>180</v>
      </c>
      <c r="E112" t="n" s="8">
        <v>1.0</v>
      </c>
      <c r="F112" t="n" s="8">
        <v>195.0</v>
      </c>
      <c r="G112" t="s" s="8">
        <v>72</v>
      </c>
      <c r="H112" t="s" s="8">
        <v>227</v>
      </c>
      <c r="I112" t="s" s="8">
        <v>229</v>
      </c>
    </row>
    <row r="113" ht="16.0" customHeight="true">
      <c r="A113" t="n" s="7">
        <v>4.8406065E7</v>
      </c>
      <c r="B113" t="s" s="8">
        <v>227</v>
      </c>
      <c r="C113" t="n" s="8">
        <f>IF(false,"120921800", "120921800")</f>
      </c>
      <c r="D113" t="s" s="8">
        <v>230</v>
      </c>
      <c r="E113" t="n" s="8">
        <v>1.0</v>
      </c>
      <c r="F113" t="n" s="8">
        <v>206.0</v>
      </c>
      <c r="G113" t="s" s="8">
        <v>53</v>
      </c>
      <c r="H113" t="s" s="8">
        <v>227</v>
      </c>
      <c r="I113" t="s" s="8">
        <v>231</v>
      </c>
    </row>
    <row r="114" ht="16.0" customHeight="true">
      <c r="A114" t="n" s="7">
        <v>4.8406065E7</v>
      </c>
      <c r="B114" t="s" s="8">
        <v>227</v>
      </c>
      <c r="C114" t="n" s="8">
        <f>IF(false,"120921800", "120921800")</f>
      </c>
      <c r="D114" t="s" s="8">
        <v>230</v>
      </c>
      <c r="E114" t="n" s="8">
        <v>1.0</v>
      </c>
      <c r="F114" t="n" s="8">
        <v>40.0</v>
      </c>
      <c r="G114" t="s" s="8">
        <v>72</v>
      </c>
      <c r="H114" t="s" s="8">
        <v>227</v>
      </c>
      <c r="I114" t="s" s="8">
        <v>232</v>
      </c>
    </row>
    <row r="115" ht="16.0" customHeight="true">
      <c r="A115" t="n" s="7">
        <v>4.8533813E7</v>
      </c>
      <c r="B115" t="s" s="8">
        <v>233</v>
      </c>
      <c r="C115" t="n" s="8">
        <f>IF(false,"005-1376", "005-1376")</f>
      </c>
      <c r="D115" t="s" s="8">
        <v>223</v>
      </c>
      <c r="E115" t="n" s="8">
        <v>1.0</v>
      </c>
      <c r="F115" t="n" s="8">
        <v>54.0</v>
      </c>
      <c r="G115" t="s" s="8">
        <v>53</v>
      </c>
      <c r="H115" t="s" s="8">
        <v>233</v>
      </c>
      <c r="I115" t="s" s="8">
        <v>234</v>
      </c>
    </row>
    <row r="116" ht="16.0" customHeight="true">
      <c r="A116" t="n" s="7">
        <v>4.8756182E7</v>
      </c>
      <c r="B116" t="s" s="8">
        <v>235</v>
      </c>
      <c r="C116" t="n" s="8">
        <f>IF(false,"005-1517", "005-1517")</f>
      </c>
      <c r="D116" t="s" s="8">
        <v>236</v>
      </c>
      <c r="E116" t="n" s="8">
        <v>1.0</v>
      </c>
      <c r="F116" t="n" s="8">
        <v>271.0</v>
      </c>
      <c r="G116" t="s" s="8">
        <v>53</v>
      </c>
      <c r="H116" t="s" s="8">
        <v>235</v>
      </c>
      <c r="I116" t="s" s="8">
        <v>237</v>
      </c>
    </row>
    <row r="117" ht="16.0" customHeight="true">
      <c r="A117" t="n" s="7">
        <v>4.8758515E7</v>
      </c>
      <c r="B117" t="s" s="8">
        <v>235</v>
      </c>
      <c r="C117" t="n" s="8">
        <f>IF(false,"120923128", "120923128")</f>
      </c>
      <c r="D117" t="s" s="8">
        <v>238</v>
      </c>
      <c r="E117" t="n" s="8">
        <v>1.0</v>
      </c>
      <c r="F117" t="n" s="8">
        <v>161.0</v>
      </c>
      <c r="G117" t="s" s="8">
        <v>72</v>
      </c>
      <c r="H117" t="s" s="8">
        <v>235</v>
      </c>
      <c r="I117" t="s" s="8">
        <v>239</v>
      </c>
    </row>
    <row r="118" ht="16.0" customHeight="true">
      <c r="A118" t="n" s="7">
        <v>4.8768175E7</v>
      </c>
      <c r="B118" t="s" s="8">
        <v>235</v>
      </c>
      <c r="C118" t="n" s="8">
        <f>IF(false,"120922082", "120922082")</f>
      </c>
      <c r="D118" t="s" s="8">
        <v>240</v>
      </c>
      <c r="E118" t="n" s="8">
        <v>1.0</v>
      </c>
      <c r="F118" t="n" s="8">
        <v>1.0</v>
      </c>
      <c r="G118" t="s" s="8">
        <v>55</v>
      </c>
      <c r="H118" t="s" s="8">
        <v>235</v>
      </c>
      <c r="I118" t="s" s="8">
        <v>241</v>
      </c>
    </row>
    <row r="119" ht="16.0" customHeight="true">
      <c r="A119" t="n" s="7">
        <v>4.8767913E7</v>
      </c>
      <c r="B119" t="s" s="8">
        <v>235</v>
      </c>
      <c r="C119" t="n" s="8">
        <f>IF(false,"003-319", "003-319")</f>
      </c>
      <c r="D119" t="s" s="8">
        <v>242</v>
      </c>
      <c r="E119" t="n" s="8">
        <v>1.0</v>
      </c>
      <c r="F119" t="n" s="8">
        <v>254.0</v>
      </c>
      <c r="G119" t="s" s="8">
        <v>53</v>
      </c>
      <c r="H119" t="s" s="8">
        <v>235</v>
      </c>
      <c r="I119" t="s" s="8">
        <v>243</v>
      </c>
    </row>
    <row r="120" ht="16.0" customHeight="true">
      <c r="A120" t="n" s="7">
        <v>4.876757E7</v>
      </c>
      <c r="B120" t="s" s="8">
        <v>235</v>
      </c>
      <c r="C120" t="n" s="8">
        <f>IF(false,"120921853", "120921853")</f>
      </c>
      <c r="D120" t="s" s="8">
        <v>218</v>
      </c>
      <c r="E120" t="n" s="8">
        <v>1.0</v>
      </c>
      <c r="F120" t="n" s="8">
        <v>1068.0</v>
      </c>
      <c r="G120" t="s" s="8">
        <v>55</v>
      </c>
      <c r="H120" t="s" s="8">
        <v>235</v>
      </c>
      <c r="I120" t="s" s="8">
        <v>244</v>
      </c>
    </row>
    <row r="121" ht="16.0" customHeight="true">
      <c r="A121" t="n" s="7">
        <v>4.878813E7</v>
      </c>
      <c r="B121" t="s" s="8">
        <v>235</v>
      </c>
      <c r="C121" t="n" s="8">
        <f>IF(false,"005-1102", "005-1102")</f>
      </c>
      <c r="D121" t="s" s="8">
        <v>245</v>
      </c>
      <c r="E121" t="n" s="8">
        <v>1.0</v>
      </c>
      <c r="F121" t="n" s="8">
        <v>600.0</v>
      </c>
      <c r="G121" t="s" s="8">
        <v>53</v>
      </c>
      <c r="H121" t="s" s="8">
        <v>235</v>
      </c>
      <c r="I121" t="s" s="8">
        <v>246</v>
      </c>
    </row>
    <row r="122" ht="16.0" customHeight="true">
      <c r="A122" t="n" s="7">
        <v>4.878813E7</v>
      </c>
      <c r="B122" t="s" s="8">
        <v>235</v>
      </c>
      <c r="C122" t="n" s="8">
        <f>IF(false,"005-1102", "005-1102")</f>
      </c>
      <c r="D122" t="s" s="8">
        <v>245</v>
      </c>
      <c r="E122" t="n" s="8">
        <v>1.0</v>
      </c>
      <c r="F122" t="n" s="8">
        <v>71.0</v>
      </c>
      <c r="G122" t="s" s="8">
        <v>72</v>
      </c>
      <c r="H122" t="s" s="8">
        <v>235</v>
      </c>
      <c r="I122" t="s" s="8">
        <v>247</v>
      </c>
    </row>
    <row r="123" ht="16.0" customHeight="true">
      <c r="A123" t="n" s="7">
        <v>4.8898255E7</v>
      </c>
      <c r="B123" t="s" s="8">
        <v>248</v>
      </c>
      <c r="C123" t="n" s="8">
        <f>IF(false,"003-318", "003-318")</f>
      </c>
      <c r="D123" t="s" s="8">
        <v>212</v>
      </c>
      <c r="E123" t="n" s="8">
        <v>1.0</v>
      </c>
      <c r="F123" t="n" s="8">
        <v>94.0</v>
      </c>
      <c r="G123" t="s" s="8">
        <v>53</v>
      </c>
      <c r="H123" t="s" s="8">
        <v>248</v>
      </c>
      <c r="I123" t="s" s="8">
        <v>249</v>
      </c>
    </row>
    <row r="124" ht="16.0" customHeight="true">
      <c r="A124" t="n" s="7">
        <v>4.8931669E7</v>
      </c>
      <c r="B124" t="s" s="8">
        <v>248</v>
      </c>
      <c r="C124" t="n" s="8">
        <f>IF(false,"002-098", "002-098")</f>
      </c>
      <c r="D124" t="s" s="8">
        <v>250</v>
      </c>
      <c r="E124" t="n" s="8">
        <v>1.0</v>
      </c>
      <c r="F124" t="n" s="8">
        <v>250.0</v>
      </c>
      <c r="G124" t="s" s="8">
        <v>53</v>
      </c>
      <c r="H124" t="s" s="8">
        <v>248</v>
      </c>
      <c r="I124" t="s" s="8">
        <v>251</v>
      </c>
    </row>
    <row r="125" ht="16.0" customHeight="true">
      <c r="A125" t="n" s="7">
        <v>4.8941863E7</v>
      </c>
      <c r="B125" t="s" s="8">
        <v>248</v>
      </c>
      <c r="C125" t="n" s="8">
        <f>IF(false,"005-1513", "005-1513")</f>
      </c>
      <c r="D125" t="s" s="8">
        <v>252</v>
      </c>
      <c r="E125" t="n" s="8">
        <v>1.0</v>
      </c>
      <c r="F125" t="n" s="8">
        <v>165.0</v>
      </c>
      <c r="G125" t="s" s="8">
        <v>72</v>
      </c>
      <c r="H125" t="s" s="8">
        <v>248</v>
      </c>
      <c r="I125" t="s" s="8">
        <v>253</v>
      </c>
    </row>
    <row r="126" ht="16.0" customHeight="true">
      <c r="A126" t="n" s="7">
        <v>4.9067993E7</v>
      </c>
      <c r="B126" t="s" s="8">
        <v>254</v>
      </c>
      <c r="C126" t="n" s="8">
        <f>IF(false,"003-318", "003-318")</f>
      </c>
      <c r="D126" t="s" s="8">
        <v>212</v>
      </c>
      <c r="E126" t="n" s="8">
        <v>1.0</v>
      </c>
      <c r="F126" t="n" s="8">
        <v>94.0</v>
      </c>
      <c r="G126" t="s" s="8">
        <v>53</v>
      </c>
      <c r="H126" t="s" s="8">
        <v>254</v>
      </c>
      <c r="I126" t="s" s="8">
        <v>255</v>
      </c>
    </row>
    <row r="127" ht="16.0" customHeight="true">
      <c r="A127" t="n" s="7">
        <v>4.9067993E7</v>
      </c>
      <c r="B127" t="s" s="8">
        <v>254</v>
      </c>
      <c r="C127" t="n" s="8">
        <f>IF(false,"003-318", "003-318")</f>
      </c>
      <c r="D127" t="s" s="8">
        <v>212</v>
      </c>
      <c r="E127" t="n" s="8">
        <v>1.0</v>
      </c>
      <c r="F127" t="n" s="8">
        <v>287.0</v>
      </c>
      <c r="G127" t="s" s="8">
        <v>72</v>
      </c>
      <c r="H127" t="s" s="8">
        <v>254</v>
      </c>
      <c r="I127" t="s" s="8">
        <v>256</v>
      </c>
    </row>
    <row r="128" ht="16.0" customHeight="true">
      <c r="A128" t="n" s="7">
        <v>4.9071963E7</v>
      </c>
      <c r="B128" t="s" s="8">
        <v>254</v>
      </c>
      <c r="C128" t="n" s="8">
        <f>IF(false,"008-577", "008-577")</f>
      </c>
      <c r="D128" t="s" s="8">
        <v>257</v>
      </c>
      <c r="E128" t="n" s="8">
        <v>1.0</v>
      </c>
      <c r="F128" t="n" s="8">
        <v>198.0</v>
      </c>
      <c r="G128" t="s" s="8">
        <v>53</v>
      </c>
      <c r="H128" t="s" s="8">
        <v>254</v>
      </c>
      <c r="I128" t="s" s="8">
        <v>258</v>
      </c>
    </row>
    <row r="129" ht="16.0" customHeight="true">
      <c r="A129" t="n" s="7">
        <v>4.9071963E7</v>
      </c>
      <c r="B129" t="s" s="8">
        <v>254</v>
      </c>
      <c r="C129" t="n" s="8">
        <f>IF(false,"008-577", "008-577")</f>
      </c>
      <c r="D129" t="s" s="8">
        <v>257</v>
      </c>
      <c r="E129" t="n" s="8">
        <v>1.0</v>
      </c>
      <c r="F129" t="n" s="8">
        <v>266.0</v>
      </c>
      <c r="G129" t="s" s="8">
        <v>72</v>
      </c>
      <c r="H129" t="s" s="8">
        <v>254</v>
      </c>
      <c r="I129" t="s" s="8">
        <v>259</v>
      </c>
    </row>
    <row r="130" ht="16.0" customHeight="true">
      <c r="A130" t="n" s="7">
        <v>4.9074424E7</v>
      </c>
      <c r="B130" t="s" s="8">
        <v>254</v>
      </c>
      <c r="C130" t="n" s="8">
        <f>IF(false,"000-631", "000-631")</f>
      </c>
      <c r="D130" t="s" s="8">
        <v>91</v>
      </c>
      <c r="E130" t="n" s="8">
        <v>1.0</v>
      </c>
      <c r="F130" t="n" s="8">
        <v>200.0</v>
      </c>
      <c r="G130" t="s" s="8">
        <v>55</v>
      </c>
      <c r="H130" t="s" s="8">
        <v>254</v>
      </c>
      <c r="I130" t="s" s="8">
        <v>260</v>
      </c>
    </row>
    <row r="131" ht="16.0" customHeight="true">
      <c r="A131" t="n" s="7">
        <v>4.9181384E7</v>
      </c>
      <c r="B131" t="s" s="8">
        <v>261</v>
      </c>
      <c r="C131" t="n" s="8">
        <f>IF(false,"120921995", "120921995")</f>
      </c>
      <c r="D131" t="s" s="8">
        <v>121</v>
      </c>
      <c r="E131" t="n" s="8">
        <v>1.0</v>
      </c>
      <c r="F131" t="n" s="8">
        <v>1123.0</v>
      </c>
      <c r="G131" t="s" s="8">
        <v>55</v>
      </c>
      <c r="H131" t="s" s="8">
        <v>261</v>
      </c>
      <c r="I131" t="s" s="8">
        <v>262</v>
      </c>
    </row>
    <row r="132" ht="16.0" customHeight="true">
      <c r="A132" t="n" s="7">
        <v>4.9207986E7</v>
      </c>
      <c r="B132" t="s" s="8">
        <v>261</v>
      </c>
      <c r="C132" t="n" s="8">
        <f>IF(false,"120921439", "120921439")</f>
      </c>
      <c r="D132" t="s" s="8">
        <v>263</v>
      </c>
      <c r="E132" t="n" s="8">
        <v>1.0</v>
      </c>
      <c r="F132" t="n" s="8">
        <v>100.0</v>
      </c>
      <c r="G132" t="s" s="8">
        <v>53</v>
      </c>
      <c r="H132" t="s" s="8">
        <v>261</v>
      </c>
      <c r="I132" t="s" s="8">
        <v>264</v>
      </c>
    </row>
    <row r="133" ht="16.0" customHeight="true">
      <c r="A133" t="n" s="7">
        <v>4.9207986E7</v>
      </c>
      <c r="B133" t="s" s="8">
        <v>261</v>
      </c>
      <c r="C133" t="n" s="8">
        <f>IF(false,"120921947", "120921947")</f>
      </c>
      <c r="D133" t="s" s="8">
        <v>156</v>
      </c>
      <c r="E133" t="n" s="8">
        <v>1.0</v>
      </c>
      <c r="F133" t="n" s="8">
        <v>100.0</v>
      </c>
      <c r="G133" t="s" s="8">
        <v>53</v>
      </c>
      <c r="H133" t="s" s="8">
        <v>261</v>
      </c>
      <c r="I133" t="s" s="8">
        <v>264</v>
      </c>
    </row>
    <row r="134" ht="16.0" customHeight="true">
      <c r="A134" t="n" s="7">
        <v>4.9207986E7</v>
      </c>
      <c r="B134" t="s" s="8">
        <v>261</v>
      </c>
      <c r="C134" t="n" s="8">
        <f>IF(false,"120921439", "120921439")</f>
      </c>
      <c r="D134" t="s" s="8">
        <v>263</v>
      </c>
      <c r="E134" t="n" s="8">
        <v>1.0</v>
      </c>
      <c r="F134" t="n" s="8">
        <v>305.0</v>
      </c>
      <c r="G134" t="s" s="8">
        <v>55</v>
      </c>
      <c r="H134" t="s" s="8">
        <v>261</v>
      </c>
      <c r="I134" t="s" s="8">
        <v>265</v>
      </c>
    </row>
    <row r="135" ht="16.0" customHeight="true">
      <c r="A135" t="n" s="7">
        <v>4.9207986E7</v>
      </c>
      <c r="B135" t="s" s="8">
        <v>261</v>
      </c>
      <c r="C135" t="n" s="8">
        <f>IF(false,"120921947", "120921947")</f>
      </c>
      <c r="D135" t="s" s="8">
        <v>156</v>
      </c>
      <c r="E135" t="n" s="8">
        <v>1.0</v>
      </c>
      <c r="F135" t="n" s="8">
        <v>305.0</v>
      </c>
      <c r="G135" t="s" s="8">
        <v>55</v>
      </c>
      <c r="H135" t="s" s="8">
        <v>261</v>
      </c>
      <c r="I135" t="s" s="8">
        <v>265</v>
      </c>
    </row>
    <row r="136" ht="16.0" customHeight="true">
      <c r="A136" t="n" s="7">
        <v>4.9219775E7</v>
      </c>
      <c r="B136" t="s" s="8">
        <v>261</v>
      </c>
      <c r="C136" t="n" s="8">
        <f>IF(false,"005-1514", "005-1514")</f>
      </c>
      <c r="D136" t="s" s="8">
        <v>266</v>
      </c>
      <c r="E136" t="n" s="8">
        <v>1.0</v>
      </c>
      <c r="F136" t="n" s="8">
        <v>965.0</v>
      </c>
      <c r="G136" t="s" s="8">
        <v>72</v>
      </c>
      <c r="H136" t="s" s="8">
        <v>261</v>
      </c>
      <c r="I136" t="s" s="8">
        <v>267</v>
      </c>
    </row>
    <row r="137" ht="16.0" customHeight="true">
      <c r="A137" t="n" s="7">
        <v>4.9222946E7</v>
      </c>
      <c r="B137" t="s" s="8">
        <v>261</v>
      </c>
      <c r="C137" t="n" s="8">
        <f>IF(false,"120921901", "120921901")</f>
      </c>
      <c r="D137" t="s" s="8">
        <v>268</v>
      </c>
      <c r="E137" t="n" s="8">
        <v>1.0</v>
      </c>
      <c r="F137" t="n" s="8">
        <v>284.0</v>
      </c>
      <c r="G137" t="s" s="8">
        <v>53</v>
      </c>
      <c r="H137" t="s" s="8">
        <v>261</v>
      </c>
      <c r="I137" t="s" s="8">
        <v>269</v>
      </c>
    </row>
    <row r="138" ht="16.0" customHeight="true">
      <c r="A138" t="n" s="7">
        <v>4.9222972E7</v>
      </c>
      <c r="B138" t="s" s="8">
        <v>261</v>
      </c>
      <c r="C138" t="n" s="8">
        <f>IF(false,"120921747", "120921747")</f>
      </c>
      <c r="D138" t="s" s="8">
        <v>270</v>
      </c>
      <c r="E138" t="n" s="8">
        <v>1.0</v>
      </c>
      <c r="F138" t="n" s="8">
        <v>744.0</v>
      </c>
      <c r="G138" t="s" s="8">
        <v>72</v>
      </c>
      <c r="H138" t="s" s="8">
        <v>261</v>
      </c>
      <c r="I138" t="s" s="8">
        <v>271</v>
      </c>
    </row>
    <row r="139" ht="16.0" customHeight="true">
      <c r="A139" t="n" s="7">
        <v>4.9335221E7</v>
      </c>
      <c r="B139" t="s" s="8">
        <v>272</v>
      </c>
      <c r="C139" t="n" s="8">
        <f>IF(false,"120922987", "120922987")</f>
      </c>
      <c r="D139" t="s" s="8">
        <v>273</v>
      </c>
      <c r="E139" t="n" s="8">
        <v>1.0</v>
      </c>
      <c r="F139" t="n" s="8">
        <v>2888.0</v>
      </c>
      <c r="G139" t="s" s="8">
        <v>55</v>
      </c>
      <c r="H139" t="s" s="8">
        <v>272</v>
      </c>
      <c r="I139" t="s" s="8">
        <v>274</v>
      </c>
    </row>
    <row r="140" ht="16.0" customHeight="true">
      <c r="A140" t="n" s="7">
        <v>4.9339982E7</v>
      </c>
      <c r="B140" t="s" s="8">
        <v>272</v>
      </c>
      <c r="C140" t="n" s="8">
        <f>IF(false,"120922957", "120922957")</f>
      </c>
      <c r="D140" t="s" s="8">
        <v>275</v>
      </c>
      <c r="E140" t="n" s="8">
        <v>1.0</v>
      </c>
      <c r="F140" t="n" s="8">
        <v>200.0</v>
      </c>
      <c r="G140" t="s" s="8">
        <v>53</v>
      </c>
      <c r="H140" t="s" s="8">
        <v>272</v>
      </c>
      <c r="I140" t="s" s="8">
        <v>276</v>
      </c>
    </row>
    <row r="141" ht="16.0" customHeight="true">
      <c r="A141" t="n" s="7">
        <v>4.9359116E7</v>
      </c>
      <c r="B141" t="s" s="8">
        <v>272</v>
      </c>
      <c r="C141" t="n" s="8">
        <f>IF(false,"120923128", "120923128")</f>
      </c>
      <c r="D141" t="s" s="8">
        <v>238</v>
      </c>
      <c r="E141" t="n" s="8">
        <v>1.0</v>
      </c>
      <c r="F141" t="n" s="8">
        <v>402.0</v>
      </c>
      <c r="G141" t="s" s="8">
        <v>53</v>
      </c>
      <c r="H141" t="s" s="8">
        <v>272</v>
      </c>
      <c r="I141" t="s" s="8">
        <v>277</v>
      </c>
    </row>
    <row r="142" ht="16.0" customHeight="true">
      <c r="A142" t="n" s="7">
        <v>4.948885E7</v>
      </c>
      <c r="B142" t="s" s="8">
        <v>278</v>
      </c>
      <c r="C142" t="n" s="8">
        <f>IF(false,"005-1515", "005-1515")</f>
      </c>
      <c r="D142" t="s" s="8">
        <v>279</v>
      </c>
      <c r="E142" t="n" s="8">
        <v>1.0</v>
      </c>
      <c r="F142" t="n" s="8">
        <v>150.0</v>
      </c>
      <c r="G142" t="s" s="8">
        <v>53</v>
      </c>
      <c r="H142" t="s" s="8">
        <v>278</v>
      </c>
      <c r="I142" t="s" s="8">
        <v>280</v>
      </c>
    </row>
    <row r="143" ht="16.0" customHeight="true">
      <c r="A143" t="n" s="7">
        <v>4.9489572E7</v>
      </c>
      <c r="B143" t="s" s="8">
        <v>278</v>
      </c>
      <c r="C143" t="n" s="8">
        <f>IF(false,"120921902", "120921902")</f>
      </c>
      <c r="D143" t="s" s="8">
        <v>281</v>
      </c>
      <c r="E143" t="n" s="8">
        <v>1.0</v>
      </c>
      <c r="F143" t="n" s="8">
        <v>136.0</v>
      </c>
      <c r="G143" t="s" s="8">
        <v>53</v>
      </c>
      <c r="H143" t="s" s="8">
        <v>278</v>
      </c>
      <c r="I143" t="s" s="8">
        <v>282</v>
      </c>
    </row>
    <row r="144" ht="16.0" customHeight="true">
      <c r="A144" t="n" s="7">
        <v>4.9733083E7</v>
      </c>
      <c r="B144" t="s" s="8">
        <v>283</v>
      </c>
      <c r="C144" t="n" s="8">
        <f>IF(false,"005-1621", "005-1621")</f>
      </c>
      <c r="D144" t="s" s="8">
        <v>284</v>
      </c>
      <c r="E144" t="n" s="8">
        <v>1.0</v>
      </c>
      <c r="F144" t="n" s="8">
        <v>28.0</v>
      </c>
      <c r="G144" t="s" s="8">
        <v>72</v>
      </c>
      <c r="H144" t="s" s="8">
        <v>283</v>
      </c>
      <c r="I144" t="s" s="8">
        <v>285</v>
      </c>
    </row>
    <row r="145" ht="16.0" customHeight="true">
      <c r="A145" t="n" s="7">
        <v>4.9915287E7</v>
      </c>
      <c r="B145" t="s" s="8">
        <v>286</v>
      </c>
      <c r="C145" t="n" s="8">
        <f>IF(false,"120922021", "120922021")</f>
      </c>
      <c r="D145" t="s" s="8">
        <v>287</v>
      </c>
      <c r="E145" t="n" s="8">
        <v>1.0</v>
      </c>
      <c r="F145" t="n" s="8">
        <v>301.0</v>
      </c>
      <c r="G145" t="s" s="8">
        <v>53</v>
      </c>
      <c r="H145" t="s" s="8">
        <v>286</v>
      </c>
      <c r="I145" t="s" s="8">
        <v>288</v>
      </c>
    </row>
    <row r="146" ht="16.0" customHeight="true">
      <c r="A146" t="n" s="7">
        <v>4.9915287E7</v>
      </c>
      <c r="B146" t="s" s="8">
        <v>286</v>
      </c>
      <c r="C146" t="n" s="8">
        <f>IF(false,"120922021", "120922021")</f>
      </c>
      <c r="D146" t="s" s="8">
        <v>287</v>
      </c>
      <c r="E146" t="n" s="8">
        <v>1.0</v>
      </c>
      <c r="F146" t="n" s="8">
        <v>70.0</v>
      </c>
      <c r="G146" t="s" s="8">
        <v>55</v>
      </c>
      <c r="H146" t="s" s="8">
        <v>286</v>
      </c>
      <c r="I146" t="s" s="8">
        <v>289</v>
      </c>
    </row>
    <row r="147" ht="16.0" customHeight="true">
      <c r="A147" t="n" s="7">
        <v>4.9910788E7</v>
      </c>
      <c r="B147" t="s" s="8">
        <v>286</v>
      </c>
      <c r="C147" t="n" s="8">
        <f>IF(false,"120923170", "120923170")</f>
      </c>
      <c r="D147" t="s" s="8">
        <v>290</v>
      </c>
      <c r="E147" t="n" s="8">
        <v>1.0</v>
      </c>
      <c r="F147" t="n" s="8">
        <v>1.0</v>
      </c>
      <c r="G147" t="s" s="8">
        <v>55</v>
      </c>
      <c r="H147" t="s" s="8">
        <v>286</v>
      </c>
      <c r="I147" t="s" s="8">
        <v>291</v>
      </c>
    </row>
    <row r="148" ht="16.0" customHeight="true">
      <c r="A148" t="n" s="7">
        <v>4.9931099E7</v>
      </c>
      <c r="B148" t="s" s="8">
        <v>286</v>
      </c>
      <c r="C148" t="n" s="8">
        <f>IF(false,"005-1255", "005-1255")</f>
      </c>
      <c r="D148" t="s" s="8">
        <v>162</v>
      </c>
      <c r="E148" t="n" s="8">
        <v>1.0</v>
      </c>
      <c r="F148" t="n" s="8">
        <v>170.0</v>
      </c>
      <c r="G148" t="s" s="8">
        <v>53</v>
      </c>
      <c r="H148" t="s" s="8">
        <v>286</v>
      </c>
      <c r="I148" t="s" s="8">
        <v>292</v>
      </c>
    </row>
    <row r="149" ht="16.0" customHeight="true">
      <c r="A149" t="n" s="7">
        <v>4.992947E7</v>
      </c>
      <c r="B149" t="s" s="8">
        <v>286</v>
      </c>
      <c r="C149" t="n" s="8">
        <f>IF(false,"005-1255", "005-1255")</f>
      </c>
      <c r="D149" t="s" s="8">
        <v>162</v>
      </c>
      <c r="E149" t="n" s="8">
        <v>1.0</v>
      </c>
      <c r="F149" t="n" s="8">
        <v>170.0</v>
      </c>
      <c r="G149" t="s" s="8">
        <v>53</v>
      </c>
      <c r="H149" t="s" s="8">
        <v>286</v>
      </c>
      <c r="I149" t="s" s="8">
        <v>293</v>
      </c>
    </row>
    <row r="150" ht="16.0" customHeight="true">
      <c r="A150" t="n" s="7">
        <v>4.9943215E7</v>
      </c>
      <c r="B150" t="s" s="8">
        <v>286</v>
      </c>
      <c r="C150" t="n" s="8">
        <f>IF(false,"120921791", "120921791")</f>
      </c>
      <c r="D150" t="s" s="8">
        <v>294</v>
      </c>
      <c r="E150" t="n" s="8">
        <v>3.0</v>
      </c>
      <c r="F150" t="n" s="8">
        <v>756.0</v>
      </c>
      <c r="G150" t="s" s="8">
        <v>53</v>
      </c>
      <c r="H150" t="s" s="8">
        <v>286</v>
      </c>
      <c r="I150" t="s" s="8">
        <v>295</v>
      </c>
    </row>
    <row r="151" ht="16.0" customHeight="true">
      <c r="A151" t="n" s="7">
        <v>5.0073456E7</v>
      </c>
      <c r="B151" t="s" s="8">
        <v>296</v>
      </c>
      <c r="C151" t="n" s="8">
        <f>IF(false,"005-1255", "005-1255")</f>
      </c>
      <c r="D151" t="s" s="8">
        <v>162</v>
      </c>
      <c r="E151" t="n" s="8">
        <v>1.0</v>
      </c>
      <c r="F151" t="n" s="8">
        <v>170.0</v>
      </c>
      <c r="G151" t="s" s="8">
        <v>53</v>
      </c>
      <c r="H151" t="s" s="8">
        <v>296</v>
      </c>
      <c r="I151" t="s" s="8">
        <v>297</v>
      </c>
    </row>
    <row r="152" ht="16.0" customHeight="true">
      <c r="A152" t="n" s="7">
        <v>5.0071203E7</v>
      </c>
      <c r="B152" t="s" s="8">
        <v>296</v>
      </c>
      <c r="C152" t="n" s="8">
        <f>IF(false,"005-1512", "005-1512")</f>
      </c>
      <c r="D152" t="s" s="8">
        <v>298</v>
      </c>
      <c r="E152" t="n" s="8">
        <v>1.0</v>
      </c>
      <c r="F152" t="n" s="8">
        <v>140.0</v>
      </c>
      <c r="G152" t="s" s="8">
        <v>53</v>
      </c>
      <c r="H152" t="s" s="8">
        <v>296</v>
      </c>
      <c r="I152" t="s" s="8">
        <v>299</v>
      </c>
    </row>
    <row r="153" ht="16.0" customHeight="true">
      <c r="A153" t="n" s="7">
        <v>5.0073456E7</v>
      </c>
      <c r="B153" t="s" s="8">
        <v>296</v>
      </c>
      <c r="C153" t="n" s="8">
        <f>IF(false,"005-1255", "005-1255")</f>
      </c>
      <c r="D153" t="s" s="8">
        <v>162</v>
      </c>
      <c r="E153" t="n" s="8">
        <v>1.0</v>
      </c>
      <c r="F153" t="n" s="8">
        <v>44.0</v>
      </c>
      <c r="G153" t="s" s="8">
        <v>55</v>
      </c>
      <c r="H153" t="s" s="8">
        <v>296</v>
      </c>
      <c r="I153" t="s" s="8">
        <v>300</v>
      </c>
    </row>
    <row r="154" ht="16.0" customHeight="true">
      <c r="A154" t="n" s="7">
        <v>5.0092764E7</v>
      </c>
      <c r="B154" t="s" s="8">
        <v>296</v>
      </c>
      <c r="C154" t="n" s="8">
        <f>IF(false,"120921901", "120921901")</f>
      </c>
      <c r="D154" t="s" s="8">
        <v>268</v>
      </c>
      <c r="E154" t="n" s="8">
        <v>1.0</v>
      </c>
      <c r="F154" t="n" s="8">
        <v>114.0</v>
      </c>
      <c r="G154" t="s" s="8">
        <v>53</v>
      </c>
      <c r="H154" t="s" s="8">
        <v>296</v>
      </c>
      <c r="I154" t="s" s="8">
        <v>301</v>
      </c>
    </row>
    <row r="155" ht="16.0" customHeight="true">
      <c r="A155" t="n" s="7">
        <v>5.0101179E7</v>
      </c>
      <c r="B155" t="s" s="8">
        <v>296</v>
      </c>
      <c r="C155" t="n" s="8">
        <f>IF(false,"1003319", "1003319")</f>
      </c>
      <c r="D155" t="s" s="8">
        <v>302</v>
      </c>
      <c r="E155" t="n" s="8">
        <v>1.0</v>
      </c>
      <c r="F155" t="n" s="8">
        <v>225.0</v>
      </c>
      <c r="G155" t="s" s="8">
        <v>53</v>
      </c>
      <c r="H155" t="s" s="8">
        <v>296</v>
      </c>
      <c r="I155" t="s" s="8">
        <v>303</v>
      </c>
    </row>
    <row r="156" ht="16.0" customHeight="true">
      <c r="A156" t="n" s="7">
        <v>5.0101179E7</v>
      </c>
      <c r="B156" t="s" s="8">
        <v>296</v>
      </c>
      <c r="C156" t="n" s="8">
        <f>IF(false,"1003320", "1003320")</f>
      </c>
      <c r="D156" t="s" s="8">
        <v>304</v>
      </c>
      <c r="E156" t="n" s="8">
        <v>1.0</v>
      </c>
      <c r="F156" t="n" s="8">
        <v>225.0</v>
      </c>
      <c r="G156" t="s" s="8">
        <v>53</v>
      </c>
      <c r="H156" t="s" s="8">
        <v>296</v>
      </c>
      <c r="I156" t="s" s="8">
        <v>303</v>
      </c>
    </row>
    <row r="157" ht="16.0" customHeight="true">
      <c r="A157" t="n" s="7">
        <v>5.0101943E7</v>
      </c>
      <c r="B157" t="s" s="8">
        <v>296</v>
      </c>
      <c r="C157" t="n" s="8">
        <f>IF(false,"005-1255", "005-1255")</f>
      </c>
      <c r="D157" t="s" s="8">
        <v>162</v>
      </c>
      <c r="E157" t="n" s="8">
        <v>1.0</v>
      </c>
      <c r="F157" t="n" s="8">
        <v>170.0</v>
      </c>
      <c r="G157" t="s" s="8">
        <v>53</v>
      </c>
      <c r="H157" t="s" s="8">
        <v>296</v>
      </c>
      <c r="I157" t="s" s="8">
        <v>305</v>
      </c>
    </row>
    <row r="158" ht="16.0" customHeight="true">
      <c r="A158" t="n" s="7">
        <v>5.0192361E7</v>
      </c>
      <c r="B158" t="s" s="8">
        <v>306</v>
      </c>
      <c r="C158" t="n" s="8">
        <f>IF(false,"01-003884", "01-003884")</f>
      </c>
      <c r="D158" t="s" s="8">
        <v>307</v>
      </c>
      <c r="E158" t="n" s="8">
        <v>1.0</v>
      </c>
      <c r="F158" t="n" s="8">
        <v>1048.0</v>
      </c>
      <c r="G158" t="s" s="8">
        <v>55</v>
      </c>
      <c r="H158" t="s" s="8">
        <v>306</v>
      </c>
      <c r="I158" t="s" s="8">
        <v>308</v>
      </c>
    </row>
    <row r="159" ht="16.0" customHeight="true">
      <c r="A159" t="n" s="7">
        <v>5.0216656E7</v>
      </c>
      <c r="B159" t="s" s="8">
        <v>306</v>
      </c>
      <c r="C159" t="n" s="8">
        <f>IF(false,"120921937", "120921937")</f>
      </c>
      <c r="D159" t="s" s="8">
        <v>309</v>
      </c>
      <c r="E159" t="n" s="8">
        <v>1.0</v>
      </c>
      <c r="F159" t="n" s="8">
        <v>88.0</v>
      </c>
      <c r="G159" t="s" s="8">
        <v>53</v>
      </c>
      <c r="H159" t="s" s="8">
        <v>306</v>
      </c>
      <c r="I159" t="s" s="8">
        <v>310</v>
      </c>
    </row>
    <row r="160" ht="16.0" customHeight="true">
      <c r="A160" t="n" s="7">
        <v>5.0216656E7</v>
      </c>
      <c r="B160" t="s" s="8">
        <v>306</v>
      </c>
      <c r="C160" t="n" s="8">
        <f>IF(false,"120921937", "120921937")</f>
      </c>
      <c r="D160" t="s" s="8">
        <v>309</v>
      </c>
      <c r="E160" t="n" s="8">
        <v>1.0</v>
      </c>
      <c r="F160" t="n" s="8">
        <v>181.0</v>
      </c>
      <c r="G160" t="s" s="8">
        <v>72</v>
      </c>
      <c r="H160" t="s" s="8">
        <v>306</v>
      </c>
      <c r="I160" t="s" s="8">
        <v>311</v>
      </c>
    </row>
    <row r="161" ht="16.0" customHeight="true">
      <c r="A161" t="n" s="7">
        <v>5.0229839E7</v>
      </c>
      <c r="B161" t="s" s="8">
        <v>306</v>
      </c>
      <c r="C161" t="n" s="8">
        <f>IF(false,"120922954", "120922954")</f>
      </c>
      <c r="D161" t="s" s="8">
        <v>312</v>
      </c>
      <c r="E161" t="n" s="8">
        <v>1.0</v>
      </c>
      <c r="F161" t="n" s="8">
        <v>209.0</v>
      </c>
      <c r="G161" t="s" s="8">
        <v>55</v>
      </c>
      <c r="H161" t="s" s="8">
        <v>306</v>
      </c>
      <c r="I161" t="s" s="8">
        <v>313</v>
      </c>
    </row>
    <row r="162" ht="16.0" customHeight="true">
      <c r="A162" t="n" s="7">
        <v>5.0264377E7</v>
      </c>
      <c r="B162" t="s" s="8">
        <v>306</v>
      </c>
      <c r="C162" t="n" s="8">
        <f>IF(false,"120922872", "120922872")</f>
      </c>
      <c r="D162" t="s" s="8">
        <v>314</v>
      </c>
      <c r="E162" t="n" s="8">
        <v>1.0</v>
      </c>
      <c r="F162" t="n" s="8">
        <v>468.0</v>
      </c>
      <c r="G162" t="s" s="8">
        <v>53</v>
      </c>
      <c r="H162" t="s" s="8">
        <v>315</v>
      </c>
      <c r="I162" t="s" s="8">
        <v>316</v>
      </c>
    </row>
    <row r="163" ht="16.0" customHeight="true">
      <c r="A163" t="n" s="7">
        <v>5.0306493E7</v>
      </c>
      <c r="B163" t="s" s="8">
        <v>306</v>
      </c>
      <c r="C163" t="n" s="8">
        <f>IF(false,"005-1377", "005-1377")</f>
      </c>
      <c r="D163" t="s" s="8">
        <v>317</v>
      </c>
      <c r="E163" t="n" s="8">
        <v>1.0</v>
      </c>
      <c r="F163" t="n" s="8">
        <v>111.0</v>
      </c>
      <c r="G163" t="s" s="8">
        <v>53</v>
      </c>
      <c r="H163" t="s" s="8">
        <v>315</v>
      </c>
      <c r="I163" t="s" s="8">
        <v>318</v>
      </c>
    </row>
    <row r="164" ht="16.0" customHeight="true">
      <c r="A164" t="n" s="7">
        <v>5.0314174E7</v>
      </c>
      <c r="B164" t="s" s="8">
        <v>315</v>
      </c>
      <c r="C164" t="n" s="8">
        <f>IF(false,"005-1515", "005-1515")</f>
      </c>
      <c r="D164" t="s" s="8">
        <v>279</v>
      </c>
      <c r="E164" t="n" s="8">
        <v>1.0</v>
      </c>
      <c r="F164" t="n" s="8">
        <v>1.0</v>
      </c>
      <c r="G164" t="s" s="8">
        <v>55</v>
      </c>
      <c r="H164" t="s" s="8">
        <v>315</v>
      </c>
      <c r="I164" t="s" s="8">
        <v>319</v>
      </c>
    </row>
    <row r="165" ht="16.0" customHeight="true">
      <c r="A165" t="n" s="7">
        <v>5.0260271E7</v>
      </c>
      <c r="B165" t="s" s="8">
        <v>306</v>
      </c>
      <c r="C165" t="n" s="8">
        <f>IF(false,"005-1515", "005-1515")</f>
      </c>
      <c r="D165" t="s" s="8">
        <v>279</v>
      </c>
      <c r="E165" t="n" s="8">
        <v>1.0</v>
      </c>
      <c r="F165" t="n" s="8">
        <v>296.0</v>
      </c>
      <c r="G165" t="s" s="8">
        <v>72</v>
      </c>
      <c r="H165" t="s" s="8">
        <v>315</v>
      </c>
      <c r="I165" t="s" s="8">
        <v>320</v>
      </c>
    </row>
    <row r="166" ht="16.0" customHeight="true">
      <c r="A166" t="n" s="7">
        <v>5.0337247E7</v>
      </c>
      <c r="B166" t="s" s="8">
        <v>315</v>
      </c>
      <c r="C166" t="n" s="8">
        <f>IF(false,"005-1273", "005-1273")</f>
      </c>
      <c r="D166" t="s" s="8">
        <v>321</v>
      </c>
      <c r="E166" t="n" s="8">
        <v>1.0</v>
      </c>
      <c r="F166" t="n" s="8">
        <v>229.0</v>
      </c>
      <c r="G166" t="s" s="8">
        <v>53</v>
      </c>
      <c r="H166" t="s" s="8">
        <v>315</v>
      </c>
      <c r="I166" t="s" s="8">
        <v>322</v>
      </c>
    </row>
    <row r="167" ht="16.0" customHeight="true">
      <c r="A167" t="n" s="7">
        <v>5.0338632E7</v>
      </c>
      <c r="B167" t="s" s="8">
        <v>315</v>
      </c>
      <c r="C167" t="n" s="8">
        <f>IF(false,"120922947", "120922947")</f>
      </c>
      <c r="D167" t="s" s="8">
        <v>323</v>
      </c>
      <c r="E167" t="n" s="8">
        <v>1.0</v>
      </c>
      <c r="F167" t="n" s="8">
        <v>194.0</v>
      </c>
      <c r="G167" t="s" s="8">
        <v>72</v>
      </c>
      <c r="H167" t="s" s="8">
        <v>315</v>
      </c>
      <c r="I167" t="s" s="8">
        <v>324</v>
      </c>
    </row>
    <row r="168" ht="16.0" customHeight="true">
      <c r="A168" t="n" s="7">
        <v>5.034249E7</v>
      </c>
      <c r="B168" t="s" s="8">
        <v>315</v>
      </c>
      <c r="C168" t="n" s="8">
        <f>IF(false,"120923138", "120923138")</f>
      </c>
      <c r="D168" t="s" s="8">
        <v>325</v>
      </c>
      <c r="E168" t="n" s="8">
        <v>1.0</v>
      </c>
      <c r="F168" t="n" s="8">
        <v>93.0</v>
      </c>
      <c r="G168" t="s" s="8">
        <v>53</v>
      </c>
      <c r="H168" t="s" s="8">
        <v>315</v>
      </c>
      <c r="I168" t="s" s="8">
        <v>326</v>
      </c>
    </row>
    <row r="169" ht="16.0" customHeight="true">
      <c r="A169" t="n" s="7">
        <v>5.034249E7</v>
      </c>
      <c r="B169" t="s" s="8">
        <v>315</v>
      </c>
      <c r="C169" t="n" s="8">
        <f>IF(false,"120923138", "120923138")</f>
      </c>
      <c r="D169" t="s" s="8">
        <v>325</v>
      </c>
      <c r="E169" t="n" s="8">
        <v>1.0</v>
      </c>
      <c r="F169" t="n" s="8">
        <v>2034.0</v>
      </c>
      <c r="G169" t="s" s="8">
        <v>55</v>
      </c>
      <c r="H169" t="s" s="8">
        <v>315</v>
      </c>
      <c r="I169" t="s" s="8">
        <v>327</v>
      </c>
    </row>
    <row r="170" ht="16.0" customHeight="true">
      <c r="A170" t="n" s="7">
        <v>5.0355294E7</v>
      </c>
      <c r="B170" t="s" s="8">
        <v>315</v>
      </c>
      <c r="C170" t="n" s="8">
        <f>IF(false,"120922947", "120922947")</f>
      </c>
      <c r="D170" t="s" s="8">
        <v>323</v>
      </c>
      <c r="E170" t="n" s="8">
        <v>1.0</v>
      </c>
      <c r="F170" t="n" s="8">
        <v>320.0</v>
      </c>
      <c r="G170" t="s" s="8">
        <v>72</v>
      </c>
      <c r="H170" t="s" s="8">
        <v>315</v>
      </c>
      <c r="I170" t="s" s="8">
        <v>328</v>
      </c>
    </row>
    <row r="171" ht="16.0" customHeight="true">
      <c r="A171" t="n" s="7">
        <v>5.0375595E7</v>
      </c>
      <c r="B171" t="s" s="8">
        <v>315</v>
      </c>
      <c r="C171" t="n" s="8">
        <f>IF(false,"120922954", "120922954")</f>
      </c>
      <c r="D171" t="s" s="8">
        <v>312</v>
      </c>
      <c r="E171" t="n" s="8">
        <v>1.0</v>
      </c>
      <c r="F171" t="n" s="8">
        <v>83.0</v>
      </c>
      <c r="G171" t="s" s="8">
        <v>55</v>
      </c>
      <c r="H171" t="s" s="8">
        <v>315</v>
      </c>
      <c r="I171" t="s" s="8">
        <v>329</v>
      </c>
    </row>
    <row r="172" ht="16.0" customHeight="true">
      <c r="A172" t="n" s="7">
        <v>5.0376447E7</v>
      </c>
      <c r="B172" t="s" s="8">
        <v>315</v>
      </c>
      <c r="C172" t="n" s="8">
        <f>IF(false,"120922947", "120922947")</f>
      </c>
      <c r="D172" t="s" s="8">
        <v>323</v>
      </c>
      <c r="E172" t="n" s="8">
        <v>1.0</v>
      </c>
      <c r="F172" t="n" s="8">
        <v>23.0</v>
      </c>
      <c r="G172" t="s" s="8">
        <v>72</v>
      </c>
      <c r="H172" t="s" s="8">
        <v>315</v>
      </c>
      <c r="I172" t="s" s="8">
        <v>330</v>
      </c>
    </row>
    <row r="173" ht="16.0" customHeight="true">
      <c r="A173" t="n" s="7">
        <v>5.0379303E7</v>
      </c>
      <c r="B173" t="s" s="8">
        <v>315</v>
      </c>
      <c r="C173" t="n" s="8">
        <f>IF(false,"120922460", "120922460")</f>
      </c>
      <c r="D173" t="s" s="8">
        <v>331</v>
      </c>
      <c r="E173" t="n" s="8">
        <v>1.0</v>
      </c>
      <c r="F173" t="n" s="8">
        <v>148.0</v>
      </c>
      <c r="G173" t="s" s="8">
        <v>53</v>
      </c>
      <c r="H173" t="s" s="8">
        <v>315</v>
      </c>
      <c r="I173" t="s" s="8">
        <v>332</v>
      </c>
    </row>
    <row r="174" ht="16.0" customHeight="true">
      <c r="A174" t="n" s="7">
        <v>5.0379303E7</v>
      </c>
      <c r="B174" t="s" s="8">
        <v>315</v>
      </c>
      <c r="C174" t="n" s="8">
        <f>IF(false,"120922954", "120922954")</f>
      </c>
      <c r="D174" t="s" s="8">
        <v>312</v>
      </c>
      <c r="E174" t="n" s="8">
        <v>1.0</v>
      </c>
      <c r="F174" t="n" s="8">
        <v>52.0</v>
      </c>
      <c r="G174" t="s" s="8">
        <v>53</v>
      </c>
      <c r="H174" t="s" s="8">
        <v>315</v>
      </c>
      <c r="I174" t="s" s="8">
        <v>332</v>
      </c>
    </row>
    <row r="175" ht="16.0" customHeight="true">
      <c r="A175" t="n" s="7">
        <v>5.0379303E7</v>
      </c>
      <c r="B175" t="s" s="8">
        <v>315</v>
      </c>
      <c r="C175" t="n" s="8">
        <f>IF(false,"120922460", "120922460")</f>
      </c>
      <c r="D175" t="s" s="8">
        <v>331</v>
      </c>
      <c r="E175" t="n" s="8">
        <v>1.0</v>
      </c>
      <c r="F175" t="n" s="8">
        <v>287.94</v>
      </c>
      <c r="G175" t="s" s="8">
        <v>72</v>
      </c>
      <c r="H175" t="s" s="8">
        <v>315</v>
      </c>
      <c r="I175" t="s" s="8">
        <v>333</v>
      </c>
    </row>
    <row r="176" ht="16.0" customHeight="true">
      <c r="A176" t="n" s="7">
        <v>5.0379303E7</v>
      </c>
      <c r="B176" t="s" s="8">
        <v>315</v>
      </c>
      <c r="C176" t="n" s="8">
        <f>IF(false,"120922954", "120922954")</f>
      </c>
      <c r="D176" t="s" s="8">
        <v>312</v>
      </c>
      <c r="E176" t="n" s="8">
        <v>1.0</v>
      </c>
      <c r="F176" t="n" s="8">
        <v>104.0</v>
      </c>
      <c r="G176" t="s" s="8">
        <v>72</v>
      </c>
      <c r="H176" t="s" s="8">
        <v>315</v>
      </c>
      <c r="I176" t="s" s="8">
        <v>333</v>
      </c>
    </row>
    <row r="177" ht="16.0" customHeight="true">
      <c r="A177" t="n" s="7">
        <v>5.0420798E7</v>
      </c>
      <c r="B177" t="s" s="8">
        <v>315</v>
      </c>
      <c r="C177" t="n" s="8">
        <f>IF(false,"120922947", "120922947")</f>
      </c>
      <c r="D177" t="s" s="8">
        <v>323</v>
      </c>
      <c r="E177" t="n" s="8">
        <v>1.0</v>
      </c>
      <c r="F177" t="n" s="8">
        <v>200.0</v>
      </c>
      <c r="G177" t="s" s="8">
        <v>53</v>
      </c>
      <c r="H177" t="s" s="8">
        <v>334</v>
      </c>
      <c r="I177" t="s" s="8">
        <v>335</v>
      </c>
    </row>
    <row r="178" ht="16.0" customHeight="true">
      <c r="A178" t="n" s="7">
        <v>5.0442208E7</v>
      </c>
      <c r="B178" t="s" s="8">
        <v>315</v>
      </c>
      <c r="C178" t="n" s="8">
        <f>IF(false,"120922955", "120922955")</f>
      </c>
      <c r="D178" t="s" s="8">
        <v>336</v>
      </c>
      <c r="E178" t="n" s="8">
        <v>1.0</v>
      </c>
      <c r="F178" t="n" s="8">
        <v>16.0</v>
      </c>
      <c r="G178" t="s" s="8">
        <v>53</v>
      </c>
      <c r="H178" t="s" s="8">
        <v>334</v>
      </c>
      <c r="I178" t="s" s="8">
        <v>337</v>
      </c>
    </row>
    <row r="179" ht="16.0" customHeight="true">
      <c r="A179" t="n" s="7">
        <v>5.0410351E7</v>
      </c>
      <c r="B179" t="s" s="8">
        <v>315</v>
      </c>
      <c r="C179" t="n" s="8">
        <f>IF(false,"005-1255", "005-1255")</f>
      </c>
      <c r="D179" t="s" s="8">
        <v>162</v>
      </c>
      <c r="E179" t="n" s="8">
        <v>1.0</v>
      </c>
      <c r="F179" t="n" s="8">
        <v>170.0</v>
      </c>
      <c r="G179" t="s" s="8">
        <v>53</v>
      </c>
      <c r="H179" t="s" s="8">
        <v>334</v>
      </c>
      <c r="I179" t="s" s="8">
        <v>338</v>
      </c>
    </row>
    <row r="180" ht="16.0" customHeight="true">
      <c r="A180" t="n" s="7">
        <v>5.0440036E7</v>
      </c>
      <c r="B180" t="s" s="8">
        <v>315</v>
      </c>
      <c r="C180" t="n" s="8">
        <f>IF(false,"120921804", "120921804")</f>
      </c>
      <c r="D180" t="s" s="8">
        <v>339</v>
      </c>
      <c r="E180" t="n" s="8">
        <v>1.0</v>
      </c>
      <c r="F180" t="n" s="8">
        <v>35.0</v>
      </c>
      <c r="G180" t="s" s="8">
        <v>53</v>
      </c>
      <c r="H180" t="s" s="8">
        <v>334</v>
      </c>
      <c r="I180" t="s" s="8">
        <v>340</v>
      </c>
    </row>
    <row r="181" ht="16.0" customHeight="true">
      <c r="A181" t="n" s="7">
        <v>5.0434066E7</v>
      </c>
      <c r="B181" t="s" s="8">
        <v>315</v>
      </c>
      <c r="C181" t="n" s="8">
        <f>IF(false,"120921470", "120921470")</f>
      </c>
      <c r="D181" t="s" s="8">
        <v>341</v>
      </c>
      <c r="E181" t="n" s="8">
        <v>1.0</v>
      </c>
      <c r="F181" t="n" s="8">
        <v>40.0</v>
      </c>
      <c r="G181" t="s" s="8">
        <v>53</v>
      </c>
      <c r="H181" t="s" s="8">
        <v>334</v>
      </c>
      <c r="I181" t="s" s="8">
        <v>342</v>
      </c>
    </row>
    <row r="182" ht="16.0" customHeight="true">
      <c r="A182" t="n" s="7">
        <v>5.0430439E7</v>
      </c>
      <c r="B182" t="s" s="8">
        <v>315</v>
      </c>
      <c r="C182" t="n" s="8">
        <f>IF(false,"120921370", "120921370")</f>
      </c>
      <c r="D182" t="s" s="8">
        <v>343</v>
      </c>
      <c r="E182" t="n" s="8">
        <v>1.0</v>
      </c>
      <c r="F182" t="n" s="8">
        <v>109.0</v>
      </c>
      <c r="G182" t="s" s="8">
        <v>53</v>
      </c>
      <c r="H182" t="s" s="8">
        <v>334</v>
      </c>
      <c r="I182" t="s" s="8">
        <v>344</v>
      </c>
    </row>
    <row r="183" ht="16.0" customHeight="true">
      <c r="A183" t="n" s="7">
        <v>5.0420798E7</v>
      </c>
      <c r="B183" t="s" s="8">
        <v>315</v>
      </c>
      <c r="C183" t="n" s="8">
        <f>IF(false,"120922947", "120922947")</f>
      </c>
      <c r="D183" t="s" s="8">
        <v>323</v>
      </c>
      <c r="E183" t="n" s="8">
        <v>1.0</v>
      </c>
      <c r="F183" t="n" s="8">
        <v>1180.0</v>
      </c>
      <c r="G183" t="s" s="8">
        <v>72</v>
      </c>
      <c r="H183" t="s" s="8">
        <v>334</v>
      </c>
      <c r="I183" t="s" s="8">
        <v>345</v>
      </c>
    </row>
    <row r="184" ht="16.0" customHeight="true">
      <c r="A184" t="n" s="7">
        <v>5.0443196E7</v>
      </c>
      <c r="B184" t="s" s="8">
        <v>315</v>
      </c>
      <c r="C184" t="n" s="8">
        <f>IF(false,"120923170", "120923170")</f>
      </c>
      <c r="D184" t="s" s="8">
        <v>290</v>
      </c>
      <c r="E184" t="n" s="8">
        <v>2.0</v>
      </c>
      <c r="F184" t="n" s="8">
        <v>24.0</v>
      </c>
      <c r="G184" t="s" s="8">
        <v>55</v>
      </c>
      <c r="H184" t="s" s="8">
        <v>334</v>
      </c>
      <c r="I184" t="s" s="8">
        <v>346</v>
      </c>
    </row>
    <row r="185" ht="16.0" customHeight="true">
      <c r="A185" t="n" s="7">
        <v>5.0451187E7</v>
      </c>
      <c r="B185" t="s" s="8">
        <v>334</v>
      </c>
      <c r="C185" t="n" s="8">
        <f>IF(false,"1003319", "1003319")</f>
      </c>
      <c r="D185" t="s" s="8">
        <v>302</v>
      </c>
      <c r="E185" t="n" s="8">
        <v>1.0</v>
      </c>
      <c r="F185" t="n" s="8">
        <v>635.0</v>
      </c>
      <c r="G185" t="s" s="8">
        <v>72</v>
      </c>
      <c r="H185" t="s" s="8">
        <v>334</v>
      </c>
      <c r="I185" t="s" s="8">
        <v>347</v>
      </c>
    </row>
    <row r="186" ht="16.0" customHeight="true">
      <c r="A186" t="n" s="7">
        <v>5.0440036E7</v>
      </c>
      <c r="B186" t="s" s="8">
        <v>315</v>
      </c>
      <c r="C186" t="n" s="8">
        <f>IF(false,"120921804", "120921804")</f>
      </c>
      <c r="D186" t="s" s="8">
        <v>339</v>
      </c>
      <c r="E186" t="n" s="8">
        <v>1.0</v>
      </c>
      <c r="F186" t="n" s="8">
        <v>1075.0</v>
      </c>
      <c r="G186" t="s" s="8">
        <v>55</v>
      </c>
      <c r="H186" t="s" s="8">
        <v>334</v>
      </c>
      <c r="I186" t="s" s="8">
        <v>348</v>
      </c>
    </row>
    <row r="187" ht="16.0" customHeight="true">
      <c r="A187" t="n" s="7">
        <v>5.0442208E7</v>
      </c>
      <c r="B187" t="s" s="8">
        <v>315</v>
      </c>
      <c r="C187" t="n" s="8">
        <f>IF(false,"120922955", "120922955")</f>
      </c>
      <c r="D187" t="s" s="8">
        <v>336</v>
      </c>
      <c r="E187" t="n" s="8">
        <v>1.0</v>
      </c>
      <c r="F187" t="n" s="8">
        <v>172.0</v>
      </c>
      <c r="G187" t="s" s="8">
        <v>55</v>
      </c>
      <c r="H187" t="s" s="8">
        <v>334</v>
      </c>
      <c r="I187" t="s" s="8">
        <v>349</v>
      </c>
    </row>
    <row r="188" ht="16.0" customHeight="true">
      <c r="A188" t="n" s="7">
        <v>5.0466076E7</v>
      </c>
      <c r="B188" t="s" s="8">
        <v>334</v>
      </c>
      <c r="C188" t="n" s="8">
        <f>IF(false,"120921370", "120921370")</f>
      </c>
      <c r="D188" t="s" s="8">
        <v>343</v>
      </c>
      <c r="E188" t="n" s="8">
        <v>1.0</v>
      </c>
      <c r="F188" t="n" s="8">
        <v>220.0</v>
      </c>
      <c r="G188" t="s" s="8">
        <v>53</v>
      </c>
      <c r="H188" t="s" s="8">
        <v>334</v>
      </c>
      <c r="I188" t="s" s="8">
        <v>350</v>
      </c>
    </row>
    <row r="189" ht="16.0" customHeight="true">
      <c r="A189" t="n" s="7">
        <v>5.0464076E7</v>
      </c>
      <c r="B189" t="s" s="8">
        <v>334</v>
      </c>
      <c r="C189" t="n" s="8">
        <f>IF(false,"120922390", "120922390")</f>
      </c>
      <c r="D189" t="s" s="8">
        <v>57</v>
      </c>
      <c r="E189" t="n" s="8">
        <v>1.0</v>
      </c>
      <c r="F189" t="n" s="8">
        <v>379.0</v>
      </c>
      <c r="G189" t="s" s="8">
        <v>55</v>
      </c>
      <c r="H189" t="s" s="8">
        <v>334</v>
      </c>
      <c r="I189" t="s" s="8">
        <v>351</v>
      </c>
    </row>
    <row r="190" ht="16.0" customHeight="true">
      <c r="A190" t="n" s="7">
        <v>5.0466076E7</v>
      </c>
      <c r="B190" t="s" s="8">
        <v>334</v>
      </c>
      <c r="C190" t="n" s="8">
        <f>IF(false,"120921370", "120921370")</f>
      </c>
      <c r="D190" t="s" s="8">
        <v>343</v>
      </c>
      <c r="E190" t="n" s="8">
        <v>1.0</v>
      </c>
      <c r="F190" t="n" s="8">
        <v>628.0</v>
      </c>
      <c r="G190" t="s" s="8">
        <v>55</v>
      </c>
      <c r="H190" t="s" s="8">
        <v>334</v>
      </c>
      <c r="I190" t="s" s="8">
        <v>352</v>
      </c>
    </row>
    <row r="191" ht="16.0" customHeight="true">
      <c r="A191" t="n" s="7">
        <v>5.0464639E7</v>
      </c>
      <c r="B191" t="s" s="8">
        <v>334</v>
      </c>
      <c r="C191" t="n" s="8">
        <f>IF(false,"120922947", "120922947")</f>
      </c>
      <c r="D191" t="s" s="8">
        <v>323</v>
      </c>
      <c r="E191" t="n" s="8">
        <v>1.0</v>
      </c>
      <c r="F191" t="n" s="8">
        <v>289.0</v>
      </c>
      <c r="G191" t="s" s="8">
        <v>72</v>
      </c>
      <c r="H191" t="s" s="8">
        <v>334</v>
      </c>
      <c r="I191" t="s" s="8">
        <v>353</v>
      </c>
    </row>
    <row r="192" ht="16.0" customHeight="true">
      <c r="A192" t="n" s="7">
        <v>5.0486013E7</v>
      </c>
      <c r="B192" t="s" s="8">
        <v>334</v>
      </c>
      <c r="C192" t="n" s="8">
        <f>IF(false,"002-098", "002-098")</f>
      </c>
      <c r="D192" t="s" s="8">
        <v>250</v>
      </c>
      <c r="E192" t="n" s="8">
        <v>1.0</v>
      </c>
      <c r="F192" t="n" s="8">
        <v>348.0</v>
      </c>
      <c r="G192" t="s" s="8">
        <v>72</v>
      </c>
      <c r="H192" t="s" s="8">
        <v>334</v>
      </c>
      <c r="I192" t="s" s="8">
        <v>354</v>
      </c>
    </row>
    <row r="193" ht="16.0" customHeight="true">
      <c r="A193" t="n" s="7">
        <v>5.0510104E7</v>
      </c>
      <c r="B193" t="s" s="8">
        <v>334</v>
      </c>
      <c r="C193" t="n" s="8">
        <f>IF(false,"120922522", "120922522")</f>
      </c>
      <c r="D193" t="s" s="8">
        <v>355</v>
      </c>
      <c r="E193" t="n" s="8">
        <v>2.0</v>
      </c>
      <c r="F193" t="n" s="8">
        <v>1495.0</v>
      </c>
      <c r="G193" t="s" s="8">
        <v>55</v>
      </c>
      <c r="H193" t="s" s="8">
        <v>334</v>
      </c>
      <c r="I193" t="s" s="8">
        <v>356</v>
      </c>
    </row>
    <row r="194" ht="16.0" customHeight="true">
      <c r="A194" t="n" s="7">
        <v>5.0510104E7</v>
      </c>
      <c r="B194" t="s" s="8">
        <v>334</v>
      </c>
      <c r="C194" t="n" s="8">
        <f>IF(false,"120921606", "120921606")</f>
      </c>
      <c r="D194" t="s" s="8">
        <v>357</v>
      </c>
      <c r="E194" t="n" s="8">
        <v>1.0</v>
      </c>
      <c r="F194" t="n" s="8">
        <v>275.0</v>
      </c>
      <c r="G194" t="s" s="8">
        <v>55</v>
      </c>
      <c r="H194" t="s" s="8">
        <v>334</v>
      </c>
      <c r="I194" t="s" s="8">
        <v>356</v>
      </c>
    </row>
    <row r="195" ht="16.0" customHeight="true">
      <c r="A195" t="n" s="7">
        <v>5.0711507E7</v>
      </c>
      <c r="B195" t="s" s="8">
        <v>358</v>
      </c>
      <c r="C195" t="n" s="8">
        <f>IF(false,"005-1513", "005-1513")</f>
      </c>
      <c r="D195" t="s" s="8">
        <v>252</v>
      </c>
      <c r="E195" t="n" s="8">
        <v>1.0</v>
      </c>
      <c r="F195" t="n" s="8">
        <v>79.0</v>
      </c>
      <c r="G195" t="s" s="8">
        <v>53</v>
      </c>
      <c r="H195" t="s" s="8">
        <v>358</v>
      </c>
      <c r="I195" t="s" s="8">
        <v>359</v>
      </c>
    </row>
    <row r="196" ht="16.0" customHeight="true">
      <c r="A196" t="n" s="7">
        <v>5.0712956E7</v>
      </c>
      <c r="B196" t="s" s="8">
        <v>358</v>
      </c>
      <c r="C196" t="n" s="8">
        <f>IF(false,"120923171", "120923171")</f>
      </c>
      <c r="D196" t="s" s="8">
        <v>360</v>
      </c>
      <c r="E196" t="n" s="8">
        <v>1.0</v>
      </c>
      <c r="F196" t="n" s="8">
        <v>500.0</v>
      </c>
      <c r="G196" t="s" s="8">
        <v>53</v>
      </c>
      <c r="H196" t="s" s="8">
        <v>358</v>
      </c>
      <c r="I196" t="s" s="8">
        <v>361</v>
      </c>
    </row>
    <row r="197" ht="16.0" customHeight="true">
      <c r="A197" t="n" s="7">
        <v>5.0714135E7</v>
      </c>
      <c r="B197" t="s" s="8">
        <v>358</v>
      </c>
      <c r="C197" t="n" s="8">
        <f>IF(false,"120921897", "120921897")</f>
      </c>
      <c r="D197" t="s" s="8">
        <v>362</v>
      </c>
      <c r="E197" t="n" s="8">
        <v>1.0</v>
      </c>
      <c r="F197" t="n" s="8">
        <v>239.0</v>
      </c>
      <c r="G197" t="s" s="8">
        <v>53</v>
      </c>
      <c r="H197" t="s" s="8">
        <v>358</v>
      </c>
      <c r="I197" t="s" s="8">
        <v>363</v>
      </c>
    </row>
    <row r="198" ht="16.0" customHeight="true">
      <c r="A198" t="n" s="7">
        <v>5.0725607E7</v>
      </c>
      <c r="B198" t="s" s="8">
        <v>358</v>
      </c>
      <c r="C198" t="n" s="8">
        <f>IF(false,"120921897", "120921897")</f>
      </c>
      <c r="D198" t="s" s="8">
        <v>362</v>
      </c>
      <c r="E198" t="n" s="8">
        <v>1.0</v>
      </c>
      <c r="F198" t="n" s="8">
        <v>339.0</v>
      </c>
      <c r="G198" t="s" s="8">
        <v>53</v>
      </c>
      <c r="H198" t="s" s="8">
        <v>358</v>
      </c>
      <c r="I198" t="s" s="8">
        <v>364</v>
      </c>
    </row>
    <row r="199" ht="16.0" customHeight="true">
      <c r="A199" t="n" s="7">
        <v>5.0745536E7</v>
      </c>
      <c r="B199" t="s" s="8">
        <v>358</v>
      </c>
      <c r="C199" t="n" s="8">
        <f>IF(false,"005-1517", "005-1517")</f>
      </c>
      <c r="D199" t="s" s="8">
        <v>236</v>
      </c>
      <c r="E199" t="n" s="8">
        <v>1.0</v>
      </c>
      <c r="F199" t="n" s="8">
        <v>134.0</v>
      </c>
      <c r="G199" t="s" s="8">
        <v>53</v>
      </c>
      <c r="H199" t="s" s="8">
        <v>358</v>
      </c>
      <c r="I199" t="s" s="8">
        <v>365</v>
      </c>
    </row>
    <row r="200" ht="16.0" customHeight="true">
      <c r="A200" t="n" s="7">
        <v>5.0751315E7</v>
      </c>
      <c r="B200" t="s" s="8">
        <v>358</v>
      </c>
      <c r="C200" t="n" s="8">
        <f>IF(false,"120921202", "120921202")</f>
      </c>
      <c r="D200" t="s" s="8">
        <v>366</v>
      </c>
      <c r="E200" t="n" s="8">
        <v>1.0</v>
      </c>
      <c r="F200" t="n" s="8">
        <v>1.0</v>
      </c>
      <c r="G200" t="s" s="8">
        <v>55</v>
      </c>
      <c r="H200" t="s" s="8">
        <v>358</v>
      </c>
      <c r="I200" t="s" s="8">
        <v>367</v>
      </c>
    </row>
    <row r="201" ht="16.0" customHeight="true">
      <c r="A201" t="n" s="7">
        <v>5.0764145E7</v>
      </c>
      <c r="B201" t="s" s="8">
        <v>358</v>
      </c>
      <c r="C201" t="n" s="8">
        <f>IF(false,"120921370", "120921370")</f>
      </c>
      <c r="D201" t="s" s="8">
        <v>343</v>
      </c>
      <c r="E201" t="n" s="8">
        <v>1.0</v>
      </c>
      <c r="F201" t="n" s="8">
        <v>1578.0</v>
      </c>
      <c r="G201" t="s" s="8">
        <v>55</v>
      </c>
      <c r="H201" t="s" s="8">
        <v>368</v>
      </c>
      <c r="I201" t="s" s="8">
        <v>369</v>
      </c>
    </row>
    <row r="202" ht="16.0" customHeight="true">
      <c r="A202" t="n" s="7">
        <v>5.0757887E7</v>
      </c>
      <c r="B202" t="s" s="8">
        <v>358</v>
      </c>
      <c r="C202" t="n" s="8">
        <f>IF(false,"120922947", "120922947")</f>
      </c>
      <c r="D202" t="s" s="8">
        <v>323</v>
      </c>
      <c r="E202" t="n" s="8">
        <v>1.0</v>
      </c>
      <c r="F202" t="n" s="8">
        <v>124.0</v>
      </c>
      <c r="G202" t="s" s="8">
        <v>72</v>
      </c>
      <c r="H202" t="s" s="8">
        <v>368</v>
      </c>
      <c r="I202" t="s" s="8">
        <v>370</v>
      </c>
    </row>
    <row r="203" ht="16.0" customHeight="true">
      <c r="A203" t="n" s="7">
        <v>5.0787867E7</v>
      </c>
      <c r="B203" t="s" s="8">
        <v>358</v>
      </c>
      <c r="C203" t="n" s="8">
        <f>IF(false,"005-1512", "005-1512")</f>
      </c>
      <c r="D203" t="s" s="8">
        <v>298</v>
      </c>
      <c r="E203" t="n" s="8">
        <v>1.0</v>
      </c>
      <c r="F203" t="n" s="8">
        <v>130.0</v>
      </c>
      <c r="G203" t="s" s="8">
        <v>53</v>
      </c>
      <c r="H203" t="s" s="8">
        <v>368</v>
      </c>
      <c r="I203" t="s" s="8">
        <v>371</v>
      </c>
    </row>
    <row r="204" ht="16.0" customHeight="true">
      <c r="A204" t="n" s="7">
        <v>5.0822486E7</v>
      </c>
      <c r="B204" t="s" s="8">
        <v>368</v>
      </c>
      <c r="C204" t="n" s="8">
        <f>IF(false,"120921935", "120921935")</f>
      </c>
      <c r="D204" t="s" s="8">
        <v>372</v>
      </c>
      <c r="E204" t="n" s="8">
        <v>1.0</v>
      </c>
      <c r="F204" t="n" s="8">
        <v>85.0</v>
      </c>
      <c r="G204" t="s" s="8">
        <v>53</v>
      </c>
      <c r="H204" t="s" s="8">
        <v>368</v>
      </c>
      <c r="I204" t="s" s="8">
        <v>373</v>
      </c>
    </row>
    <row r="205" ht="16.0" customHeight="true">
      <c r="A205" t="n" s="7">
        <v>5.0777556E7</v>
      </c>
      <c r="B205" t="s" s="8">
        <v>358</v>
      </c>
      <c r="C205" t="n" s="8">
        <f>IF(false,"120923124", "120923124")</f>
      </c>
      <c r="D205" t="s" s="8">
        <v>374</v>
      </c>
      <c r="E205" t="n" s="8">
        <v>1.0</v>
      </c>
      <c r="F205" t="n" s="8">
        <v>493.0</v>
      </c>
      <c r="G205" t="s" s="8">
        <v>53</v>
      </c>
      <c r="H205" t="s" s="8">
        <v>368</v>
      </c>
      <c r="I205" t="s" s="8">
        <v>375</v>
      </c>
    </row>
    <row r="206" ht="16.0" customHeight="true">
      <c r="A206" t="n" s="7">
        <v>5.0755683E7</v>
      </c>
      <c r="B206" t="s" s="8">
        <v>358</v>
      </c>
      <c r="C206" t="n" s="8">
        <f>IF(false,"005-1255", "005-1255")</f>
      </c>
      <c r="D206" t="s" s="8">
        <v>162</v>
      </c>
      <c r="E206" t="n" s="8">
        <v>1.0</v>
      </c>
      <c r="F206" t="n" s="8">
        <v>170.0</v>
      </c>
      <c r="G206" t="s" s="8">
        <v>53</v>
      </c>
      <c r="H206" t="s" s="8">
        <v>368</v>
      </c>
      <c r="I206" t="s" s="8">
        <v>376</v>
      </c>
    </row>
    <row r="207" ht="16.0" customHeight="true">
      <c r="A207" t="n" s="7">
        <v>5.080376E7</v>
      </c>
      <c r="B207" t="s" s="8">
        <v>358</v>
      </c>
      <c r="C207" t="n" s="8">
        <f>IF(false,"120923126", "120923126")</f>
      </c>
      <c r="D207" t="s" s="8">
        <v>377</v>
      </c>
      <c r="E207" t="n" s="8">
        <v>1.0</v>
      </c>
      <c r="F207" t="n" s="8">
        <v>390.0</v>
      </c>
      <c r="G207" t="s" s="8">
        <v>53</v>
      </c>
      <c r="H207" t="s" s="8">
        <v>368</v>
      </c>
      <c r="I207" t="s" s="8">
        <v>378</v>
      </c>
    </row>
    <row r="208" ht="16.0" customHeight="true">
      <c r="A208" t="n" s="7">
        <v>5.0818518E7</v>
      </c>
      <c r="B208" t="s" s="8">
        <v>368</v>
      </c>
      <c r="C208" t="n" s="8">
        <f>IF(false,"005-1376", "005-1376")</f>
      </c>
      <c r="D208" t="s" s="8">
        <v>223</v>
      </c>
      <c r="E208" t="n" s="8">
        <v>1.0</v>
      </c>
      <c r="F208" t="n" s="8">
        <v>101.0</v>
      </c>
      <c r="G208" t="s" s="8">
        <v>53</v>
      </c>
      <c r="H208" t="s" s="8">
        <v>368</v>
      </c>
      <c r="I208" t="s" s="8">
        <v>379</v>
      </c>
    </row>
    <row r="209" ht="16.0" customHeight="true">
      <c r="A209" t="n" s="7">
        <v>5.0764145E7</v>
      </c>
      <c r="B209" t="s" s="8">
        <v>358</v>
      </c>
      <c r="C209" t="n" s="8">
        <f>IF(false,"120921370", "120921370")</f>
      </c>
      <c r="D209" t="s" s="8">
        <v>343</v>
      </c>
      <c r="E209" t="n" s="8">
        <v>1.0</v>
      </c>
      <c r="F209" t="n" s="8">
        <v>220.0</v>
      </c>
      <c r="G209" t="s" s="8">
        <v>53</v>
      </c>
      <c r="H209" t="s" s="8">
        <v>368</v>
      </c>
      <c r="I209" t="s" s="8">
        <v>380</v>
      </c>
    </row>
    <row r="210" ht="16.0" customHeight="true">
      <c r="A210" t="n" s="7">
        <v>5.0796123E7</v>
      </c>
      <c r="B210" t="s" s="8">
        <v>358</v>
      </c>
      <c r="C210" t="n" s="8">
        <f>IF(false,"120921900", "120921900")</f>
      </c>
      <c r="D210" t="s" s="8">
        <v>381</v>
      </c>
      <c r="E210" t="n" s="8">
        <v>1.0</v>
      </c>
      <c r="F210" t="n" s="8">
        <v>129.0</v>
      </c>
      <c r="G210" t="s" s="8">
        <v>53</v>
      </c>
      <c r="H210" t="s" s="8">
        <v>368</v>
      </c>
      <c r="I210" t="s" s="8">
        <v>382</v>
      </c>
    </row>
    <row r="211" ht="16.0" customHeight="true">
      <c r="A211" t="n" s="7">
        <v>5.0767086E7</v>
      </c>
      <c r="B211" t="s" s="8">
        <v>358</v>
      </c>
      <c r="C211" t="n" s="8">
        <f>IF(false,"120923164", "120923164")</f>
      </c>
      <c r="D211" t="s" s="8">
        <v>383</v>
      </c>
      <c r="E211" t="n" s="8">
        <v>1.0</v>
      </c>
      <c r="F211" t="n" s="8">
        <v>2328.0</v>
      </c>
      <c r="G211" t="s" s="8">
        <v>55</v>
      </c>
      <c r="H211" t="s" s="8">
        <v>368</v>
      </c>
      <c r="I211" t="s" s="8">
        <v>384</v>
      </c>
    </row>
    <row r="212" ht="16.0" customHeight="true">
      <c r="A212" t="n" s="7">
        <v>5.0817123E7</v>
      </c>
      <c r="B212" t="s" s="8">
        <v>368</v>
      </c>
      <c r="C212" t="n" s="8">
        <f>IF(false,"005-1380", "005-1380")</f>
      </c>
      <c r="D212" t="s" s="8">
        <v>385</v>
      </c>
      <c r="E212" t="n" s="8">
        <v>1.0</v>
      </c>
      <c r="F212" t="n" s="8">
        <v>419.0</v>
      </c>
      <c r="G212" t="s" s="8">
        <v>55</v>
      </c>
      <c r="H212" t="s" s="8">
        <v>368</v>
      </c>
      <c r="I212" t="s" s="8">
        <v>386</v>
      </c>
    </row>
    <row r="213" ht="16.0" customHeight="true">
      <c r="A213" t="n" s="7">
        <v>5.0796123E7</v>
      </c>
      <c r="B213" t="s" s="8">
        <v>358</v>
      </c>
      <c r="C213" t="n" s="8">
        <f>IF(false,"120921900", "120921900")</f>
      </c>
      <c r="D213" t="s" s="8">
        <v>381</v>
      </c>
      <c r="E213" t="n" s="8">
        <v>1.0</v>
      </c>
      <c r="F213" t="n" s="8">
        <v>144.0</v>
      </c>
      <c r="G213" t="s" s="8">
        <v>72</v>
      </c>
      <c r="H213" t="s" s="8">
        <v>368</v>
      </c>
      <c r="I213" t="s" s="8">
        <v>387</v>
      </c>
    </row>
    <row r="214" ht="16.0" customHeight="true">
      <c r="A214" t="n" s="7">
        <v>5.0818518E7</v>
      </c>
      <c r="B214" t="s" s="8">
        <v>368</v>
      </c>
      <c r="C214" t="n" s="8">
        <f>IF(false,"005-1376", "005-1376")</f>
      </c>
      <c r="D214" t="s" s="8">
        <v>223</v>
      </c>
      <c r="E214" t="n" s="8">
        <v>1.0</v>
      </c>
      <c r="F214" t="n" s="8">
        <v>139.0</v>
      </c>
      <c r="G214" t="s" s="8">
        <v>72</v>
      </c>
      <c r="H214" t="s" s="8">
        <v>368</v>
      </c>
      <c r="I214" t="s" s="8">
        <v>388</v>
      </c>
    </row>
    <row r="215" ht="16.0" customHeight="true">
      <c r="A215" t="n" s="7">
        <v>5.081055E7</v>
      </c>
      <c r="B215" t="s" s="8">
        <v>358</v>
      </c>
      <c r="C215" t="n" s="8">
        <f>IF(false,"120921202", "120921202")</f>
      </c>
      <c r="D215" t="s" s="8">
        <v>366</v>
      </c>
      <c r="E215" t="n" s="8">
        <v>1.0</v>
      </c>
      <c r="F215" t="n" s="8">
        <v>20.0</v>
      </c>
      <c r="G215" t="s" s="8">
        <v>55</v>
      </c>
      <c r="H215" t="s" s="8">
        <v>368</v>
      </c>
      <c r="I215" t="s" s="8">
        <v>389</v>
      </c>
    </row>
    <row r="216" ht="16.0" customHeight="true">
      <c r="A216" t="n" s="7">
        <v>5.0815766E7</v>
      </c>
      <c r="B216" t="s" s="8">
        <v>368</v>
      </c>
      <c r="C216" t="n" s="8">
        <f>IF(false,"120922947", "120922947")</f>
      </c>
      <c r="D216" t="s" s="8">
        <v>323</v>
      </c>
      <c r="E216" t="n" s="8">
        <v>1.0</v>
      </c>
      <c r="F216" t="n" s="8">
        <v>1998.0</v>
      </c>
      <c r="G216" t="s" s="8">
        <v>55</v>
      </c>
      <c r="H216" t="s" s="8">
        <v>368</v>
      </c>
      <c r="I216" t="s" s="8">
        <v>390</v>
      </c>
    </row>
    <row r="217" ht="16.0" customHeight="true">
      <c r="A217" t="n" s="7">
        <v>5.0751973E7</v>
      </c>
      <c r="B217" t="s" s="8">
        <v>358</v>
      </c>
      <c r="C217" t="n" s="8">
        <f>IF(false,"120921544", "120921544")</f>
      </c>
      <c r="D217" t="s" s="8">
        <v>391</v>
      </c>
      <c r="E217" t="n" s="8">
        <v>1.0</v>
      </c>
      <c r="F217" t="n" s="8">
        <v>38.0</v>
      </c>
      <c r="G217" t="s" s="8">
        <v>72</v>
      </c>
      <c r="H217" t="s" s="8">
        <v>368</v>
      </c>
      <c r="I217" t="s" s="8">
        <v>392</v>
      </c>
    </row>
    <row r="218" ht="16.0" customHeight="true">
      <c r="A218" t="n" s="7">
        <v>5.0836691E7</v>
      </c>
      <c r="B218" t="s" s="8">
        <v>368</v>
      </c>
      <c r="C218" t="n" s="8">
        <f>IF(false,"120923130", "120923130")</f>
      </c>
      <c r="D218" t="s" s="8">
        <v>393</v>
      </c>
      <c r="E218" t="n" s="8">
        <v>1.0</v>
      </c>
      <c r="F218" t="n" s="8">
        <v>500.0</v>
      </c>
      <c r="G218" t="s" s="8">
        <v>53</v>
      </c>
      <c r="H218" t="s" s="8">
        <v>368</v>
      </c>
      <c r="I218" t="s" s="8">
        <v>394</v>
      </c>
    </row>
    <row r="219" ht="16.0" customHeight="true">
      <c r="A219" t="n" s="7">
        <v>5.085084E7</v>
      </c>
      <c r="B219" t="s" s="8">
        <v>368</v>
      </c>
      <c r="C219" t="n" s="8">
        <f>IF(false,"120923168", "120923168")</f>
      </c>
      <c r="D219" t="s" s="8">
        <v>395</v>
      </c>
      <c r="E219" t="n" s="8">
        <v>1.0</v>
      </c>
      <c r="F219" t="n" s="8">
        <v>1980.0</v>
      </c>
      <c r="G219" t="s" s="8">
        <v>72</v>
      </c>
      <c r="H219" t="s" s="8">
        <v>368</v>
      </c>
      <c r="I219" t="s" s="8">
        <v>396</v>
      </c>
    </row>
    <row r="220" ht="16.0" customHeight="true">
      <c r="A220" t="n" s="7">
        <v>5.0870262E7</v>
      </c>
      <c r="B220" t="s" s="8">
        <v>368</v>
      </c>
      <c r="C220" t="n" s="8">
        <f>IF(false,"005-1515", "005-1515")</f>
      </c>
      <c r="D220" t="s" s="8">
        <v>279</v>
      </c>
      <c r="E220" t="n" s="8">
        <v>1.0</v>
      </c>
      <c r="F220" t="n" s="8">
        <v>100.0</v>
      </c>
      <c r="G220" t="s" s="8">
        <v>53</v>
      </c>
      <c r="H220" t="s" s="8">
        <v>368</v>
      </c>
      <c r="I220" t="s" s="8">
        <v>397</v>
      </c>
    </row>
    <row r="221" ht="16.0" customHeight="true">
      <c r="A221" t="n" s="7">
        <v>5.0870252E7</v>
      </c>
      <c r="B221" t="s" s="8">
        <v>368</v>
      </c>
      <c r="C221" t="n" s="8">
        <f>IF(false,"120922872", "120922872")</f>
      </c>
      <c r="D221" t="s" s="8">
        <v>314</v>
      </c>
      <c r="E221" t="n" s="8">
        <v>1.0</v>
      </c>
      <c r="F221" t="n" s="8">
        <v>355.0</v>
      </c>
      <c r="G221" t="s" s="8">
        <v>53</v>
      </c>
      <c r="H221" t="s" s="8">
        <v>368</v>
      </c>
      <c r="I221" t="s" s="8">
        <v>398</v>
      </c>
    </row>
    <row r="222" ht="16.0" customHeight="true">
      <c r="A222" t="n" s="7">
        <v>5.0870252E7</v>
      </c>
      <c r="B222" t="s" s="8">
        <v>368</v>
      </c>
      <c r="C222" t="n" s="8">
        <f>IF(false,"120922872", "120922872")</f>
      </c>
      <c r="D222" t="s" s="8">
        <v>314</v>
      </c>
      <c r="E222" t="n" s="8">
        <v>1.0</v>
      </c>
      <c r="F222" t="n" s="8">
        <v>185.0</v>
      </c>
      <c r="G222" t="s" s="8">
        <v>72</v>
      </c>
      <c r="H222" t="s" s="8">
        <v>368</v>
      </c>
      <c r="I222" t="s" s="8">
        <v>399</v>
      </c>
    </row>
    <row r="223" ht="16.0" customHeight="true">
      <c r="A223" t="n" s="7">
        <v>5.0881483E7</v>
      </c>
      <c r="B223" t="s" s="8">
        <v>368</v>
      </c>
      <c r="C223" t="n" s="8">
        <f>IF(false,"120921935", "120921935")</f>
      </c>
      <c r="D223" t="s" s="8">
        <v>372</v>
      </c>
      <c r="E223" t="n" s="8">
        <v>3.0</v>
      </c>
      <c r="F223" t="n" s="8">
        <v>1332.0</v>
      </c>
      <c r="G223" t="s" s="8">
        <v>72</v>
      </c>
      <c r="H223" t="s" s="8">
        <v>368</v>
      </c>
      <c r="I223" t="s" s="8">
        <v>400</v>
      </c>
    </row>
    <row r="224" ht="16.0" customHeight="true">
      <c r="A224" t="n" s="7">
        <v>5.0882061E7</v>
      </c>
      <c r="B224" t="s" s="8">
        <v>368</v>
      </c>
      <c r="C224" t="n" s="8">
        <f>IF(false,"005-1377", "005-1377")</f>
      </c>
      <c r="D224" t="s" s="8">
        <v>317</v>
      </c>
      <c r="E224" t="n" s="8">
        <v>1.0</v>
      </c>
      <c r="F224" t="n" s="8">
        <v>189.0</v>
      </c>
      <c r="G224" t="s" s="8">
        <v>53</v>
      </c>
      <c r="H224" t="s" s="8">
        <v>368</v>
      </c>
      <c r="I224" t="s" s="8">
        <v>401</v>
      </c>
    </row>
    <row r="225" ht="16.0" customHeight="true">
      <c r="A225" t="n" s="7">
        <v>5.0882061E7</v>
      </c>
      <c r="B225" t="s" s="8">
        <v>368</v>
      </c>
      <c r="C225" t="n" s="8">
        <f>IF(false,"005-1377", "005-1377")</f>
      </c>
      <c r="D225" t="s" s="8">
        <v>317</v>
      </c>
      <c r="E225" t="n" s="8">
        <v>1.0</v>
      </c>
      <c r="F225" t="n" s="8">
        <v>88.0</v>
      </c>
      <c r="G225" t="s" s="8">
        <v>72</v>
      </c>
      <c r="H225" t="s" s="8">
        <v>368</v>
      </c>
      <c r="I225" t="s" s="8">
        <v>402</v>
      </c>
    </row>
    <row r="226" ht="16.0" customHeight="true">
      <c r="A226" t="n" s="7">
        <v>5.0882153E7</v>
      </c>
      <c r="B226" t="s" s="8">
        <v>368</v>
      </c>
      <c r="C226" t="n" s="8">
        <f>IF(false,"120922651", "120922651")</f>
      </c>
      <c r="D226" t="s" s="8">
        <v>403</v>
      </c>
      <c r="E226" t="n" s="8">
        <v>1.0</v>
      </c>
      <c r="F226" t="n" s="8">
        <v>83.0</v>
      </c>
      <c r="G226" t="s" s="8">
        <v>53</v>
      </c>
      <c r="H226" t="s" s="8">
        <v>368</v>
      </c>
      <c r="I226" t="s" s="8">
        <v>404</v>
      </c>
    </row>
    <row r="227" ht="16.0" customHeight="true">
      <c r="A227" t="n" s="7">
        <v>5.0887002E7</v>
      </c>
      <c r="B227" t="s" s="8">
        <v>368</v>
      </c>
      <c r="C227" t="n" s="8">
        <f>IF(false,"01-004122", "01-004122")</f>
      </c>
      <c r="D227" t="s" s="8">
        <v>405</v>
      </c>
      <c r="E227" t="n" s="8">
        <v>1.0</v>
      </c>
      <c r="F227" t="n" s="8">
        <v>1258.0</v>
      </c>
      <c r="G227" t="s" s="8">
        <v>55</v>
      </c>
      <c r="H227" t="s" s="8">
        <v>368</v>
      </c>
      <c r="I227" t="s" s="8">
        <v>406</v>
      </c>
    </row>
    <row r="228" ht="16.0" customHeight="true">
      <c r="A228" t="n" s="7">
        <v>5.088976E7</v>
      </c>
      <c r="B228" t="s" s="8">
        <v>368</v>
      </c>
      <c r="C228" t="n" s="8">
        <f>IF(false,"005-1379", "005-1379")</f>
      </c>
      <c r="D228" t="s" s="8">
        <v>407</v>
      </c>
      <c r="E228" t="n" s="8">
        <v>1.0</v>
      </c>
      <c r="F228" t="n" s="8">
        <v>286.0</v>
      </c>
      <c r="G228" t="s" s="8">
        <v>53</v>
      </c>
      <c r="H228" t="s" s="8">
        <v>368</v>
      </c>
      <c r="I228" t="s" s="8">
        <v>408</v>
      </c>
    </row>
    <row r="229" ht="16.0" customHeight="true">
      <c r="A229" t="n" s="7">
        <v>5.0953607E7</v>
      </c>
      <c r="B229" t="s" s="8">
        <v>368</v>
      </c>
      <c r="C229" t="n" s="8">
        <f>IF(false,"120921995", "120921995")</f>
      </c>
      <c r="D229" t="s" s="8">
        <v>121</v>
      </c>
      <c r="E229" t="n" s="8">
        <v>1.0</v>
      </c>
      <c r="F229" t="n" s="8">
        <v>149.0</v>
      </c>
      <c r="G229" t="s" s="8">
        <v>53</v>
      </c>
      <c r="H229" t="s" s="8">
        <v>409</v>
      </c>
      <c r="I229" t="s" s="8">
        <v>410</v>
      </c>
    </row>
    <row r="230" ht="16.0" customHeight="true">
      <c r="A230" t="n" s="7">
        <v>5.0946462E7</v>
      </c>
      <c r="B230" t="s" s="8">
        <v>368</v>
      </c>
      <c r="C230" t="n" s="8">
        <f>IF(false,"005-1511", "005-1511")</f>
      </c>
      <c r="D230" t="s" s="8">
        <v>411</v>
      </c>
      <c r="E230" t="n" s="8">
        <v>1.0</v>
      </c>
      <c r="F230" t="n" s="8">
        <v>226.0</v>
      </c>
      <c r="G230" t="s" s="8">
        <v>53</v>
      </c>
      <c r="H230" t="s" s="8">
        <v>409</v>
      </c>
      <c r="I230" t="s" s="8">
        <v>412</v>
      </c>
    </row>
    <row r="231" ht="16.0" customHeight="true">
      <c r="A231" t="n" s="7">
        <v>5.0953151E7</v>
      </c>
      <c r="B231" t="s" s="8">
        <v>368</v>
      </c>
      <c r="C231" t="n" s="8">
        <f>IF(false,"120922388", "120922388")</f>
      </c>
      <c r="D231" t="s" s="8">
        <v>413</v>
      </c>
      <c r="E231" t="n" s="8">
        <v>1.0</v>
      </c>
      <c r="F231" t="n" s="8">
        <v>55.0</v>
      </c>
      <c r="G231" t="s" s="8">
        <v>53</v>
      </c>
      <c r="H231" t="s" s="8">
        <v>409</v>
      </c>
      <c r="I231" t="s" s="8">
        <v>414</v>
      </c>
    </row>
    <row r="232" ht="16.0" customHeight="true">
      <c r="A232" t="n" s="7">
        <v>5.0922357E7</v>
      </c>
      <c r="B232" t="s" s="8">
        <v>368</v>
      </c>
      <c r="C232" t="n" s="8">
        <f>IF(false,"120923171", "120923171")</f>
      </c>
      <c r="D232" t="s" s="8">
        <v>360</v>
      </c>
      <c r="E232" t="n" s="8">
        <v>1.0</v>
      </c>
      <c r="F232" t="n" s="8">
        <v>500.0</v>
      </c>
      <c r="G232" t="s" s="8">
        <v>53</v>
      </c>
      <c r="H232" t="s" s="8">
        <v>409</v>
      </c>
      <c r="I232" t="s" s="8">
        <v>415</v>
      </c>
    </row>
    <row r="233" ht="16.0" customHeight="true">
      <c r="A233" t="n" s="7">
        <v>5.0911378E7</v>
      </c>
      <c r="B233" t="s" s="8">
        <v>368</v>
      </c>
      <c r="C233" t="n" s="8">
        <f>IF(false,"120921202", "120921202")</f>
      </c>
      <c r="D233" t="s" s="8">
        <v>366</v>
      </c>
      <c r="E233" t="n" s="8">
        <v>1.0</v>
      </c>
      <c r="F233" t="n" s="8">
        <v>272.0</v>
      </c>
      <c r="G233" t="s" s="8">
        <v>53</v>
      </c>
      <c r="H233" t="s" s="8">
        <v>409</v>
      </c>
      <c r="I233" t="s" s="8">
        <v>416</v>
      </c>
    </row>
    <row r="234" ht="16.0" customHeight="true">
      <c r="A234" t="n" s="7">
        <v>5.0959141E7</v>
      </c>
      <c r="B234" t="s" s="8">
        <v>409</v>
      </c>
      <c r="C234" t="n" s="8">
        <f>IF(false,"120921429", "120921429")</f>
      </c>
      <c r="D234" t="s" s="8">
        <v>417</v>
      </c>
      <c r="E234" t="n" s="8">
        <v>2.0</v>
      </c>
      <c r="F234" t="n" s="8">
        <v>302.0</v>
      </c>
      <c r="G234" t="s" s="8">
        <v>53</v>
      </c>
      <c r="H234" t="s" s="8">
        <v>409</v>
      </c>
      <c r="I234" t="s" s="8">
        <v>418</v>
      </c>
    </row>
    <row r="235" ht="16.0" customHeight="true">
      <c r="A235" t="n" s="7">
        <v>5.0912492E7</v>
      </c>
      <c r="B235" t="s" s="8">
        <v>368</v>
      </c>
      <c r="C235" t="n" s="8">
        <f>IF(false,"120922956", "120922956")</f>
      </c>
      <c r="D235" t="s" s="8">
        <v>419</v>
      </c>
      <c r="E235" t="n" s="8">
        <v>1.0</v>
      </c>
      <c r="F235" t="n" s="8">
        <v>442.0</v>
      </c>
      <c r="G235" t="s" s="8">
        <v>53</v>
      </c>
      <c r="H235" t="s" s="8">
        <v>409</v>
      </c>
      <c r="I235" t="s" s="8">
        <v>420</v>
      </c>
    </row>
    <row r="236" ht="16.0" customHeight="true">
      <c r="A236" t="n" s="7">
        <v>5.0916519E7</v>
      </c>
      <c r="B236" t="s" s="8">
        <v>368</v>
      </c>
      <c r="C236" t="n" s="8">
        <f>IF(false,"120922947", "120922947")</f>
      </c>
      <c r="D236" t="s" s="8">
        <v>323</v>
      </c>
      <c r="E236" t="n" s="8">
        <v>1.0</v>
      </c>
      <c r="F236" t="n" s="8">
        <v>301.0</v>
      </c>
      <c r="G236" t="s" s="8">
        <v>53</v>
      </c>
      <c r="H236" t="s" s="8">
        <v>409</v>
      </c>
      <c r="I236" t="s" s="8">
        <v>421</v>
      </c>
    </row>
    <row r="237" ht="16.0" customHeight="true">
      <c r="A237" t="n" s="7">
        <v>5.097518E7</v>
      </c>
      <c r="B237" t="s" s="8">
        <v>409</v>
      </c>
      <c r="C237" t="n" s="8">
        <f>IF(false,"005-1512", "005-1512")</f>
      </c>
      <c r="D237" t="s" s="8">
        <v>298</v>
      </c>
      <c r="E237" t="n" s="8">
        <v>1.0</v>
      </c>
      <c r="F237" t="n" s="8">
        <v>140.0</v>
      </c>
      <c r="G237" t="s" s="8">
        <v>53</v>
      </c>
      <c r="H237" t="s" s="8">
        <v>409</v>
      </c>
      <c r="I237" t="s" s="8">
        <v>422</v>
      </c>
    </row>
    <row r="238" ht="16.0" customHeight="true">
      <c r="A238" t="n" s="7">
        <v>5.0915436E7</v>
      </c>
      <c r="B238" t="s" s="8">
        <v>368</v>
      </c>
      <c r="C238" t="n" s="8">
        <f>IF(false,"120921202", "120921202")</f>
      </c>
      <c r="D238" t="s" s="8">
        <v>366</v>
      </c>
      <c r="E238" t="n" s="8">
        <v>10.0</v>
      </c>
      <c r="F238" t="n" s="8">
        <v>1500.0</v>
      </c>
      <c r="G238" t="s" s="8">
        <v>53</v>
      </c>
      <c r="H238" t="s" s="8">
        <v>409</v>
      </c>
      <c r="I238" t="s" s="8">
        <v>423</v>
      </c>
    </row>
    <row r="239" ht="16.0" customHeight="true">
      <c r="A239" t="n" s="7">
        <v>5.097518E7</v>
      </c>
      <c r="B239" t="s" s="8">
        <v>409</v>
      </c>
      <c r="C239" t="n" s="8">
        <f>IF(false,"005-1512", "005-1512")</f>
      </c>
      <c r="D239" t="s" s="8">
        <v>298</v>
      </c>
      <c r="E239" t="n" s="8">
        <v>1.0</v>
      </c>
      <c r="F239" t="n" s="8">
        <v>64.0</v>
      </c>
      <c r="G239" t="s" s="8">
        <v>55</v>
      </c>
      <c r="H239" t="s" s="8">
        <v>409</v>
      </c>
      <c r="I239" t="s" s="8">
        <v>424</v>
      </c>
    </row>
    <row r="240" ht="16.0" customHeight="true">
      <c r="A240" t="n" s="7">
        <v>5.0937703E7</v>
      </c>
      <c r="B240" t="s" s="8">
        <v>368</v>
      </c>
      <c r="C240" t="n" s="8">
        <f>IF(false,"120922947", "120922947")</f>
      </c>
      <c r="D240" t="s" s="8">
        <v>323</v>
      </c>
      <c r="E240" t="n" s="8">
        <v>1.0</v>
      </c>
      <c r="F240" t="n" s="8">
        <v>175.0</v>
      </c>
      <c r="G240" t="s" s="8">
        <v>72</v>
      </c>
      <c r="H240" t="s" s="8">
        <v>409</v>
      </c>
      <c r="I240" t="s" s="8">
        <v>425</v>
      </c>
    </row>
    <row r="241" ht="16.0" customHeight="true">
      <c r="A241" t="n" s="7">
        <v>5.0953151E7</v>
      </c>
      <c r="B241" t="s" s="8">
        <v>368</v>
      </c>
      <c r="C241" t="n" s="8">
        <f>IF(false,"120922388", "120922388")</f>
      </c>
      <c r="D241" t="s" s="8">
        <v>413</v>
      </c>
      <c r="E241" t="n" s="8">
        <v>1.0</v>
      </c>
      <c r="F241" t="n" s="8">
        <v>16.0</v>
      </c>
      <c r="G241" t="s" s="8">
        <v>55</v>
      </c>
      <c r="H241" t="s" s="8">
        <v>409</v>
      </c>
      <c r="I241" t="s" s="8">
        <v>426</v>
      </c>
    </row>
    <row r="242" ht="16.0" customHeight="true">
      <c r="A242" t="n" s="7">
        <v>5.0908395E7</v>
      </c>
      <c r="B242" t="s" s="8">
        <v>368</v>
      </c>
      <c r="C242" t="n" s="8">
        <f>IF(false,"120922957", "120922957")</f>
      </c>
      <c r="D242" t="s" s="8">
        <v>275</v>
      </c>
      <c r="E242" t="n" s="8">
        <v>1.0</v>
      </c>
      <c r="F242" t="n" s="8">
        <v>341.0</v>
      </c>
      <c r="G242" t="s" s="8">
        <v>55</v>
      </c>
      <c r="H242" t="s" s="8">
        <v>409</v>
      </c>
      <c r="I242" t="s" s="8">
        <v>427</v>
      </c>
    </row>
    <row r="243" ht="16.0" customHeight="true">
      <c r="A243" t="n" s="7">
        <v>5.0916208E7</v>
      </c>
      <c r="B243" t="s" s="8">
        <v>368</v>
      </c>
      <c r="C243" t="n" s="8">
        <f>IF(false,"120922874", "120922874")</f>
      </c>
      <c r="D243" t="s" s="8">
        <v>428</v>
      </c>
      <c r="E243" t="n" s="8">
        <v>1.0</v>
      </c>
      <c r="F243" t="n" s="8">
        <v>2350.0</v>
      </c>
      <c r="G243" t="s" s="8">
        <v>55</v>
      </c>
      <c r="H243" t="s" s="8">
        <v>409</v>
      </c>
      <c r="I243" t="s" s="8">
        <v>429</v>
      </c>
    </row>
    <row r="244" ht="16.0" customHeight="true">
      <c r="A244" t="n" s="7">
        <v>5.0916519E7</v>
      </c>
      <c r="B244" t="s" s="8">
        <v>368</v>
      </c>
      <c r="C244" t="n" s="8">
        <f>IF(false,"120922947", "120922947")</f>
      </c>
      <c r="D244" t="s" s="8">
        <v>323</v>
      </c>
      <c r="E244" t="n" s="8">
        <v>1.0</v>
      </c>
      <c r="F244" t="n" s="8">
        <v>125.0</v>
      </c>
      <c r="G244" t="s" s="8">
        <v>72</v>
      </c>
      <c r="H244" t="s" s="8">
        <v>409</v>
      </c>
      <c r="I244" t="s" s="8">
        <v>430</v>
      </c>
    </row>
    <row r="245" ht="16.0" customHeight="true">
      <c r="A245" t="n" s="7">
        <v>5.0980484E7</v>
      </c>
      <c r="B245" t="s" s="8">
        <v>409</v>
      </c>
      <c r="C245" t="n" s="8">
        <f>IF(false,"005-1516", "005-1516")</f>
      </c>
      <c r="D245" t="s" s="8">
        <v>431</v>
      </c>
      <c r="E245" t="n" s="8">
        <v>1.0</v>
      </c>
      <c r="F245" t="n" s="8">
        <v>107.0</v>
      </c>
      <c r="G245" t="s" s="8">
        <v>53</v>
      </c>
      <c r="H245" t="s" s="8">
        <v>409</v>
      </c>
      <c r="I245" t="s" s="8">
        <v>432</v>
      </c>
    </row>
    <row r="246" ht="16.0" customHeight="true">
      <c r="A246" t="n" s="7">
        <v>5.0980484E7</v>
      </c>
      <c r="B246" t="s" s="8">
        <v>409</v>
      </c>
      <c r="C246" t="n" s="8">
        <f>IF(false,"005-1516", "005-1516")</f>
      </c>
      <c r="D246" t="s" s="8">
        <v>431</v>
      </c>
      <c r="E246" t="n" s="8">
        <v>1.0</v>
      </c>
      <c r="F246" t="n" s="8">
        <v>591.0</v>
      </c>
      <c r="G246" t="s" s="8">
        <v>55</v>
      </c>
      <c r="H246" t="s" s="8">
        <v>409</v>
      </c>
      <c r="I246" t="s" s="8">
        <v>433</v>
      </c>
    </row>
    <row r="247" ht="16.0" customHeight="true">
      <c r="A247" t="n" s="7">
        <v>5.1016766E7</v>
      </c>
      <c r="B247" t="s" s="8">
        <v>409</v>
      </c>
      <c r="C247" t="n" s="8">
        <f>IF(false,"005-1447", "005-1447")</f>
      </c>
      <c r="D247" t="s" s="8">
        <v>434</v>
      </c>
      <c r="E247" t="n" s="8">
        <v>1.0</v>
      </c>
      <c r="F247" t="n" s="8">
        <v>191.0</v>
      </c>
      <c r="G247" t="s" s="8">
        <v>55</v>
      </c>
      <c r="H247" t="s" s="8">
        <v>409</v>
      </c>
      <c r="I247" t="s" s="8">
        <v>435</v>
      </c>
    </row>
    <row r="248" ht="16.0" customHeight="true">
      <c r="A248" t="n" s="7">
        <v>5.1023205E7</v>
      </c>
      <c r="B248" t="s" s="8">
        <v>409</v>
      </c>
      <c r="C248" t="n" s="8">
        <f>IF(false,"120921935", "120921935")</f>
      </c>
      <c r="D248" t="s" s="8">
        <v>372</v>
      </c>
      <c r="E248" t="n" s="8">
        <v>1.0</v>
      </c>
      <c r="F248" t="n" s="8">
        <v>85.0</v>
      </c>
      <c r="G248" t="s" s="8">
        <v>53</v>
      </c>
      <c r="H248" t="s" s="8">
        <v>409</v>
      </c>
      <c r="I248" t="s" s="8">
        <v>436</v>
      </c>
    </row>
    <row r="249" ht="16.0" customHeight="true">
      <c r="A249" t="n" s="7">
        <v>5.1022316E7</v>
      </c>
      <c r="B249" t="s" s="8">
        <v>409</v>
      </c>
      <c r="C249" t="n" s="8">
        <f>IF(false,"120923128", "120923128")</f>
      </c>
      <c r="D249" t="s" s="8">
        <v>238</v>
      </c>
      <c r="E249" t="n" s="8">
        <v>1.0</v>
      </c>
      <c r="F249" t="n" s="8">
        <v>4088.0</v>
      </c>
      <c r="G249" t="s" s="8">
        <v>72</v>
      </c>
      <c r="H249" t="s" s="8">
        <v>409</v>
      </c>
      <c r="I249" t="s" s="8">
        <v>437</v>
      </c>
    </row>
    <row r="250" ht="16.0" customHeight="true">
      <c r="A250" t="n" s="7">
        <v>5.1023205E7</v>
      </c>
      <c r="B250" t="s" s="8">
        <v>409</v>
      </c>
      <c r="C250" t="n" s="8">
        <f>IF(false,"120921935", "120921935")</f>
      </c>
      <c r="D250" t="s" s="8">
        <v>372</v>
      </c>
      <c r="E250" t="n" s="8">
        <v>1.0</v>
      </c>
      <c r="F250" t="n" s="8">
        <v>72.0</v>
      </c>
      <c r="G250" t="s" s="8">
        <v>72</v>
      </c>
      <c r="H250" t="s" s="8">
        <v>409</v>
      </c>
      <c r="I250" t="s" s="8">
        <v>438</v>
      </c>
    </row>
    <row r="251" ht="16.0" customHeight="true">
      <c r="A251" t="n" s="7">
        <v>5.1040473E7</v>
      </c>
      <c r="B251" t="s" s="8">
        <v>409</v>
      </c>
      <c r="C251" t="n" s="8">
        <f>IF(false,"000-633", "000-633")</f>
      </c>
      <c r="D251" t="s" s="8">
        <v>62</v>
      </c>
      <c r="E251" t="n" s="8">
        <v>2.0</v>
      </c>
      <c r="F251" t="n" s="8">
        <v>168.0</v>
      </c>
      <c r="G251" t="s" s="8">
        <v>53</v>
      </c>
      <c r="H251" t="s" s="8">
        <v>409</v>
      </c>
      <c r="I251" t="s" s="8">
        <v>439</v>
      </c>
    </row>
    <row r="252" ht="16.0" customHeight="true">
      <c r="A252" t="n" s="7">
        <v>5.1108183E7</v>
      </c>
      <c r="B252" t="s" s="8">
        <v>440</v>
      </c>
      <c r="C252" t="n" s="8">
        <f>IF(false,"120922005", "120922005")</f>
      </c>
      <c r="D252" t="s" s="8">
        <v>441</v>
      </c>
      <c r="E252" t="n" s="8">
        <v>3.0</v>
      </c>
      <c r="F252" t="n" s="8">
        <v>756.0</v>
      </c>
      <c r="G252" t="s" s="8">
        <v>53</v>
      </c>
      <c r="H252" t="s" s="8">
        <v>440</v>
      </c>
      <c r="I252" t="s" s="8">
        <v>442</v>
      </c>
    </row>
    <row r="253" ht="16.0" customHeight="true">
      <c r="A253" t="n" s="7">
        <v>5.1117037E7</v>
      </c>
      <c r="B253" t="s" s="8">
        <v>440</v>
      </c>
      <c r="C253" t="n" s="8">
        <f>IF(false,"120923155", "120923155")</f>
      </c>
      <c r="D253" t="s" s="8">
        <v>443</v>
      </c>
      <c r="E253" t="n" s="8">
        <v>1.0</v>
      </c>
      <c r="F253" t="n" s="8">
        <v>292.0</v>
      </c>
      <c r="G253" t="s" s="8">
        <v>53</v>
      </c>
      <c r="H253" t="s" s="8">
        <v>440</v>
      </c>
      <c r="I253" t="s" s="8">
        <v>444</v>
      </c>
    </row>
    <row r="254" ht="16.0" customHeight="true">
      <c r="A254" t="n" s="7">
        <v>5.1117037E7</v>
      </c>
      <c r="B254" t="s" s="8">
        <v>440</v>
      </c>
      <c r="C254" t="n" s="8">
        <f>IF(false,"120922987", "120922987")</f>
      </c>
      <c r="D254" t="s" s="8">
        <v>273</v>
      </c>
      <c r="E254" t="n" s="8">
        <v>1.0</v>
      </c>
      <c r="F254" t="n" s="8">
        <v>208.0</v>
      </c>
      <c r="G254" t="s" s="8">
        <v>53</v>
      </c>
      <c r="H254" t="s" s="8">
        <v>440</v>
      </c>
      <c r="I254" t="s" s="8">
        <v>444</v>
      </c>
    </row>
    <row r="255" ht="16.0" customHeight="true">
      <c r="A255" t="n" s="7">
        <v>5.1093549E7</v>
      </c>
      <c r="B255" t="s" s="8">
        <v>409</v>
      </c>
      <c r="C255" t="n" s="8">
        <f>IF(false,"005-1516", "005-1516")</f>
      </c>
      <c r="D255" t="s" s="8">
        <v>431</v>
      </c>
      <c r="E255" t="n" s="8">
        <v>1.0</v>
      </c>
      <c r="F255" t="n" s="8">
        <v>107.0</v>
      </c>
      <c r="G255" t="s" s="8">
        <v>53</v>
      </c>
      <c r="H255" t="s" s="8">
        <v>440</v>
      </c>
      <c r="I255" t="s" s="8">
        <v>445</v>
      </c>
    </row>
    <row r="256" ht="16.0" customHeight="true">
      <c r="A256" t="n" s="7">
        <v>5.1111025E7</v>
      </c>
      <c r="B256" t="s" s="8">
        <v>440</v>
      </c>
      <c r="C256" t="n" s="8">
        <f>IF(false,"120923130", "120923130")</f>
      </c>
      <c r="D256" t="s" s="8">
        <v>393</v>
      </c>
      <c r="E256" t="n" s="8">
        <v>1.0</v>
      </c>
      <c r="F256" t="n" s="8">
        <v>500.0</v>
      </c>
      <c r="G256" t="s" s="8">
        <v>53</v>
      </c>
      <c r="H256" t="s" s="8">
        <v>440</v>
      </c>
      <c r="I256" t="s" s="8">
        <v>446</v>
      </c>
    </row>
    <row r="257" ht="16.0" customHeight="true">
      <c r="A257" t="n" s="7">
        <v>5.1108517E7</v>
      </c>
      <c r="B257" t="s" s="8">
        <v>440</v>
      </c>
      <c r="C257" t="n" s="8">
        <f>IF(false,"120922941", "120922941")</f>
      </c>
      <c r="D257" t="s" s="8">
        <v>447</v>
      </c>
      <c r="E257" t="n" s="8">
        <v>1.0</v>
      </c>
      <c r="F257" t="n" s="8">
        <v>647.0</v>
      </c>
      <c r="G257" t="s" s="8">
        <v>55</v>
      </c>
      <c r="H257" t="s" s="8">
        <v>440</v>
      </c>
      <c r="I257" t="s" s="8">
        <v>448</v>
      </c>
    </row>
    <row r="258" ht="16.0" customHeight="true">
      <c r="A258" t="n" s="7">
        <v>5.1093549E7</v>
      </c>
      <c r="B258" t="s" s="8">
        <v>409</v>
      </c>
      <c r="C258" t="n" s="8">
        <f>IF(false,"005-1516", "005-1516")</f>
      </c>
      <c r="D258" t="s" s="8">
        <v>431</v>
      </c>
      <c r="E258" t="n" s="8">
        <v>1.0</v>
      </c>
      <c r="F258" t="n" s="8">
        <v>195.0</v>
      </c>
      <c r="G258" t="s" s="8">
        <v>55</v>
      </c>
      <c r="H258" t="s" s="8">
        <v>440</v>
      </c>
      <c r="I258" t="s" s="8">
        <v>449</v>
      </c>
    </row>
    <row r="259" ht="16.0" customHeight="true">
      <c r="A259" t="n" s="7">
        <v>5.1105487E7</v>
      </c>
      <c r="B259" t="s" s="8">
        <v>409</v>
      </c>
      <c r="C259" t="n" s="8">
        <f>IF(false,"120922947", "120922947")</f>
      </c>
      <c r="D259" t="s" s="8">
        <v>323</v>
      </c>
      <c r="E259" t="n" s="8">
        <v>1.0</v>
      </c>
      <c r="F259" t="n" s="8">
        <v>1998.0</v>
      </c>
      <c r="G259" t="s" s="8">
        <v>55</v>
      </c>
      <c r="H259" t="s" s="8">
        <v>440</v>
      </c>
      <c r="I259" t="s" s="8">
        <v>450</v>
      </c>
    </row>
    <row r="260" ht="16.0" customHeight="true">
      <c r="A260" t="n" s="7">
        <v>5.1121519E7</v>
      </c>
      <c r="B260" t="s" s="8">
        <v>440</v>
      </c>
      <c r="C260" t="n" s="8">
        <f>IF(false,"120921935", "120921935")</f>
      </c>
      <c r="D260" t="s" s="8">
        <v>372</v>
      </c>
      <c r="E260" t="n" s="8">
        <v>1.0</v>
      </c>
      <c r="F260" t="n" s="8">
        <v>444.0</v>
      </c>
      <c r="G260" t="s" s="8">
        <v>55</v>
      </c>
      <c r="H260" t="s" s="8">
        <v>440</v>
      </c>
      <c r="I260" t="s" s="8">
        <v>451</v>
      </c>
    </row>
    <row r="261" ht="16.0" customHeight="true">
      <c r="A261" t="n" s="7">
        <v>5.1152715E7</v>
      </c>
      <c r="B261" t="s" s="8">
        <v>440</v>
      </c>
      <c r="C261" t="n" s="8">
        <f>IF(false,"120921995", "120921995")</f>
      </c>
      <c r="D261" t="s" s="8">
        <v>121</v>
      </c>
      <c r="E261" t="n" s="8">
        <v>1.0</v>
      </c>
      <c r="F261" t="n" s="8">
        <v>300.0</v>
      </c>
      <c r="G261" t="s" s="8">
        <v>55</v>
      </c>
      <c r="H261" t="s" s="8">
        <v>440</v>
      </c>
      <c r="I261" t="s" s="8">
        <v>452</v>
      </c>
    </row>
    <row r="262" ht="16.0" customHeight="true">
      <c r="A262" t="n" s="7">
        <v>5.1177521E7</v>
      </c>
      <c r="B262" t="s" s="8">
        <v>440</v>
      </c>
      <c r="C262" t="n" s="8">
        <f>IF(false,"120922874", "120922874")</f>
      </c>
      <c r="D262" t="s" s="8">
        <v>428</v>
      </c>
      <c r="E262" t="n" s="8">
        <v>1.0</v>
      </c>
      <c r="F262" t="n" s="8">
        <v>227.0</v>
      </c>
      <c r="G262" t="s" s="8">
        <v>53</v>
      </c>
      <c r="H262" t="s" s="8">
        <v>440</v>
      </c>
      <c r="I262" t="s" s="8">
        <v>453</v>
      </c>
    </row>
    <row r="263" ht="16.0" customHeight="true">
      <c r="A263" t="n" s="7">
        <v>5.1182296E7</v>
      </c>
      <c r="B263" t="s" s="8">
        <v>440</v>
      </c>
      <c r="C263" t="n" s="8">
        <f>IF(false,"005-1377", "005-1377")</f>
      </c>
      <c r="D263" t="s" s="8">
        <v>317</v>
      </c>
      <c r="E263" t="n" s="8">
        <v>1.0</v>
      </c>
      <c r="F263" t="n" s="8">
        <v>7.0</v>
      </c>
      <c r="G263" t="s" s="8">
        <v>53</v>
      </c>
      <c r="H263" t="s" s="8">
        <v>440</v>
      </c>
      <c r="I263" t="s" s="8">
        <v>454</v>
      </c>
    </row>
    <row r="264" ht="16.0" customHeight="true">
      <c r="A264" t="n" s="7">
        <v>5.118207E7</v>
      </c>
      <c r="B264" t="s" s="8">
        <v>440</v>
      </c>
      <c r="C264" t="n" s="8">
        <f>IF(false,"120921818", "120921818")</f>
      </c>
      <c r="D264" t="s" s="8">
        <v>455</v>
      </c>
      <c r="E264" t="n" s="8">
        <v>1.0</v>
      </c>
      <c r="F264" t="n" s="8">
        <v>680.0</v>
      </c>
      <c r="G264" t="s" s="8">
        <v>72</v>
      </c>
      <c r="H264" t="s" s="8">
        <v>440</v>
      </c>
      <c r="I264" t="s" s="8">
        <v>456</v>
      </c>
    </row>
    <row r="265" ht="16.0" customHeight="true">
      <c r="A265" t="n" s="7">
        <v>5.1181004E7</v>
      </c>
      <c r="B265" t="s" s="8">
        <v>440</v>
      </c>
      <c r="C265" t="n" s="8">
        <f>IF(false,"120922649", "120922649")</f>
      </c>
      <c r="D265" t="s" s="8">
        <v>457</v>
      </c>
      <c r="E265" t="n" s="8">
        <v>1.0</v>
      </c>
      <c r="F265" t="n" s="8">
        <v>133.0</v>
      </c>
      <c r="G265" t="s" s="8">
        <v>55</v>
      </c>
      <c r="H265" t="s" s="8">
        <v>440</v>
      </c>
      <c r="I265" t="s" s="8">
        <v>458</v>
      </c>
    </row>
    <row r="266" ht="16.0" customHeight="true">
      <c r="A266" t="n" s="7">
        <v>5.1189452E7</v>
      </c>
      <c r="B266" t="s" s="8">
        <v>440</v>
      </c>
      <c r="C266" t="n" s="8">
        <f>IF(false,"005-1381", "005-1381")</f>
      </c>
      <c r="D266" t="s" s="8">
        <v>459</v>
      </c>
      <c r="E266" t="n" s="8">
        <v>1.0</v>
      </c>
      <c r="F266" t="n" s="8">
        <v>680.0</v>
      </c>
      <c r="G266" t="s" s="8">
        <v>72</v>
      </c>
      <c r="H266" t="s" s="8">
        <v>440</v>
      </c>
      <c r="I266" t="s" s="8">
        <v>460</v>
      </c>
    </row>
    <row r="267" ht="16.0" customHeight="true">
      <c r="A267" t="n" s="7">
        <v>5.1194766E7</v>
      </c>
      <c r="B267" t="s" s="8">
        <v>440</v>
      </c>
      <c r="C267" t="n" s="8">
        <f>IF(false,"120923128", "120923128")</f>
      </c>
      <c r="D267" t="s" s="8">
        <v>238</v>
      </c>
      <c r="E267" t="n" s="8">
        <v>1.0</v>
      </c>
      <c r="F267" t="n" s="8">
        <v>354.0</v>
      </c>
      <c r="G267" t="s" s="8">
        <v>53</v>
      </c>
      <c r="H267" t="s" s="8">
        <v>461</v>
      </c>
      <c r="I267" t="s" s="8">
        <v>462</v>
      </c>
    </row>
    <row r="268" ht="16.0" customHeight="true">
      <c r="A268" t="n" s="7">
        <v>5.1224337E7</v>
      </c>
      <c r="B268" t="s" s="8">
        <v>440</v>
      </c>
      <c r="C268" t="n" s="8">
        <f>IF(false,"120923129", "120923129")</f>
      </c>
      <c r="D268" t="s" s="8">
        <v>463</v>
      </c>
      <c r="E268" t="n" s="8">
        <v>1.0</v>
      </c>
      <c r="F268" t="n" s="8">
        <v>500.0</v>
      </c>
      <c r="G268" t="s" s="8">
        <v>53</v>
      </c>
      <c r="H268" t="s" s="8">
        <v>461</v>
      </c>
      <c r="I268" t="s" s="8">
        <v>464</v>
      </c>
    </row>
    <row r="269" ht="16.0" customHeight="true">
      <c r="A269" t="n" s="7">
        <v>5.1224337E7</v>
      </c>
      <c r="B269" t="s" s="8">
        <v>440</v>
      </c>
      <c r="C269" t="n" s="8">
        <f>IF(false,"120923129", "120923129")</f>
      </c>
      <c r="D269" t="s" s="8">
        <v>463</v>
      </c>
      <c r="E269" t="n" s="8">
        <v>1.0</v>
      </c>
      <c r="F269" t="n" s="8">
        <v>33.0</v>
      </c>
      <c r="G269" t="s" s="8">
        <v>72</v>
      </c>
      <c r="H269" t="s" s="8">
        <v>461</v>
      </c>
      <c r="I269" t="s" s="8">
        <v>465</v>
      </c>
    </row>
    <row r="270" ht="16.0" customHeight="true">
      <c r="A270" t="n" s="7">
        <v>5.1240598E7</v>
      </c>
      <c r="B270" t="s" s="8">
        <v>440</v>
      </c>
      <c r="C270" t="n" s="8">
        <f>IF(false,"120921439", "120921439")</f>
      </c>
      <c r="D270" t="s" s="8">
        <v>263</v>
      </c>
      <c r="E270" t="n" s="8">
        <v>1.0</v>
      </c>
      <c r="F270" t="n" s="8">
        <v>157.0</v>
      </c>
      <c r="G270" t="s" s="8">
        <v>55</v>
      </c>
      <c r="H270" t="s" s="8">
        <v>461</v>
      </c>
      <c r="I270" t="s" s="8">
        <v>466</v>
      </c>
    </row>
    <row r="271" ht="16.0" customHeight="true">
      <c r="A271" t="n" s="7">
        <v>5.1258754E7</v>
      </c>
      <c r="B271" t="s" s="8">
        <v>461</v>
      </c>
      <c r="C271" t="n" s="8">
        <f>IF(false,"005-1378", "005-1378")</f>
      </c>
      <c r="D271" t="s" s="8">
        <v>135</v>
      </c>
      <c r="E271" t="n" s="8">
        <v>1.0</v>
      </c>
      <c r="F271" t="n" s="8">
        <v>162.0</v>
      </c>
      <c r="G271" t="s" s="8">
        <v>53</v>
      </c>
      <c r="H271" t="s" s="8">
        <v>461</v>
      </c>
      <c r="I271" t="s" s="8">
        <v>467</v>
      </c>
    </row>
    <row r="272" ht="16.0" customHeight="true">
      <c r="A272" t="n" s="7">
        <v>5.125799E7</v>
      </c>
      <c r="B272" t="s" s="8">
        <v>461</v>
      </c>
      <c r="C272" t="n" s="8">
        <f>IF(false,"005-1255", "005-1255")</f>
      </c>
      <c r="D272" t="s" s="8">
        <v>162</v>
      </c>
      <c r="E272" t="n" s="8">
        <v>1.0</v>
      </c>
      <c r="F272" t="n" s="8">
        <v>170.0</v>
      </c>
      <c r="G272" t="s" s="8">
        <v>53</v>
      </c>
      <c r="H272" t="s" s="8">
        <v>461</v>
      </c>
      <c r="I272" t="s" s="8">
        <v>468</v>
      </c>
    </row>
    <row r="273" ht="16.0" customHeight="true">
      <c r="A273" t="n" s="7">
        <v>5.1269796E7</v>
      </c>
      <c r="B273" t="s" s="8">
        <v>461</v>
      </c>
      <c r="C273" t="n" s="8">
        <f>IF(false,"120921935", "120921935")</f>
      </c>
      <c r="D273" t="s" s="8">
        <v>372</v>
      </c>
      <c r="E273" t="n" s="8">
        <v>2.0</v>
      </c>
      <c r="F273" t="n" s="8">
        <v>170.0</v>
      </c>
      <c r="G273" t="s" s="8">
        <v>53</v>
      </c>
      <c r="H273" t="s" s="8">
        <v>461</v>
      </c>
      <c r="I273" t="s" s="8">
        <v>469</v>
      </c>
    </row>
    <row r="274" ht="16.0" customHeight="true">
      <c r="A274" t="n" s="7">
        <v>5.127483E7</v>
      </c>
      <c r="B274" t="s" s="8">
        <v>461</v>
      </c>
      <c r="C274" t="n" s="8">
        <f>IF(false,"005-1255", "005-1255")</f>
      </c>
      <c r="D274" t="s" s="8">
        <v>162</v>
      </c>
      <c r="E274" t="n" s="8">
        <v>2.0</v>
      </c>
      <c r="F274" t="n" s="8">
        <v>340.0</v>
      </c>
      <c r="G274" t="s" s="8">
        <v>53</v>
      </c>
      <c r="H274" t="s" s="8">
        <v>461</v>
      </c>
      <c r="I274" t="s" s="8">
        <v>470</v>
      </c>
    </row>
    <row r="275" ht="16.0" customHeight="true">
      <c r="A275" t="n" s="7">
        <v>5.127483E7</v>
      </c>
      <c r="B275" t="s" s="8">
        <v>461</v>
      </c>
      <c r="C275" t="n" s="8">
        <f>IF(false,"005-1255", "005-1255")</f>
      </c>
      <c r="D275" t="s" s="8">
        <v>162</v>
      </c>
      <c r="E275" t="n" s="8">
        <v>2.0</v>
      </c>
      <c r="F275" t="n" s="8">
        <v>355.0</v>
      </c>
      <c r="G275" t="s" s="8">
        <v>55</v>
      </c>
      <c r="H275" t="s" s="8">
        <v>461</v>
      </c>
      <c r="I275" t="s" s="8">
        <v>471</v>
      </c>
    </row>
    <row r="276" ht="16.0" customHeight="true">
      <c r="A276" t="n" s="7">
        <v>5.1291395E7</v>
      </c>
      <c r="B276" t="s" s="8">
        <v>461</v>
      </c>
      <c r="C276" t="n" s="8">
        <f>IF(false,"120921935", "120921935")</f>
      </c>
      <c r="D276" t="s" s="8">
        <v>372</v>
      </c>
      <c r="E276" t="n" s="8">
        <v>1.0</v>
      </c>
      <c r="F276" t="n" s="8">
        <v>85.0</v>
      </c>
      <c r="G276" t="s" s="8">
        <v>53</v>
      </c>
      <c r="H276" t="s" s="8">
        <v>461</v>
      </c>
      <c r="I276" t="s" s="8">
        <v>472</v>
      </c>
    </row>
    <row r="277" ht="16.0" customHeight="true">
      <c r="A277" t="n" s="7">
        <v>5.1292469E7</v>
      </c>
      <c r="B277" t="s" s="8">
        <v>461</v>
      </c>
      <c r="C277" t="n" s="8">
        <f>IF(false,"120921202", "120921202")</f>
      </c>
      <c r="D277" t="s" s="8">
        <v>366</v>
      </c>
      <c r="E277" t="n" s="8">
        <v>1.0</v>
      </c>
      <c r="F277" t="n" s="8">
        <v>295.0</v>
      </c>
      <c r="G277" t="s" s="8">
        <v>72</v>
      </c>
      <c r="H277" t="s" s="8">
        <v>461</v>
      </c>
      <c r="I277" t="s" s="8">
        <v>473</v>
      </c>
    </row>
    <row r="278" ht="16.0" customHeight="true">
      <c r="A278" t="n" s="7">
        <v>5.1301929E7</v>
      </c>
      <c r="B278" t="s" s="8">
        <v>461</v>
      </c>
      <c r="C278" t="n" s="8">
        <f>IF(false,"120923128", "120923128")</f>
      </c>
      <c r="D278" t="s" s="8">
        <v>238</v>
      </c>
      <c r="E278" t="n" s="8">
        <v>1.0</v>
      </c>
      <c r="F278" t="n" s="8">
        <v>1.0</v>
      </c>
      <c r="G278" t="s" s="8">
        <v>55</v>
      </c>
      <c r="H278" t="s" s="8">
        <v>461</v>
      </c>
      <c r="I278" t="s" s="8">
        <v>474</v>
      </c>
    </row>
    <row r="279" ht="16.0" customHeight="true">
      <c r="A279" t="n" s="7">
        <v>5.1312704E7</v>
      </c>
      <c r="B279" t="s" s="8">
        <v>461</v>
      </c>
      <c r="C279" t="n" s="8">
        <f>IF(false,"001-334", "001-334")</f>
      </c>
      <c r="D279" t="s" s="8">
        <v>475</v>
      </c>
      <c r="E279" t="n" s="8">
        <v>1.0</v>
      </c>
      <c r="F279" t="n" s="8">
        <v>1.0</v>
      </c>
      <c r="G279" t="s" s="8">
        <v>55</v>
      </c>
      <c r="H279" t="s" s="8">
        <v>461</v>
      </c>
      <c r="I279" t="s" s="8">
        <v>476</v>
      </c>
    </row>
    <row r="280" ht="16.0" customHeight="true">
      <c r="A280" t="n" s="7">
        <v>5.1319398E7</v>
      </c>
      <c r="B280" t="s" s="8">
        <v>461</v>
      </c>
      <c r="C280" t="n" s="8">
        <f>IF(false,"005-1273", "005-1273")</f>
      </c>
      <c r="D280" t="s" s="8">
        <v>321</v>
      </c>
      <c r="E280" t="n" s="8">
        <v>1.0</v>
      </c>
      <c r="F280" t="n" s="8">
        <v>229.0</v>
      </c>
      <c r="G280" t="s" s="8">
        <v>53</v>
      </c>
      <c r="H280" t="s" s="8">
        <v>461</v>
      </c>
      <c r="I280" t="s" s="8">
        <v>477</v>
      </c>
    </row>
    <row r="281" ht="16.0" customHeight="true">
      <c r="A281" t="n" s="7">
        <v>5.1319398E7</v>
      </c>
      <c r="B281" t="s" s="8">
        <v>461</v>
      </c>
      <c r="C281" t="n" s="8">
        <f>IF(false,"005-1273", "005-1273")</f>
      </c>
      <c r="D281" t="s" s="8">
        <v>321</v>
      </c>
      <c r="E281" t="n" s="8">
        <v>1.0</v>
      </c>
      <c r="F281" t="n" s="8">
        <v>1.0</v>
      </c>
      <c r="G281" t="s" s="8">
        <v>55</v>
      </c>
      <c r="H281" t="s" s="8">
        <v>461</v>
      </c>
      <c r="I281" t="s" s="8">
        <v>478</v>
      </c>
    </row>
    <row r="282" ht="16.0" customHeight="true">
      <c r="A282" t="n" s="7">
        <v>5.1335295E7</v>
      </c>
      <c r="B282" t="s" s="8">
        <v>461</v>
      </c>
      <c r="C282" t="n" s="8">
        <f>IF(false,"003-315", "003-315")</f>
      </c>
      <c r="D282" t="s" s="8">
        <v>208</v>
      </c>
      <c r="E282" t="n" s="8">
        <v>1.0</v>
      </c>
      <c r="F282" t="n" s="8">
        <v>90.0</v>
      </c>
      <c r="G282" t="s" s="8">
        <v>53</v>
      </c>
      <c r="H282" t="s" s="8">
        <v>461</v>
      </c>
      <c r="I282" t="s" s="8">
        <v>479</v>
      </c>
    </row>
    <row r="283" ht="16.0" customHeight="true">
      <c r="A283" t="n" s="7">
        <v>5.135748E7</v>
      </c>
      <c r="B283" t="s" s="8">
        <v>461</v>
      </c>
      <c r="C283" t="n" s="8">
        <f>IF(false,"005-1254", "005-1254")</f>
      </c>
      <c r="D283" t="s" s="8">
        <v>171</v>
      </c>
      <c r="E283" t="n" s="8">
        <v>1.0</v>
      </c>
      <c r="F283" t="n" s="8">
        <v>145.0</v>
      </c>
      <c r="G283" t="s" s="8">
        <v>53</v>
      </c>
      <c r="H283" t="s" s="8">
        <v>480</v>
      </c>
      <c r="I283" t="s" s="8">
        <v>481</v>
      </c>
    </row>
    <row r="284" ht="16.0" customHeight="true">
      <c r="A284" t="n" s="7">
        <v>5.135049E7</v>
      </c>
      <c r="B284" t="s" s="8">
        <v>461</v>
      </c>
      <c r="C284" t="n" s="8">
        <f>IF(false,"120921202", "120921202")</f>
      </c>
      <c r="D284" t="s" s="8">
        <v>366</v>
      </c>
      <c r="E284" t="n" s="8">
        <v>1.0</v>
      </c>
      <c r="F284" t="n" s="8">
        <v>134.0</v>
      </c>
      <c r="G284" t="s" s="8">
        <v>72</v>
      </c>
      <c r="H284" t="s" s="8">
        <v>480</v>
      </c>
      <c r="I284" t="s" s="8">
        <v>482</v>
      </c>
    </row>
    <row r="285" ht="16.0" customHeight="true">
      <c r="A285" t="n" s="7">
        <v>5.137198E7</v>
      </c>
      <c r="B285" t="s" s="8">
        <v>461</v>
      </c>
      <c r="C285" t="n" s="8">
        <f>IF(false,"120906023", "120906023")</f>
      </c>
      <c r="D285" t="s" s="8">
        <v>483</v>
      </c>
      <c r="E285" t="n" s="8">
        <v>1.0</v>
      </c>
      <c r="F285" t="n" s="8">
        <v>26.0</v>
      </c>
      <c r="G285" t="s" s="8">
        <v>72</v>
      </c>
      <c r="H285" t="s" s="8">
        <v>480</v>
      </c>
      <c r="I285" t="s" s="8">
        <v>484</v>
      </c>
    </row>
    <row r="286" ht="16.0" customHeight="true">
      <c r="A286" t="n" s="7">
        <v>5.1364898E7</v>
      </c>
      <c r="B286" t="s" s="8">
        <v>461</v>
      </c>
      <c r="C286" t="n" s="8">
        <f>IF(false,"120921202", "120921202")</f>
      </c>
      <c r="D286" t="s" s="8">
        <v>366</v>
      </c>
      <c r="E286" t="n" s="8">
        <v>6.0</v>
      </c>
      <c r="F286" t="n" s="8">
        <v>7522.0</v>
      </c>
      <c r="G286" t="s" s="8">
        <v>55</v>
      </c>
      <c r="H286" t="s" s="8">
        <v>480</v>
      </c>
      <c r="I286" t="s" s="8">
        <v>485</v>
      </c>
    </row>
    <row r="287" ht="16.0" customHeight="true">
      <c r="A287" t="n" s="7">
        <v>5.1434946E7</v>
      </c>
      <c r="B287" t="s" s="8">
        <v>480</v>
      </c>
      <c r="C287" t="n" s="8">
        <f>IF(false,"120923128", "120923128")</f>
      </c>
      <c r="D287" t="s" s="8">
        <v>238</v>
      </c>
      <c r="E287" t="n" s="8">
        <v>1.0</v>
      </c>
      <c r="F287" t="n" s="8">
        <v>231.0</v>
      </c>
      <c r="G287" t="s" s="8">
        <v>53</v>
      </c>
      <c r="H287" t="s" s="8">
        <v>480</v>
      </c>
      <c r="I287" t="s" s="8">
        <v>486</v>
      </c>
    </row>
    <row r="288" ht="16.0" customHeight="true">
      <c r="A288" t="n" s="7">
        <v>5.1434946E7</v>
      </c>
      <c r="B288" t="s" s="8">
        <v>480</v>
      </c>
      <c r="C288" t="n" s="8">
        <f>IF(false,"120923176", "120923176")</f>
      </c>
      <c r="D288" t="s" s="8">
        <v>487</v>
      </c>
      <c r="E288" t="n" s="8">
        <v>1.0</v>
      </c>
      <c r="F288" t="n" s="8">
        <v>139.0</v>
      </c>
      <c r="G288" t="s" s="8">
        <v>53</v>
      </c>
      <c r="H288" t="s" s="8">
        <v>480</v>
      </c>
      <c r="I288" t="s" s="8">
        <v>486</v>
      </c>
    </row>
    <row r="289" ht="16.0" customHeight="true">
      <c r="A289" t="n" s="7">
        <v>5.1434946E7</v>
      </c>
      <c r="B289" t="s" s="8">
        <v>480</v>
      </c>
      <c r="C289" t="n" s="8">
        <f>IF(false,"120922984", "120922984")</f>
      </c>
      <c r="D289" t="s" s="8">
        <v>488</v>
      </c>
      <c r="E289" t="n" s="8">
        <v>2.0</v>
      </c>
      <c r="F289" t="n" s="8">
        <v>130.0</v>
      </c>
      <c r="G289" t="s" s="8">
        <v>53</v>
      </c>
      <c r="H289" t="s" s="8">
        <v>480</v>
      </c>
      <c r="I289" t="s" s="8">
        <v>486</v>
      </c>
    </row>
    <row r="290" ht="16.0" customHeight="true">
      <c r="A290" t="n" s="7">
        <v>5.1635839E7</v>
      </c>
      <c r="B290" t="s" s="8">
        <v>489</v>
      </c>
      <c r="C290" t="n" s="8">
        <f>IF(false,"003-318", "003-318")</f>
      </c>
      <c r="D290" t="s" s="8">
        <v>212</v>
      </c>
      <c r="E290" t="n" s="8">
        <v>1.0</v>
      </c>
      <c r="F290" t="n" s="8">
        <v>128.0</v>
      </c>
      <c r="G290" t="s" s="8">
        <v>53</v>
      </c>
      <c r="H290" t="s" s="8">
        <v>489</v>
      </c>
      <c r="I290" t="s" s="8">
        <v>490</v>
      </c>
    </row>
    <row r="291" ht="16.0" customHeight="true">
      <c r="A291" t="n" s="7">
        <v>5.1637212E7</v>
      </c>
      <c r="B291" t="s" s="8">
        <v>489</v>
      </c>
      <c r="C291" t="n" s="8">
        <f>IF(false,"005-1513", "005-1513")</f>
      </c>
      <c r="D291" t="s" s="8">
        <v>252</v>
      </c>
      <c r="E291" t="n" s="8">
        <v>1.0</v>
      </c>
      <c r="F291" t="n" s="8">
        <v>79.0</v>
      </c>
      <c r="G291" t="s" s="8">
        <v>53</v>
      </c>
      <c r="H291" t="s" s="8">
        <v>489</v>
      </c>
      <c r="I291" t="s" s="8">
        <v>491</v>
      </c>
    </row>
    <row r="292" ht="16.0" customHeight="true">
      <c r="A292" t="n" s="7">
        <v>5.1621079E7</v>
      </c>
      <c r="B292" t="s" s="8">
        <v>489</v>
      </c>
      <c r="C292" t="n" s="8">
        <f>IF(false,"005-1377", "005-1377")</f>
      </c>
      <c r="D292" t="s" s="8">
        <v>317</v>
      </c>
      <c r="E292" t="n" s="8">
        <v>2.0</v>
      </c>
      <c r="F292" t="n" s="8">
        <v>542.0</v>
      </c>
      <c r="G292" t="s" s="8">
        <v>53</v>
      </c>
      <c r="H292" t="s" s="8">
        <v>489</v>
      </c>
      <c r="I292" t="s" s="8">
        <v>492</v>
      </c>
    </row>
    <row r="293" ht="16.0" customHeight="true">
      <c r="A293" t="n" s="7">
        <v>5.1621079E7</v>
      </c>
      <c r="B293" t="s" s="8">
        <v>489</v>
      </c>
      <c r="C293" t="n" s="8">
        <f>IF(false,"120921815", "120921815")</f>
      </c>
      <c r="D293" t="s" s="8">
        <v>493</v>
      </c>
      <c r="E293" t="n" s="8">
        <v>1.0</v>
      </c>
      <c r="F293" t="n" s="8">
        <v>248.0</v>
      </c>
      <c r="G293" t="s" s="8">
        <v>53</v>
      </c>
      <c r="H293" t="s" s="8">
        <v>489</v>
      </c>
      <c r="I293" t="s" s="8">
        <v>492</v>
      </c>
    </row>
    <row r="294" ht="16.0" customHeight="true">
      <c r="A294" t="n" s="7">
        <v>5.1629014E7</v>
      </c>
      <c r="B294" t="s" s="8">
        <v>489</v>
      </c>
      <c r="C294" t="n" s="8">
        <f>IF(false,"120906023", "120906023")</f>
      </c>
      <c r="D294" t="s" s="8">
        <v>483</v>
      </c>
      <c r="E294" t="n" s="8">
        <v>1.0</v>
      </c>
      <c r="F294" t="n" s="8">
        <v>11.0</v>
      </c>
      <c r="G294" t="s" s="8">
        <v>72</v>
      </c>
      <c r="H294" t="s" s="8">
        <v>489</v>
      </c>
      <c r="I294" t="s" s="8">
        <v>494</v>
      </c>
    </row>
    <row r="295" ht="16.0" customHeight="true">
      <c r="A295" t="n" s="7">
        <v>5.1643754E7</v>
      </c>
      <c r="B295" t="s" s="8">
        <v>489</v>
      </c>
      <c r="C295" t="n" s="8">
        <f>IF(false,"005-1518", "005-1518")</f>
      </c>
      <c r="D295" t="s" s="8">
        <v>495</v>
      </c>
      <c r="E295" t="n" s="8">
        <v>1.0</v>
      </c>
      <c r="F295" t="n" s="8">
        <v>1452.0</v>
      </c>
      <c r="G295" t="s" s="8">
        <v>53</v>
      </c>
      <c r="H295" t="s" s="8">
        <v>489</v>
      </c>
      <c r="I295" t="s" s="8">
        <v>496</v>
      </c>
    </row>
    <row r="296" ht="16.0" customHeight="true">
      <c r="A296" t="n" s="7">
        <v>5.1648425E7</v>
      </c>
      <c r="B296" t="s" s="8">
        <v>489</v>
      </c>
      <c r="C296" t="n" s="8">
        <f>IF(false,"120921942", "120921942")</f>
      </c>
      <c r="D296" t="s" s="8">
        <v>497</v>
      </c>
      <c r="E296" t="n" s="8">
        <v>1.0</v>
      </c>
      <c r="F296" t="n" s="8">
        <v>254.0</v>
      </c>
      <c r="G296" t="s" s="8">
        <v>53</v>
      </c>
      <c r="H296" t="s" s="8">
        <v>489</v>
      </c>
      <c r="I296" t="s" s="8">
        <v>498</v>
      </c>
    </row>
    <row r="297" ht="16.0" customHeight="true">
      <c r="A297" t="n" s="7">
        <v>5.1668095E7</v>
      </c>
      <c r="B297" t="s" s="8">
        <v>489</v>
      </c>
      <c r="C297" t="n" s="8">
        <f>IF(false,"005-1112", "005-1112")</f>
      </c>
      <c r="D297" t="s" s="8">
        <v>499</v>
      </c>
      <c r="E297" t="n" s="8">
        <v>1.0</v>
      </c>
      <c r="F297" t="n" s="8">
        <v>341.0</v>
      </c>
      <c r="G297" t="s" s="8">
        <v>53</v>
      </c>
      <c r="H297" t="s" s="8">
        <v>489</v>
      </c>
      <c r="I297" t="s" s="8">
        <v>500</v>
      </c>
    </row>
    <row r="298" ht="16.0" customHeight="true">
      <c r="A298" t="n" s="7">
        <v>5.1675072E7</v>
      </c>
      <c r="B298" t="s" s="8">
        <v>489</v>
      </c>
      <c r="C298" t="n" s="8">
        <f>IF(false,"120921945", "120921945")</f>
      </c>
      <c r="D298" t="s" s="8">
        <v>501</v>
      </c>
      <c r="E298" t="n" s="8">
        <v>1.0</v>
      </c>
      <c r="F298" t="n" s="8">
        <v>34.0</v>
      </c>
      <c r="G298" t="s" s="8">
        <v>53</v>
      </c>
      <c r="H298" t="s" s="8">
        <v>489</v>
      </c>
      <c r="I298" t="s" s="8">
        <v>502</v>
      </c>
    </row>
    <row r="299" ht="16.0" customHeight="true">
      <c r="A299" t="n" s="7">
        <v>5.1674865E7</v>
      </c>
      <c r="B299" t="s" s="8">
        <v>489</v>
      </c>
      <c r="C299" t="n" s="8">
        <f>IF(false,"120921439", "120921439")</f>
      </c>
      <c r="D299" t="s" s="8">
        <v>263</v>
      </c>
      <c r="E299" t="n" s="8">
        <v>1.0</v>
      </c>
      <c r="F299" t="n" s="8">
        <v>439.0</v>
      </c>
      <c r="G299" t="s" s="8">
        <v>55</v>
      </c>
      <c r="H299" t="s" s="8">
        <v>489</v>
      </c>
      <c r="I299" t="s" s="8">
        <v>503</v>
      </c>
    </row>
    <row r="300" ht="16.0" customHeight="true">
      <c r="A300" t="n" s="7">
        <v>5.1679766E7</v>
      </c>
      <c r="B300" t="s" s="8">
        <v>489</v>
      </c>
      <c r="C300" t="n" s="8">
        <f>IF(false,"120922684", "120922684")</f>
      </c>
      <c r="D300" t="s" s="8">
        <v>504</v>
      </c>
      <c r="E300" t="n" s="8">
        <v>1.0</v>
      </c>
      <c r="F300" t="n" s="8">
        <v>76.0</v>
      </c>
      <c r="G300" t="s" s="8">
        <v>53</v>
      </c>
      <c r="H300" t="s" s="8">
        <v>489</v>
      </c>
      <c r="I300" t="s" s="8">
        <v>505</v>
      </c>
    </row>
    <row r="301" ht="16.0" customHeight="true">
      <c r="A301" t="n" s="7">
        <v>5.1679766E7</v>
      </c>
      <c r="B301" t="s" s="8">
        <v>489</v>
      </c>
      <c r="C301" t="n" s="8">
        <f>IF(false,"120921875", "120921875")</f>
      </c>
      <c r="D301" t="s" s="8">
        <v>506</v>
      </c>
      <c r="E301" t="n" s="8">
        <v>1.0</v>
      </c>
      <c r="F301" t="n" s="8">
        <v>70.0</v>
      </c>
      <c r="G301" t="s" s="8">
        <v>53</v>
      </c>
      <c r="H301" t="s" s="8">
        <v>489</v>
      </c>
      <c r="I301" t="s" s="8">
        <v>505</v>
      </c>
    </row>
    <row r="302" ht="16.0" customHeight="true">
      <c r="A302" t="n" s="7">
        <v>5.1680617E7</v>
      </c>
      <c r="B302" t="s" s="8">
        <v>489</v>
      </c>
      <c r="C302" t="n" s="8">
        <f>IF(false,"120923134", "120923134")</f>
      </c>
      <c r="D302" t="s" s="8">
        <v>507</v>
      </c>
      <c r="E302" t="n" s="8">
        <v>1.0</v>
      </c>
      <c r="F302" t="n" s="8">
        <v>162.0</v>
      </c>
      <c r="G302" t="s" s="8">
        <v>72</v>
      </c>
      <c r="H302" t="s" s="8">
        <v>489</v>
      </c>
      <c r="I302" t="s" s="8">
        <v>508</v>
      </c>
    </row>
    <row r="303" ht="16.0" customHeight="true">
      <c r="A303" t="n" s="7">
        <v>5.1682507E7</v>
      </c>
      <c r="B303" t="s" s="8">
        <v>489</v>
      </c>
      <c r="C303" t="n" s="8">
        <f>IF(false,"120921712", "120921712")</f>
      </c>
      <c r="D303" t="s" s="8">
        <v>509</v>
      </c>
      <c r="E303" t="n" s="8">
        <v>1.0</v>
      </c>
      <c r="F303" t="n" s="8">
        <v>19.0</v>
      </c>
      <c r="G303" t="s" s="8">
        <v>53</v>
      </c>
      <c r="H303" t="s" s="8">
        <v>489</v>
      </c>
      <c r="I303" t="s" s="8">
        <v>510</v>
      </c>
    </row>
    <row r="304" ht="16.0" customHeight="true">
      <c r="A304" t="n" s="7">
        <v>5.1682507E7</v>
      </c>
      <c r="B304" t="s" s="8">
        <v>489</v>
      </c>
      <c r="C304" t="n" s="8">
        <f>IF(false,"120921712", "120921712")</f>
      </c>
      <c r="D304" t="s" s="8">
        <v>509</v>
      </c>
      <c r="E304" t="n" s="8">
        <v>1.0</v>
      </c>
      <c r="F304" t="n" s="8">
        <v>543.0</v>
      </c>
      <c r="G304" t="s" s="8">
        <v>55</v>
      </c>
      <c r="H304" t="s" s="8">
        <v>489</v>
      </c>
      <c r="I304" t="s" s="8">
        <v>511</v>
      </c>
    </row>
    <row r="305" ht="16.0" customHeight="true">
      <c r="A305" t="n" s="7">
        <v>5.169292E7</v>
      </c>
      <c r="B305" t="s" s="8">
        <v>489</v>
      </c>
      <c r="C305" t="n" s="8">
        <f>IF(false,"120921202", "120921202")</f>
      </c>
      <c r="D305" t="s" s="8">
        <v>366</v>
      </c>
      <c r="E305" t="n" s="8">
        <v>5.0</v>
      </c>
      <c r="F305" t="n" s="8">
        <v>1800.0</v>
      </c>
      <c r="G305" t="s" s="8">
        <v>53</v>
      </c>
      <c r="H305" t="s" s="8">
        <v>489</v>
      </c>
      <c r="I305" t="s" s="8">
        <v>512</v>
      </c>
    </row>
    <row r="306" ht="16.0" customHeight="true">
      <c r="A306" t="n" s="7">
        <v>5.169292E7</v>
      </c>
      <c r="B306" t="s" s="8">
        <v>489</v>
      </c>
      <c r="C306" t="n" s="8">
        <f>IF(false,"120921202", "120921202")</f>
      </c>
      <c r="D306" t="s" s="8">
        <v>366</v>
      </c>
      <c r="E306" t="n" s="8">
        <v>5.0</v>
      </c>
      <c r="F306" t="n" s="8">
        <v>3597.0</v>
      </c>
      <c r="G306" t="s" s="8">
        <v>55</v>
      </c>
      <c r="H306" t="s" s="8">
        <v>489</v>
      </c>
      <c r="I306" t="s" s="8">
        <v>513</v>
      </c>
    </row>
    <row r="307" ht="16.0" customHeight="true">
      <c r="A307" t="n" s="7">
        <v>5.1780591E7</v>
      </c>
      <c r="B307" t="s" s="8">
        <v>514</v>
      </c>
      <c r="C307" t="n" s="8">
        <f>IF(false,"120922005", "120922005")</f>
      </c>
      <c r="D307" t="s" s="8">
        <v>441</v>
      </c>
      <c r="E307" t="n" s="8">
        <v>3.0</v>
      </c>
      <c r="F307" t="n" s="8">
        <v>1008.0</v>
      </c>
      <c r="G307" t="s" s="8">
        <v>53</v>
      </c>
      <c r="H307" t="s" s="8">
        <v>514</v>
      </c>
      <c r="I307" t="s" s="8">
        <v>515</v>
      </c>
    </row>
    <row r="308" ht="16.0" customHeight="true">
      <c r="A308" t="n" s="7">
        <v>5.1744565E7</v>
      </c>
      <c r="B308" t="s" s="8">
        <v>489</v>
      </c>
      <c r="C308" t="n" s="8">
        <f>IF(false,"120921853", "120921853")</f>
      </c>
      <c r="D308" t="s" s="8">
        <v>218</v>
      </c>
      <c r="E308" t="n" s="8">
        <v>1.0</v>
      </c>
      <c r="F308" t="n" s="8">
        <v>212.0</v>
      </c>
      <c r="G308" t="s" s="8">
        <v>72</v>
      </c>
      <c r="H308" t="s" s="8">
        <v>514</v>
      </c>
      <c r="I308" t="s" s="8">
        <v>516</v>
      </c>
    </row>
    <row r="309" ht="16.0" customHeight="true">
      <c r="A309" t="n" s="7">
        <v>5.1747751E7</v>
      </c>
      <c r="B309" t="s" s="8">
        <v>489</v>
      </c>
      <c r="C309" t="n" s="8">
        <f>IF(false,"120921471", "120921471")</f>
      </c>
      <c r="D309" t="s" s="8">
        <v>517</v>
      </c>
      <c r="E309" t="n" s="8">
        <v>1.0</v>
      </c>
      <c r="F309" t="n" s="8">
        <v>844.0</v>
      </c>
      <c r="G309" t="s" s="8">
        <v>55</v>
      </c>
      <c r="H309" t="s" s="8">
        <v>514</v>
      </c>
      <c r="I309" t="s" s="8">
        <v>518</v>
      </c>
    </row>
    <row r="310" ht="16.0" customHeight="true">
      <c r="A310" t="n" s="7">
        <v>5.176893E7</v>
      </c>
      <c r="B310" t="s" s="8">
        <v>514</v>
      </c>
      <c r="C310" t="n" s="8">
        <f>IF(false,"120921942", "120921942")</f>
      </c>
      <c r="D310" t="s" s="8">
        <v>497</v>
      </c>
      <c r="E310" t="n" s="8">
        <v>1.0</v>
      </c>
      <c r="F310" t="n" s="8">
        <v>782.0</v>
      </c>
      <c r="G310" t="s" s="8">
        <v>55</v>
      </c>
      <c r="H310" t="s" s="8">
        <v>514</v>
      </c>
      <c r="I310" t="s" s="8">
        <v>519</v>
      </c>
    </row>
    <row r="311" ht="16.0" customHeight="true">
      <c r="A311" t="n" s="7">
        <v>5.1758104E7</v>
      </c>
      <c r="B311" t="s" s="8">
        <v>489</v>
      </c>
      <c r="C311" t="n" s="8">
        <f>IF(false,"120921202", "120921202")</f>
      </c>
      <c r="D311" t="s" s="8">
        <v>366</v>
      </c>
      <c r="E311" t="n" s="8">
        <v>2.0</v>
      </c>
      <c r="F311" t="n" s="8">
        <v>599.0</v>
      </c>
      <c r="G311" t="s" s="8">
        <v>72</v>
      </c>
      <c r="H311" t="s" s="8">
        <v>514</v>
      </c>
      <c r="I311" t="s" s="8">
        <v>520</v>
      </c>
    </row>
    <row r="312" ht="16.0" customHeight="true">
      <c r="A312" t="n" s="7">
        <v>5.179088E7</v>
      </c>
      <c r="B312" t="s" s="8">
        <v>514</v>
      </c>
      <c r="C312" t="n" s="8">
        <f>IF(false,"120923125", "120923125")</f>
      </c>
      <c r="D312" t="s" s="8">
        <v>521</v>
      </c>
      <c r="E312" t="n" s="8">
        <v>1.0</v>
      </c>
      <c r="F312" t="n" s="8">
        <v>41.0</v>
      </c>
      <c r="G312" t="s" s="8">
        <v>53</v>
      </c>
      <c r="H312" t="s" s="8">
        <v>514</v>
      </c>
      <c r="I312" t="s" s="8">
        <v>522</v>
      </c>
    </row>
    <row r="313" ht="16.0" customHeight="true">
      <c r="A313" t="n" s="7">
        <v>5.1792454E7</v>
      </c>
      <c r="B313" t="s" s="8">
        <v>514</v>
      </c>
      <c r="C313" t="n" s="8">
        <f>IF(false,"005-1255", "005-1255")</f>
      </c>
      <c r="D313" t="s" s="8">
        <v>162</v>
      </c>
      <c r="E313" t="n" s="8">
        <v>1.0</v>
      </c>
      <c r="F313" t="n" s="8">
        <v>160.0</v>
      </c>
      <c r="G313" t="s" s="8">
        <v>53</v>
      </c>
      <c r="H313" t="s" s="8">
        <v>514</v>
      </c>
      <c r="I313" t="s" s="8">
        <v>523</v>
      </c>
    </row>
    <row r="314" ht="16.0" customHeight="true">
      <c r="A314" t="n" s="7">
        <v>5.1792454E7</v>
      </c>
      <c r="B314" t="s" s="8">
        <v>514</v>
      </c>
      <c r="C314" t="n" s="8">
        <f>IF(false,"005-1255", "005-1255")</f>
      </c>
      <c r="D314" t="s" s="8">
        <v>162</v>
      </c>
      <c r="E314" t="n" s="8">
        <v>1.0</v>
      </c>
      <c r="F314" t="n" s="8">
        <v>38.0</v>
      </c>
      <c r="G314" t="s" s="8">
        <v>72</v>
      </c>
      <c r="H314" t="s" s="8">
        <v>514</v>
      </c>
      <c r="I314" t="s" s="8">
        <v>524</v>
      </c>
    </row>
    <row r="315" ht="16.0" customHeight="true">
      <c r="A315" t="n" s="7">
        <v>5.1794154E7</v>
      </c>
      <c r="B315" t="s" s="8">
        <v>514</v>
      </c>
      <c r="C315" t="n" s="8">
        <f>IF(false,"120921901", "120921901")</f>
      </c>
      <c r="D315" t="s" s="8">
        <v>268</v>
      </c>
      <c r="E315" t="n" s="8">
        <v>1.0</v>
      </c>
      <c r="F315" t="n" s="8">
        <v>158.0</v>
      </c>
      <c r="G315" t="s" s="8">
        <v>53</v>
      </c>
      <c r="H315" t="s" s="8">
        <v>514</v>
      </c>
      <c r="I315" t="s" s="8">
        <v>525</v>
      </c>
    </row>
    <row r="316" ht="16.0" customHeight="true">
      <c r="A316" t="n" s="7">
        <v>5.1798478E7</v>
      </c>
      <c r="B316" t="s" s="8">
        <v>514</v>
      </c>
      <c r="C316" t="n" s="8">
        <f>IF(false,"005-1255", "005-1255")</f>
      </c>
      <c r="D316" t="s" s="8">
        <v>162</v>
      </c>
      <c r="E316" t="n" s="8">
        <v>1.0</v>
      </c>
      <c r="F316" t="n" s="8">
        <v>160.0</v>
      </c>
      <c r="G316" t="s" s="8">
        <v>53</v>
      </c>
      <c r="H316" t="s" s="8">
        <v>514</v>
      </c>
      <c r="I316" t="s" s="8">
        <v>526</v>
      </c>
    </row>
    <row r="317" ht="16.0" customHeight="true">
      <c r="A317" t="n" s="7">
        <v>5.1801604E7</v>
      </c>
      <c r="B317" t="s" s="8">
        <v>514</v>
      </c>
      <c r="C317" t="n" s="8">
        <f>IF(false,"005-1181", "005-1181")</f>
      </c>
      <c r="D317" t="s" s="8">
        <v>527</v>
      </c>
      <c r="E317" t="n" s="8">
        <v>1.0</v>
      </c>
      <c r="F317" t="n" s="8">
        <v>251.0</v>
      </c>
      <c r="G317" t="s" s="8">
        <v>53</v>
      </c>
      <c r="H317" t="s" s="8">
        <v>514</v>
      </c>
      <c r="I317" t="s" s="8">
        <v>528</v>
      </c>
    </row>
    <row r="318" ht="16.0" customHeight="true">
      <c r="A318" t="n" s="7">
        <v>5.1805254E7</v>
      </c>
      <c r="B318" t="s" s="8">
        <v>514</v>
      </c>
      <c r="C318" t="n" s="8">
        <f>IF(false,"120922870", "120922870")</f>
      </c>
      <c r="D318" t="s" s="8">
        <v>529</v>
      </c>
      <c r="E318" t="n" s="8">
        <v>1.0</v>
      </c>
      <c r="F318" t="n" s="8">
        <v>4778.0</v>
      </c>
      <c r="G318" t="s" s="8">
        <v>55</v>
      </c>
      <c r="H318" t="s" s="8">
        <v>514</v>
      </c>
      <c r="I318" t="s" s="8">
        <v>530</v>
      </c>
    </row>
    <row r="319" ht="16.0" customHeight="true">
      <c r="A319" t="n" s="7">
        <v>5.1834399E7</v>
      </c>
      <c r="B319" t="s" s="8">
        <v>514</v>
      </c>
      <c r="C319" t="n" s="8">
        <f>IF(false,"120921942", "120921942")</f>
      </c>
      <c r="D319" t="s" s="8">
        <v>497</v>
      </c>
      <c r="E319" t="n" s="8">
        <v>1.0</v>
      </c>
      <c r="F319" t="n" s="8">
        <v>85.0</v>
      </c>
      <c r="G319" t="s" s="8">
        <v>72</v>
      </c>
      <c r="H319" t="s" s="8">
        <v>514</v>
      </c>
      <c r="I319" t="s" s="8">
        <v>531</v>
      </c>
    </row>
    <row r="320" ht="16.0" customHeight="true">
      <c r="A320" t="n" s="7">
        <v>5.1856398E7</v>
      </c>
      <c r="B320" t="s" s="8">
        <v>514</v>
      </c>
      <c r="C320" t="n" s="8">
        <f>IF(false,"120906022", "120906022")</f>
      </c>
      <c r="D320" t="s" s="8">
        <v>532</v>
      </c>
      <c r="E320" t="n" s="8">
        <v>2.0</v>
      </c>
      <c r="F320" t="n" s="8">
        <v>260.0</v>
      </c>
      <c r="G320" t="s" s="8">
        <v>72</v>
      </c>
      <c r="H320" t="s" s="8">
        <v>533</v>
      </c>
      <c r="I320" t="s" s="8">
        <v>534</v>
      </c>
    </row>
    <row r="321" ht="16.0" customHeight="true">
      <c r="A321" t="n" s="7">
        <v>5.1910574E7</v>
      </c>
      <c r="B321" t="s" s="8">
        <v>533</v>
      </c>
      <c r="C321" t="n" s="8">
        <f>IF(false,"120906022", "120906022")</f>
      </c>
      <c r="D321" t="s" s="8">
        <v>532</v>
      </c>
      <c r="E321" t="n" s="8">
        <v>1.0</v>
      </c>
      <c r="F321" t="n" s="8">
        <v>87.0</v>
      </c>
      <c r="G321" t="s" s="8">
        <v>53</v>
      </c>
      <c r="H321" t="s" s="8">
        <v>533</v>
      </c>
      <c r="I321" t="s" s="8">
        <v>535</v>
      </c>
    </row>
    <row r="322" ht="16.0" customHeight="true">
      <c r="A322" t="n" s="7">
        <v>5.1892696E7</v>
      </c>
      <c r="B322" t="s" s="8">
        <v>514</v>
      </c>
      <c r="C322" t="n" s="8">
        <f>IF(false,"005-1250", "005-1250")</f>
      </c>
      <c r="D322" t="s" s="8">
        <v>536</v>
      </c>
      <c r="E322" t="n" s="8">
        <v>1.0</v>
      </c>
      <c r="F322" t="n" s="8">
        <v>112.0</v>
      </c>
      <c r="G322" t="s" s="8">
        <v>53</v>
      </c>
      <c r="H322" t="s" s="8">
        <v>533</v>
      </c>
      <c r="I322" t="s" s="8">
        <v>537</v>
      </c>
    </row>
    <row r="323" ht="16.0" customHeight="true">
      <c r="A323" t="n" s="7">
        <v>5.1856756E7</v>
      </c>
      <c r="B323" t="s" s="8">
        <v>514</v>
      </c>
      <c r="C323" t="n" s="8">
        <f>IF(false,"003-318", "003-318")</f>
      </c>
      <c r="D323" t="s" s="8">
        <v>212</v>
      </c>
      <c r="E323" t="n" s="8">
        <v>1.0</v>
      </c>
      <c r="F323" t="n" s="8">
        <v>375.0</v>
      </c>
      <c r="G323" t="s" s="8">
        <v>53</v>
      </c>
      <c r="H323" t="s" s="8">
        <v>533</v>
      </c>
      <c r="I323" t="s" s="8">
        <v>538</v>
      </c>
    </row>
    <row r="324" ht="16.0" customHeight="true">
      <c r="A324" t="n" s="7">
        <v>5.1866052E7</v>
      </c>
      <c r="B324" t="s" s="8">
        <v>514</v>
      </c>
      <c r="C324" t="n" s="8">
        <f>IF(false,"005-1181", "005-1181")</f>
      </c>
      <c r="D324" t="s" s="8">
        <v>527</v>
      </c>
      <c r="E324" t="n" s="8">
        <v>1.0</v>
      </c>
      <c r="F324" t="n" s="8">
        <v>251.0</v>
      </c>
      <c r="G324" t="s" s="8">
        <v>53</v>
      </c>
      <c r="H324" t="s" s="8">
        <v>533</v>
      </c>
      <c r="I324" t="s" s="8">
        <v>539</v>
      </c>
    </row>
    <row r="325" ht="16.0" customHeight="true">
      <c r="A325" t="n" s="7">
        <v>5.1856398E7</v>
      </c>
      <c r="B325" t="s" s="8">
        <v>514</v>
      </c>
      <c r="C325" t="n" s="8">
        <f>IF(false,"120906022", "120906022")</f>
      </c>
      <c r="D325" t="s" s="8">
        <v>532</v>
      </c>
      <c r="E325" t="n" s="8">
        <v>2.0</v>
      </c>
      <c r="F325" t="n" s="8">
        <v>174.0</v>
      </c>
      <c r="G325" t="s" s="8">
        <v>53</v>
      </c>
      <c r="H325" t="s" s="8">
        <v>533</v>
      </c>
      <c r="I325" t="s" s="8">
        <v>540</v>
      </c>
    </row>
    <row r="326" ht="16.0" customHeight="true">
      <c r="A326" t="n" s="7">
        <v>5.1892124E7</v>
      </c>
      <c r="B326" t="s" s="8">
        <v>514</v>
      </c>
      <c r="C326" t="n" s="8">
        <f>IF(false,"120921942", "120921942")</f>
      </c>
      <c r="D326" t="s" s="8">
        <v>497</v>
      </c>
      <c r="E326" t="n" s="8">
        <v>1.0</v>
      </c>
      <c r="F326" t="n" s="8">
        <v>789.0</v>
      </c>
      <c r="G326" t="s" s="8">
        <v>55</v>
      </c>
      <c r="H326" t="s" s="8">
        <v>533</v>
      </c>
      <c r="I326" t="s" s="8">
        <v>541</v>
      </c>
    </row>
    <row r="327" ht="16.0" customHeight="true">
      <c r="A327" t="n" s="7">
        <v>5.1850794E7</v>
      </c>
      <c r="B327" t="s" s="8">
        <v>514</v>
      </c>
      <c r="C327" t="n" s="8">
        <f>IF(false,"120921202", "120921202")</f>
      </c>
      <c r="D327" t="s" s="8">
        <v>366</v>
      </c>
      <c r="E327" t="n" s="8">
        <v>5.0</v>
      </c>
      <c r="F327" t="n" s="8">
        <v>336.0</v>
      </c>
      <c r="G327" t="s" s="8">
        <v>72</v>
      </c>
      <c r="H327" t="s" s="8">
        <v>533</v>
      </c>
      <c r="I327" t="s" s="8">
        <v>542</v>
      </c>
    </row>
    <row r="328" ht="16.0" customHeight="true">
      <c r="A328" t="n" s="7">
        <v>5.191999E7</v>
      </c>
      <c r="B328" t="s" s="8">
        <v>533</v>
      </c>
      <c r="C328" t="n" s="8">
        <f>IF(false,"002-101", "002-101")</f>
      </c>
      <c r="D328" t="s" s="8">
        <v>543</v>
      </c>
      <c r="E328" t="n" s="8">
        <v>1.0</v>
      </c>
      <c r="F328" t="n" s="8">
        <v>290.0</v>
      </c>
      <c r="G328" t="s" s="8">
        <v>53</v>
      </c>
      <c r="H328" t="s" s="8">
        <v>533</v>
      </c>
      <c r="I328" t="s" s="8">
        <v>544</v>
      </c>
    </row>
    <row r="329" ht="16.0" customHeight="true">
      <c r="A329" t="n" s="7">
        <v>5.191999E7</v>
      </c>
      <c r="B329" t="s" s="8">
        <v>533</v>
      </c>
      <c r="C329" t="n" s="8">
        <f>IF(false,"002-101", "002-101")</f>
      </c>
      <c r="D329" t="s" s="8">
        <v>543</v>
      </c>
      <c r="E329" t="n" s="8">
        <v>1.0</v>
      </c>
      <c r="F329" t="n" s="8">
        <v>1198.0</v>
      </c>
      <c r="G329" t="s" s="8">
        <v>72</v>
      </c>
      <c r="H329" t="s" s="8">
        <v>533</v>
      </c>
      <c r="I329" t="s" s="8">
        <v>545</v>
      </c>
    </row>
    <row r="330" ht="16.0" customHeight="true">
      <c r="A330" t="n" s="7">
        <v>5.1920908E7</v>
      </c>
      <c r="B330" t="s" s="8">
        <v>533</v>
      </c>
      <c r="C330" t="n" s="8">
        <f>IF(false,"005-1079", "005-1079")</f>
      </c>
      <c r="D330" t="s" s="8">
        <v>169</v>
      </c>
      <c r="E330" t="n" s="8">
        <v>1.0</v>
      </c>
      <c r="F330" t="n" s="8">
        <v>938.0</v>
      </c>
      <c r="G330" t="s" s="8">
        <v>55</v>
      </c>
      <c r="H330" t="s" s="8">
        <v>533</v>
      </c>
      <c r="I330" t="s" s="8">
        <v>546</v>
      </c>
    </row>
    <row r="331" ht="16.0" customHeight="true">
      <c r="A331" t="n" s="7">
        <v>5.1946474E7</v>
      </c>
      <c r="B331" t="s" s="8">
        <v>533</v>
      </c>
      <c r="C331" t="n" s="8">
        <f>IF(false,"120921942", "120921942")</f>
      </c>
      <c r="D331" t="s" s="8">
        <v>497</v>
      </c>
      <c r="E331" t="n" s="8">
        <v>1.0</v>
      </c>
      <c r="F331" t="n" s="8">
        <v>93.0</v>
      </c>
      <c r="G331" t="s" s="8">
        <v>55</v>
      </c>
      <c r="H331" t="s" s="8">
        <v>533</v>
      </c>
      <c r="I331" t="s" s="8">
        <v>547</v>
      </c>
    </row>
    <row r="332" ht="16.0" customHeight="true">
      <c r="A332" t="n" s="7">
        <v>5.1950977E7</v>
      </c>
      <c r="B332" t="s" s="8">
        <v>533</v>
      </c>
      <c r="C332" t="n" s="8">
        <f>IF(false,"120921942", "120921942")</f>
      </c>
      <c r="D332" t="s" s="8">
        <v>497</v>
      </c>
      <c r="E332" t="n" s="8">
        <v>1.0</v>
      </c>
      <c r="F332" t="n" s="8">
        <v>87.0</v>
      </c>
      <c r="G332" t="s" s="8">
        <v>53</v>
      </c>
      <c r="H332" t="s" s="8">
        <v>533</v>
      </c>
      <c r="I332" t="s" s="8">
        <v>548</v>
      </c>
    </row>
    <row r="333" ht="16.0" customHeight="true">
      <c r="A333" t="n" s="7">
        <v>5.1963197E7</v>
      </c>
      <c r="B333" t="s" s="8">
        <v>533</v>
      </c>
      <c r="C333" t="n" s="8">
        <f>IF(false,"005-1273", "005-1273")</f>
      </c>
      <c r="D333" t="s" s="8">
        <v>321</v>
      </c>
      <c r="E333" t="n" s="8">
        <v>1.0</v>
      </c>
      <c r="F333" t="n" s="8">
        <v>169.0</v>
      </c>
      <c r="G333" t="s" s="8">
        <v>53</v>
      </c>
      <c r="H333" t="s" s="8">
        <v>533</v>
      </c>
      <c r="I333" t="s" s="8">
        <v>549</v>
      </c>
    </row>
    <row r="334" ht="16.0" customHeight="true">
      <c r="A334" t="n" s="7">
        <v>5.197345E7</v>
      </c>
      <c r="B334" t="s" s="8">
        <v>533</v>
      </c>
      <c r="C334" t="n" s="8">
        <f>IF(false,"120922980", "120922980")</f>
      </c>
      <c r="D334" t="s" s="8">
        <v>550</v>
      </c>
      <c r="E334" t="n" s="8">
        <v>1.0</v>
      </c>
      <c r="F334" t="n" s="8">
        <v>600.0</v>
      </c>
      <c r="G334" t="s" s="8">
        <v>55</v>
      </c>
      <c r="H334" t="s" s="8">
        <v>533</v>
      </c>
      <c r="I334" t="s" s="8">
        <v>551</v>
      </c>
    </row>
    <row r="335" ht="16.0" customHeight="true"/>
    <row r="336" ht="16.0" customHeight="true">
      <c r="A336" t="s" s="1">
        <v>37</v>
      </c>
      <c r="B336" s="1"/>
      <c r="C336" s="1"/>
      <c r="D336" s="1"/>
      <c r="E336" s="1"/>
      <c r="F336" t="n" s="8">
        <v>140639.94</v>
      </c>
      <c r="G336" s="2"/>
    </row>
    <row r="337" ht="16.0" customHeight="true"/>
    <row r="338" ht="16.0" customHeight="true">
      <c r="A338" t="s" s="1">
        <v>36</v>
      </c>
    </row>
    <row r="339" ht="34.0" customHeight="true">
      <c r="A339" t="s" s="9">
        <v>38</v>
      </c>
      <c r="B339" t="s" s="9">
        <v>0</v>
      </c>
      <c r="C339" t="s" s="9">
        <v>43</v>
      </c>
      <c r="D339" t="s" s="9">
        <v>1</v>
      </c>
      <c r="E339" t="s" s="9">
        <v>2</v>
      </c>
      <c r="F339" t="s" s="9">
        <v>39</v>
      </c>
      <c r="G339" t="s" s="9">
        <v>5</v>
      </c>
      <c r="H339" t="s" s="9">
        <v>3</v>
      </c>
      <c r="I339" t="s" s="9">
        <v>4</v>
      </c>
    </row>
    <row r="340" ht="16.0" customHeight="true">
      <c r="A340" t="n" s="8">
        <v>4.5952064E7</v>
      </c>
      <c r="B340" t="s" s="8">
        <v>97</v>
      </c>
      <c r="C340" t="n" s="8">
        <f>IF(false,"01-004071", "01-004071")</f>
      </c>
      <c r="D340" t="s" s="8">
        <v>98</v>
      </c>
      <c r="E340" t="n" s="8">
        <v>1.0</v>
      </c>
      <c r="F340" t="n" s="8">
        <v>-1.0</v>
      </c>
      <c r="G340" t="s" s="8">
        <v>552</v>
      </c>
      <c r="H340" t="s" s="8">
        <v>97</v>
      </c>
      <c r="I340" t="s" s="8">
        <v>553</v>
      </c>
    </row>
    <row r="341" ht="16.0" customHeight="true">
      <c r="A341" t="n" s="8">
        <v>4.5952064E7</v>
      </c>
      <c r="B341" t="s" s="8">
        <v>97</v>
      </c>
      <c r="C341" t="n" s="8">
        <f>IF(false,"01-004071", "01-004071")</f>
      </c>
      <c r="D341" t="s" s="8">
        <v>98</v>
      </c>
      <c r="E341" t="n" s="8">
        <v>1.0</v>
      </c>
      <c r="F341" t="n" s="8">
        <v>-120.0</v>
      </c>
      <c r="G341" t="s" s="8">
        <v>554</v>
      </c>
      <c r="H341" t="s" s="8">
        <v>97</v>
      </c>
      <c r="I341" t="s" s="8">
        <v>555</v>
      </c>
    </row>
    <row r="342" ht="16.0" customHeight="true">
      <c r="A342" t="n" s="8">
        <v>4.6071872E7</v>
      </c>
      <c r="B342" t="s" s="8">
        <v>112</v>
      </c>
      <c r="C342" t="n" s="8">
        <f>IF(false,"005-1205", "005-1205")</f>
      </c>
      <c r="D342" t="s" s="8">
        <v>115</v>
      </c>
      <c r="E342" t="n" s="8">
        <v>1.0</v>
      </c>
      <c r="F342" t="n" s="8">
        <v>-187.0</v>
      </c>
      <c r="G342" t="s" s="8">
        <v>556</v>
      </c>
      <c r="H342" t="s" s="8">
        <v>112</v>
      </c>
      <c r="I342" t="s" s="8">
        <v>557</v>
      </c>
    </row>
    <row r="343" ht="16.0" customHeight="true">
      <c r="A343" t="n" s="8">
        <v>4.6071872E7</v>
      </c>
      <c r="B343" t="s" s="8">
        <v>112</v>
      </c>
      <c r="C343" t="n" s="8">
        <f>IF(false,"005-1205", "005-1205")</f>
      </c>
      <c r="D343" t="s" s="8">
        <v>115</v>
      </c>
      <c r="E343" t="n" s="8">
        <v>1.0</v>
      </c>
      <c r="F343" t="n" s="8">
        <v>-210.0</v>
      </c>
      <c r="G343" t="s" s="8">
        <v>554</v>
      </c>
      <c r="H343" t="s" s="8">
        <v>112</v>
      </c>
      <c r="I343" t="s" s="8">
        <v>558</v>
      </c>
    </row>
    <row r="344" ht="16.0" customHeight="true">
      <c r="A344" t="n" s="8">
        <v>4.6396832E7</v>
      </c>
      <c r="B344" t="s" s="8">
        <v>123</v>
      </c>
      <c r="C344" t="n" s="8">
        <f>IF(false,"120921871", "120921871")</f>
      </c>
      <c r="D344" t="s" s="8">
        <v>126</v>
      </c>
      <c r="E344" t="n" s="8">
        <v>1.0</v>
      </c>
      <c r="F344" t="n" s="8">
        <v>-75.0</v>
      </c>
      <c r="G344" t="s" s="8">
        <v>554</v>
      </c>
      <c r="H344" t="s" s="8">
        <v>123</v>
      </c>
      <c r="I344" t="s" s="8">
        <v>559</v>
      </c>
    </row>
    <row r="345" ht="16.0" customHeight="true">
      <c r="A345" t="n" s="8">
        <v>4.7295911E7</v>
      </c>
      <c r="B345" t="s" s="8">
        <v>166</v>
      </c>
      <c r="C345" t="n" s="8">
        <f>IF(false,"005-1079", "005-1079")</f>
      </c>
      <c r="D345" t="s" s="8">
        <v>169</v>
      </c>
      <c r="E345" t="n" s="8">
        <v>1.0</v>
      </c>
      <c r="F345" t="n" s="8">
        <v>-938.0</v>
      </c>
      <c r="G345" t="s" s="8">
        <v>552</v>
      </c>
      <c r="H345" t="s" s="8">
        <v>166</v>
      </c>
      <c r="I345" t="s" s="8">
        <v>560</v>
      </c>
    </row>
    <row r="346" ht="16.0" customHeight="true">
      <c r="A346" t="n" s="8">
        <v>4.8015416E7</v>
      </c>
      <c r="B346" t="s" s="8">
        <v>210</v>
      </c>
      <c r="C346" t="n" s="8">
        <f>IF(false,"003-318", "003-318")</f>
      </c>
      <c r="D346" t="s" s="8">
        <v>212</v>
      </c>
      <c r="E346" t="n" s="8">
        <v>1.0</v>
      </c>
      <c r="F346" t="n" s="8">
        <v>-89.0</v>
      </c>
      <c r="G346" t="s" s="8">
        <v>552</v>
      </c>
      <c r="H346" t="s" s="8">
        <v>210</v>
      </c>
      <c r="I346" t="s" s="8">
        <v>561</v>
      </c>
    </row>
    <row r="347" ht="16.0" customHeight="true">
      <c r="A347" t="n" s="8">
        <v>4.876757E7</v>
      </c>
      <c r="B347" t="s" s="8">
        <v>235</v>
      </c>
      <c r="C347" t="n" s="8">
        <f>IF(false,"120921853", "120921853")</f>
      </c>
      <c r="D347" t="s" s="8">
        <v>218</v>
      </c>
      <c r="E347" t="n" s="8">
        <v>1.0</v>
      </c>
      <c r="F347" t="n" s="8">
        <v>-1068.0</v>
      </c>
      <c r="G347" t="s" s="8">
        <v>552</v>
      </c>
      <c r="H347" t="s" s="8">
        <v>235</v>
      </c>
      <c r="I347" t="s" s="8">
        <v>562</v>
      </c>
    </row>
    <row r="348" ht="16.0" customHeight="true">
      <c r="A348" t="n" s="8">
        <v>4.9071963E7</v>
      </c>
      <c r="B348" t="s" s="8">
        <v>254</v>
      </c>
      <c r="C348" t="n" s="8">
        <f>IF(false,"008-577", "008-577")</f>
      </c>
      <c r="D348" t="s" s="8">
        <v>257</v>
      </c>
      <c r="E348" t="n" s="8">
        <v>1.0</v>
      </c>
      <c r="F348" t="n" s="8">
        <v>-266.0</v>
      </c>
      <c r="G348" t="s" s="8">
        <v>556</v>
      </c>
      <c r="H348" t="s" s="8">
        <v>254</v>
      </c>
      <c r="I348" t="s" s="8">
        <v>563</v>
      </c>
    </row>
    <row r="349" ht="16.0" customHeight="true">
      <c r="A349" t="n" s="8">
        <v>4.9071963E7</v>
      </c>
      <c r="B349" t="s" s="8">
        <v>254</v>
      </c>
      <c r="C349" t="n" s="8">
        <f>IF(false,"008-577", "008-577")</f>
      </c>
      <c r="D349" t="s" s="8">
        <v>257</v>
      </c>
      <c r="E349" t="n" s="8">
        <v>1.0</v>
      </c>
      <c r="F349" t="n" s="8">
        <v>-198.0</v>
      </c>
      <c r="G349" t="s" s="8">
        <v>554</v>
      </c>
      <c r="H349" t="s" s="8">
        <v>254</v>
      </c>
      <c r="I349" t="s" s="8">
        <v>564</v>
      </c>
    </row>
    <row r="350" ht="16.0" customHeight="true">
      <c r="A350" t="n" s="8">
        <v>4.948885E7</v>
      </c>
      <c r="B350" t="s" s="8">
        <v>278</v>
      </c>
      <c r="C350" t="n" s="8">
        <f>IF(false,"005-1515", "005-1515")</f>
      </c>
      <c r="D350" t="s" s="8">
        <v>279</v>
      </c>
      <c r="E350" t="n" s="8">
        <v>1.0</v>
      </c>
      <c r="F350" t="n" s="8">
        <v>-150.0</v>
      </c>
      <c r="G350" t="s" s="8">
        <v>554</v>
      </c>
      <c r="H350" t="s" s="8">
        <v>286</v>
      </c>
      <c r="I350" t="s" s="8">
        <v>565</v>
      </c>
    </row>
    <row r="351" ht="16.0" customHeight="true">
      <c r="A351" t="n" s="8">
        <v>5.034249E7</v>
      </c>
      <c r="B351" t="s" s="8">
        <v>315</v>
      </c>
      <c r="C351" t="n" s="8">
        <f>IF(false,"120923138", "120923138")</f>
      </c>
      <c r="D351" t="s" s="8">
        <v>325</v>
      </c>
      <c r="E351" t="n" s="8">
        <v>1.0</v>
      </c>
      <c r="F351" t="n" s="8">
        <v>-2034.0</v>
      </c>
      <c r="G351" t="s" s="8">
        <v>552</v>
      </c>
      <c r="H351" t="s" s="8">
        <v>315</v>
      </c>
      <c r="I351" t="s" s="8">
        <v>566</v>
      </c>
    </row>
    <row r="352" ht="16.0" customHeight="true">
      <c r="A352" t="n" s="8">
        <v>5.034249E7</v>
      </c>
      <c r="B352" t="s" s="8">
        <v>315</v>
      </c>
      <c r="C352" t="n" s="8">
        <f>IF(false,"120923138", "120923138")</f>
      </c>
      <c r="D352" t="s" s="8">
        <v>325</v>
      </c>
      <c r="E352" t="n" s="8">
        <v>1.0</v>
      </c>
      <c r="F352" t="n" s="8">
        <v>-93.0</v>
      </c>
      <c r="G352" t="s" s="8">
        <v>554</v>
      </c>
      <c r="H352" t="s" s="8">
        <v>315</v>
      </c>
      <c r="I352" t="s" s="8">
        <v>567</v>
      </c>
    </row>
    <row r="353" ht="16.0" customHeight="true">
      <c r="A353" t="n" s="8">
        <v>5.0376447E7</v>
      </c>
      <c r="B353" t="s" s="8">
        <v>315</v>
      </c>
      <c r="C353" t="n" s="8">
        <f>IF(false,"120922947", "120922947")</f>
      </c>
      <c r="D353" t="s" s="8">
        <v>323</v>
      </c>
      <c r="E353" t="n" s="8">
        <v>1.0</v>
      </c>
      <c r="F353" t="n" s="8">
        <v>-23.0</v>
      </c>
      <c r="G353" t="s" s="8">
        <v>556</v>
      </c>
      <c r="H353" t="s" s="8">
        <v>315</v>
      </c>
      <c r="I353" t="s" s="8">
        <v>568</v>
      </c>
    </row>
    <row r="354" ht="16.0" customHeight="true">
      <c r="A354" t="n" s="8">
        <v>5.0510104E7</v>
      </c>
      <c r="B354" t="s" s="8">
        <v>334</v>
      </c>
      <c r="C354" t="n" s="8">
        <f>IF(false,"120922522", "120922522")</f>
      </c>
      <c r="D354" t="s" s="8">
        <v>355</v>
      </c>
      <c r="E354" t="n" s="8">
        <v>2.0</v>
      </c>
      <c r="F354" t="n" s="8">
        <v>-1495.0</v>
      </c>
      <c r="G354" t="s" s="8">
        <v>552</v>
      </c>
      <c r="H354" t="s" s="8">
        <v>334</v>
      </c>
      <c r="I354" t="s" s="8">
        <v>569</v>
      </c>
    </row>
    <row r="355" ht="16.0" customHeight="true">
      <c r="A355" t="n" s="8">
        <v>5.0510104E7</v>
      </c>
      <c r="B355" t="s" s="8">
        <v>334</v>
      </c>
      <c r="C355" t="n" s="8">
        <f>IF(false,"120921606", "120921606")</f>
      </c>
      <c r="D355" t="s" s="8">
        <v>357</v>
      </c>
      <c r="E355" t="n" s="8">
        <v>1.0</v>
      </c>
      <c r="F355" t="n" s="8">
        <v>-275.0</v>
      </c>
      <c r="G355" t="s" s="8">
        <v>552</v>
      </c>
      <c r="H355" t="s" s="8">
        <v>334</v>
      </c>
      <c r="I355" t="s" s="8">
        <v>569</v>
      </c>
    </row>
    <row r="356" ht="16.0" customHeight="true">
      <c r="A356" t="n" s="8">
        <v>5.118207E7</v>
      </c>
      <c r="B356" t="s" s="8">
        <v>440</v>
      </c>
      <c r="C356" t="n" s="8">
        <f>IF(false,"120921818", "120921818")</f>
      </c>
      <c r="D356" t="s" s="8">
        <v>455</v>
      </c>
      <c r="E356" t="n" s="8">
        <v>1.0</v>
      </c>
      <c r="F356" t="n" s="8">
        <v>-680.0</v>
      </c>
      <c r="G356" t="s" s="8">
        <v>556</v>
      </c>
      <c r="H356" t="s" s="8">
        <v>440</v>
      </c>
      <c r="I356" t="s" s="8">
        <v>570</v>
      </c>
    </row>
    <row r="357" ht="16.0" customHeight="true">
      <c r="A357" t="n" s="8">
        <v>5.176893E7</v>
      </c>
      <c r="B357" t="s" s="8">
        <v>514</v>
      </c>
      <c r="C357" t="n" s="8">
        <f>IF(false,"120921942", "120921942")</f>
      </c>
      <c r="D357" t="s" s="8">
        <v>497</v>
      </c>
      <c r="E357" t="n" s="8">
        <v>1.0</v>
      </c>
      <c r="F357" t="n" s="8">
        <v>-782.0</v>
      </c>
      <c r="G357" t="s" s="8">
        <v>552</v>
      </c>
      <c r="H357" t="s" s="8">
        <v>514</v>
      </c>
      <c r="I357" t="s" s="8">
        <v>571</v>
      </c>
    </row>
    <row r="358" ht="16.0" customHeight="true"/>
    <row r="359" ht="16.0" customHeight="true">
      <c r="A359" t="s" s="1">
        <v>37</v>
      </c>
      <c r="F359" t="n" s="8">
        <v>-8684.0</v>
      </c>
      <c r="G359" s="2"/>
      <c r="H359" s="0"/>
      <c r="I359" s="0"/>
    </row>
    <row r="360" ht="16.0" customHeight="true">
      <c r="A360" s="1"/>
      <c r="B360" s="1"/>
      <c r="C360" s="1"/>
      <c r="D360" s="1"/>
      <c r="E360" s="1"/>
      <c r="F360" s="1"/>
      <c r="G360" s="1"/>
      <c r="H360" s="1"/>
      <c r="I360" s="1"/>
    </row>
    <row r="361" ht="16.0" customHeight="true">
      <c r="A361" t="s" s="1">
        <v>40</v>
      </c>
    </row>
    <row r="362" ht="34.0" customHeight="true">
      <c r="A362" t="s" s="9">
        <v>47</v>
      </c>
      <c r="B362" t="s" s="9">
        <v>48</v>
      </c>
      <c r="C362" s="9"/>
      <c r="D362" s="9"/>
      <c r="E362" s="9"/>
      <c r="F362" t="s" s="9">
        <v>39</v>
      </c>
      <c r="G362" t="s" s="9">
        <v>5</v>
      </c>
      <c r="H362" t="s" s="9">
        <v>3</v>
      </c>
      <c r="I362" t="s" s="9">
        <v>4</v>
      </c>
    </row>
    <row r="363" ht="16.0" customHeight="true"/>
    <row r="364" ht="16.0" customHeight="true">
      <c r="A364" t="s" s="1">
        <v>37</v>
      </c>
      <c r="F364" t="n" s="8">
        <v>0.0</v>
      </c>
      <c r="G364" s="2"/>
      <c r="H364" s="0"/>
      <c r="I364" s="0"/>
    </row>
    <row r="365" ht="16.0" customHeight="true">
      <c r="A365" s="1"/>
      <c r="B365" s="1"/>
      <c r="C365" s="1"/>
      <c r="D365" s="1"/>
      <c r="E365" s="1"/>
      <c r="F365" s="1"/>
      <c r="G365" s="1"/>
      <c r="H365" s="1"/>
      <c r="I36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