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<sst xmlns="http://schemas.openxmlformats.org/spreadsheetml/2006/main" count="2102" uniqueCount="361">
  <si>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</si>
  <si>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</si>
  <si>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</si>
  <si>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</si>
  <si>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</si>
  <si>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</si>
  <si>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</si>
  <si>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</si>
  <si>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</si>
  <si>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</si>
  <si>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</si>
  <si>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</si>
  <si>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</si>
  <si>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</si>
  <si>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</si>
  <si>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</si>
  <si>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</si>
  <si>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</si>
  <si>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</si>
  <si>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</si>
  <si>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</si>
  <si>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</si>
  <si>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</si>
  <si>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</si>
  <si>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</si>
  <si>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</si>
  <si>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</si>
  <si>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</si>
  <si>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</si>
  <si>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</si>
  <si>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</si>
  <si>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</si>
  <si>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</si>
  <si>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</si>
  <si>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</si>
  <si>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</si>
  <si>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</si>
  <si>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</si>
  <si>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</si>
  <si>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</si>
  <si>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</si>
  <si>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</si>
  <si>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</si>
  <si>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</si>
  <si>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</si>
  <si>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</si>
  <si>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</si>
  <si>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</si>
  <si>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</si>
  <si>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</si>
  <si>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31.05.2021</t>
  </si>
  <si>
    <t>26.05.2021</t>
  </si>
  <si>
    <t>Merries подгузники L (9-14 кг), 64 шт.</t>
  </si>
  <si>
    <t>Платёж покупателя</t>
  </si>
  <si>
    <t>28.05.2021</t>
  </si>
  <si>
    <t>60aeb1993b3176689f191bde</t>
  </si>
  <si>
    <t>27.05.2021</t>
  </si>
  <si>
    <t>Missha BB крем Perfect Cover, SPF 42, 20 мл, оттенок: 21 light beige</t>
  </si>
  <si>
    <t>60aedf2b20d51d5f02180f82</t>
  </si>
  <si>
    <t>Pigeon Бутылочка Перистальтик Плюс с широким горлом PP, 240 мл, с 3 месяцев, бесцветный</t>
  </si>
  <si>
    <t>60ae491b04e943f136808ef9</t>
  </si>
  <si>
    <t>Merries подгузники M (6-11 кг), 64 шт.</t>
  </si>
  <si>
    <t>60b01b432fe0980cf4e80d77</t>
  </si>
  <si>
    <t>Протеин Optimum Nutrition 100% Whey Gold Standard (819-943 г) клубника-банан</t>
  </si>
  <si>
    <t>60afaf5b03c37848bdb777f4</t>
  </si>
  <si>
    <t>25.05.2021</t>
  </si>
  <si>
    <t>Протеин Optimum Nutrition 100% Whey Gold Standard (2100-2353 г) молочный шоколад</t>
  </si>
  <si>
    <t>60b0bfbd8927ca06a93ede9b</t>
  </si>
  <si>
    <t>Biore мицеллярная вода, 320 мл</t>
  </si>
  <si>
    <t>60af4dc96a86431e79db547b</t>
  </si>
  <si>
    <t>60ae8f032af6cd7c9daa28a2</t>
  </si>
  <si>
    <t>24.05.2021</t>
  </si>
  <si>
    <t>YokoSun трусики Econom XXL (15-25 кг) 32 шт.,</t>
  </si>
  <si>
    <t>60b0f8467153b33a0f9774cb</t>
  </si>
  <si>
    <t>60b0f85594d52773a8cc2238</t>
  </si>
  <si>
    <t>23.05.2021</t>
  </si>
  <si>
    <t>Missha BB крем Perfect Cover, SPF 42, 20 мл, оттенок: 23 natural beige</t>
  </si>
  <si>
    <t>60b0fb2494d52700924d40fa</t>
  </si>
  <si>
    <t>Ёkitto трусики XXL (15+ кг) 34 шт.</t>
  </si>
  <si>
    <t>60b0fd173b317628b7191c44</t>
  </si>
  <si>
    <t>Goo.N подгузники Ultra L (9-14 кг), 68 шт.</t>
  </si>
  <si>
    <t>60b1005fb9f8ed896247bb9f</t>
  </si>
  <si>
    <t>Funs Порошок стиральный "2 в 1", концентрированный, с кондиционирующим эффектом, 900 г</t>
  </si>
  <si>
    <t>60b109092fe09818eae80d68</t>
  </si>
  <si>
    <t>Стиральный порошок FUNS Для чистоты вещей и сушки белья в помещении, картонная пачка, 0.9 кг</t>
  </si>
  <si>
    <t>Biore мусс для умывания Экстра увлажнение, запасной блок, 130 мл</t>
  </si>
  <si>
    <t>60b109303b317618ed191c13</t>
  </si>
  <si>
    <t>Biore мицеллярная вода, запасной блок, 290 мл</t>
  </si>
  <si>
    <t>60af7b81c5311b76cfd39447</t>
  </si>
  <si>
    <t>Ёkitto трусики М (5-10 кг) 52 шт.</t>
  </si>
  <si>
    <t>60b118cc3620c23e39a2e72c</t>
  </si>
  <si>
    <t>Ёkitto трусики L (9-14 кг) 44 шт.</t>
  </si>
  <si>
    <t>Merries подгузники L (9-14 кг), 54 шт.</t>
  </si>
  <si>
    <t>60abd5905a39510f721cea8d</t>
  </si>
  <si>
    <t>YokoSun трусики XL (12-20 кг), 38 шт.</t>
  </si>
  <si>
    <t>60b11e7203c3788e29b777df</t>
  </si>
  <si>
    <t>Ёkitto трусики XL (12+ кг) 34 шт.</t>
  </si>
  <si>
    <t>60b1348e83b1f26c498846f6</t>
  </si>
  <si>
    <t>60b139418927cabb2e3edf97</t>
  </si>
  <si>
    <t>20.05.2021</t>
  </si>
  <si>
    <t>Смесь БИБИКОЛЬ Нэнни 3, от 1 года, 800 г</t>
  </si>
  <si>
    <t>60b139e4b9f8ed5c8247ba7f</t>
  </si>
  <si>
    <t>19.05.2021</t>
  </si>
  <si>
    <t>YokoSun подгузники S (3-6 кг)</t>
  </si>
  <si>
    <t>60b13a6a9066f419adde9a7f</t>
  </si>
  <si>
    <t>60b1437a954f6b266127defa</t>
  </si>
  <si>
    <t>Pigeon Бутылочка Перистальтик Плюс с широким горлом PP, 160 мл, с рождения, бесцветный</t>
  </si>
  <si>
    <t>60afbef56a86434449db547b</t>
  </si>
  <si>
    <t>60b14a4b7399015822649d87</t>
  </si>
  <si>
    <t>Goo.N подгузники S (4-8 кг), 84 шт.</t>
  </si>
  <si>
    <t>60b14d6904e943e1aa808eb4</t>
  </si>
  <si>
    <t>YokoSun подгузники L (9-13 кг), 54 шт.</t>
  </si>
  <si>
    <t>60af608b94d527dd5ecc220d</t>
  </si>
  <si>
    <t>YokoSun трусики Premium XL (12-20 кг) 38 шт.</t>
  </si>
  <si>
    <t>60b0aa1199d6ef4b0781bd9b</t>
  </si>
  <si>
    <t>Joonies трусики Comfort XL (12-17 кг), 114 шт.</t>
  </si>
  <si>
    <t>60b1588fc3080fa1462603dc</t>
  </si>
  <si>
    <t>YokoSun трусики L (9-14 кг), 44 шт.</t>
  </si>
  <si>
    <t>60b158a35a3951750b196b4c</t>
  </si>
  <si>
    <t>29.05.2021</t>
  </si>
  <si>
    <t>60af51aefbacea3efab37fd8</t>
  </si>
  <si>
    <t>Lion Top Shiny Rose Жидкое средство для стирки аромат цветущих роз 1160 гр в мягкой упаковке</t>
  </si>
  <si>
    <t>60b0991cf988013f37ebe3fc</t>
  </si>
  <si>
    <t>Goo.N подгузники (0-5 кг), 90 шт.</t>
  </si>
  <si>
    <t>60b166a303c37808b6b77803</t>
  </si>
  <si>
    <t>YokoSun подгузники M (5-10 кг), 62 шт.</t>
  </si>
  <si>
    <t>60b013c903c3781d5cb77799</t>
  </si>
  <si>
    <t>Протеин Optimum Nutrition 100% Whey Gold Standard (819-943 г) нетральный</t>
  </si>
  <si>
    <t>60b001f5c5311b6889d3942c</t>
  </si>
  <si>
    <t>YokoSun трусики XXL (15-23 кг) 28 шт.</t>
  </si>
  <si>
    <t>60af71742af6cd7f7daa28cc</t>
  </si>
  <si>
    <t>YokoSun трусики Econom XL (12-20 кг), 38 шт.</t>
  </si>
  <si>
    <t>60ae90ee94d5275839cc21ac</t>
  </si>
  <si>
    <t>Esthetic House Гидрогелевые патчи для век с экстрактом ласточкиного гнезда Bird's Nest Hydrogel Eye Patch, 60 шт.</t>
  </si>
  <si>
    <t>60afe11b792ab16484eee858</t>
  </si>
  <si>
    <t>Biore увлажняющая сыворотка для умывания и снятия макияжа, 210 мл</t>
  </si>
  <si>
    <t>60af5ebb20d51d27e8181045</t>
  </si>
  <si>
    <t>Набор NAGARA Уголь древесный для устранения запаха в холодильнике, 160 г., 2шт</t>
  </si>
  <si>
    <t>60b014efdbdc311a403205fb</t>
  </si>
  <si>
    <t>Гель для стирки Kao Attack Bio EX, 0.77 кг, дой-пак</t>
  </si>
  <si>
    <t>60afed6403c37871b6b777ea</t>
  </si>
  <si>
    <t>Merries подгузники XL (12-20 кг), 44 шт.</t>
  </si>
  <si>
    <t>60afe3c003c378b4c9b77802</t>
  </si>
  <si>
    <t>60afc20db9f8ed3dbb47ba68</t>
  </si>
  <si>
    <t>Протеин Optimum Nutrition 100% Whey Gold Standard (4545-4704 г) молочный шоколад</t>
  </si>
  <si>
    <t>60af8ca9c3080f3ad108ffea</t>
  </si>
  <si>
    <t>60ae8c7c9066f44cb8de9ae7</t>
  </si>
  <si>
    <t>60b0183cc3080f7fc1260439</t>
  </si>
  <si>
    <t>Merries трусики XXL (15-28 кг), 32 шт.</t>
  </si>
  <si>
    <t>60b00094792ab14c93eee883</t>
  </si>
  <si>
    <t>60aff00499d6ef61f781be1b</t>
  </si>
  <si>
    <t>60afe28832da83ce444818ad</t>
  </si>
  <si>
    <t>YokoSun трусики Econom L (9-14 кг), 44 шт.</t>
  </si>
  <si>
    <t>60aff71203c3781c3db77834</t>
  </si>
  <si>
    <t>60afd7c204e9434035808dd8</t>
  </si>
  <si>
    <t>Esthetic House шампунь CP-1 Anti-Hairloss Scalp Infusion, 250 мл</t>
  </si>
  <si>
    <t>60af706004e9439455808dbb</t>
  </si>
  <si>
    <t>Esthetic House Formula Ampoule Hyaluronic Acid Сыворотка для лица, 80 мл</t>
  </si>
  <si>
    <t>60b064cd04e943c87d808e2b</t>
  </si>
  <si>
    <t>YokoSun трусики Premium L (9-14 кг) 44 шт.</t>
  </si>
  <si>
    <t>60afe99132da83cc9a4817d8</t>
  </si>
  <si>
    <t>Joonies трусики Comfort XL (12-17 кг), 38 шт.</t>
  </si>
  <si>
    <t>60afdef82fe09846d7e80db7</t>
  </si>
  <si>
    <t>Sandokkaebi Порошок для чистки барабанов стиральных машин 450 г</t>
  </si>
  <si>
    <t>60afcbe1f9880163b4ebe430</t>
  </si>
  <si>
    <t>YokoSun трусики Eco L (9-14 кг), 44 шт.</t>
  </si>
  <si>
    <t>60b0a1615a3951c836196b48</t>
  </si>
  <si>
    <t>Burti Noir, жидкое средство для стирки черного и темного белья, 1.45 л</t>
  </si>
  <si>
    <t>60af4901c5311b783bd39476</t>
  </si>
  <si>
    <t>Joonies трусики Premium Soft XL (12-17 кг), 152 шт.</t>
  </si>
  <si>
    <t>60af1fbe03c378cf37b77741</t>
  </si>
  <si>
    <t>Goo.N подгузники Ultra XL (12-20 кг), 52 шт.</t>
  </si>
  <si>
    <t>60ae9d6d3620c22b30a2e725</t>
  </si>
  <si>
    <t>Goo.N трусики Ultra XXL (13-25 кг) 36 шт.</t>
  </si>
  <si>
    <t>Jigott Snail Reparing Cream Восстанавливающий крем для лица с муцином улитки, 100 мл</t>
  </si>
  <si>
    <t>60ae7fbb954f6b0105f84354</t>
  </si>
  <si>
    <t>Протеин Optimum Nutrition 100% Whey Gold Standard (2100-2353 г) мокко-капучино</t>
  </si>
  <si>
    <t>60aea5013b317664ad191c10</t>
  </si>
  <si>
    <t>Протеин Optimum Nutrition 100% Whey Gold Standard (2100-2353 г) печенье и крем</t>
  </si>
  <si>
    <t>60afae6f6a864358ebdb54bf</t>
  </si>
  <si>
    <t>60afac1bc3080f04d808ffe1</t>
  </si>
  <si>
    <t>60af3af77153b37449fe762b</t>
  </si>
  <si>
    <t>Joonies трусики Comfort XL (12-17 кг), 76 шт.</t>
  </si>
  <si>
    <t>60af6b4bc3080f579e260399</t>
  </si>
  <si>
    <t>60af40dadff13b3a449c9752</t>
  </si>
  <si>
    <t>Goo.N трусики XL (12-20 кг) 38 шт.</t>
  </si>
  <si>
    <t>60afd8c66a864327bddb545f</t>
  </si>
  <si>
    <t>60afae244f5c6e661b24c040</t>
  </si>
  <si>
    <t>Palmbaby подгузники Традиционные S (3-7 кг), 72 шт.</t>
  </si>
  <si>
    <t>Смесь БИБИКОЛЬ Нэнни 3, от 1 года, 400 г</t>
  </si>
  <si>
    <t>60afec43954f6b019327df17</t>
  </si>
  <si>
    <t>60b0823a7399015adf649de9</t>
  </si>
  <si>
    <t>60af538632da83a38648177f</t>
  </si>
  <si>
    <t>60b0bde4954f6bc9e227deca</t>
  </si>
  <si>
    <t>60b14e46954f6b1700f84358</t>
  </si>
  <si>
    <t>Ёkitto трусики XXL (15+ кг) 34 шт.,</t>
  </si>
  <si>
    <t>60ac9bd103c378b5174a5019</t>
  </si>
  <si>
    <t>YokoSun трусики Eco XXL (15-23 кг) 32 шт.</t>
  </si>
  <si>
    <t>60b201ff83b1f21b4a88466d</t>
  </si>
  <si>
    <t>Esthetic House Профессиональное SPA средство для глубокого очищения кожи головы, 250 мл</t>
  </si>
  <si>
    <t>60b0d1c683b1f25744884667</t>
  </si>
  <si>
    <t>FUNS спрей для ванной комнаты с ароматом апельсина и мяты, 0.38 л</t>
  </si>
  <si>
    <t>60b136198927ca08383ede38</t>
  </si>
  <si>
    <t>Biore Очищающий мусс для умывания против акне, 150 мл</t>
  </si>
  <si>
    <t>60b1496494d527a358cc218c</t>
  </si>
  <si>
    <t>60b231f15a39510a94196bc1</t>
  </si>
  <si>
    <t>60b0e7cc6a86433823db54ba</t>
  </si>
  <si>
    <t>Saphir Очиститель Reno’Mat</t>
  </si>
  <si>
    <t>60b24a215a39510834196bf6</t>
  </si>
  <si>
    <t>I'm Sorry for My Skin Тканевая маска для восстановления кожи Revitalizing Jelly Mask (Beer), 33 мл х 10 шт</t>
  </si>
  <si>
    <t>60b27d397153b301a8977402</t>
  </si>
  <si>
    <t>60b0cff0dbdc310899320583</t>
  </si>
  <si>
    <t>60b2899d6a86431255db54de</t>
  </si>
  <si>
    <t>Manuoki подгузники UltraThin M (6-11 кг) 56 шт.</t>
  </si>
  <si>
    <t>60b28b29954f6b75ce27deca</t>
  </si>
  <si>
    <t>60b28dc42fe0983151e80e2e</t>
  </si>
  <si>
    <t>60b293fe8927cadc243ede34</t>
  </si>
  <si>
    <t>60aff0ab04e943cf3f808ea8</t>
  </si>
  <si>
    <t>60afdbfd6a86436a46db5484</t>
  </si>
  <si>
    <t>60afb5a432da831cb748179d</t>
  </si>
  <si>
    <t>60afb3283620c22a77a2e722</t>
  </si>
  <si>
    <t>60b01fe4bed21e638cfb3452</t>
  </si>
  <si>
    <t>Гель для стирки Kao Attack Bio EX, 0.88 кг, бутылка</t>
  </si>
  <si>
    <t>30.05.2021</t>
  </si>
  <si>
    <t>60b1317f0fe99505ce0d400c</t>
  </si>
  <si>
    <t>Соска Pigeon Peristaltic PLUS L 6м+, 2 шт. бесцветный</t>
  </si>
  <si>
    <t>60b1da1303c378176ab77722</t>
  </si>
  <si>
    <t>Pigeon Бутылочка Перистальтик Плюс с широким горлом PPSU, 240 мл, с 3 месяцев, оранжевый</t>
  </si>
  <si>
    <t>60b2009503c3781467b77764</t>
  </si>
  <si>
    <t>60b09db9b9f8ed0d2947bb1e</t>
  </si>
  <si>
    <t>60b1ea1c954f6bdc69f84388</t>
  </si>
  <si>
    <t>Joonies трусики Comfort M (6-11 кг)</t>
  </si>
  <si>
    <t>60b1e4fbfbacea79dfb38063</t>
  </si>
  <si>
    <t>60b0da55dff13b0d4b9c9742</t>
  </si>
  <si>
    <t>60b1dac4792ab11723eee7e6</t>
  </si>
  <si>
    <t>Полироль для приборных панелей PLAK виноград, 750 мл + 10%</t>
  </si>
  <si>
    <t>60b0ca882fe0981453e80d75</t>
  </si>
  <si>
    <t>60b1ebde32da83b3a648185c</t>
  </si>
  <si>
    <t>60af9feff4c0cb16bc7165fd</t>
  </si>
  <si>
    <t>60b1c4dddff13b7e4b9c96dc</t>
  </si>
  <si>
    <t>60b14738dbdc31f03332068f</t>
  </si>
  <si>
    <t>Palmbaby трусики Традиционные M (6-11 кг), 48 шт.</t>
  </si>
  <si>
    <t>60b1081920d51d259a18108d</t>
  </si>
  <si>
    <t>60ae7dfc2af6cd547aaa2943</t>
  </si>
  <si>
    <t>60b1f4d0863e4e560874de6d</t>
  </si>
  <si>
    <t>60b1e69afbacea62fcb3806e</t>
  </si>
  <si>
    <t>60b1eca6bed21e11a4fb3522</t>
  </si>
  <si>
    <t>60b0d477dff13b657c9c97b1</t>
  </si>
  <si>
    <t>Esthetic House шампунь для волос CP-1 Ginger Purifying, 500 мл</t>
  </si>
  <si>
    <t>60b0cad25a39514e8f196bd1</t>
  </si>
  <si>
    <t>60afd0a6c3080fc6c92604f8</t>
  </si>
  <si>
    <t>60b0cf04dbdc31de703206ff</t>
  </si>
  <si>
    <t>60b1d483b9f8ed6d5c47bb52</t>
  </si>
  <si>
    <t>60b13b107153b3e801fe76bd</t>
  </si>
  <si>
    <t>60b0a0538927ca023f3ede2e</t>
  </si>
  <si>
    <t>Satisfyer Стимулятор Penguin Air Pulse, черный/белый</t>
  </si>
  <si>
    <t>60b1d8885a39516f9a196b69</t>
  </si>
  <si>
    <t>60b1d081f98801c307ebe3fd</t>
  </si>
  <si>
    <t>60b2435a2fe0981a03e80e0c</t>
  </si>
  <si>
    <t>Протеин QNT Delicious Whey Protein (908 г) ваниль</t>
  </si>
  <si>
    <t>60af9cf704e943da39808dd1</t>
  </si>
  <si>
    <t>Manuoki трусики XL (12+ кг), 38 шт.</t>
  </si>
  <si>
    <t>60b2768f94d527f3b24d4053</t>
  </si>
  <si>
    <t>Satisfyer Вибромассажер из силикона с вакуумно-волновой клиторальной стимуляцией Pro G-Spot Rabbit 22 см, белый</t>
  </si>
  <si>
    <t>60b25a6a863e4e68a774de95</t>
  </si>
  <si>
    <t>60b0b6333620c2526aa2e72d</t>
  </si>
  <si>
    <t>Joonies трусики Premium Soft L (9-14 кг), 44 шт.</t>
  </si>
  <si>
    <t>60b2960f8927ca94d966aaaf</t>
  </si>
  <si>
    <t>Satisfyer Вакуумно-волновой стимулятор Love Breeze, розовый</t>
  </si>
  <si>
    <t>60b27a6fc3080f4161260487</t>
  </si>
  <si>
    <t>60b3405983b1f22151884699</t>
  </si>
  <si>
    <t>60af8f8694d527e1054d41ad</t>
  </si>
  <si>
    <t>YokoSun подгузники Premium L (9-13 кг) 54 шт.</t>
  </si>
  <si>
    <t>60b12874792ab110d7eee8d9</t>
  </si>
  <si>
    <t>60b1a12894d52745d94d4077</t>
  </si>
  <si>
    <t>60b0a71c94d52706a5cc21c7</t>
  </si>
  <si>
    <t>60b0d0a120d51d3b54180fdb</t>
  </si>
  <si>
    <t>60b0a644c5311b06d3d394ab</t>
  </si>
  <si>
    <t>Meine Liebe, Карандаш-пятновыводитель кислородный универсальный</t>
  </si>
  <si>
    <t>60b08e018927ca121266aaea</t>
  </si>
  <si>
    <t>60afb756f78dba6610e02a05</t>
  </si>
  <si>
    <t>60b0e266dbdc3139ab3205fd</t>
  </si>
  <si>
    <t>СПА средство для ногтей и кутикулы IQ Beauty Nail SPA 5 in 1, 12.5 мл</t>
  </si>
  <si>
    <t>60b38450dff13b3ca39c970b</t>
  </si>
  <si>
    <t>60b205cd73990122b4649dc1</t>
  </si>
  <si>
    <t>60b39963f988015f13ebe55f</t>
  </si>
  <si>
    <t>60b39e007153b387e4fe7596</t>
  </si>
  <si>
    <t>Lactoflorene Холестерол Комплекс для снижения холестерина порошок пакетики 3,6 г х 20 шт</t>
  </si>
  <si>
    <t>60b3a01a32da835bd14818f6</t>
  </si>
  <si>
    <t>60b3a719c3080f6b1c260440</t>
  </si>
  <si>
    <t>60b3b79c5a3951d112196b8b</t>
  </si>
  <si>
    <t>60b3c5063620c272e3a2e6e7</t>
  </si>
  <si>
    <t>Jigott Whitening Activated Cream Отбеливающий крем для лица, 100 мл</t>
  </si>
  <si>
    <t>60b3db2ff98801919febe501</t>
  </si>
  <si>
    <t>60aea5bc7153b3727cfe7694</t>
  </si>
  <si>
    <t>60b3fab0dff13b17d09c96d8</t>
  </si>
  <si>
    <t>60af23c2c3080f0f2626040f</t>
  </si>
  <si>
    <t>Goo.N подгузники L (9-14 кг), 54 шт.</t>
  </si>
  <si>
    <t>60b337d63620c279b0a2e720</t>
  </si>
  <si>
    <t>60b2aae02af6cd4524aa287b</t>
  </si>
  <si>
    <t>60b2a73c20d51d328118105f</t>
  </si>
  <si>
    <t>60b3680ec3080fa9552604cf</t>
  </si>
  <si>
    <t>Laurier прокладки ежедневные Beauty Style без запаха, 36 шт</t>
  </si>
  <si>
    <t>60b20a42bed21e2c50fb34c6</t>
  </si>
  <si>
    <t>AURAMI Ароматизатор для автомобиля Egoiste BLС-10 100 мл</t>
  </si>
  <si>
    <t>60b264fb04e943ff2d808db5</t>
  </si>
  <si>
    <t>AURAMI Ароматизатор для автомобиля Boss BLС-09 100 мл</t>
  </si>
  <si>
    <t>60b3b13d03c3782b92b777c9</t>
  </si>
  <si>
    <t>60b00eb9fbacea7481b37fbc</t>
  </si>
  <si>
    <t>Гейнер Optimum Nutrition Serious Mass (2.72 кг) банан</t>
  </si>
  <si>
    <t>60b001645a39513e15196b31</t>
  </si>
  <si>
    <t>60b32bc632da83bdee481771</t>
  </si>
  <si>
    <t>Meine Liebe, гель для мытья овощей, фруктов, детской посуды и игрушек, 485 мл</t>
  </si>
  <si>
    <t>60b2b5307153b3b7bcfe767d</t>
  </si>
  <si>
    <t>Joonies трусики Premium Soft XXL (15-20 кг), 112 шт.</t>
  </si>
  <si>
    <t>60b3b15b0fe995570b0d4099</t>
  </si>
  <si>
    <t>Goo.N трусики Сheerful Baby L (8-14 кг), 48 шт.</t>
  </si>
  <si>
    <t>60b34ac9dbdc315834320606</t>
  </si>
  <si>
    <t>Biore салфетки для снятия макияжа</t>
  </si>
  <si>
    <t>60afb8666a86430160db545e</t>
  </si>
  <si>
    <t>60b368a26a86433626db5497</t>
  </si>
  <si>
    <t>Протеин Optimum Nutrition 100% Whey Gold Standard (2100-2353 г) белый шоколад</t>
  </si>
  <si>
    <t>60b36642f78dba4801e02a23</t>
  </si>
  <si>
    <t>I'm sorry for my skin Relaxing Ampoule Успокаивающая сыворотка для лица, 30 мл</t>
  </si>
  <si>
    <t>60b2a069863e4e38c074de81</t>
  </si>
  <si>
    <t>60b3a4c4954f6b67f027e018</t>
  </si>
  <si>
    <t>60b28536b9f8ed2e1447bbdd</t>
  </si>
  <si>
    <t>60b2ac09f78dba2828e02a53</t>
  </si>
  <si>
    <t>15.05.2021</t>
  </si>
  <si>
    <t>Biore мусс для умывания с увлажняющим эффектом, 150 мл</t>
  </si>
  <si>
    <t>Возврат платежа покупателя</t>
  </si>
  <si>
    <t>60b0aab4f4c0cb611871660b</t>
  </si>
  <si>
    <t>60b13d892af6cd30a5aa2966</t>
  </si>
  <si>
    <t>60b14658f988018106ebe58e</t>
  </si>
  <si>
    <t>21.05.2021</t>
  </si>
  <si>
    <t>Протеин Optimum Nutrition 100% Whey Gold Standard (819-943 г) молочный шоколад</t>
  </si>
  <si>
    <t>60b1ae50f4c0cb0ff871657d</t>
  </si>
  <si>
    <t>Губка для плит Vileda Пур Актив 2 шт, желтый/зеленый</t>
  </si>
  <si>
    <t>60b1da8a2fe0980d3ce80ddc</t>
  </si>
  <si>
    <t>18.05.2021</t>
  </si>
  <si>
    <t>60b1fdf35a3951b2e9196ba7</t>
  </si>
  <si>
    <t>22.05.2021</t>
  </si>
  <si>
    <t>Jigott Snail Lifting Cream Подтягивающий крем для лица с экстрактом слизи улитки, 70 мл</t>
  </si>
  <si>
    <t>60b204fd5a39516284196b52</t>
  </si>
  <si>
    <t>60b2306d5a3951304b196b5b</t>
  </si>
  <si>
    <t>Goo.N подгузники Ultra NB (до 5 кг) 114 шт.</t>
  </si>
  <si>
    <t>60b23073f4c0cb11df71657a</t>
  </si>
  <si>
    <t>Manuoki подгузники UltraThin M (6-11 кг) 56 шт., 56 шт.</t>
  </si>
  <si>
    <t>60b2309c863e4e157074de70</t>
  </si>
  <si>
    <t>ON: THE BODY пенка для умывания с маслом оливы, 120 г</t>
  </si>
  <si>
    <t>60b2346edbdc3134f13206b5</t>
  </si>
  <si>
    <t>60b2347b954f6bbcda27dea7</t>
  </si>
  <si>
    <t>Enough Тональный крем Collagen Whitening Moisture Foundation, 100 мл, оттенок: тон №21</t>
  </si>
  <si>
    <t>60b2831432da8369554817aa</t>
  </si>
  <si>
    <t>60b36a8ff78dba3567e02a70</t>
  </si>
  <si>
    <t>Lion top sweet harmony жидкое средство для стирки белья со сладким цветочным ароматом, мягкая упаковка, 720 гр</t>
  </si>
  <si>
    <t>60b3bcda8927ca94713eddfc</t>
  </si>
  <si>
    <t>60b40451c3080f0cc3260468</t>
  </si>
  <si>
    <t>16.05.2021</t>
  </si>
  <si>
    <t>Merries подгузники M (6-11 кг) 64 шт.</t>
  </si>
  <si>
    <t>60b40b8b5a395180bb196ba8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</si>
</sst>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7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261366.0</v>
      </c>
    </row>
    <row r="4" spans="1:9" s="3" customFormat="1" x14ac:dyDescent="0.2" ht="16.0" customHeight="true">
      <c r="A4" s="3" t="s">
        <v>34</v>
      </c>
      <c r="B4" s="10" t="n">
        <v>226482.0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4.8235668E7</v>
      </c>
      <c r="B8" s="8" t="s">
        <v>51</v>
      </c>
      <c r="C8" s="8" t="n">
        <f>IF(false,"005-1250", "005-1250")</f>
      </c>
      <c r="D8" s="8" t="s">
        <v>52</v>
      </c>
      <c r="E8" s="8" t="n">
        <v>1.0</v>
      </c>
      <c r="F8" s="8" t="n">
        <v>1635.0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4.8244427E7</v>
      </c>
      <c r="B9" t="s" s="8">
        <v>56</v>
      </c>
      <c r="C9" t="n" s="8">
        <f>IF(false,"120921439", "120921439")</f>
      </c>
      <c r="D9" t="s" s="8">
        <v>57</v>
      </c>
      <c r="E9" t="n" s="8">
        <v>1.0</v>
      </c>
      <c r="F9" t="n" s="8">
        <v>329.0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4.818046E7</v>
      </c>
      <c r="B10" s="8" t="s">
        <v>51</v>
      </c>
      <c r="C10" s="8" t="n">
        <f>IF(false,"005-1254", "005-1254")</f>
      </c>
      <c r="D10" s="8" t="s">
        <v>59</v>
      </c>
      <c r="E10" s="8" t="n">
        <v>2.0</v>
      </c>
      <c r="F10" s="8" t="n">
        <v>942.0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4.8370565E7</v>
      </c>
      <c r="B11" t="s" s="8">
        <v>54</v>
      </c>
      <c r="C11" t="n" s="8">
        <f>IF(false,"003-319", "003-319")</f>
      </c>
      <c r="D11" t="s" s="8">
        <v>61</v>
      </c>
      <c r="E11" t="n" s="8">
        <v>1.0</v>
      </c>
      <c r="F11" t="n" s="8">
        <v>1329.0</v>
      </c>
      <c r="G11" t="s" s="8">
        <v>53</v>
      </c>
      <c r="H11" t="s" s="8">
        <v>54</v>
      </c>
      <c r="I11" t="s" s="8">
        <v>62</v>
      </c>
    </row>
    <row r="12" spans="1:9" x14ac:dyDescent="0.2" ht="16.0" customHeight="true">
      <c r="A12" s="7" t="n">
        <v>4.8321484E7</v>
      </c>
      <c r="B12" t="s" s="8">
        <v>56</v>
      </c>
      <c r="C12" t="n" s="8">
        <f>IF(false,"120922875", "120922875")</f>
      </c>
      <c r="D12" t="s" s="8">
        <v>63</v>
      </c>
      <c r="E12" t="n" s="8">
        <v>1.0</v>
      </c>
      <c r="F12" t="n" s="8">
        <v>2399.0</v>
      </c>
      <c r="G12" t="s" s="8">
        <v>53</v>
      </c>
      <c r="H12" t="s" s="8">
        <v>54</v>
      </c>
      <c r="I12" t="s" s="8">
        <v>64</v>
      </c>
    </row>
    <row r="13" spans="1:9" s="8" customFormat="1" ht="16.0" x14ac:dyDescent="0.2" customHeight="true">
      <c r="A13" s="7" t="n">
        <v>4.8017849E7</v>
      </c>
      <c r="B13" s="8" t="s">
        <v>65</v>
      </c>
      <c r="C13" s="8" t="n">
        <f>IF(false,"120922872", "120922872")</f>
      </c>
      <c r="D13" s="8" t="s">
        <v>66</v>
      </c>
      <c r="E13" s="8" t="n">
        <v>1.0</v>
      </c>
      <c r="F13" s="8" t="n">
        <v>4789.0</v>
      </c>
      <c r="G13" s="8" t="s">
        <v>53</v>
      </c>
      <c r="H13" s="8" t="s">
        <v>54</v>
      </c>
      <c r="I13" s="8" t="s">
        <v>67</v>
      </c>
    </row>
    <row r="14" spans="1:9" x14ac:dyDescent="0.2" ht="16.0" customHeight="true">
      <c r="A14" s="7" t="n">
        <v>4.8267531E7</v>
      </c>
      <c r="B14" s="8" t="s">
        <v>56</v>
      </c>
      <c r="C14" s="8" t="n">
        <f>IF(false,"005-1379", "005-1379")</f>
      </c>
      <c r="D14" s="8" t="s">
        <v>68</v>
      </c>
      <c r="E14" s="8" t="n">
        <v>1.0</v>
      </c>
      <c r="F14" s="8" t="n">
        <v>935.0</v>
      </c>
      <c r="G14" s="8" t="s">
        <v>53</v>
      </c>
      <c r="H14" s="8" t="s">
        <v>54</v>
      </c>
      <c r="I14" s="8" t="s">
        <v>69</v>
      </c>
    </row>
    <row r="15" ht="16.0" customHeight="true">
      <c r="A15" t="n" s="7">
        <v>4.8216589E7</v>
      </c>
      <c r="B15" t="s" s="8">
        <v>51</v>
      </c>
      <c r="C15" t="n" s="8">
        <f>IF(false,"120921439", "120921439")</f>
      </c>
      <c r="D15" t="s" s="8">
        <v>57</v>
      </c>
      <c r="E15" t="n" s="8">
        <v>1.0</v>
      </c>
      <c r="F15" t="n" s="8">
        <v>599.0</v>
      </c>
      <c r="G15" t="s" s="8">
        <v>53</v>
      </c>
      <c r="H15" t="s" s="8">
        <v>54</v>
      </c>
      <c r="I15" t="s" s="8">
        <v>70</v>
      </c>
    </row>
    <row r="16" spans="1:9" s="1" customFormat="1" x14ac:dyDescent="0.2" ht="16.0" customHeight="true">
      <c r="A16" s="7" t="n">
        <v>4.7945396E7</v>
      </c>
      <c r="B16" t="s" s="8">
        <v>71</v>
      </c>
      <c r="C16" t="n" s="8">
        <f>IF(false,"120921905", "120921905")</f>
      </c>
      <c r="D16" t="s" s="8">
        <v>72</v>
      </c>
      <c r="E16" t="n" s="8">
        <v>2.0</v>
      </c>
      <c r="F16" s="8" t="n">
        <v>1586.0</v>
      </c>
      <c r="G16" s="8" t="s">
        <v>53</v>
      </c>
      <c r="H16" s="8" t="s">
        <v>54</v>
      </c>
      <c r="I16" s="8" t="s">
        <v>73</v>
      </c>
    </row>
    <row r="17" spans="1:9" x14ac:dyDescent="0.2" ht="16.0" customHeight="true">
      <c r="A17" s="7" t="n">
        <v>4.7945661E7</v>
      </c>
      <c r="B17" s="8" t="s">
        <v>71</v>
      </c>
      <c r="C17" s="8" t="n">
        <f>IF(false,"120921905", "120921905")</f>
      </c>
      <c r="D17" s="8" t="s">
        <v>72</v>
      </c>
      <c r="E17" s="8" t="n">
        <v>2.0</v>
      </c>
      <c r="F17" s="8" t="n">
        <v>1586.0</v>
      </c>
      <c r="G17" s="8" t="s">
        <v>53</v>
      </c>
      <c r="H17" s="8" t="s">
        <v>54</v>
      </c>
      <c r="I17" s="8" t="s">
        <v>74</v>
      </c>
    </row>
    <row r="18" spans="1:9" x14ac:dyDescent="0.2" ht="16.0" customHeight="true">
      <c r="A18" s="7" t="n">
        <v>4.7815938E7</v>
      </c>
      <c r="B18" t="s" s="8">
        <v>75</v>
      </c>
      <c r="C18" t="n" s="8">
        <f>IF(false,"120921947", "120921947")</f>
      </c>
      <c r="D18" t="s" s="8">
        <v>76</v>
      </c>
      <c r="E18" t="n" s="8">
        <v>1.0</v>
      </c>
      <c r="F18" t="n" s="8">
        <v>599.0</v>
      </c>
      <c r="G18" t="s" s="8">
        <v>53</v>
      </c>
      <c r="H18" t="s" s="8">
        <v>54</v>
      </c>
      <c r="I18" t="s" s="8">
        <v>77</v>
      </c>
    </row>
    <row r="19" spans="1:9" ht="16.0" x14ac:dyDescent="0.2" customHeight="true">
      <c r="A19" s="7" t="n">
        <v>4.8107107E7</v>
      </c>
      <c r="B19" s="8" t="s">
        <v>51</v>
      </c>
      <c r="C19" s="8" t="n">
        <f>IF(false,"120922090", "120922090")</f>
      </c>
      <c r="D19" s="8" t="s">
        <v>78</v>
      </c>
      <c r="E19" s="8" t="n">
        <v>1.0</v>
      </c>
      <c r="F19" s="8" t="n">
        <v>869.0</v>
      </c>
      <c r="G19" s="8" t="s">
        <v>53</v>
      </c>
      <c r="H19" s="8" t="s">
        <v>54</v>
      </c>
      <c r="I19" s="8" t="s">
        <v>79</v>
      </c>
    </row>
    <row r="20" spans="1:9" x14ac:dyDescent="0.2" ht="16.0" customHeight="true">
      <c r="A20" s="7" t="n">
        <v>4.8215541E7</v>
      </c>
      <c r="B20" s="8" t="s">
        <v>51</v>
      </c>
      <c r="C20" s="8" t="n">
        <f>IF(false,"005-1110", "005-1110")</f>
      </c>
      <c r="D20" s="8" t="s">
        <v>80</v>
      </c>
      <c r="E20" s="8" t="n">
        <v>3.0</v>
      </c>
      <c r="F20" s="8" t="n">
        <v>4497.0</v>
      </c>
      <c r="G20" s="8" t="s">
        <v>53</v>
      </c>
      <c r="H20" s="8" t="s">
        <v>54</v>
      </c>
      <c r="I20" s="8" t="s">
        <v>81</v>
      </c>
    </row>
    <row r="21" ht="16.0" customHeight="true">
      <c r="A21" t="n" s="7">
        <v>4.8242773E7</v>
      </c>
      <c r="B21" t="s" s="8">
        <v>56</v>
      </c>
      <c r="C21" t="n" s="8">
        <f>IF(false,"120922784", "120922784")</f>
      </c>
      <c r="D21" t="s" s="8">
        <v>82</v>
      </c>
      <c r="E21" t="n" s="8">
        <v>1.0</v>
      </c>
      <c r="F21" t="n" s="8">
        <v>481.0</v>
      </c>
      <c r="G21" t="s" s="8">
        <v>53</v>
      </c>
      <c r="H21" t="s" s="8">
        <v>54</v>
      </c>
      <c r="I21" t="s" s="8">
        <v>83</v>
      </c>
    </row>
    <row r="22" spans="1:9" s="1" customFormat="1" x14ac:dyDescent="0.2" ht="16.0" customHeight="true">
      <c r="A22" s="7" t="n">
        <v>4.8242773E7</v>
      </c>
      <c r="B22" t="s" s="8">
        <v>56</v>
      </c>
      <c r="C22" t="n" s="8">
        <f>IF(false,"120922782", "120922782")</f>
      </c>
      <c r="D22" t="s" s="8">
        <v>84</v>
      </c>
      <c r="E22" t="n" s="8">
        <v>1.0</v>
      </c>
      <c r="F22" s="8" t="n">
        <v>433.0</v>
      </c>
      <c r="G22" s="8" t="s">
        <v>53</v>
      </c>
      <c r="H22" s="8" t="s">
        <v>54</v>
      </c>
      <c r="I22" s="8" t="s">
        <v>83</v>
      </c>
    </row>
    <row r="23" spans="1:9" x14ac:dyDescent="0.2" ht="16.0" customHeight="true">
      <c r="A23" s="7" t="n">
        <v>4.8262236E7</v>
      </c>
      <c r="B23" s="8" t="s">
        <v>56</v>
      </c>
      <c r="C23" s="8" t="n">
        <f>IF(false,"120921817", "120921817")</f>
      </c>
      <c r="D23" s="8" t="s">
        <v>85</v>
      </c>
      <c r="E23" s="8" t="n">
        <v>1.0</v>
      </c>
      <c r="F23" s="8" t="n">
        <v>499.0</v>
      </c>
      <c r="G23" s="8" t="s">
        <v>53</v>
      </c>
      <c r="H23" s="8" t="s">
        <v>54</v>
      </c>
      <c r="I23" s="8" t="s">
        <v>86</v>
      </c>
    </row>
    <row r="24" ht="16.0" customHeight="true">
      <c r="A24" t="n" s="7">
        <v>4.8293872E7</v>
      </c>
      <c r="B24" t="s" s="8">
        <v>56</v>
      </c>
      <c r="C24" t="n" s="8">
        <f>IF(false,"005-1380", "005-1380")</f>
      </c>
      <c r="D24" t="s" s="8">
        <v>87</v>
      </c>
      <c r="E24" t="n" s="8">
        <v>1.0</v>
      </c>
      <c r="F24" t="n" s="8">
        <v>641.0</v>
      </c>
      <c r="G24" t="s" s="8">
        <v>53</v>
      </c>
      <c r="H24" t="s" s="8">
        <v>54</v>
      </c>
      <c r="I24" t="s" s="8">
        <v>88</v>
      </c>
    </row>
    <row r="25" spans="1:9" s="1" customFormat="1" x14ac:dyDescent="0.2" ht="16.0" customHeight="true">
      <c r="A25" t="n" s="7">
        <v>4.8078417E7</v>
      </c>
      <c r="B25" t="s" s="8">
        <v>65</v>
      </c>
      <c r="C25" t="n" s="8">
        <f>IF(false,"120921543", "120921543")</f>
      </c>
      <c r="D25" t="s" s="8">
        <v>89</v>
      </c>
      <c r="E25" t="n" s="8">
        <v>2.0</v>
      </c>
      <c r="F25" t="n" s="8">
        <v>1494.0</v>
      </c>
      <c r="G25" t="s" s="8">
        <v>53</v>
      </c>
      <c r="H25" t="s" s="8">
        <v>54</v>
      </c>
      <c r="I25" t="s" s="8">
        <v>90</v>
      </c>
    </row>
    <row r="26" ht="16.0" customHeight="true">
      <c r="A26" t="n" s="7">
        <v>4.8078417E7</v>
      </c>
      <c r="B26" t="s" s="8">
        <v>65</v>
      </c>
      <c r="C26" t="n" s="8">
        <f>IF(false,"120921544", "120921544")</f>
      </c>
      <c r="D26" t="s" s="8">
        <v>91</v>
      </c>
      <c r="E26" t="n" s="8">
        <v>1.0</v>
      </c>
      <c r="F26" t="n" s="8">
        <v>720.0</v>
      </c>
      <c r="G26" t="s" s="8">
        <v>53</v>
      </c>
      <c r="H26" t="s" s="8">
        <v>54</v>
      </c>
      <c r="I26" t="s" s="8">
        <v>90</v>
      </c>
    </row>
    <row r="27" ht="16.0" customHeight="true">
      <c r="A27" t="n" s="7">
        <v>4.7943064E7</v>
      </c>
      <c r="B27" t="s" s="8">
        <v>71</v>
      </c>
      <c r="C27" t="n" s="8">
        <f>IF(false,"003-315", "003-315")</f>
      </c>
      <c r="D27" t="s" s="8">
        <v>92</v>
      </c>
      <c r="E27" t="n" s="8">
        <v>4.0</v>
      </c>
      <c r="F27" t="n" s="8">
        <v>4836.0</v>
      </c>
      <c r="G27" t="s" s="8">
        <v>53</v>
      </c>
      <c r="H27" t="s" s="8">
        <v>54</v>
      </c>
      <c r="I27" t="s" s="8">
        <v>93</v>
      </c>
    </row>
    <row r="28" ht="16.0" customHeight="true">
      <c r="A28" t="n" s="7">
        <v>4.8100168E7</v>
      </c>
      <c r="B28" t="s" s="8">
        <v>65</v>
      </c>
      <c r="C28" t="n" s="8">
        <f>IF(false,"005-1516", "005-1516")</f>
      </c>
      <c r="D28" t="s" s="8">
        <v>94</v>
      </c>
      <c r="E28" t="n" s="8">
        <v>1.0</v>
      </c>
      <c r="F28" t="n" s="8">
        <v>927.0</v>
      </c>
      <c r="G28" t="s" s="8">
        <v>53</v>
      </c>
      <c r="H28" t="s" s="8">
        <v>54</v>
      </c>
      <c r="I28" t="s" s="8">
        <v>95</v>
      </c>
    </row>
    <row r="29" spans="1:9" s="1" customFormat="1" x14ac:dyDescent="0.2" ht="16.0" customHeight="true">
      <c r="A29" t="n" s="7">
        <v>4.8235309E7</v>
      </c>
      <c r="B29" t="s" s="8">
        <v>51</v>
      </c>
      <c r="C29" t="n" s="8">
        <f>IF(false,"120921545", "120921545")</f>
      </c>
      <c r="D29" t="s" s="8">
        <v>96</v>
      </c>
      <c r="E29" t="n" s="8">
        <v>1.0</v>
      </c>
      <c r="F29" t="n" s="8">
        <v>762.0</v>
      </c>
      <c r="G29" s="8" t="s">
        <v>53</v>
      </c>
      <c r="H29" t="s" s="8">
        <v>54</v>
      </c>
      <c r="I29" s="8" t="s">
        <v>97</v>
      </c>
    </row>
    <row r="30" ht="16.0" customHeight="true">
      <c r="A30" t="n" s="7">
        <v>4.8235309E7</v>
      </c>
      <c r="B30" t="s" s="8">
        <v>51</v>
      </c>
      <c r="C30" t="n" s="8">
        <f>IF(false,"120922090", "120922090")</f>
      </c>
      <c r="D30" t="s" s="8">
        <v>78</v>
      </c>
      <c r="E30" t="n" s="8">
        <v>1.0</v>
      </c>
      <c r="F30" t="n" s="8">
        <v>762.0</v>
      </c>
      <c r="G30" t="s" s="8">
        <v>53</v>
      </c>
      <c r="H30" t="s" s="8">
        <v>54</v>
      </c>
      <c r="I30" t="s" s="8">
        <v>97</v>
      </c>
    </row>
    <row r="31" ht="16.0" customHeight="true">
      <c r="A31" t="n" s="7">
        <v>4.8197251E7</v>
      </c>
      <c r="B31" t="s" s="8">
        <v>51</v>
      </c>
      <c r="C31" t="n" s="8">
        <f>IF(false,"003-315", "003-315")</f>
      </c>
      <c r="D31" t="s" s="8">
        <v>92</v>
      </c>
      <c r="E31" t="n" s="8">
        <v>1.0</v>
      </c>
      <c r="F31" t="n" s="8">
        <v>1277.0</v>
      </c>
      <c r="G31" t="s" s="8">
        <v>53</v>
      </c>
      <c r="H31" t="s" s="8">
        <v>54</v>
      </c>
      <c r="I31" t="s" s="8">
        <v>98</v>
      </c>
    </row>
    <row r="32" ht="16.0" customHeight="true">
      <c r="A32" t="n" s="7">
        <v>4.7476377E7</v>
      </c>
      <c r="B32" t="s" s="8">
        <v>99</v>
      </c>
      <c r="C32" t="n" s="8">
        <f>IF(false,"01-004217", "01-004217")</f>
      </c>
      <c r="D32" t="s" s="8">
        <v>100</v>
      </c>
      <c r="E32" t="n" s="8">
        <v>1.0</v>
      </c>
      <c r="F32" t="n" s="8">
        <v>2456.0</v>
      </c>
      <c r="G32" t="s" s="8">
        <v>53</v>
      </c>
      <c r="H32" t="s" s="8">
        <v>54</v>
      </c>
      <c r="I32" t="s" s="8">
        <v>101</v>
      </c>
    </row>
    <row r="33" ht="16.0" customHeight="true">
      <c r="A33" t="n" s="7">
        <v>4.7379588E7</v>
      </c>
      <c r="B33" t="s" s="8">
        <v>102</v>
      </c>
      <c r="C33" t="n" s="8">
        <f>IF(false,"005-1511", "005-1511")</f>
      </c>
      <c r="D33" t="s" s="8">
        <v>103</v>
      </c>
      <c r="E33" t="n" s="8">
        <v>1.0</v>
      </c>
      <c r="F33" t="n" s="8">
        <v>979.0</v>
      </c>
      <c r="G33" t="s" s="8">
        <v>53</v>
      </c>
      <c r="H33" t="s" s="8">
        <v>54</v>
      </c>
      <c r="I33" t="s" s="8">
        <v>104</v>
      </c>
    </row>
    <row r="34" ht="16.0" customHeight="true">
      <c r="A34" t="n" s="7">
        <v>4.7506285E7</v>
      </c>
      <c r="B34" t="s" s="8">
        <v>99</v>
      </c>
      <c r="C34" t="n" s="8">
        <f>IF(false,"120921544", "120921544")</f>
      </c>
      <c r="D34" t="s" s="8">
        <v>91</v>
      </c>
      <c r="E34" t="n" s="8">
        <v>1.0</v>
      </c>
      <c r="F34" t="n" s="8">
        <v>720.0</v>
      </c>
      <c r="G34" t="s" s="8">
        <v>53</v>
      </c>
      <c r="H34" t="s" s="8">
        <v>54</v>
      </c>
      <c r="I34" t="s" s="8">
        <v>105</v>
      </c>
    </row>
    <row r="35" ht="16.0" customHeight="true">
      <c r="A35" t="n" s="7">
        <v>4.8328181E7</v>
      </c>
      <c r="B35" t="s" s="8">
        <v>56</v>
      </c>
      <c r="C35" t="n" s="8">
        <f>IF(false,"005-1255", "005-1255")</f>
      </c>
      <c r="D35" t="s" s="8">
        <v>106</v>
      </c>
      <c r="E35" t="n" s="8">
        <v>1.0</v>
      </c>
      <c r="F35" t="n" s="8">
        <v>689.0</v>
      </c>
      <c r="G35" t="s" s="8">
        <v>53</v>
      </c>
      <c r="H35" t="s" s="8">
        <v>54</v>
      </c>
      <c r="I35" t="s" s="8">
        <v>107</v>
      </c>
    </row>
    <row r="36" ht="16.0" customHeight="true">
      <c r="A36" t="n" s="7">
        <v>4.8234339E7</v>
      </c>
      <c r="B36" t="s" s="8">
        <v>51</v>
      </c>
      <c r="C36" t="n" s="8">
        <f>IF(false,"120921439", "120921439")</f>
      </c>
      <c r="D36" t="s" s="8">
        <v>57</v>
      </c>
      <c r="E36" t="n" s="8">
        <v>1.0</v>
      </c>
      <c r="F36" t="n" s="8">
        <v>599.0</v>
      </c>
      <c r="G36" t="s" s="8">
        <v>53</v>
      </c>
      <c r="H36" t="s" s="8">
        <v>54</v>
      </c>
      <c r="I36" t="s" s="8">
        <v>108</v>
      </c>
    </row>
    <row r="37" ht="16.0" customHeight="true">
      <c r="A37" t="n" s="7">
        <v>4.7901521E7</v>
      </c>
      <c r="B37" t="s" s="8">
        <v>71</v>
      </c>
      <c r="C37" t="n" s="8">
        <f>IF(false,"002-101", "002-101")</f>
      </c>
      <c r="D37" t="s" s="8">
        <v>109</v>
      </c>
      <c r="E37" t="n" s="8">
        <v>1.0</v>
      </c>
      <c r="F37" t="n" s="8">
        <v>1184.0</v>
      </c>
      <c r="G37" t="s" s="8">
        <v>53</v>
      </c>
      <c r="H37" t="s" s="8">
        <v>54</v>
      </c>
      <c r="I37" t="s" s="8">
        <v>110</v>
      </c>
    </row>
    <row r="38" ht="16.0" customHeight="true">
      <c r="A38" t="n" s="7">
        <v>4.8278218E7</v>
      </c>
      <c r="B38" t="s" s="8">
        <v>56</v>
      </c>
      <c r="C38" t="n" s="8">
        <f>IF(false,"005-1513", "005-1513")</f>
      </c>
      <c r="D38" t="s" s="8">
        <v>111</v>
      </c>
      <c r="E38" t="n" s="8">
        <v>1.0</v>
      </c>
      <c r="F38" t="n" s="8">
        <v>855.0</v>
      </c>
      <c r="G38" t="s" s="8">
        <v>53</v>
      </c>
      <c r="H38" t="s" s="8">
        <v>54</v>
      </c>
      <c r="I38" t="s" s="8">
        <v>112</v>
      </c>
    </row>
    <row r="39" ht="16.0" customHeight="true">
      <c r="A39" t="n" s="7">
        <v>4.8402452E7</v>
      </c>
      <c r="B39" t="s" s="8">
        <v>54</v>
      </c>
      <c r="C39" t="n" s="8">
        <f>IF(false,"120921901", "120921901")</f>
      </c>
      <c r="D39" t="s" s="8">
        <v>113</v>
      </c>
      <c r="E39" t="n" s="8">
        <v>1.0</v>
      </c>
      <c r="F39" t="n" s="8">
        <v>1137.0</v>
      </c>
      <c r="G39" t="s" s="8">
        <v>53</v>
      </c>
      <c r="H39" t="s" s="8">
        <v>54</v>
      </c>
      <c r="I39" t="s" s="8">
        <v>114</v>
      </c>
    </row>
    <row r="40" ht="16.0" customHeight="true">
      <c r="A40" t="n" s="7">
        <v>4.825188E7</v>
      </c>
      <c r="B40" t="s" s="8">
        <v>56</v>
      </c>
      <c r="C40" t="n" s="8">
        <f>IF(false,"120922761", "120922761")</f>
      </c>
      <c r="D40" t="s" s="8">
        <v>115</v>
      </c>
      <c r="E40" t="n" s="8">
        <v>1.0</v>
      </c>
      <c r="F40" t="n" s="8">
        <v>2024.0</v>
      </c>
      <c r="G40" t="s" s="8">
        <v>53</v>
      </c>
      <c r="H40" t="s" s="8">
        <v>54</v>
      </c>
      <c r="I40" t="s" s="8">
        <v>116</v>
      </c>
    </row>
    <row r="41" ht="16.0" customHeight="true">
      <c r="A41" t="n" s="7">
        <v>4.8200175E7</v>
      </c>
      <c r="B41" t="s" s="8">
        <v>51</v>
      </c>
      <c r="C41" t="n" s="8">
        <f>IF(false,"005-1515", "005-1515")</f>
      </c>
      <c r="D41" t="s" s="8">
        <v>117</v>
      </c>
      <c r="E41" t="n" s="8">
        <v>3.0</v>
      </c>
      <c r="F41" t="n" s="8">
        <v>2538.0</v>
      </c>
      <c r="G41" t="s" s="8">
        <v>53</v>
      </c>
      <c r="H41" t="s" s="8">
        <v>54</v>
      </c>
      <c r="I41" t="s" s="8">
        <v>118</v>
      </c>
    </row>
    <row r="42" ht="16.0" customHeight="true">
      <c r="A42" t="n" s="7">
        <v>4.8200175E7</v>
      </c>
      <c r="B42" t="s" s="8">
        <v>51</v>
      </c>
      <c r="C42" t="n" s="8">
        <f>IF(false,"005-1516", "005-1516")</f>
      </c>
      <c r="D42" t="s" s="8">
        <v>94</v>
      </c>
      <c r="E42" t="n" s="8">
        <v>2.0</v>
      </c>
      <c r="F42" t="n" s="8">
        <v>1692.0</v>
      </c>
      <c r="G42" t="s" s="8">
        <v>53</v>
      </c>
      <c r="H42" t="s" s="8">
        <v>54</v>
      </c>
      <c r="I42" t="s" s="8">
        <v>118</v>
      </c>
    </row>
    <row r="43" ht="16.0" customHeight="true">
      <c r="A43" t="n" s="7">
        <v>4.8269687E7</v>
      </c>
      <c r="B43" t="s" s="8">
        <v>56</v>
      </c>
      <c r="C43" t="n" s="8">
        <f>IF(false,"120921544", "120921544")</f>
      </c>
      <c r="D43" t="s" s="8">
        <v>91</v>
      </c>
      <c r="E43" t="n" s="8">
        <v>1.0</v>
      </c>
      <c r="F43" t="n" s="8">
        <v>899.0</v>
      </c>
      <c r="G43" t="s" s="8">
        <v>53</v>
      </c>
      <c r="H43" t="s" s="8">
        <v>119</v>
      </c>
      <c r="I43" t="s" s="8">
        <v>120</v>
      </c>
    </row>
    <row r="44" ht="16.0" customHeight="true">
      <c r="A44" t="n" s="7">
        <v>4.8393142E7</v>
      </c>
      <c r="B44" t="s" s="8">
        <v>54</v>
      </c>
      <c r="C44" t="n" s="8">
        <f>IF(false,"120923013", "120923013")</f>
      </c>
      <c r="D44" t="s" s="8">
        <v>121</v>
      </c>
      <c r="E44" t="n" s="8">
        <v>1.0</v>
      </c>
      <c r="F44" t="n" s="8">
        <v>744.0</v>
      </c>
      <c r="G44" t="s" s="8">
        <v>53</v>
      </c>
      <c r="H44" t="s" s="8">
        <v>119</v>
      </c>
      <c r="I44" t="s" s="8">
        <v>122</v>
      </c>
    </row>
    <row r="45" ht="16.0" customHeight="true">
      <c r="A45" t="n" s="7">
        <v>4.8225838E7</v>
      </c>
      <c r="B45" t="s" s="8">
        <v>51</v>
      </c>
      <c r="C45" t="n" s="8">
        <f>IF(false,"002-098", "002-098")</f>
      </c>
      <c r="D45" t="s" s="8">
        <v>123</v>
      </c>
      <c r="E45" t="n" s="8">
        <v>1.0</v>
      </c>
      <c r="F45" t="n" s="8">
        <v>1389.0</v>
      </c>
      <c r="G45" t="s" s="8">
        <v>53</v>
      </c>
      <c r="H45" t="s" s="8">
        <v>119</v>
      </c>
      <c r="I45" t="s" s="8">
        <v>124</v>
      </c>
    </row>
    <row r="46" ht="16.0" customHeight="true">
      <c r="A46" t="n" s="7">
        <v>4.8369112E7</v>
      </c>
      <c r="B46" t="s" s="8">
        <v>54</v>
      </c>
      <c r="C46" t="n" s="8">
        <f>IF(false,"005-1512", "005-1512")</f>
      </c>
      <c r="D46" t="s" s="8">
        <v>125</v>
      </c>
      <c r="E46" t="n" s="8">
        <v>1.0</v>
      </c>
      <c r="F46" t="n" s="8">
        <v>939.0</v>
      </c>
      <c r="G46" t="s" s="8">
        <v>53</v>
      </c>
      <c r="H46" t="s" s="8">
        <v>119</v>
      </c>
      <c r="I46" t="s" s="8">
        <v>126</v>
      </c>
    </row>
    <row r="47" ht="16.0" customHeight="true">
      <c r="A47" t="n" s="7">
        <v>4.8363724E7</v>
      </c>
      <c r="B47" t="s" s="8">
        <v>56</v>
      </c>
      <c r="C47" t="n" s="8">
        <f>IF(false,"120923139", "120923139")</f>
      </c>
      <c r="D47" t="s" s="8">
        <v>127</v>
      </c>
      <c r="E47" t="n" s="8">
        <v>1.0</v>
      </c>
      <c r="F47" t="n" s="8">
        <v>2306.0</v>
      </c>
      <c r="G47" t="s" s="8">
        <v>53</v>
      </c>
      <c r="H47" t="s" s="8">
        <v>119</v>
      </c>
      <c r="I47" t="s" s="8">
        <v>128</v>
      </c>
    </row>
    <row r="48" ht="16.0" customHeight="true">
      <c r="A48" t="n" s="7">
        <v>4.8288073E7</v>
      </c>
      <c r="B48" t="s" s="8">
        <v>56</v>
      </c>
      <c r="C48" t="n" s="8">
        <f>IF(false,"005-1517", "005-1517")</f>
      </c>
      <c r="D48" t="s" s="8">
        <v>129</v>
      </c>
      <c r="E48" t="n" s="8">
        <v>4.0</v>
      </c>
      <c r="F48" t="n" s="8">
        <v>3470.0</v>
      </c>
      <c r="G48" t="s" s="8">
        <v>53</v>
      </c>
      <c r="H48" t="s" s="8">
        <v>119</v>
      </c>
      <c r="I48" t="s" s="8">
        <v>130</v>
      </c>
    </row>
    <row r="49" ht="16.0" customHeight="true">
      <c r="A49" t="n" s="7">
        <v>4.8217562E7</v>
      </c>
      <c r="B49" t="s" s="8">
        <v>51</v>
      </c>
      <c r="C49" t="n" s="8">
        <f>IF(false,"120921904", "120921904")</f>
      </c>
      <c r="D49" t="s" s="8">
        <v>131</v>
      </c>
      <c r="E49" t="n" s="8">
        <v>1.0</v>
      </c>
      <c r="F49" t="n" s="8">
        <v>162.0</v>
      </c>
      <c r="G49" t="s" s="8">
        <v>53</v>
      </c>
      <c r="H49" t="s" s="8">
        <v>119</v>
      </c>
      <c r="I49" t="s" s="8">
        <v>132</v>
      </c>
    </row>
    <row r="50" ht="16.0" customHeight="true">
      <c r="A50" t="n" s="7">
        <v>4.8346365E7</v>
      </c>
      <c r="B50" t="s" s="8">
        <v>56</v>
      </c>
      <c r="C50" t="n" s="8">
        <f>IF(false,"005-1547", "005-1547")</f>
      </c>
      <c r="D50" t="s" s="8">
        <v>133</v>
      </c>
      <c r="E50" t="n" s="8">
        <v>1.0</v>
      </c>
      <c r="F50" t="n" s="8">
        <v>1280.0</v>
      </c>
      <c r="G50" t="s" s="8">
        <v>53</v>
      </c>
      <c r="H50" t="s" s="8">
        <v>119</v>
      </c>
      <c r="I50" t="s" s="8">
        <v>134</v>
      </c>
    </row>
    <row r="51" ht="16.0" customHeight="true">
      <c r="A51" t="n" s="7">
        <v>4.827718E7</v>
      </c>
      <c r="B51" t="s" s="8">
        <v>56</v>
      </c>
      <c r="C51" t="n" s="8">
        <f>IF(false,"120921818", "120921818")</f>
      </c>
      <c r="D51" t="s" s="8">
        <v>135</v>
      </c>
      <c r="E51" t="n" s="8">
        <v>2.0</v>
      </c>
      <c r="F51" t="n" s="8">
        <v>1.0</v>
      </c>
      <c r="G51" t="s" s="8">
        <v>53</v>
      </c>
      <c r="H51" t="s" s="8">
        <v>119</v>
      </c>
      <c r="I51" t="s" s="8">
        <v>136</v>
      </c>
    </row>
    <row r="52" ht="16.0" customHeight="true">
      <c r="A52" t="n" s="7">
        <v>4.836939E7</v>
      </c>
      <c r="B52" t="s" s="8">
        <v>54</v>
      </c>
      <c r="C52" t="n" s="8">
        <f>IF(false,"120922754", "120922754")</f>
      </c>
      <c r="D52" t="s" s="8">
        <v>137</v>
      </c>
      <c r="E52" t="n" s="8">
        <v>1.0</v>
      </c>
      <c r="F52" t="n" s="8">
        <v>473.0</v>
      </c>
      <c r="G52" t="s" s="8">
        <v>53</v>
      </c>
      <c r="H52" t="s" s="8">
        <v>119</v>
      </c>
      <c r="I52" t="s" s="8">
        <v>138</v>
      </c>
    </row>
    <row r="53" ht="16.0" customHeight="true">
      <c r="A53" t="n" s="7">
        <v>4.8352769E7</v>
      </c>
      <c r="B53" t="s" s="8">
        <v>56</v>
      </c>
      <c r="C53" t="n" s="8">
        <f>IF(false,"000-631", "000-631")</f>
      </c>
      <c r="D53" t="s" s="8">
        <v>139</v>
      </c>
      <c r="E53" t="n" s="8">
        <v>2.0</v>
      </c>
      <c r="F53" t="n" s="8">
        <v>69.0</v>
      </c>
      <c r="G53" t="s" s="8">
        <v>53</v>
      </c>
      <c r="H53" t="s" s="8">
        <v>119</v>
      </c>
      <c r="I53" t="s" s="8">
        <v>140</v>
      </c>
    </row>
    <row r="54" ht="16.0" customHeight="true">
      <c r="A54" t="n" s="7">
        <v>4.8347786E7</v>
      </c>
      <c r="B54" t="s" s="8">
        <v>56</v>
      </c>
      <c r="C54" t="n" s="8">
        <f>IF(false,"003-318", "003-318")</f>
      </c>
      <c r="D54" t="s" s="8">
        <v>141</v>
      </c>
      <c r="E54" t="n" s="8">
        <v>1.0</v>
      </c>
      <c r="F54" t="n" s="8">
        <v>972.0</v>
      </c>
      <c r="G54" t="s" s="8">
        <v>53</v>
      </c>
      <c r="H54" t="s" s="8">
        <v>119</v>
      </c>
      <c r="I54" t="s" s="8">
        <v>142</v>
      </c>
    </row>
    <row r="55" ht="16.0" customHeight="true">
      <c r="A55" t="n" s="7">
        <v>4.8330246E7</v>
      </c>
      <c r="B55" t="s" s="8">
        <v>56</v>
      </c>
      <c r="C55" t="n" s="8">
        <f>IF(false,"120921544", "120921544")</f>
      </c>
      <c r="D55" t="s" s="8">
        <v>91</v>
      </c>
      <c r="E55" t="n" s="8">
        <v>1.0</v>
      </c>
      <c r="F55" t="n" s="8">
        <v>769.0</v>
      </c>
      <c r="G55" t="s" s="8">
        <v>53</v>
      </c>
      <c r="H55" t="s" s="8">
        <v>119</v>
      </c>
      <c r="I55" t="s" s="8">
        <v>143</v>
      </c>
    </row>
    <row r="56" ht="16.0" customHeight="true">
      <c r="A56" t="n" s="7">
        <v>4.8303314E7</v>
      </c>
      <c r="B56" t="s" s="8">
        <v>56</v>
      </c>
      <c r="C56" t="n" s="8">
        <f>IF(false,"120923134", "120923134")</f>
      </c>
      <c r="D56" t="s" s="8">
        <v>144</v>
      </c>
      <c r="E56" t="n" s="8">
        <v>1.0</v>
      </c>
      <c r="F56" t="n" s="8">
        <v>8479.0</v>
      </c>
      <c r="G56" t="s" s="8">
        <v>53</v>
      </c>
      <c r="H56" t="s" s="8">
        <v>119</v>
      </c>
      <c r="I56" t="s" s="8">
        <v>145</v>
      </c>
    </row>
    <row r="57" ht="16.0" customHeight="true">
      <c r="A57" t="n" s="7">
        <v>4.8215198E7</v>
      </c>
      <c r="B57" t="s" s="8">
        <v>51</v>
      </c>
      <c r="C57" t="n" s="8">
        <f>IF(false,"005-1515", "005-1515")</f>
      </c>
      <c r="D57" t="s" s="8">
        <v>117</v>
      </c>
      <c r="E57" t="n" s="8">
        <v>1.0</v>
      </c>
      <c r="F57" t="n" s="8">
        <v>966.0</v>
      </c>
      <c r="G57" t="s" s="8">
        <v>53</v>
      </c>
      <c r="H57" t="s" s="8">
        <v>119</v>
      </c>
      <c r="I57" t="s" s="8">
        <v>146</v>
      </c>
    </row>
    <row r="58" ht="16.0" customHeight="true">
      <c r="A58" t="n" s="7">
        <v>4.8369992E7</v>
      </c>
      <c r="B58" t="s" s="8">
        <v>54</v>
      </c>
      <c r="C58" t="n" s="8">
        <f>IF(false,"000-631", "000-631")</f>
      </c>
      <c r="D58" t="s" s="8">
        <v>139</v>
      </c>
      <c r="E58" t="n" s="8">
        <v>1.0</v>
      </c>
      <c r="F58" t="n" s="8">
        <v>505.0</v>
      </c>
      <c r="G58" t="s" s="8">
        <v>53</v>
      </c>
      <c r="H58" t="s" s="8">
        <v>119</v>
      </c>
      <c r="I58" t="s" s="8">
        <v>147</v>
      </c>
    </row>
    <row r="59" ht="16.0" customHeight="true">
      <c r="A59" t="n" s="7">
        <v>4.8363166E7</v>
      </c>
      <c r="B59" t="s" s="8">
        <v>56</v>
      </c>
      <c r="C59" t="n" s="8">
        <f>IF(false,"120921370", "120921370")</f>
      </c>
      <c r="D59" t="s" s="8">
        <v>148</v>
      </c>
      <c r="E59" t="n" s="8">
        <v>5.0</v>
      </c>
      <c r="F59" t="n" s="8">
        <v>8395.0</v>
      </c>
      <c r="G59" t="s" s="8">
        <v>53</v>
      </c>
      <c r="H59" t="s" s="8">
        <v>119</v>
      </c>
      <c r="I59" t="s" s="8">
        <v>149</v>
      </c>
    </row>
    <row r="60" ht="16.0" customHeight="true">
      <c r="A60" t="n" s="7">
        <v>4.8353817E7</v>
      </c>
      <c r="B60" t="s" s="8">
        <v>56</v>
      </c>
      <c r="C60" t="n" s="8">
        <f>IF(false,"120921947", "120921947")</f>
      </c>
      <c r="D60" t="s" s="8">
        <v>76</v>
      </c>
      <c r="E60" t="n" s="8">
        <v>1.0</v>
      </c>
      <c r="F60" t="n" s="8">
        <v>1.0</v>
      </c>
      <c r="G60" t="s" s="8">
        <v>53</v>
      </c>
      <c r="H60" t="s" s="8">
        <v>119</v>
      </c>
      <c r="I60" t="s" s="8">
        <v>150</v>
      </c>
    </row>
    <row r="61" ht="16.0" customHeight="true">
      <c r="A61" t="n" s="7">
        <v>4.8346801E7</v>
      </c>
      <c r="B61" t="s" s="8">
        <v>56</v>
      </c>
      <c r="C61" t="n" s="8">
        <f>IF(false,"120921901", "120921901")</f>
      </c>
      <c r="D61" t="s" s="8">
        <v>113</v>
      </c>
      <c r="E61" t="n" s="8">
        <v>1.0</v>
      </c>
      <c r="F61" t="n" s="8">
        <v>1.0</v>
      </c>
      <c r="G61" t="s" s="8">
        <v>53</v>
      </c>
      <c r="H61" t="s" s="8">
        <v>119</v>
      </c>
      <c r="I61" t="s" s="8">
        <v>151</v>
      </c>
    </row>
    <row r="62" ht="16.0" customHeight="true">
      <c r="A62" t="n" s="7">
        <v>4.8358161E7</v>
      </c>
      <c r="B62" t="s" s="8">
        <v>56</v>
      </c>
      <c r="C62" t="n" s="8">
        <f>IF(false,"120921903", "120921903")</f>
      </c>
      <c r="D62" t="s" s="8">
        <v>152</v>
      </c>
      <c r="E62" t="n" s="8">
        <v>1.0</v>
      </c>
      <c r="F62" t="n" s="8">
        <v>679.0</v>
      </c>
      <c r="G62" t="s" s="8">
        <v>53</v>
      </c>
      <c r="H62" t="s" s="8">
        <v>119</v>
      </c>
      <c r="I62" t="s" s="8">
        <v>153</v>
      </c>
    </row>
    <row r="63" ht="16.0" customHeight="true">
      <c r="A63" t="n" s="7">
        <v>4.8341285E7</v>
      </c>
      <c r="B63" t="s" s="8">
        <v>56</v>
      </c>
      <c r="C63" t="n" s="8">
        <f>IF(false,"120921439", "120921439")</f>
      </c>
      <c r="D63" t="s" s="8">
        <v>57</v>
      </c>
      <c r="E63" t="n" s="8">
        <v>1.0</v>
      </c>
      <c r="F63" t="n" s="8">
        <v>599.0</v>
      </c>
      <c r="G63" t="s" s="8">
        <v>53</v>
      </c>
      <c r="H63" t="s" s="8">
        <v>119</v>
      </c>
      <c r="I63" t="s" s="8">
        <v>154</v>
      </c>
    </row>
    <row r="64" ht="16.0" customHeight="true">
      <c r="A64" t="n" s="7">
        <v>4.8287454E7</v>
      </c>
      <c r="B64" t="s" s="8">
        <v>56</v>
      </c>
      <c r="C64" t="n" s="8">
        <f>IF(false,"005-1563", "005-1563")</f>
      </c>
      <c r="D64" t="s" s="8">
        <v>155</v>
      </c>
      <c r="E64" t="n" s="8">
        <v>1.0</v>
      </c>
      <c r="F64" t="n" s="8">
        <v>831.0</v>
      </c>
      <c r="G64" t="s" s="8">
        <v>53</v>
      </c>
      <c r="H64" t="s" s="8">
        <v>119</v>
      </c>
      <c r="I64" t="s" s="8">
        <v>156</v>
      </c>
    </row>
    <row r="65" ht="16.0" customHeight="true">
      <c r="A65" t="n" s="7">
        <v>4.8375872E7</v>
      </c>
      <c r="B65" t="s" s="8">
        <v>54</v>
      </c>
      <c r="C65" t="n" s="8">
        <f>IF(false,"005-1557", "005-1557")</f>
      </c>
      <c r="D65" t="s" s="8">
        <v>157</v>
      </c>
      <c r="E65" t="n" s="8">
        <v>1.0</v>
      </c>
      <c r="F65" t="n" s="8">
        <v>596.0</v>
      </c>
      <c r="G65" t="s" s="8">
        <v>53</v>
      </c>
      <c r="H65" t="s" s="8">
        <v>119</v>
      </c>
      <c r="I65" t="s" s="8">
        <v>158</v>
      </c>
    </row>
    <row r="66" ht="16.0" customHeight="true">
      <c r="A66" t="n" s="7">
        <v>4.8351082E7</v>
      </c>
      <c r="B66" t="s" s="8">
        <v>56</v>
      </c>
      <c r="C66" t="n" s="8">
        <f>IF(false,"120921995", "120921995")</f>
      </c>
      <c r="D66" t="s" s="8">
        <v>159</v>
      </c>
      <c r="E66" t="n" s="8">
        <v>1.0</v>
      </c>
      <c r="F66" t="n" s="8">
        <v>808.0</v>
      </c>
      <c r="G66" t="s" s="8">
        <v>53</v>
      </c>
      <c r="H66" t="s" s="8">
        <v>119</v>
      </c>
      <c r="I66" t="s" s="8">
        <v>160</v>
      </c>
    </row>
    <row r="67" ht="16.0" customHeight="true">
      <c r="A67" t="n" s="7">
        <v>4.8345193E7</v>
      </c>
      <c r="B67" t="s" s="8">
        <v>56</v>
      </c>
      <c r="C67" t="n" s="8">
        <f>IF(false,"120922351", "120922351")</f>
      </c>
      <c r="D67" t="s" s="8">
        <v>161</v>
      </c>
      <c r="E67" t="n" s="8">
        <v>5.0</v>
      </c>
      <c r="F67" t="n" s="8">
        <v>3595.0</v>
      </c>
      <c r="G67" t="s" s="8">
        <v>53</v>
      </c>
      <c r="H67" t="s" s="8">
        <v>119</v>
      </c>
      <c r="I67" t="s" s="8">
        <v>162</v>
      </c>
    </row>
    <row r="68" ht="16.0" customHeight="true">
      <c r="A68" t="n" s="7">
        <v>4.8334947E7</v>
      </c>
      <c r="B68" t="s" s="8">
        <v>56</v>
      </c>
      <c r="C68" t="n" s="8">
        <f>IF(false,"120923034", "120923034")</f>
      </c>
      <c r="D68" t="s" s="8">
        <v>163</v>
      </c>
      <c r="E68" t="n" s="8">
        <v>1.0</v>
      </c>
      <c r="F68" t="n" s="8">
        <v>246.0</v>
      </c>
      <c r="G68" t="s" s="8">
        <v>53</v>
      </c>
      <c r="H68" t="s" s="8">
        <v>119</v>
      </c>
      <c r="I68" t="s" s="8">
        <v>164</v>
      </c>
    </row>
    <row r="69" ht="16.0" customHeight="true">
      <c r="A69" t="n" s="7">
        <v>4.8397176E7</v>
      </c>
      <c r="B69" t="s" s="8">
        <v>54</v>
      </c>
      <c r="C69" t="n" s="8">
        <f>IF(false,"120922769", "120922769")</f>
      </c>
      <c r="D69" t="s" s="8">
        <v>165</v>
      </c>
      <c r="E69" t="n" s="8">
        <v>1.0</v>
      </c>
      <c r="F69" t="n" s="8">
        <v>332.0</v>
      </c>
      <c r="G69" t="s" s="8">
        <v>53</v>
      </c>
      <c r="H69" t="s" s="8">
        <v>119</v>
      </c>
      <c r="I69" t="s" s="8">
        <v>166</v>
      </c>
    </row>
    <row r="70" ht="16.0" customHeight="true">
      <c r="A70" t="n" s="7">
        <v>4.8397176E7</v>
      </c>
      <c r="B70" t="s" s="8">
        <v>54</v>
      </c>
      <c r="C70" t="n" s="8">
        <f>IF(false,"120921903", "120921903")</f>
      </c>
      <c r="D70" t="s" s="8">
        <v>152</v>
      </c>
      <c r="E70" t="n" s="8">
        <v>1.0</v>
      </c>
      <c r="F70" t="n" s="8">
        <v>308.0</v>
      </c>
      <c r="G70" t="s" s="8">
        <v>53</v>
      </c>
      <c r="H70" t="s" s="8">
        <v>119</v>
      </c>
      <c r="I70" t="s" s="8">
        <v>166</v>
      </c>
    </row>
    <row r="71" ht="16.0" customHeight="true">
      <c r="A71" t="n" s="7">
        <v>4.8264935E7</v>
      </c>
      <c r="B71" t="s" s="8">
        <v>56</v>
      </c>
      <c r="C71" t="n" s="8">
        <f>IF(false,"01-004062", "01-004062")</f>
      </c>
      <c r="D71" t="s" s="8">
        <v>167</v>
      </c>
      <c r="E71" t="n" s="8">
        <v>1.0</v>
      </c>
      <c r="F71" t="n" s="8">
        <v>91.0</v>
      </c>
      <c r="G71" t="s" s="8">
        <v>53</v>
      </c>
      <c r="H71" t="s" s="8">
        <v>119</v>
      </c>
      <c r="I71" t="s" s="8">
        <v>168</v>
      </c>
    </row>
    <row r="72" ht="16.0" customHeight="true">
      <c r="A72" t="n" s="7">
        <v>4.8249149E7</v>
      </c>
      <c r="B72" t="s" s="8">
        <v>56</v>
      </c>
      <c r="C72" t="n" s="8">
        <f>IF(false,"120922756", "120922756")</f>
      </c>
      <c r="D72" t="s" s="8">
        <v>169</v>
      </c>
      <c r="E72" t="n" s="8">
        <v>1.0</v>
      </c>
      <c r="F72" t="n" s="8">
        <v>2965.0</v>
      </c>
      <c r="G72" t="s" s="8">
        <v>53</v>
      </c>
      <c r="H72" t="s" s="8">
        <v>119</v>
      </c>
      <c r="I72" t="s" s="8">
        <v>170</v>
      </c>
    </row>
    <row r="73" ht="16.0" customHeight="true">
      <c r="A73" t="n" s="7">
        <v>4.8224922E7</v>
      </c>
      <c r="B73" t="s" s="8">
        <v>51</v>
      </c>
      <c r="C73" t="n" s="8">
        <f>IF(false,"005-1114", "005-1114")</f>
      </c>
      <c r="D73" t="s" s="8">
        <v>171</v>
      </c>
      <c r="E73" t="n" s="8">
        <v>2.0</v>
      </c>
      <c r="F73" t="n" s="8">
        <v>1797.0</v>
      </c>
      <c r="G73" t="s" s="8">
        <v>53</v>
      </c>
      <c r="H73" t="s" s="8">
        <v>119</v>
      </c>
      <c r="I73" t="s" s="8">
        <v>172</v>
      </c>
    </row>
    <row r="74" ht="16.0" customHeight="true">
      <c r="A74" t="n" s="7">
        <v>4.8224922E7</v>
      </c>
      <c r="B74" t="s" s="8">
        <v>51</v>
      </c>
      <c r="C74" t="n" s="8">
        <f>IF(false,"120922005", "120922005")</f>
      </c>
      <c r="D74" t="s" s="8">
        <v>173</v>
      </c>
      <c r="E74" t="n" s="8">
        <v>1.0</v>
      </c>
      <c r="F74" t="n" s="8">
        <v>896.0</v>
      </c>
      <c r="G74" t="s" s="8">
        <v>53</v>
      </c>
      <c r="H74" t="s" s="8">
        <v>119</v>
      </c>
      <c r="I74" t="s" s="8">
        <v>172</v>
      </c>
    </row>
    <row r="75" ht="16.0" customHeight="true">
      <c r="A75" t="n" s="7">
        <v>4.8208256E7</v>
      </c>
      <c r="B75" t="s" s="8">
        <v>51</v>
      </c>
      <c r="C75" t="n" s="8">
        <f>IF(false,"120921871", "120921871")</f>
      </c>
      <c r="D75" t="s" s="8">
        <v>174</v>
      </c>
      <c r="E75" t="n" s="8">
        <v>1.0</v>
      </c>
      <c r="F75" t="n" s="8">
        <v>415.0</v>
      </c>
      <c r="G75" t="s" s="8">
        <v>53</v>
      </c>
      <c r="H75" t="s" s="8">
        <v>119</v>
      </c>
      <c r="I75" t="s" s="8">
        <v>175</v>
      </c>
    </row>
    <row r="76" ht="16.0" customHeight="true">
      <c r="A76" t="n" s="7">
        <v>4.8229352E7</v>
      </c>
      <c r="B76" t="s" s="8">
        <v>51</v>
      </c>
      <c r="C76" t="n" s="8">
        <f>IF(false,"120922871", "120922871")</f>
      </c>
      <c r="D76" t="s" s="8">
        <v>176</v>
      </c>
      <c r="E76" t="n" s="8">
        <v>1.0</v>
      </c>
      <c r="F76" t="n" s="8">
        <v>2953.0</v>
      </c>
      <c r="G76" t="s" s="8">
        <v>53</v>
      </c>
      <c r="H76" t="s" s="8">
        <v>119</v>
      </c>
      <c r="I76" t="s" s="8">
        <v>177</v>
      </c>
    </row>
    <row r="77" ht="16.0" customHeight="true">
      <c r="A77" t="n" s="7">
        <v>4.8321025E7</v>
      </c>
      <c r="B77" t="s" s="8">
        <v>56</v>
      </c>
      <c r="C77" t="n" s="8">
        <f>IF(false,"120923123", "120923123")</f>
      </c>
      <c r="D77" t="s" s="8">
        <v>178</v>
      </c>
      <c r="E77" t="n" s="8">
        <v>1.0</v>
      </c>
      <c r="F77" t="n" s="8">
        <v>4899.0</v>
      </c>
      <c r="G77" t="s" s="8">
        <v>53</v>
      </c>
      <c r="H77" t="s" s="8">
        <v>119</v>
      </c>
      <c r="I77" t="s" s="8">
        <v>179</v>
      </c>
    </row>
    <row r="78" ht="16.0" customHeight="true">
      <c r="A78" t="n" s="7">
        <v>4.8319803E7</v>
      </c>
      <c r="B78" t="s" s="8">
        <v>56</v>
      </c>
      <c r="C78" t="n" s="8">
        <f>IF(false,"005-1517", "005-1517")</f>
      </c>
      <c r="D78" t="s" s="8">
        <v>129</v>
      </c>
      <c r="E78" t="n" s="8">
        <v>1.0</v>
      </c>
      <c r="F78" t="n" s="8">
        <v>1.0</v>
      </c>
      <c r="G78" t="s" s="8">
        <v>53</v>
      </c>
      <c r="H78" t="s" s="8">
        <v>119</v>
      </c>
      <c r="I78" t="s" s="8">
        <v>180</v>
      </c>
    </row>
    <row r="79" ht="16.0" customHeight="true">
      <c r="A79" t="n" s="7">
        <v>4.8257763E7</v>
      </c>
      <c r="B79" t="s" s="8">
        <v>56</v>
      </c>
      <c r="C79" t="n" s="8">
        <f>IF(false,"120922782", "120922782")</f>
      </c>
      <c r="D79" t="s" s="8">
        <v>84</v>
      </c>
      <c r="E79" t="n" s="8">
        <v>1.0</v>
      </c>
      <c r="F79" t="n" s="8">
        <v>499.0</v>
      </c>
      <c r="G79" t="s" s="8">
        <v>53</v>
      </c>
      <c r="H79" t="s" s="8">
        <v>119</v>
      </c>
      <c r="I79" t="s" s="8">
        <v>181</v>
      </c>
    </row>
    <row r="80" ht="16.0" customHeight="true">
      <c r="A80" t="n" s="7">
        <v>4.828436E7</v>
      </c>
      <c r="B80" t="s" s="8">
        <v>56</v>
      </c>
      <c r="C80" t="n" s="8">
        <f>IF(false,"120922767", "120922767")</f>
      </c>
      <c r="D80" t="s" s="8">
        <v>182</v>
      </c>
      <c r="E80" t="n" s="8">
        <v>1.0</v>
      </c>
      <c r="F80" t="n" s="8">
        <v>1.0</v>
      </c>
      <c r="G80" t="s" s="8">
        <v>53</v>
      </c>
      <c r="H80" t="s" s="8">
        <v>119</v>
      </c>
      <c r="I80" t="s" s="8">
        <v>183</v>
      </c>
    </row>
    <row r="81" ht="16.0" customHeight="true">
      <c r="A81" t="n" s="7">
        <v>4.826048E7</v>
      </c>
      <c r="B81" t="s" s="8">
        <v>56</v>
      </c>
      <c r="C81" t="n" s="8">
        <f>IF(false,"120921545", "120921545")</f>
      </c>
      <c r="D81" t="s" s="8">
        <v>96</v>
      </c>
      <c r="E81" t="n" s="8">
        <v>1.0</v>
      </c>
      <c r="F81" t="n" s="8">
        <v>882.0</v>
      </c>
      <c r="G81" t="s" s="8">
        <v>53</v>
      </c>
      <c r="H81" t="s" s="8">
        <v>119</v>
      </c>
      <c r="I81" t="s" s="8">
        <v>184</v>
      </c>
    </row>
    <row r="82" ht="16.0" customHeight="true">
      <c r="A82" t="n" s="7">
        <v>4.8341791E7</v>
      </c>
      <c r="B82" t="s" s="8">
        <v>56</v>
      </c>
      <c r="C82" t="n" s="8">
        <f>IF(false,"005-1519", "005-1519")</f>
      </c>
      <c r="D82" t="s" s="8">
        <v>185</v>
      </c>
      <c r="E82" t="n" s="8">
        <v>1.0</v>
      </c>
      <c r="F82" t="n" s="8">
        <v>1223.0</v>
      </c>
      <c r="G82" t="s" s="8">
        <v>53</v>
      </c>
      <c r="H82" t="s" s="8">
        <v>119</v>
      </c>
      <c r="I82" t="s" s="8">
        <v>186</v>
      </c>
    </row>
    <row r="83" ht="16.0" customHeight="true">
      <c r="A83" t="n" s="7">
        <v>4.8320862E7</v>
      </c>
      <c r="B83" t="s" s="8">
        <v>56</v>
      </c>
      <c r="C83" t="n" s="8">
        <f>IF(false,"002-098", "002-098")</f>
      </c>
      <c r="D83" t="s" s="8">
        <v>123</v>
      </c>
      <c r="E83" t="n" s="8">
        <v>1.0</v>
      </c>
      <c r="F83" t="n" s="8">
        <v>1197.0</v>
      </c>
      <c r="G83" t="s" s="8">
        <v>53</v>
      </c>
      <c r="H83" t="s" s="8">
        <v>119</v>
      </c>
      <c r="I83" t="s" s="8">
        <v>187</v>
      </c>
    </row>
    <row r="84" ht="16.0" customHeight="true">
      <c r="A84" t="n" s="7">
        <v>4.8320862E7</v>
      </c>
      <c r="B84" t="s" s="8">
        <v>56</v>
      </c>
      <c r="C84" t="n" s="8">
        <f>IF(false,"005-1104", "005-1104")</f>
      </c>
      <c r="D84" t="s" s="8">
        <v>188</v>
      </c>
      <c r="E84" t="n" s="8">
        <v>1.0</v>
      </c>
      <c r="F84" t="n" s="8">
        <v>732.0</v>
      </c>
      <c r="G84" t="s" s="8">
        <v>53</v>
      </c>
      <c r="H84" t="s" s="8">
        <v>119</v>
      </c>
      <c r="I84" t="s" s="8">
        <v>187</v>
      </c>
    </row>
    <row r="85" ht="16.0" customHeight="true">
      <c r="A85" t="n" s="7">
        <v>4.8352488E7</v>
      </c>
      <c r="B85" t="s" s="8">
        <v>56</v>
      </c>
      <c r="C85" t="n" s="8">
        <f>IF(false,"01-004213", "01-004213")</f>
      </c>
      <c r="D85" t="s" s="8">
        <v>189</v>
      </c>
      <c r="E85" t="n" s="8">
        <v>1.0</v>
      </c>
      <c r="F85" t="n" s="8">
        <v>336.0</v>
      </c>
      <c r="G85" t="s" s="8">
        <v>53</v>
      </c>
      <c r="H85" t="s" s="8">
        <v>119</v>
      </c>
      <c r="I85" t="s" s="8">
        <v>190</v>
      </c>
    </row>
    <row r="86" ht="16.0" customHeight="true">
      <c r="A86" t="n" s="7">
        <v>4.8383023E7</v>
      </c>
      <c r="B86" t="s" s="8">
        <v>54</v>
      </c>
      <c r="C86" t="n" s="8">
        <f>IF(false,"005-1255", "005-1255")</f>
      </c>
      <c r="D86" t="s" s="8">
        <v>106</v>
      </c>
      <c r="E86" t="n" s="8">
        <v>1.0</v>
      </c>
      <c r="F86" t="n" s="8">
        <v>689.0</v>
      </c>
      <c r="G86" t="s" s="8">
        <v>53</v>
      </c>
      <c r="H86" t="s" s="8">
        <v>119</v>
      </c>
      <c r="I86" t="s" s="8">
        <v>191</v>
      </c>
    </row>
    <row r="87" ht="16.0" customHeight="true">
      <c r="A87" t="n" s="7">
        <v>4.8270771E7</v>
      </c>
      <c r="B87" t="s" s="8">
        <v>56</v>
      </c>
      <c r="C87" t="n" s="8">
        <f>IF(false,"005-1254", "005-1254")</f>
      </c>
      <c r="D87" t="s" s="8">
        <v>59</v>
      </c>
      <c r="E87" t="n" s="8">
        <v>1.0</v>
      </c>
      <c r="F87" t="n" s="8">
        <v>549.0</v>
      </c>
      <c r="G87" t="s" s="8">
        <v>53</v>
      </c>
      <c r="H87" t="s" s="8">
        <v>119</v>
      </c>
      <c r="I87" t="s" s="8">
        <v>192</v>
      </c>
    </row>
    <row r="88" ht="16.0" customHeight="true">
      <c r="A88" t="n" s="7">
        <v>4.8413859E7</v>
      </c>
      <c r="B88" t="s" s="8">
        <v>54</v>
      </c>
      <c r="C88" t="n" s="8">
        <f>IF(false,"120921370", "120921370")</f>
      </c>
      <c r="D88" t="s" s="8">
        <v>148</v>
      </c>
      <c r="E88" t="n" s="8">
        <v>1.0</v>
      </c>
      <c r="F88" t="n" s="8">
        <v>1333.0</v>
      </c>
      <c r="G88" t="s" s="8">
        <v>53</v>
      </c>
      <c r="H88" t="s" s="8">
        <v>119</v>
      </c>
      <c r="I88" t="s" s="8">
        <v>193</v>
      </c>
    </row>
    <row r="89" ht="16.0" customHeight="true">
      <c r="A89" t="n" s="7">
        <v>4.848726E7</v>
      </c>
      <c r="B89" t="s" s="8">
        <v>54</v>
      </c>
      <c r="C89" t="n" s="8">
        <f>IF(false,"120921439", "120921439")</f>
      </c>
      <c r="D89" t="s" s="8">
        <v>57</v>
      </c>
      <c r="E89" t="n" s="8">
        <v>1.0</v>
      </c>
      <c r="F89" t="n" s="8">
        <v>270.0</v>
      </c>
      <c r="G89" t="s" s="8">
        <v>53</v>
      </c>
      <c r="H89" t="s" s="8">
        <v>119</v>
      </c>
      <c r="I89" t="s" s="8">
        <v>194</v>
      </c>
    </row>
    <row r="90" ht="16.0" customHeight="true">
      <c r="A90" t="n" s="7">
        <v>4.7995466E7</v>
      </c>
      <c r="B90" t="s" s="8">
        <v>65</v>
      </c>
      <c r="C90" t="n" s="8">
        <f>IF(false,"120922090", "120922090")</f>
      </c>
      <c r="D90" t="s" s="8">
        <v>195</v>
      </c>
      <c r="E90" t="n" s="8">
        <v>3.0</v>
      </c>
      <c r="F90" t="n" s="8">
        <v>1924.0</v>
      </c>
      <c r="G90" t="s" s="8">
        <v>53</v>
      </c>
      <c r="H90" t="s" s="8">
        <v>119</v>
      </c>
      <c r="I90" t="s" s="8">
        <v>196</v>
      </c>
    </row>
    <row r="91" ht="16.0" customHeight="true">
      <c r="A91" t="n" s="7">
        <v>4.8527153E7</v>
      </c>
      <c r="B91" t="s" s="8">
        <v>119</v>
      </c>
      <c r="C91" t="n" s="8">
        <f>IF(false,"120922768", "120922768")</f>
      </c>
      <c r="D91" t="s" s="8">
        <v>197</v>
      </c>
      <c r="E91" t="n" s="8">
        <v>1.0</v>
      </c>
      <c r="F91" t="n" s="8">
        <v>858.0</v>
      </c>
      <c r="G91" t="s" s="8">
        <v>53</v>
      </c>
      <c r="H91" t="s" s="8">
        <v>119</v>
      </c>
      <c r="I91" t="s" s="8">
        <v>198</v>
      </c>
    </row>
    <row r="92" ht="16.0" customHeight="true">
      <c r="A92" t="n" s="7">
        <v>4.8425539E7</v>
      </c>
      <c r="B92" t="s" s="8">
        <v>54</v>
      </c>
      <c r="C92" t="n" s="8">
        <f>IF(false,"120921374", "120921374")</f>
      </c>
      <c r="D92" t="s" s="8">
        <v>199</v>
      </c>
      <c r="E92" t="n" s="8">
        <v>1.0</v>
      </c>
      <c r="F92" t="n" s="8">
        <v>570.0</v>
      </c>
      <c r="G92" t="s" s="8">
        <v>53</v>
      </c>
      <c r="H92" t="s" s="8">
        <v>119</v>
      </c>
      <c r="I92" t="s" s="8">
        <v>200</v>
      </c>
    </row>
    <row r="93" ht="16.0" customHeight="true">
      <c r="A93" t="n" s="7">
        <v>4.8475245E7</v>
      </c>
      <c r="B93" t="s" s="8">
        <v>54</v>
      </c>
      <c r="C93" t="n" s="8">
        <f>IF(false,"120922733", "120922733")</f>
      </c>
      <c r="D93" t="s" s="8">
        <v>201</v>
      </c>
      <c r="E93" t="n" s="8">
        <v>1.0</v>
      </c>
      <c r="F93" t="n" s="8">
        <v>471.0</v>
      </c>
      <c r="G93" t="s" s="8">
        <v>53</v>
      </c>
      <c r="H93" t="s" s="8">
        <v>119</v>
      </c>
      <c r="I93" t="s" s="8">
        <v>202</v>
      </c>
    </row>
    <row r="94" ht="16.0" customHeight="true">
      <c r="A94" t="n" s="7">
        <v>4.8484999E7</v>
      </c>
      <c r="B94" t="s" s="8">
        <v>54</v>
      </c>
      <c r="C94" t="n" s="8">
        <f>IF(false,"005-1376", "005-1376")</f>
      </c>
      <c r="D94" t="s" s="8">
        <v>203</v>
      </c>
      <c r="E94" t="n" s="8">
        <v>1.0</v>
      </c>
      <c r="F94" t="n" s="8">
        <v>522.0</v>
      </c>
      <c r="G94" t="s" s="8">
        <v>53</v>
      </c>
      <c r="H94" t="s" s="8">
        <v>119</v>
      </c>
      <c r="I94" t="s" s="8">
        <v>204</v>
      </c>
    </row>
    <row r="95" ht="16.0" customHeight="true">
      <c r="A95" t="n" s="7">
        <v>4.8320489E7</v>
      </c>
      <c r="B95" t="s" s="8">
        <v>56</v>
      </c>
      <c r="C95" t="n" s="8">
        <f>IF(false,"005-1250", "005-1250")</f>
      </c>
      <c r="D95" t="s" s="8">
        <v>52</v>
      </c>
      <c r="E95" t="n" s="8">
        <v>2.0</v>
      </c>
      <c r="F95" t="n" s="8">
        <v>3278.0</v>
      </c>
      <c r="G95" t="s" s="8">
        <v>53</v>
      </c>
      <c r="H95" t="s" s="8">
        <v>119</v>
      </c>
      <c r="I95" t="s" s="8">
        <v>205</v>
      </c>
    </row>
    <row r="96" ht="16.0" customHeight="true">
      <c r="A96" t="n" s="7">
        <v>4.8438077E7</v>
      </c>
      <c r="B96" t="s" s="8">
        <v>54</v>
      </c>
      <c r="C96" t="n" s="8">
        <f>IF(false,"005-1516", "005-1516")</f>
      </c>
      <c r="D96" t="s" s="8">
        <v>94</v>
      </c>
      <c r="E96" t="n" s="8">
        <v>1.0</v>
      </c>
      <c r="F96" t="n" s="8">
        <v>1.0</v>
      </c>
      <c r="G96" t="s" s="8">
        <v>53</v>
      </c>
      <c r="H96" t="s" s="8">
        <v>119</v>
      </c>
      <c r="I96" t="s" s="8">
        <v>206</v>
      </c>
    </row>
    <row r="97" ht="16.0" customHeight="true">
      <c r="A97" t="n" s="7">
        <v>4.8387106E7</v>
      </c>
      <c r="B97" t="s" s="8">
        <v>54</v>
      </c>
      <c r="C97" t="n" s="8">
        <f>IF(false,"005-1218", "005-1218")</f>
      </c>
      <c r="D97" t="s" s="8">
        <v>207</v>
      </c>
      <c r="E97" t="n" s="8">
        <v>1.0</v>
      </c>
      <c r="F97" t="n" s="8">
        <v>878.0</v>
      </c>
      <c r="G97" t="s" s="8">
        <v>53</v>
      </c>
      <c r="H97" t="s" s="8">
        <v>119</v>
      </c>
      <c r="I97" t="s" s="8">
        <v>208</v>
      </c>
    </row>
    <row r="98" ht="16.0" customHeight="true">
      <c r="A98" t="n" s="7">
        <v>4.8001047E7</v>
      </c>
      <c r="B98" t="s" s="8">
        <v>65</v>
      </c>
      <c r="C98" t="n" s="8">
        <f>IF(false,"120922693", "120922693")</f>
      </c>
      <c r="D98" t="s" s="8">
        <v>209</v>
      </c>
      <c r="E98" t="n" s="8">
        <v>1.0</v>
      </c>
      <c r="F98" t="n" s="8">
        <v>1890.0</v>
      </c>
      <c r="G98" t="s" s="8">
        <v>53</v>
      </c>
      <c r="H98" t="s" s="8">
        <v>119</v>
      </c>
      <c r="I98" t="s" s="8">
        <v>210</v>
      </c>
    </row>
    <row r="99" ht="16.0" customHeight="true">
      <c r="A99" t="n" s="7">
        <v>4.8424634E7</v>
      </c>
      <c r="B99" t="s" s="8">
        <v>54</v>
      </c>
      <c r="C99" t="n" s="8">
        <f>IF(false,"005-1376", "005-1376")</f>
      </c>
      <c r="D99" t="s" s="8">
        <v>203</v>
      </c>
      <c r="E99" t="n" s="8">
        <v>1.0</v>
      </c>
      <c r="F99" t="n" s="8">
        <v>675.0</v>
      </c>
      <c r="G99" t="s" s="8">
        <v>53</v>
      </c>
      <c r="H99" t="s" s="8">
        <v>119</v>
      </c>
      <c r="I99" t="s" s="8">
        <v>211</v>
      </c>
    </row>
    <row r="100" ht="16.0" customHeight="true">
      <c r="A100" t="n" s="7">
        <v>4.8226729E7</v>
      </c>
      <c r="B100" t="s" s="8">
        <v>51</v>
      </c>
      <c r="C100" t="n" s="8">
        <f>IF(false,"005-1512", "005-1512")</f>
      </c>
      <c r="D100" t="s" s="8">
        <v>125</v>
      </c>
      <c r="E100" t="n" s="8">
        <v>1.0</v>
      </c>
      <c r="F100" t="n" s="8">
        <v>979.0</v>
      </c>
      <c r="G100" t="s" s="8">
        <v>53</v>
      </c>
      <c r="H100" t="s" s="8">
        <v>119</v>
      </c>
      <c r="I100" t="s" s="8">
        <v>212</v>
      </c>
    </row>
    <row r="101" ht="16.0" customHeight="true">
      <c r="A101" t="n" s="7">
        <v>4.8353565E7</v>
      </c>
      <c r="B101" t="s" s="8">
        <v>56</v>
      </c>
      <c r="C101" t="n" s="8">
        <f>IF(false,"005-1080", "005-1080")</f>
      </c>
      <c r="D101" t="s" s="8">
        <v>213</v>
      </c>
      <c r="E101" t="n" s="8">
        <v>1.0</v>
      </c>
      <c r="F101" t="n" s="8">
        <v>793.0</v>
      </c>
      <c r="G101" t="s" s="8">
        <v>53</v>
      </c>
      <c r="H101" t="s" s="8">
        <v>119</v>
      </c>
      <c r="I101" t="s" s="8">
        <v>214</v>
      </c>
    </row>
    <row r="102" ht="16.0" customHeight="true">
      <c r="A102" t="n" s="7">
        <v>4.8355105E7</v>
      </c>
      <c r="B102" t="s" s="8">
        <v>56</v>
      </c>
      <c r="C102" t="n" s="8">
        <f>IF(false,"005-1516", "005-1516")</f>
      </c>
      <c r="D102" t="s" s="8">
        <v>94</v>
      </c>
      <c r="E102" t="n" s="8">
        <v>2.0</v>
      </c>
      <c r="F102" t="n" s="8">
        <v>1932.0</v>
      </c>
      <c r="G102" t="s" s="8">
        <v>53</v>
      </c>
      <c r="H102" t="s" s="8">
        <v>119</v>
      </c>
      <c r="I102" t="s" s="8">
        <v>215</v>
      </c>
    </row>
    <row r="103" ht="16.0" customHeight="true">
      <c r="A103" t="n" s="7">
        <v>4.8321632E7</v>
      </c>
      <c r="B103" t="s" s="8">
        <v>56</v>
      </c>
      <c r="C103" t="n" s="8">
        <f>IF(false,"005-1250", "005-1250")</f>
      </c>
      <c r="D103" t="s" s="8">
        <v>52</v>
      </c>
      <c r="E103" t="n" s="8">
        <v>1.0</v>
      </c>
      <c r="F103" t="n" s="8">
        <v>1639.0</v>
      </c>
      <c r="G103" t="s" s="8">
        <v>53</v>
      </c>
      <c r="H103" t="s" s="8">
        <v>119</v>
      </c>
      <c r="I103" t="s" s="8">
        <v>216</v>
      </c>
    </row>
    <row r="104" ht="16.0" customHeight="true">
      <c r="A104" t="n" s="7">
        <v>4.835504E7</v>
      </c>
      <c r="B104" t="s" s="8">
        <v>56</v>
      </c>
      <c r="C104" t="n" s="8">
        <f>IF(false,"005-1516", "005-1516")</f>
      </c>
      <c r="D104" t="s" s="8">
        <v>94</v>
      </c>
      <c r="E104" t="n" s="8">
        <v>1.0</v>
      </c>
      <c r="F104" t="n" s="8">
        <v>785.0</v>
      </c>
      <c r="G104" t="s" s="8">
        <v>53</v>
      </c>
      <c r="H104" t="s" s="8">
        <v>119</v>
      </c>
      <c r="I104" t="s" s="8">
        <v>217</v>
      </c>
    </row>
    <row r="105" ht="16.0" customHeight="true">
      <c r="A105" t="n" s="7">
        <v>4.8343368E7</v>
      </c>
      <c r="B105" t="s" s="8">
        <v>56</v>
      </c>
      <c r="C105" t="n" s="8">
        <f>IF(false,"120921370", "120921370")</f>
      </c>
      <c r="D105" t="s" s="8">
        <v>148</v>
      </c>
      <c r="E105" t="n" s="8">
        <v>1.0</v>
      </c>
      <c r="F105" t="n" s="8">
        <v>1599.0</v>
      </c>
      <c r="G105" t="s" s="8">
        <v>53</v>
      </c>
      <c r="H105" t="s" s="8">
        <v>119</v>
      </c>
      <c r="I105" t="s" s="8">
        <v>218</v>
      </c>
    </row>
    <row r="106" ht="16.0" customHeight="true">
      <c r="A106" t="n" s="7">
        <v>4.8324433E7</v>
      </c>
      <c r="B106" t="s" s="8">
        <v>56</v>
      </c>
      <c r="C106" t="n" s="8">
        <f>IF(false,"003-315", "003-315")</f>
      </c>
      <c r="D106" t="s" s="8">
        <v>92</v>
      </c>
      <c r="E106" t="n" s="8">
        <v>3.0</v>
      </c>
      <c r="F106" t="n" s="8">
        <v>3987.0</v>
      </c>
      <c r="G106" t="s" s="8">
        <v>53</v>
      </c>
      <c r="H106" t="s" s="8">
        <v>119</v>
      </c>
      <c r="I106" t="s" s="8">
        <v>219</v>
      </c>
    </row>
    <row r="107" ht="16.0" customHeight="true">
      <c r="A107" t="n" s="7">
        <v>4.8323126E7</v>
      </c>
      <c r="B107" t="s" s="8">
        <v>56</v>
      </c>
      <c r="C107" t="n" s="8">
        <f>IF(false,"005-1254", "005-1254")</f>
      </c>
      <c r="D107" t="s" s="8">
        <v>59</v>
      </c>
      <c r="E107" t="n" s="8">
        <v>1.0</v>
      </c>
      <c r="F107" t="n" s="8">
        <v>523.0</v>
      </c>
      <c r="G107" t="s" s="8">
        <v>53</v>
      </c>
      <c r="H107" t="s" s="8">
        <v>119</v>
      </c>
      <c r="I107" t="s" s="8">
        <v>220</v>
      </c>
    </row>
    <row r="108" ht="16.0" customHeight="true">
      <c r="A108" t="n" s="7">
        <v>4.8371177E7</v>
      </c>
      <c r="B108" t="s" s="8">
        <v>54</v>
      </c>
      <c r="C108" t="n" s="8">
        <f>IF(false,"120922875", "120922875")</f>
      </c>
      <c r="D108" t="s" s="8">
        <v>63</v>
      </c>
      <c r="E108" t="n" s="8">
        <v>1.0</v>
      </c>
      <c r="F108" t="n" s="8">
        <v>2199.0</v>
      </c>
      <c r="G108" t="s" s="8">
        <v>53</v>
      </c>
      <c r="H108" t="s" s="8">
        <v>119</v>
      </c>
      <c r="I108" t="s" s="8">
        <v>221</v>
      </c>
    </row>
    <row r="109" ht="16.0" customHeight="true">
      <c r="A109" t="n" s="7">
        <v>4.847302E7</v>
      </c>
      <c r="B109" t="s" s="8">
        <v>54</v>
      </c>
      <c r="C109" t="n" s="8">
        <f>IF(false,"120922877", "120922877")</f>
      </c>
      <c r="D109" t="s" s="8">
        <v>222</v>
      </c>
      <c r="E109" t="n" s="8">
        <v>2.0</v>
      </c>
      <c r="F109" t="n" s="8">
        <v>1160.0</v>
      </c>
      <c r="G109" t="s" s="8">
        <v>53</v>
      </c>
      <c r="H109" t="s" s="8">
        <v>223</v>
      </c>
      <c r="I109" t="s" s="8">
        <v>224</v>
      </c>
    </row>
    <row r="110" ht="16.0" customHeight="true">
      <c r="A110" t="n" s="7">
        <v>4.8508307E7</v>
      </c>
      <c r="B110" t="s" s="8">
        <v>119</v>
      </c>
      <c r="C110" t="n" s="8">
        <f>IF(false,"005-1258", "005-1258")</f>
      </c>
      <c r="D110" t="s" s="8">
        <v>225</v>
      </c>
      <c r="E110" t="n" s="8">
        <v>3.0</v>
      </c>
      <c r="F110" t="n" s="8">
        <v>1593.0</v>
      </c>
      <c r="G110" t="s" s="8">
        <v>53</v>
      </c>
      <c r="H110" t="s" s="8">
        <v>223</v>
      </c>
      <c r="I110" t="s" s="8">
        <v>226</v>
      </c>
    </row>
    <row r="111" ht="16.0" customHeight="true">
      <c r="A111" t="n" s="7">
        <v>4.8508307E7</v>
      </c>
      <c r="B111" t="s" s="8">
        <v>119</v>
      </c>
      <c r="C111" t="n" s="8">
        <f>IF(false,"120922624", "120922624")</f>
      </c>
      <c r="D111" t="s" s="8">
        <v>227</v>
      </c>
      <c r="E111" t="n" s="8">
        <v>1.0</v>
      </c>
      <c r="F111" t="n" s="8">
        <v>1571.0</v>
      </c>
      <c r="G111" t="s" s="8">
        <v>53</v>
      </c>
      <c r="H111" t="s" s="8">
        <v>223</v>
      </c>
      <c r="I111" t="s" s="8">
        <v>226</v>
      </c>
    </row>
    <row r="112" ht="16.0" customHeight="true">
      <c r="A112" t="n" s="7">
        <v>4.852642E7</v>
      </c>
      <c r="B112" t="s" s="8">
        <v>119</v>
      </c>
      <c r="C112" t="n" s="8">
        <f>IF(false,"120923139", "120923139")</f>
      </c>
      <c r="D112" t="s" s="8">
        <v>127</v>
      </c>
      <c r="E112" t="n" s="8">
        <v>1.0</v>
      </c>
      <c r="F112" t="n" s="8">
        <v>2399.0</v>
      </c>
      <c r="G112" t="s" s="8">
        <v>53</v>
      </c>
      <c r="H112" t="s" s="8">
        <v>223</v>
      </c>
      <c r="I112" t="s" s="8">
        <v>228</v>
      </c>
    </row>
    <row r="113" ht="16.0" customHeight="true">
      <c r="A113" t="n" s="7">
        <v>4.8395468E7</v>
      </c>
      <c r="B113" t="s" s="8">
        <v>54</v>
      </c>
      <c r="C113" t="n" s="8">
        <f>IF(false,"120921545", "120921545")</f>
      </c>
      <c r="D113" t="s" s="8">
        <v>96</v>
      </c>
      <c r="E113" t="n" s="8">
        <v>1.0</v>
      </c>
      <c r="F113" t="n" s="8">
        <v>303.0</v>
      </c>
      <c r="G113" t="s" s="8">
        <v>53</v>
      </c>
      <c r="H113" t="s" s="8">
        <v>223</v>
      </c>
      <c r="I113" t="s" s="8">
        <v>229</v>
      </c>
    </row>
    <row r="114" ht="16.0" customHeight="true">
      <c r="A114" t="n" s="7">
        <v>4.851477E7</v>
      </c>
      <c r="B114" t="s" s="8">
        <v>119</v>
      </c>
      <c r="C114" t="n" s="8">
        <f>IF(false,"003-318", "003-318")</f>
      </c>
      <c r="D114" t="s" s="8">
        <v>141</v>
      </c>
      <c r="E114" t="n" s="8">
        <v>2.0</v>
      </c>
      <c r="F114" t="n" s="8">
        <v>2978.0</v>
      </c>
      <c r="G114" t="s" s="8">
        <v>53</v>
      </c>
      <c r="H114" t="s" s="8">
        <v>223</v>
      </c>
      <c r="I114" t="s" s="8">
        <v>230</v>
      </c>
    </row>
    <row r="115" ht="16.0" customHeight="true">
      <c r="A115" t="n" s="7">
        <v>4.8512486E7</v>
      </c>
      <c r="B115" t="s" s="8">
        <v>119</v>
      </c>
      <c r="C115" t="n" s="8">
        <f>IF(false,"120922352", "120922352")</f>
      </c>
      <c r="D115" t="s" s="8">
        <v>231</v>
      </c>
      <c r="E115" t="n" s="8">
        <v>1.0</v>
      </c>
      <c r="F115" t="n" s="8">
        <v>839.0</v>
      </c>
      <c r="G115" t="s" s="8">
        <v>53</v>
      </c>
      <c r="H115" t="s" s="8">
        <v>223</v>
      </c>
      <c r="I115" t="s" s="8">
        <v>232</v>
      </c>
    </row>
    <row r="116" ht="16.0" customHeight="true">
      <c r="A116" t="n" s="7">
        <v>4.8430698E7</v>
      </c>
      <c r="B116" t="s" s="8">
        <v>54</v>
      </c>
      <c r="C116" t="n" s="8">
        <f>IF(false,"005-1254", "005-1254")</f>
      </c>
      <c r="D116" t="s" s="8">
        <v>59</v>
      </c>
      <c r="E116" t="n" s="8">
        <v>2.0</v>
      </c>
      <c r="F116" t="n" s="8">
        <v>1098.0</v>
      </c>
      <c r="G116" t="s" s="8">
        <v>53</v>
      </c>
      <c r="H116" t="s" s="8">
        <v>223</v>
      </c>
      <c r="I116" t="s" s="8">
        <v>233</v>
      </c>
    </row>
    <row r="117" ht="16.0" customHeight="true">
      <c r="A117" t="n" s="7">
        <v>4.8508521E7</v>
      </c>
      <c r="B117" t="s" s="8">
        <v>119</v>
      </c>
      <c r="C117" t="n" s="8">
        <f>IF(false,"000-631", "000-631")</f>
      </c>
      <c r="D117" t="s" s="8">
        <v>139</v>
      </c>
      <c r="E117" t="n" s="8">
        <v>1.0</v>
      </c>
      <c r="F117" t="n" s="8">
        <v>505.0</v>
      </c>
      <c r="G117" t="s" s="8">
        <v>53</v>
      </c>
      <c r="H117" t="s" s="8">
        <v>223</v>
      </c>
      <c r="I117" t="s" s="8">
        <v>234</v>
      </c>
    </row>
    <row r="118" ht="16.0" customHeight="true">
      <c r="A118" t="n" s="7">
        <v>4.8421359E7</v>
      </c>
      <c r="B118" t="s" s="8">
        <v>54</v>
      </c>
      <c r="C118" t="n" s="8">
        <f>IF(false,"120922839", "120922839")</f>
      </c>
      <c r="D118" t="s" s="8">
        <v>235</v>
      </c>
      <c r="E118" t="n" s="8">
        <v>1.0</v>
      </c>
      <c r="F118" t="n" s="8">
        <v>353.0</v>
      </c>
      <c r="G118" t="s" s="8">
        <v>53</v>
      </c>
      <c r="H118" t="s" s="8">
        <v>223</v>
      </c>
      <c r="I118" t="s" s="8">
        <v>236</v>
      </c>
    </row>
    <row r="119" ht="16.0" customHeight="true">
      <c r="A119" t="n" s="7">
        <v>4.8515608E7</v>
      </c>
      <c r="B119" t="s" s="8">
        <v>119</v>
      </c>
      <c r="C119" t="n" s="8">
        <f>IF(false,"003-318", "003-318")</f>
      </c>
      <c r="D119" t="s" s="8">
        <v>141</v>
      </c>
      <c r="E119" t="n" s="8">
        <v>1.0</v>
      </c>
      <c r="F119" t="n" s="8">
        <v>1489.0</v>
      </c>
      <c r="G119" t="s" s="8">
        <v>53</v>
      </c>
      <c r="H119" t="s" s="8">
        <v>223</v>
      </c>
      <c r="I119" t="s" s="8">
        <v>237</v>
      </c>
    </row>
    <row r="120" ht="16.0" customHeight="true">
      <c r="A120" t="n" s="7">
        <v>4.8313706E7</v>
      </c>
      <c r="B120" t="s" s="8">
        <v>56</v>
      </c>
      <c r="C120" t="n" s="8">
        <f>IF(false,"003-318", "003-318")</f>
      </c>
      <c r="D120" t="s" s="8">
        <v>141</v>
      </c>
      <c r="E120" t="n" s="8">
        <v>4.0</v>
      </c>
      <c r="F120" t="n" s="8">
        <v>5095.0</v>
      </c>
      <c r="G120" t="s" s="8">
        <v>53</v>
      </c>
      <c r="H120" t="s" s="8">
        <v>223</v>
      </c>
      <c r="I120" t="s" s="8">
        <v>238</v>
      </c>
    </row>
    <row r="121" ht="16.0" customHeight="true">
      <c r="A121" t="n" s="7">
        <v>4.8502794E7</v>
      </c>
      <c r="B121" t="s" s="8">
        <v>119</v>
      </c>
      <c r="C121" t="n" s="8">
        <f>IF(false,"003-318", "003-318")</f>
      </c>
      <c r="D121" t="s" s="8">
        <v>141</v>
      </c>
      <c r="E121" t="n" s="8">
        <v>1.0</v>
      </c>
      <c r="F121" t="n" s="8">
        <v>1489.0</v>
      </c>
      <c r="G121" t="s" s="8">
        <v>53</v>
      </c>
      <c r="H121" t="s" s="8">
        <v>223</v>
      </c>
      <c r="I121" t="s" s="8">
        <v>239</v>
      </c>
    </row>
    <row r="122" ht="16.0" customHeight="true">
      <c r="A122" t="n" s="7">
        <v>4.8483854E7</v>
      </c>
      <c r="B122" t="s" s="8">
        <v>54</v>
      </c>
      <c r="C122" t="n" s="8">
        <f>IF(false,"005-1517", "005-1517")</f>
      </c>
      <c r="D122" t="s" s="8">
        <v>129</v>
      </c>
      <c r="E122" t="n" s="8">
        <v>1.0</v>
      </c>
      <c r="F122" t="n" s="8">
        <v>394.0</v>
      </c>
      <c r="G122" t="s" s="8">
        <v>53</v>
      </c>
      <c r="H122" t="s" s="8">
        <v>223</v>
      </c>
      <c r="I122" t="s" s="8">
        <v>240</v>
      </c>
    </row>
    <row r="123" ht="16.0" customHeight="true">
      <c r="A123" t="n" s="7">
        <v>4.8453209E7</v>
      </c>
      <c r="B123" t="s" s="8">
        <v>54</v>
      </c>
      <c r="C123" t="n" s="8">
        <f>IF(false,"005-1108", "005-1108")</f>
      </c>
      <c r="D123" t="s" s="8">
        <v>241</v>
      </c>
      <c r="E123" t="n" s="8">
        <v>1.0</v>
      </c>
      <c r="F123" t="n" s="8">
        <v>117.0</v>
      </c>
      <c r="G123" t="s" s="8">
        <v>53</v>
      </c>
      <c r="H123" t="s" s="8">
        <v>223</v>
      </c>
      <c r="I123" t="s" s="8">
        <v>242</v>
      </c>
    </row>
    <row r="124" ht="16.0" customHeight="true">
      <c r="A124" t="n" s="7">
        <v>4.820737E7</v>
      </c>
      <c r="B124" t="s" s="8">
        <v>51</v>
      </c>
      <c r="C124" t="n" s="8">
        <f>IF(false,"120922782", "120922782")</f>
      </c>
      <c r="D124" t="s" s="8">
        <v>84</v>
      </c>
      <c r="E124" t="n" s="8">
        <v>8.0</v>
      </c>
      <c r="F124" t="n" s="8">
        <v>3544.0</v>
      </c>
      <c r="G124" t="s" s="8">
        <v>53</v>
      </c>
      <c r="H124" t="s" s="8">
        <v>223</v>
      </c>
      <c r="I124" t="s" s="8">
        <v>243</v>
      </c>
    </row>
    <row r="125" ht="16.0" customHeight="true">
      <c r="A125" t="n" s="7">
        <v>4.852011E7</v>
      </c>
      <c r="B125" t="s" s="8">
        <v>119</v>
      </c>
      <c r="C125" t="n" s="8">
        <f>IF(false,"005-1379", "005-1379")</f>
      </c>
      <c r="D125" t="s" s="8">
        <v>68</v>
      </c>
      <c r="E125" t="n" s="8">
        <v>1.0</v>
      </c>
      <c r="F125" t="n" s="8">
        <v>762.0</v>
      </c>
      <c r="G125" t="s" s="8">
        <v>53</v>
      </c>
      <c r="H125" t="s" s="8">
        <v>223</v>
      </c>
      <c r="I125" t="s" s="8">
        <v>244</v>
      </c>
    </row>
    <row r="126" ht="16.0" customHeight="true">
      <c r="A126" t="n" s="7">
        <v>4.8513148E7</v>
      </c>
      <c r="B126" t="s" s="8">
        <v>119</v>
      </c>
      <c r="C126" t="n" s="8">
        <f>IF(false,"005-1380", "005-1380")</f>
      </c>
      <c r="D126" t="s" s="8">
        <v>87</v>
      </c>
      <c r="E126" t="n" s="8">
        <v>1.0</v>
      </c>
      <c r="F126" t="n" s="8">
        <v>1.0</v>
      </c>
      <c r="G126" t="s" s="8">
        <v>53</v>
      </c>
      <c r="H126" t="s" s="8">
        <v>223</v>
      </c>
      <c r="I126" t="s" s="8">
        <v>245</v>
      </c>
    </row>
    <row r="127" ht="16.0" customHeight="true">
      <c r="A127" t="n" s="7">
        <v>4.8515991E7</v>
      </c>
      <c r="B127" t="s" s="8">
        <v>119</v>
      </c>
      <c r="C127" t="n" s="8">
        <f>IF(false,"005-1380", "005-1380")</f>
      </c>
      <c r="D127" t="s" s="8">
        <v>87</v>
      </c>
      <c r="E127" t="n" s="8">
        <v>1.0</v>
      </c>
      <c r="F127" t="n" s="8">
        <v>5.0</v>
      </c>
      <c r="G127" t="s" s="8">
        <v>53</v>
      </c>
      <c r="H127" t="s" s="8">
        <v>223</v>
      </c>
      <c r="I127" t="s" s="8">
        <v>246</v>
      </c>
    </row>
    <row r="128" ht="16.0" customHeight="true">
      <c r="A128" t="n" s="7">
        <v>4.8427237E7</v>
      </c>
      <c r="B128" t="s" s="8">
        <v>54</v>
      </c>
      <c r="C128" t="n" s="8">
        <f>IF(false,"120921947", "120921947")</f>
      </c>
      <c r="D128" t="s" s="8">
        <v>76</v>
      </c>
      <c r="E128" t="n" s="8">
        <v>1.0</v>
      </c>
      <c r="F128" t="n" s="8">
        <v>1.0</v>
      </c>
      <c r="G128" t="s" s="8">
        <v>53</v>
      </c>
      <c r="H128" t="s" s="8">
        <v>223</v>
      </c>
      <c r="I128" t="s" s="8">
        <v>247</v>
      </c>
    </row>
    <row r="129" ht="16.0" customHeight="true">
      <c r="A129" t="n" s="7">
        <v>4.8421498E7</v>
      </c>
      <c r="B129" t="s" s="8">
        <v>54</v>
      </c>
      <c r="C129" t="n" s="8">
        <f>IF(false,"120922164", "120922164")</f>
      </c>
      <c r="D129" t="s" s="8">
        <v>248</v>
      </c>
      <c r="E129" t="n" s="8">
        <v>1.0</v>
      </c>
      <c r="F129" t="n" s="8">
        <v>382.0</v>
      </c>
      <c r="G129" t="s" s="8">
        <v>53</v>
      </c>
      <c r="H129" t="s" s="8">
        <v>223</v>
      </c>
      <c r="I129" t="s" s="8">
        <v>249</v>
      </c>
    </row>
    <row r="130" ht="16.0" customHeight="true">
      <c r="A130" t="n" s="7">
        <v>4.833761E7</v>
      </c>
      <c r="B130" t="s" s="8">
        <v>56</v>
      </c>
      <c r="C130" t="n" s="8">
        <f>IF(false,"003-315", "003-315")</f>
      </c>
      <c r="D130" t="s" s="8">
        <v>92</v>
      </c>
      <c r="E130" t="n" s="8">
        <v>2.0</v>
      </c>
      <c r="F130" t="n" s="8">
        <v>2348.0</v>
      </c>
      <c r="G130" t="s" s="8">
        <v>53</v>
      </c>
      <c r="H130" t="s" s="8">
        <v>223</v>
      </c>
      <c r="I130" t="s" s="8">
        <v>250</v>
      </c>
    </row>
    <row r="131" ht="16.0" customHeight="true">
      <c r="A131" t="n" s="7">
        <v>4.8420543E7</v>
      </c>
      <c r="B131" t="s" s="8">
        <v>54</v>
      </c>
      <c r="C131" t="n" s="8">
        <f>IF(false,"120921439", "120921439")</f>
      </c>
      <c r="D131" t="s" s="8">
        <v>57</v>
      </c>
      <c r="E131" t="n" s="8">
        <v>1.0</v>
      </c>
      <c r="F131" t="n" s="8">
        <v>599.0</v>
      </c>
      <c r="G131" t="s" s="8">
        <v>53</v>
      </c>
      <c r="H131" t="s" s="8">
        <v>223</v>
      </c>
      <c r="I131" t="s" s="8">
        <v>251</v>
      </c>
    </row>
    <row r="132" ht="16.0" customHeight="true">
      <c r="A132" t="n" s="7">
        <v>4.8506505E7</v>
      </c>
      <c r="B132" t="s" s="8">
        <v>119</v>
      </c>
      <c r="C132" t="n" s="8">
        <f>IF(false,"005-1513", "005-1513")</f>
      </c>
      <c r="D132" t="s" s="8">
        <v>111</v>
      </c>
      <c r="E132" t="n" s="8">
        <v>1.0</v>
      </c>
      <c r="F132" t="n" s="8">
        <v>969.0</v>
      </c>
      <c r="G132" t="s" s="8">
        <v>53</v>
      </c>
      <c r="H132" t="s" s="8">
        <v>223</v>
      </c>
      <c r="I132" t="s" s="8">
        <v>252</v>
      </c>
    </row>
    <row r="133" ht="16.0" customHeight="true">
      <c r="A133" t="n" s="7">
        <v>4.8477805E7</v>
      </c>
      <c r="B133" t="s" s="8">
        <v>54</v>
      </c>
      <c r="C133" t="n" s="8">
        <f>IF(false,"005-1515", "005-1515")</f>
      </c>
      <c r="D133" t="s" s="8">
        <v>117</v>
      </c>
      <c r="E133" t="n" s="8">
        <v>1.0</v>
      </c>
      <c r="F133" t="n" s="8">
        <v>966.0</v>
      </c>
      <c r="G133" t="s" s="8">
        <v>53</v>
      </c>
      <c r="H133" t="s" s="8">
        <v>223</v>
      </c>
      <c r="I133" t="s" s="8">
        <v>253</v>
      </c>
    </row>
    <row r="134" ht="16.0" customHeight="true">
      <c r="A134" t="n" s="7">
        <v>4.8396974E7</v>
      </c>
      <c r="B134" t="s" s="8">
        <v>54</v>
      </c>
      <c r="C134" t="n" s="8">
        <f>IF(false,"120921439", "120921439")</f>
      </c>
      <c r="D134" t="s" s="8">
        <v>57</v>
      </c>
      <c r="E134" t="n" s="8">
        <v>1.0</v>
      </c>
      <c r="F134" t="n" s="8">
        <v>599.0</v>
      </c>
      <c r="G134" t="s" s="8">
        <v>53</v>
      </c>
      <c r="H134" t="s" s="8">
        <v>223</v>
      </c>
      <c r="I134" t="s" s="8">
        <v>254</v>
      </c>
    </row>
    <row r="135" ht="16.0" customHeight="true">
      <c r="A135" t="n" s="7">
        <v>4.8507784E7</v>
      </c>
      <c r="B135" t="s" s="8">
        <v>119</v>
      </c>
      <c r="C135" t="n" s="8">
        <f>IF(false,"120922947", "120922947")</f>
      </c>
      <c r="D135" t="s" s="8">
        <v>255</v>
      </c>
      <c r="E135" t="n" s="8">
        <v>1.0</v>
      </c>
      <c r="F135" t="n" s="8">
        <v>2089.0</v>
      </c>
      <c r="G135" t="s" s="8">
        <v>53</v>
      </c>
      <c r="H135" t="s" s="8">
        <v>223</v>
      </c>
      <c r="I135" t="s" s="8">
        <v>256</v>
      </c>
    </row>
    <row r="136" ht="16.0" customHeight="true">
      <c r="A136" t="n" s="7">
        <v>4.8505316E7</v>
      </c>
      <c r="B136" t="s" s="8">
        <v>119</v>
      </c>
      <c r="C136" t="n" s="8">
        <f>IF(false,"120922877", "120922877")</f>
      </c>
      <c r="D136" t="s" s="8">
        <v>222</v>
      </c>
      <c r="E136" t="n" s="8">
        <v>1.0</v>
      </c>
      <c r="F136" t="n" s="8">
        <v>458.0</v>
      </c>
      <c r="G136" t="s" s="8">
        <v>53</v>
      </c>
      <c r="H136" t="s" s="8">
        <v>223</v>
      </c>
      <c r="I136" t="s" s="8">
        <v>257</v>
      </c>
    </row>
    <row r="137" ht="16.0" customHeight="true">
      <c r="A137" t="n" s="7">
        <v>4.8560638E7</v>
      </c>
      <c r="B137" t="s" s="8">
        <v>119</v>
      </c>
      <c r="C137" t="n" s="8">
        <f>IF(false,"005-1379", "005-1379")</f>
      </c>
      <c r="D137" t="s" s="8">
        <v>68</v>
      </c>
      <c r="E137" t="n" s="8">
        <v>1.0</v>
      </c>
      <c r="F137" t="n" s="8">
        <v>8.0</v>
      </c>
      <c r="G137" t="s" s="8">
        <v>53</v>
      </c>
      <c r="H137" t="s" s="8">
        <v>223</v>
      </c>
      <c r="I137" t="s" s="8">
        <v>258</v>
      </c>
    </row>
    <row r="138" ht="16.0" customHeight="true">
      <c r="A138" t="n" s="7">
        <v>4.8312058E7</v>
      </c>
      <c r="B138" t="s" s="8">
        <v>56</v>
      </c>
      <c r="C138" t="n" s="8">
        <f>IF(false,"120923096", "120923096")</f>
      </c>
      <c r="D138" t="s" s="8">
        <v>259</v>
      </c>
      <c r="E138" t="n" s="8">
        <v>1.0</v>
      </c>
      <c r="F138" t="n" s="8">
        <v>1612.0</v>
      </c>
      <c r="G138" t="s" s="8">
        <v>53</v>
      </c>
      <c r="H138" t="s" s="8">
        <v>223</v>
      </c>
      <c r="I138" t="s" s="8">
        <v>260</v>
      </c>
    </row>
    <row r="139" ht="16.0" customHeight="true">
      <c r="A139" t="n" s="7">
        <v>4.8585054E7</v>
      </c>
      <c r="B139" t="s" s="8">
        <v>119</v>
      </c>
      <c r="C139" t="n" s="8">
        <f>IF(false,"008-577", "008-577")</f>
      </c>
      <c r="D139" t="s" s="8">
        <v>261</v>
      </c>
      <c r="E139" t="n" s="8">
        <v>1.0</v>
      </c>
      <c r="F139" t="n" s="8">
        <v>889.0</v>
      </c>
      <c r="G139" t="s" s="8">
        <v>53</v>
      </c>
      <c r="H139" t="s" s="8">
        <v>223</v>
      </c>
      <c r="I139" t="s" s="8">
        <v>262</v>
      </c>
    </row>
    <row r="140" ht="16.0" customHeight="true">
      <c r="A140" t="n" s="7">
        <v>4.857189E7</v>
      </c>
      <c r="B140" t="s" s="8">
        <v>119</v>
      </c>
      <c r="C140" t="n" s="8">
        <f>IF(false,"120922460", "120922460")</f>
      </c>
      <c r="D140" t="s" s="8">
        <v>263</v>
      </c>
      <c r="E140" t="n" s="8">
        <v>1.0</v>
      </c>
      <c r="F140" t="n" s="8">
        <v>2250.0</v>
      </c>
      <c r="G140" t="s" s="8">
        <v>53</v>
      </c>
      <c r="H140" t="s" s="8">
        <v>223</v>
      </c>
      <c r="I140" t="s" s="8">
        <v>264</v>
      </c>
    </row>
    <row r="141" ht="16.0" customHeight="true">
      <c r="A141" t="n" s="7">
        <v>4.8409572E7</v>
      </c>
      <c r="B141" t="s" s="8">
        <v>54</v>
      </c>
      <c r="C141" t="n" s="8">
        <f>IF(false,"120923134", "120923134")</f>
      </c>
      <c r="D141" t="s" s="8">
        <v>144</v>
      </c>
      <c r="E141" t="n" s="8">
        <v>1.0</v>
      </c>
      <c r="F141" t="n" s="8">
        <v>8489.0</v>
      </c>
      <c r="G141" t="s" s="8">
        <v>53</v>
      </c>
      <c r="H141" t="s" s="8">
        <v>223</v>
      </c>
      <c r="I141" t="s" s="8">
        <v>265</v>
      </c>
    </row>
    <row r="142" ht="16.0" customHeight="true">
      <c r="A142" t="n" s="7">
        <v>4.8598871E7</v>
      </c>
      <c r="B142" t="s" s="8">
        <v>119</v>
      </c>
      <c r="C142" t="n" s="8">
        <f>IF(false,"01-003884", "01-003884")</f>
      </c>
      <c r="D142" t="s" s="8">
        <v>266</v>
      </c>
      <c r="E142" t="n" s="8">
        <v>2.0</v>
      </c>
      <c r="F142" t="n" s="8">
        <v>2022.0</v>
      </c>
      <c r="G142" t="s" s="8">
        <v>53</v>
      </c>
      <c r="H142" t="s" s="8">
        <v>223</v>
      </c>
      <c r="I142" t="s" s="8">
        <v>267</v>
      </c>
    </row>
    <row r="143" ht="16.0" customHeight="true">
      <c r="A143" t="n" s="7">
        <v>4.8586755E7</v>
      </c>
      <c r="B143" t="s" s="8">
        <v>119</v>
      </c>
      <c r="C143" t="n" s="8">
        <f>IF(false,"120922952", "120922952")</f>
      </c>
      <c r="D143" t="s" s="8">
        <v>268</v>
      </c>
      <c r="E143" t="n" s="8">
        <v>1.0</v>
      </c>
      <c r="F143" t="n" s="8">
        <v>1269.0</v>
      </c>
      <c r="G143" t="s" s="8">
        <v>53</v>
      </c>
      <c r="H143" t="s" s="8">
        <v>223</v>
      </c>
      <c r="I143" t="s" s="8">
        <v>269</v>
      </c>
    </row>
    <row r="144" ht="16.0" customHeight="true">
      <c r="A144" t="n" s="7">
        <v>4.8002271E7</v>
      </c>
      <c r="B144" t="s" s="8">
        <v>65</v>
      </c>
      <c r="C144" t="n" s="8">
        <f>IF(false,"003-315", "003-315")</f>
      </c>
      <c r="D144" t="s" s="8">
        <v>92</v>
      </c>
      <c r="E144" t="n" s="8">
        <v>1.0</v>
      </c>
      <c r="F144" t="n" s="8">
        <v>1135.0</v>
      </c>
      <c r="G144" t="s" s="8">
        <v>53</v>
      </c>
      <c r="H144" t="s" s="8">
        <v>223</v>
      </c>
      <c r="I144" t="s" s="8">
        <v>270</v>
      </c>
    </row>
    <row r="145" ht="16.0" customHeight="true">
      <c r="A145" t="n" s="7">
        <v>4.8304782E7</v>
      </c>
      <c r="B145" t="s" s="8">
        <v>56</v>
      </c>
      <c r="C145" t="n" s="8">
        <f>IF(false,"005-1254", "005-1254")</f>
      </c>
      <c r="D145" t="s" s="8">
        <v>59</v>
      </c>
      <c r="E145" t="n" s="8">
        <v>1.0</v>
      </c>
      <c r="F145" t="n" s="8">
        <v>480.0</v>
      </c>
      <c r="G145" t="s" s="8">
        <v>53</v>
      </c>
      <c r="H145" t="s" s="8">
        <v>223</v>
      </c>
      <c r="I145" t="s" s="8">
        <v>271</v>
      </c>
    </row>
    <row r="146" ht="16.0" customHeight="true">
      <c r="A146" t="n" s="7">
        <v>4.8468641E7</v>
      </c>
      <c r="B146" t="s" s="8">
        <v>54</v>
      </c>
      <c r="C146" t="n" s="8">
        <f>IF(false,"120921899", "120921899")</f>
      </c>
      <c r="D146" t="s" s="8">
        <v>272</v>
      </c>
      <c r="E146" t="n" s="8">
        <v>2.0</v>
      </c>
      <c r="F146" t="n" s="8">
        <v>1770.0</v>
      </c>
      <c r="G146" t="s" s="8">
        <v>53</v>
      </c>
      <c r="H146" t="s" s="8">
        <v>223</v>
      </c>
      <c r="I146" t="s" s="8">
        <v>273</v>
      </c>
    </row>
    <row r="147" ht="16.0" customHeight="true">
      <c r="A147" t="n" s="7">
        <v>4.8499278E7</v>
      </c>
      <c r="B147" t="s" s="8">
        <v>119</v>
      </c>
      <c r="C147" t="n" s="8">
        <f>IF(false,"120922768", "120922768")</f>
      </c>
      <c r="D147" t="s" s="8">
        <v>197</v>
      </c>
      <c r="E147" t="n" s="8">
        <v>1.0</v>
      </c>
      <c r="F147" t="n" s="8">
        <v>607.0</v>
      </c>
      <c r="G147" t="s" s="8">
        <v>53</v>
      </c>
      <c r="H147" t="s" s="8">
        <v>223</v>
      </c>
      <c r="I147" t="s" s="8">
        <v>274</v>
      </c>
    </row>
    <row r="148" ht="16.0" customHeight="true">
      <c r="A148" t="n" s="7">
        <v>4.8400759E7</v>
      </c>
      <c r="B148" t="s" s="8">
        <v>54</v>
      </c>
      <c r="C148" t="n" s="8">
        <f>IF(false,"003-318", "003-318")</f>
      </c>
      <c r="D148" t="s" s="8">
        <v>141</v>
      </c>
      <c r="E148" t="n" s="8">
        <v>1.0</v>
      </c>
      <c r="F148" t="n" s="8">
        <v>1489.0</v>
      </c>
      <c r="G148" t="s" s="8">
        <v>53</v>
      </c>
      <c r="H148" t="s" s="8">
        <v>223</v>
      </c>
      <c r="I148" t="s" s="8">
        <v>275</v>
      </c>
    </row>
    <row r="149" ht="16.0" customHeight="true">
      <c r="A149" t="n" s="7">
        <v>4.8425037E7</v>
      </c>
      <c r="B149" t="s" s="8">
        <v>54</v>
      </c>
      <c r="C149" t="n" s="8">
        <f>IF(false,"120921439", "120921439")</f>
      </c>
      <c r="D149" t="s" s="8">
        <v>57</v>
      </c>
      <c r="E149" t="n" s="8">
        <v>1.0</v>
      </c>
      <c r="F149" t="n" s="8">
        <v>573.0</v>
      </c>
      <c r="G149" t="s" s="8">
        <v>53</v>
      </c>
      <c r="H149" t="s" s="8">
        <v>223</v>
      </c>
      <c r="I149" t="s" s="8">
        <v>276</v>
      </c>
    </row>
    <row r="150" ht="16.0" customHeight="true">
      <c r="A150" t="n" s="7">
        <v>4.8400139E7</v>
      </c>
      <c r="B150" t="s" s="8">
        <v>54</v>
      </c>
      <c r="C150" t="n" s="8">
        <f>IF(false,"120921901", "120921901")</f>
      </c>
      <c r="D150" t="s" s="8">
        <v>113</v>
      </c>
      <c r="E150" t="n" s="8">
        <v>3.0</v>
      </c>
      <c r="F150" t="n" s="8">
        <v>3178.0</v>
      </c>
      <c r="G150" t="s" s="8">
        <v>53</v>
      </c>
      <c r="H150" t="s" s="8">
        <v>223</v>
      </c>
      <c r="I150" t="s" s="8">
        <v>277</v>
      </c>
    </row>
    <row r="151" ht="16.0" customHeight="true">
      <c r="A151" t="n" s="7">
        <v>4.838765E7</v>
      </c>
      <c r="B151" t="s" s="8">
        <v>54</v>
      </c>
      <c r="C151" t="n" s="8">
        <f>IF(false,"005-1246", "005-1246")</f>
      </c>
      <c r="D151" t="s" s="8">
        <v>278</v>
      </c>
      <c r="E151" t="n" s="8">
        <v>1.0</v>
      </c>
      <c r="F151" t="n" s="8">
        <v>284.0</v>
      </c>
      <c r="G151" t="s" s="8">
        <v>53</v>
      </c>
      <c r="H151" t="s" s="8">
        <v>223</v>
      </c>
      <c r="I151" t="s" s="8">
        <v>279</v>
      </c>
    </row>
    <row r="152" ht="16.0" customHeight="true">
      <c r="A152" t="n" s="7">
        <v>4.8324859E7</v>
      </c>
      <c r="B152" t="s" s="8">
        <v>56</v>
      </c>
      <c r="C152" t="n" s="8">
        <f>IF(false,"005-1255", "005-1255")</f>
      </c>
      <c r="D152" t="s" s="8">
        <v>106</v>
      </c>
      <c r="E152" t="n" s="8">
        <v>1.0</v>
      </c>
      <c r="F152" t="n" s="8">
        <v>65.0</v>
      </c>
      <c r="G152" t="s" s="8">
        <v>53</v>
      </c>
      <c r="H152" t="s" s="8">
        <v>223</v>
      </c>
      <c r="I152" t="s" s="8">
        <v>280</v>
      </c>
    </row>
    <row r="153" ht="16.0" customHeight="true">
      <c r="A153" t="n" s="7">
        <v>4.8435333E7</v>
      </c>
      <c r="B153" t="s" s="8">
        <v>54</v>
      </c>
      <c r="C153" t="n" s="8">
        <f>IF(false,"120922877", "120922877")</f>
      </c>
      <c r="D153" t="s" s="8">
        <v>222</v>
      </c>
      <c r="E153" t="n" s="8">
        <v>1.0</v>
      </c>
      <c r="F153" t="n" s="8">
        <v>580.0</v>
      </c>
      <c r="G153" t="s" s="8">
        <v>53</v>
      </c>
      <c r="H153" t="s" s="8">
        <v>223</v>
      </c>
      <c r="I153" t="s" s="8">
        <v>281</v>
      </c>
    </row>
    <row r="154" ht="16.0" customHeight="true">
      <c r="A154" t="n" s="7">
        <v>4.811258E7</v>
      </c>
      <c r="B154" t="s" s="8">
        <v>51</v>
      </c>
      <c r="C154" t="n" s="8">
        <f>IF(false,"120922792", "120922792")</f>
      </c>
      <c r="D154" t="s" s="8">
        <v>282</v>
      </c>
      <c r="E154" t="n" s="8">
        <v>1.0</v>
      </c>
      <c r="F154" t="n" s="8">
        <v>281.0</v>
      </c>
      <c r="G154" t="s" s="8">
        <v>53</v>
      </c>
      <c r="H154" t="s" s="8">
        <v>223</v>
      </c>
      <c r="I154" t="s" s="8">
        <v>283</v>
      </c>
    </row>
    <row r="155" ht="16.0" customHeight="true">
      <c r="A155" t="n" s="7">
        <v>4.8529107E7</v>
      </c>
      <c r="B155" t="s" s="8">
        <v>119</v>
      </c>
      <c r="C155" t="n" s="8">
        <f>IF(false,"120921370", "120921370")</f>
      </c>
      <c r="D155" t="s" s="8">
        <v>148</v>
      </c>
      <c r="E155" t="n" s="8">
        <v>1.0</v>
      </c>
      <c r="F155" t="n" s="8">
        <v>1799.0</v>
      </c>
      <c r="G155" t="s" s="8">
        <v>53</v>
      </c>
      <c r="H155" t="s" s="8">
        <v>223</v>
      </c>
      <c r="I155" t="s" s="8">
        <v>284</v>
      </c>
    </row>
    <row r="156" ht="16.0" customHeight="true">
      <c r="A156" t="n" s="7">
        <v>4.8387638E7</v>
      </c>
      <c r="B156" t="s" s="8">
        <v>54</v>
      </c>
      <c r="C156" t="n" s="8">
        <f>IF(false,"120922782", "120922782")</f>
      </c>
      <c r="D156" t="s" s="8">
        <v>84</v>
      </c>
      <c r="E156" t="n" s="8">
        <v>1.0</v>
      </c>
      <c r="F156" t="n" s="8">
        <v>424.0</v>
      </c>
      <c r="G156" t="s" s="8">
        <v>53</v>
      </c>
      <c r="H156" t="s" s="8">
        <v>223</v>
      </c>
      <c r="I156" t="s" s="8">
        <v>285</v>
      </c>
    </row>
    <row r="157" ht="16.0" customHeight="true">
      <c r="A157" t="n" s="7">
        <v>4.85089E7</v>
      </c>
      <c r="B157" t="s" s="8">
        <v>119</v>
      </c>
      <c r="C157" t="n" s="8">
        <f>IF(false,"005-1516", "005-1516")</f>
      </c>
      <c r="D157" t="s" s="8">
        <v>94</v>
      </c>
      <c r="E157" t="n" s="8">
        <v>1.0</v>
      </c>
      <c r="F157" t="n" s="8">
        <v>949.0</v>
      </c>
      <c r="G157" t="s" s="8">
        <v>53</v>
      </c>
      <c r="H157" t="s" s="8">
        <v>223</v>
      </c>
      <c r="I157" t="s" s="8">
        <v>286</v>
      </c>
    </row>
    <row r="158" ht="16.0" customHeight="true">
      <c r="A158" t="n" s="7">
        <v>4.8509354E7</v>
      </c>
      <c r="B158" t="s" s="8">
        <v>119</v>
      </c>
      <c r="C158" t="n" s="8">
        <f>IF(false,"120922372", "120922372")</f>
      </c>
      <c r="D158" t="s" s="8">
        <v>287</v>
      </c>
      <c r="E158" t="n" s="8">
        <v>1.0</v>
      </c>
      <c r="F158" t="n" s="8">
        <v>1190.0</v>
      </c>
      <c r="G158" t="s" s="8">
        <v>53</v>
      </c>
      <c r="H158" t="s" s="8">
        <v>223</v>
      </c>
      <c r="I158" t="s" s="8">
        <v>288</v>
      </c>
    </row>
    <row r="159" ht="16.0" customHeight="true">
      <c r="A159" t="n" s="7">
        <v>4.8355639E7</v>
      </c>
      <c r="B159" t="s" s="8">
        <v>56</v>
      </c>
      <c r="C159" t="n" s="8">
        <f>IF(false,"003-319", "003-319")</f>
      </c>
      <c r="D159" t="s" s="8">
        <v>61</v>
      </c>
      <c r="E159" t="n" s="8">
        <v>1.0</v>
      </c>
      <c r="F159" t="n" s="8">
        <v>1134.0</v>
      </c>
      <c r="G159" t="s" s="8">
        <v>53</v>
      </c>
      <c r="H159" t="s" s="8">
        <v>223</v>
      </c>
      <c r="I159" t="s" s="8">
        <v>289</v>
      </c>
    </row>
    <row r="160" ht="16.0" customHeight="true">
      <c r="A160" t="n" s="7">
        <v>4.8488536E7</v>
      </c>
      <c r="B160" t="s" s="8">
        <v>54</v>
      </c>
      <c r="C160" t="n" s="8">
        <f>IF(false,"005-1516", "005-1516")</f>
      </c>
      <c r="D160" t="s" s="8">
        <v>94</v>
      </c>
      <c r="E160" t="n" s="8">
        <v>1.0</v>
      </c>
      <c r="F160" t="n" s="8">
        <v>966.0</v>
      </c>
      <c r="G160" t="s" s="8">
        <v>53</v>
      </c>
      <c r="H160" t="s" s="8">
        <v>223</v>
      </c>
      <c r="I160" t="s" s="8">
        <v>290</v>
      </c>
    </row>
    <row r="161" ht="16.0" customHeight="true">
      <c r="A161" t="n" s="7">
        <v>4.8331534E7</v>
      </c>
      <c r="B161" t="s" s="8">
        <v>56</v>
      </c>
      <c r="C161" t="n" s="8">
        <f>IF(false,"01-003884", "01-003884")</f>
      </c>
      <c r="D161" t="s" s="8">
        <v>266</v>
      </c>
      <c r="E161" t="n" s="8">
        <v>1.0</v>
      </c>
      <c r="F161" t="n" s="8">
        <v>1089.0</v>
      </c>
      <c r="G161" t="s" s="8">
        <v>53</v>
      </c>
      <c r="H161" t="s" s="8">
        <v>223</v>
      </c>
      <c r="I161" t="s" s="8">
        <v>291</v>
      </c>
    </row>
    <row r="162" ht="16.0" customHeight="true">
      <c r="A162" t="n" s="7">
        <v>4.845723E7</v>
      </c>
      <c r="B162" t="s" s="8">
        <v>54</v>
      </c>
      <c r="C162" t="n" s="8">
        <f>IF(false,"120921470", "120921470")</f>
      </c>
      <c r="D162" t="s" s="8">
        <v>292</v>
      </c>
      <c r="E162" t="n" s="8">
        <v>1.0</v>
      </c>
      <c r="F162" t="n" s="8">
        <v>399.0</v>
      </c>
      <c r="G162" t="s" s="8">
        <v>53</v>
      </c>
      <c r="H162" t="s" s="8">
        <v>223</v>
      </c>
      <c r="I162" t="s" s="8">
        <v>293</v>
      </c>
    </row>
    <row r="163" ht="16.0" customHeight="true">
      <c r="A163" t="n" s="7">
        <v>4.8229753E7</v>
      </c>
      <c r="B163" t="s" s="8">
        <v>51</v>
      </c>
      <c r="C163" t="n" s="8">
        <f>IF(false,"003-318", "003-318")</f>
      </c>
      <c r="D163" t="s" s="8">
        <v>141</v>
      </c>
      <c r="E163" t="n" s="8">
        <v>2.0</v>
      </c>
      <c r="F163" t="n" s="8">
        <v>2852.0</v>
      </c>
      <c r="G163" t="s" s="8">
        <v>53</v>
      </c>
      <c r="H163" t="s" s="8">
        <v>223</v>
      </c>
      <c r="I163" t="s" s="8">
        <v>294</v>
      </c>
    </row>
    <row r="164" ht="16.0" customHeight="true">
      <c r="A164" t="n" s="7">
        <v>4.8154639E7</v>
      </c>
      <c r="B164" t="s" s="8">
        <v>51</v>
      </c>
      <c r="C164" t="n" s="8">
        <f>IF(false,"120921439", "120921439")</f>
      </c>
      <c r="D164" t="s" s="8">
        <v>57</v>
      </c>
      <c r="E164" t="n" s="8">
        <v>1.0</v>
      </c>
      <c r="F164" t="n" s="8">
        <v>509.0</v>
      </c>
      <c r="G164" t="s" s="8">
        <v>53</v>
      </c>
      <c r="H164" t="s" s="8">
        <v>223</v>
      </c>
      <c r="I164" t="s" s="8">
        <v>295</v>
      </c>
    </row>
    <row r="165" ht="16.0" customHeight="true">
      <c r="A165" t="n" s="7">
        <v>4.8250015E7</v>
      </c>
      <c r="B165" t="s" s="8">
        <v>56</v>
      </c>
      <c r="C165" t="n" s="8">
        <f>IF(false,"005-1246", "005-1246")</f>
      </c>
      <c r="D165" t="s" s="8">
        <v>278</v>
      </c>
      <c r="E165" t="n" s="8">
        <v>1.0</v>
      </c>
      <c r="F165" t="n" s="8">
        <v>284.0</v>
      </c>
      <c r="G165" t="s" s="8">
        <v>53</v>
      </c>
      <c r="H165" t="s" s="8">
        <v>50</v>
      </c>
      <c r="I165" t="s" s="8">
        <v>296</v>
      </c>
    </row>
    <row r="166" ht="16.0" customHeight="true">
      <c r="A166" t="n" s="7">
        <v>4.8627173E7</v>
      </c>
      <c r="B166" t="s" s="8">
        <v>223</v>
      </c>
      <c r="C166" t="n" s="8">
        <f>IF(false,"002-099", "002-099")</f>
      </c>
      <c r="D166" t="s" s="8">
        <v>297</v>
      </c>
      <c r="E166" t="n" s="8">
        <v>1.0</v>
      </c>
      <c r="F166" t="n" s="8">
        <v>1389.0</v>
      </c>
      <c r="G166" t="s" s="8">
        <v>53</v>
      </c>
      <c r="H166" t="s" s="8">
        <v>50</v>
      </c>
      <c r="I166" t="s" s="8">
        <v>298</v>
      </c>
    </row>
    <row r="167" ht="16.0" customHeight="true">
      <c r="A167" t="n" s="7">
        <v>4.8607628E7</v>
      </c>
      <c r="B167" t="s" s="8">
        <v>119</v>
      </c>
      <c r="C167" t="n" s="8">
        <f>IF(false,"002-098", "002-098")</f>
      </c>
      <c r="D167" t="s" s="8">
        <v>123</v>
      </c>
      <c r="E167" t="n" s="8">
        <v>2.0</v>
      </c>
      <c r="F167" t="n" s="8">
        <v>2278.0</v>
      </c>
      <c r="G167" t="s" s="8">
        <v>53</v>
      </c>
      <c r="H167" t="s" s="8">
        <v>50</v>
      </c>
      <c r="I167" t="s" s="8">
        <v>299</v>
      </c>
    </row>
    <row r="168" ht="16.0" customHeight="true">
      <c r="A168" t="n" s="7">
        <v>4.860641E7</v>
      </c>
      <c r="B168" t="s" s="8">
        <v>119</v>
      </c>
      <c r="C168" t="n" s="8">
        <f>IF(false,"000-631", "000-631")</f>
      </c>
      <c r="D168" t="s" s="8">
        <v>139</v>
      </c>
      <c r="E168" t="n" s="8">
        <v>3.0</v>
      </c>
      <c r="F168" t="n" s="8">
        <v>1359.0</v>
      </c>
      <c r="G168" t="s" s="8">
        <v>53</v>
      </c>
      <c r="H168" t="s" s="8">
        <v>50</v>
      </c>
      <c r="I168" t="s" s="8">
        <v>300</v>
      </c>
    </row>
    <row r="169" ht="16.0" customHeight="true">
      <c r="A169" t="n" s="7">
        <v>4.865333E7</v>
      </c>
      <c r="B169" t="s" s="8">
        <v>223</v>
      </c>
      <c r="C169" t="n" s="8">
        <f>IF(false,"003-318", "003-318")</f>
      </c>
      <c r="D169" t="s" s="8">
        <v>141</v>
      </c>
      <c r="E169" t="n" s="8">
        <v>1.0</v>
      </c>
      <c r="F169" t="n" s="8">
        <v>1489.0</v>
      </c>
      <c r="G169" t="s" s="8">
        <v>53</v>
      </c>
      <c r="H169" t="s" s="8">
        <v>50</v>
      </c>
      <c r="I169" t="s" s="8">
        <v>301</v>
      </c>
    </row>
    <row r="170" ht="16.0" customHeight="true">
      <c r="A170" t="n" s="7">
        <v>4.853127E7</v>
      </c>
      <c r="B170" t="s" s="8">
        <v>119</v>
      </c>
      <c r="C170" t="n" s="8">
        <f>IF(false,"120922481", "120922481")</f>
      </c>
      <c r="D170" t="s" s="8">
        <v>302</v>
      </c>
      <c r="E170" t="n" s="8">
        <v>1.0</v>
      </c>
      <c r="F170" t="n" s="8">
        <v>223.0</v>
      </c>
      <c r="G170" t="s" s="8">
        <v>53</v>
      </c>
      <c r="H170" t="s" s="8">
        <v>50</v>
      </c>
      <c r="I170" t="s" s="8">
        <v>303</v>
      </c>
    </row>
    <row r="171" ht="16.0" customHeight="true">
      <c r="A171" t="n" s="7">
        <v>4.8576911E7</v>
      </c>
      <c r="B171" t="s" s="8">
        <v>119</v>
      </c>
      <c r="C171" t="n" s="8">
        <f>IF(false,"120922863", "120922863")</f>
      </c>
      <c r="D171" t="s" s="8">
        <v>304</v>
      </c>
      <c r="E171" t="n" s="8">
        <v>1.0</v>
      </c>
      <c r="F171" t="n" s="8">
        <v>365.0</v>
      </c>
      <c r="G171" t="s" s="8">
        <v>53</v>
      </c>
      <c r="H171" t="s" s="8">
        <v>50</v>
      </c>
      <c r="I171" t="s" s="8">
        <v>305</v>
      </c>
    </row>
    <row r="172" ht="16.0" customHeight="true">
      <c r="A172" t="n" s="7">
        <v>4.8576911E7</v>
      </c>
      <c r="B172" t="s" s="8">
        <v>119</v>
      </c>
      <c r="C172" t="n" s="8">
        <f>IF(false,"120922862", "120922862")</f>
      </c>
      <c r="D172" t="s" s="8">
        <v>306</v>
      </c>
      <c r="E172" t="n" s="8">
        <v>1.0</v>
      </c>
      <c r="F172" t="n" s="8">
        <v>365.0</v>
      </c>
      <c r="G172" t="s" s="8">
        <v>53</v>
      </c>
      <c r="H172" t="s" s="8">
        <v>50</v>
      </c>
      <c r="I172" t="s" s="8">
        <v>305</v>
      </c>
    </row>
    <row r="173" ht="16.0" customHeight="true">
      <c r="A173" t="n" s="7">
        <v>4.869348E7</v>
      </c>
      <c r="B173" t="s" s="8">
        <v>223</v>
      </c>
      <c r="C173" t="n" s="8">
        <f>IF(false,"120921947", "120921947")</f>
      </c>
      <c r="D173" t="s" s="8">
        <v>76</v>
      </c>
      <c r="E173" t="n" s="8">
        <v>1.0</v>
      </c>
      <c r="F173" t="n" s="8">
        <v>5.0</v>
      </c>
      <c r="G173" t="s" s="8">
        <v>53</v>
      </c>
      <c r="H173" t="s" s="8">
        <v>50</v>
      </c>
      <c r="I173" t="s" s="8">
        <v>307</v>
      </c>
    </row>
    <row r="174" ht="16.0" customHeight="true">
      <c r="A174" t="n" s="7">
        <v>4.8367993E7</v>
      </c>
      <c r="B174" t="s" s="8">
        <v>54</v>
      </c>
      <c r="C174" t="n" s="8">
        <f>IF(false,"120921995", "120921995")</f>
      </c>
      <c r="D174" t="s" s="8">
        <v>159</v>
      </c>
      <c r="E174" t="n" s="8">
        <v>1.0</v>
      </c>
      <c r="F174" t="n" s="8">
        <v>1025.0</v>
      </c>
      <c r="G174" t="s" s="8">
        <v>53</v>
      </c>
      <c r="H174" t="s" s="8">
        <v>50</v>
      </c>
      <c r="I174" t="s" s="8">
        <v>308</v>
      </c>
    </row>
    <row r="175" ht="16.0" customHeight="true">
      <c r="A175" t="n" s="7">
        <v>4.8363469E7</v>
      </c>
      <c r="B175" t="s" s="8">
        <v>56</v>
      </c>
      <c r="C175" t="n" s="8">
        <f>IF(false,"120923125", "120923125")</f>
      </c>
      <c r="D175" t="s" s="8">
        <v>309</v>
      </c>
      <c r="E175" t="n" s="8">
        <v>1.0</v>
      </c>
      <c r="F175" t="n" s="8">
        <v>3299.0</v>
      </c>
      <c r="G175" t="s" s="8">
        <v>53</v>
      </c>
      <c r="H175" t="s" s="8">
        <v>50</v>
      </c>
      <c r="I175" t="s" s="8">
        <v>310</v>
      </c>
    </row>
    <row r="176" ht="16.0" customHeight="true">
      <c r="A176" t="n" s="7">
        <v>4.862243E7</v>
      </c>
      <c r="B176" t="s" s="8">
        <v>223</v>
      </c>
      <c r="C176" t="n" s="8">
        <f>IF(false,"005-1379", "005-1379")</f>
      </c>
      <c r="D176" t="s" s="8">
        <v>68</v>
      </c>
      <c r="E176" t="n" s="8">
        <v>1.0</v>
      </c>
      <c r="F176" t="n" s="8">
        <v>365.0</v>
      </c>
      <c r="G176" t="s" s="8">
        <v>53</v>
      </c>
      <c r="H176" t="s" s="8">
        <v>50</v>
      </c>
      <c r="I176" t="s" s="8">
        <v>311</v>
      </c>
    </row>
    <row r="177" ht="16.0" customHeight="true">
      <c r="A177" t="n" s="7">
        <v>4.8610443E7</v>
      </c>
      <c r="B177" t="s" s="8">
        <v>223</v>
      </c>
      <c r="C177" t="n" s="8">
        <f>IF(false,"003-276", "003-276")</f>
      </c>
      <c r="D177" t="s" s="8">
        <v>312</v>
      </c>
      <c r="E177" t="n" s="8">
        <v>1.0</v>
      </c>
      <c r="F177" t="n" s="8">
        <v>27.0</v>
      </c>
      <c r="G177" t="s" s="8">
        <v>53</v>
      </c>
      <c r="H177" t="s" s="8">
        <v>50</v>
      </c>
      <c r="I177" t="s" s="8">
        <v>313</v>
      </c>
    </row>
    <row r="178" ht="16.0" customHeight="true">
      <c r="A178" t="n" s="7">
        <v>4.869359E7</v>
      </c>
      <c r="B178" t="s" s="8">
        <v>223</v>
      </c>
      <c r="C178" t="n" s="8">
        <f>IF(false,"120922764", "120922764")</f>
      </c>
      <c r="D178" t="s" s="8">
        <v>314</v>
      </c>
      <c r="E178" t="n" s="8">
        <v>1.0</v>
      </c>
      <c r="F178" t="n" s="8">
        <v>3698.0</v>
      </c>
      <c r="G178" t="s" s="8">
        <v>53</v>
      </c>
      <c r="H178" t="s" s="8">
        <v>50</v>
      </c>
      <c r="I178" t="s" s="8">
        <v>315</v>
      </c>
    </row>
    <row r="179" ht="16.0" customHeight="true">
      <c r="A179" t="n" s="7">
        <v>4.863657E7</v>
      </c>
      <c r="B179" t="s" s="8">
        <v>223</v>
      </c>
      <c r="C179" t="n" s="8">
        <f>IF(false,"005-1358", "005-1358")</f>
      </c>
      <c r="D179" t="s" s="8">
        <v>316</v>
      </c>
      <c r="E179" t="n" s="8">
        <v>2.0</v>
      </c>
      <c r="F179" t="n" s="8">
        <v>1668.0</v>
      </c>
      <c r="G179" t="s" s="8">
        <v>53</v>
      </c>
      <c r="H179" t="s" s="8">
        <v>50</v>
      </c>
      <c r="I179" t="s" s="8">
        <v>317</v>
      </c>
    </row>
    <row r="180" ht="16.0" customHeight="true">
      <c r="A180" t="n" s="7">
        <v>4.8325589E7</v>
      </c>
      <c r="B180" t="s" s="8">
        <v>56</v>
      </c>
      <c r="C180" t="n" s="8">
        <f>IF(false,"01-004068", "01-004068")</f>
      </c>
      <c r="D180" t="s" s="8">
        <v>318</v>
      </c>
      <c r="E180" t="n" s="8">
        <v>4.0</v>
      </c>
      <c r="F180" t="n" s="8">
        <v>1976.0</v>
      </c>
      <c r="G180" t="s" s="8">
        <v>53</v>
      </c>
      <c r="H180" t="s" s="8">
        <v>50</v>
      </c>
      <c r="I180" t="s" s="8">
        <v>319</v>
      </c>
    </row>
    <row r="181" ht="16.0" customHeight="true">
      <c r="A181" t="n" s="7">
        <v>4.8653685E7</v>
      </c>
      <c r="B181" t="s" s="8">
        <v>223</v>
      </c>
      <c r="C181" t="n" s="8">
        <f>IF(false,"002-098", "002-098")</f>
      </c>
      <c r="D181" t="s" s="8">
        <v>123</v>
      </c>
      <c r="E181" t="n" s="8">
        <v>1.0</v>
      </c>
      <c r="F181" t="n" s="8">
        <v>1389.0</v>
      </c>
      <c r="G181" t="s" s="8">
        <v>53</v>
      </c>
      <c r="H181" t="s" s="8">
        <v>50</v>
      </c>
      <c r="I181" t="s" s="8">
        <v>320</v>
      </c>
    </row>
    <row r="182" ht="16.0" customHeight="true">
      <c r="A182" t="n" s="7">
        <v>4.8652347E7</v>
      </c>
      <c r="B182" t="s" s="8">
        <v>223</v>
      </c>
      <c r="C182" t="n" s="8">
        <f>IF(false,"120923132", "120923132")</f>
      </c>
      <c r="D182" t="s" s="8">
        <v>321</v>
      </c>
      <c r="E182" t="n" s="8">
        <v>1.0</v>
      </c>
      <c r="F182" t="n" s="8">
        <v>4302.0</v>
      </c>
      <c r="G182" t="s" s="8">
        <v>53</v>
      </c>
      <c r="H182" t="s" s="8">
        <v>50</v>
      </c>
      <c r="I182" t="s" s="8">
        <v>322</v>
      </c>
    </row>
    <row r="183" ht="16.0" customHeight="true">
      <c r="A183" t="n" s="7">
        <v>4.8603942E7</v>
      </c>
      <c r="B183" t="s" s="8">
        <v>119</v>
      </c>
      <c r="C183" t="n" s="8">
        <f>IF(false,"120922702", "120922702")</f>
      </c>
      <c r="D183" t="s" s="8">
        <v>323</v>
      </c>
      <c r="E183" t="n" s="8">
        <v>1.0</v>
      </c>
      <c r="F183" t="n" s="8">
        <v>1011.0</v>
      </c>
      <c r="G183" t="s" s="8">
        <v>53</v>
      </c>
      <c r="H183" t="s" s="8">
        <v>50</v>
      </c>
      <c r="I183" t="s" s="8">
        <v>324</v>
      </c>
    </row>
    <row r="184" ht="16.0" customHeight="true">
      <c r="A184" t="n" s="7">
        <v>4.8687059E7</v>
      </c>
      <c r="B184" t="s" s="8">
        <v>223</v>
      </c>
      <c r="C184" t="n" s="8">
        <f>IF(false,"003-318", "003-318")</f>
      </c>
      <c r="D184" t="s" s="8">
        <v>141</v>
      </c>
      <c r="E184" t="n" s="8">
        <v>1.0</v>
      </c>
      <c r="F184" t="n" s="8">
        <v>1.0</v>
      </c>
      <c r="G184" t="s" s="8">
        <v>53</v>
      </c>
      <c r="H184" t="s" s="8">
        <v>50</v>
      </c>
      <c r="I184" t="s" s="8">
        <v>325</v>
      </c>
    </row>
    <row r="185" ht="16.0" customHeight="true">
      <c r="A185" t="n" s="7">
        <v>4.8591721E7</v>
      </c>
      <c r="B185" t="s" s="8">
        <v>119</v>
      </c>
      <c r="C185" t="n" s="8">
        <f>IF(false,"120921370", "120921370")</f>
      </c>
      <c r="D185" t="s" s="8">
        <v>148</v>
      </c>
      <c r="E185" t="n" s="8">
        <v>1.0</v>
      </c>
      <c r="F185" t="n" s="8">
        <v>1690.0</v>
      </c>
      <c r="G185" t="s" s="8">
        <v>53</v>
      </c>
      <c r="H185" t="s" s="8">
        <v>50</v>
      </c>
      <c r="I185" t="s" s="8">
        <v>326</v>
      </c>
    </row>
    <row r="186" ht="16.0" customHeight="true">
      <c r="A186" t="n" s="7">
        <v>4.8608012E7</v>
      </c>
      <c r="B186" t="s" s="8">
        <v>223</v>
      </c>
      <c r="C186" t="n" s="8">
        <f>IF(false,"005-1516", "005-1516")</f>
      </c>
      <c r="D186" t="s" s="8">
        <v>94</v>
      </c>
      <c r="E186" t="n" s="8">
        <v>1.0</v>
      </c>
      <c r="F186" t="n" s="8">
        <v>949.0</v>
      </c>
      <c r="G186" t="s" s="8">
        <v>53</v>
      </c>
      <c r="H186" t="s" s="8">
        <v>50</v>
      </c>
      <c r="I186" t="s" s="8">
        <v>327</v>
      </c>
    </row>
    <row r="187" ht="16.0" customHeight="true"/>
    <row r="188" ht="16.0" customHeight="true">
      <c r="A188" t="s" s="1">
        <v>37</v>
      </c>
      <c r="B188" s="1"/>
      <c r="C188" s="1"/>
      <c r="D188" s="1"/>
      <c r="E188" s="1"/>
      <c r="F188" t="n" s="8">
        <v>238399.0</v>
      </c>
      <c r="G188" s="2"/>
    </row>
    <row r="189" ht="16.0" customHeight="true"/>
    <row r="190" ht="16.0" customHeight="true">
      <c r="A190" t="s" s="1">
        <v>36</v>
      </c>
    </row>
    <row r="191" ht="34.0" customHeight="true">
      <c r="A191" t="s" s="9">
        <v>38</v>
      </c>
      <c r="B191" t="s" s="9">
        <v>0</v>
      </c>
      <c r="C191" t="s" s="9">
        <v>43</v>
      </c>
      <c r="D191" t="s" s="9">
        <v>1</v>
      </c>
      <c r="E191" t="s" s="9">
        <v>2</v>
      </c>
      <c r="F191" t="s" s="9">
        <v>39</v>
      </c>
      <c r="G191" t="s" s="9">
        <v>5</v>
      </c>
      <c r="H191" t="s" s="9">
        <v>3</v>
      </c>
      <c r="I191" t="s" s="9">
        <v>4</v>
      </c>
    </row>
    <row r="192" ht="16.0" customHeight="true">
      <c r="A192" t="n" s="8">
        <v>4.6825867E7</v>
      </c>
      <c r="B192" t="s" s="8">
        <v>328</v>
      </c>
      <c r="C192" t="n" s="8">
        <f>IF(false,"005-1377", "005-1377")</f>
      </c>
      <c r="D192" t="s" s="8">
        <v>329</v>
      </c>
      <c r="E192" t="n" s="8">
        <v>1.0</v>
      </c>
      <c r="F192" t="n" s="8">
        <v>-555.0</v>
      </c>
      <c r="G192" t="s" s="8">
        <v>330</v>
      </c>
      <c r="H192" t="s" s="8">
        <v>54</v>
      </c>
      <c r="I192" t="s" s="8">
        <v>331</v>
      </c>
    </row>
    <row r="193" ht="16.0" customHeight="true">
      <c r="A193" t="n" s="8">
        <v>4.813133E7</v>
      </c>
      <c r="B193" t="s" s="8">
        <v>51</v>
      </c>
      <c r="C193" t="n" s="8">
        <f>IF(false,"003-315", "003-315")</f>
      </c>
      <c r="D193" t="s" s="8">
        <v>92</v>
      </c>
      <c r="E193" t="n" s="8">
        <v>3.0</v>
      </c>
      <c r="F193" t="n" s="8">
        <v>-3897.0</v>
      </c>
      <c r="G193" t="s" s="8">
        <v>330</v>
      </c>
      <c r="H193" t="s" s="8">
        <v>54</v>
      </c>
      <c r="I193" t="s" s="8">
        <v>332</v>
      </c>
    </row>
    <row r="194" ht="16.0" customHeight="true">
      <c r="A194" t="n" s="8">
        <v>4.8202392E7</v>
      </c>
      <c r="B194" t="s" s="8">
        <v>51</v>
      </c>
      <c r="C194" t="n" s="8">
        <f>IF(false,"003-315", "003-315")</f>
      </c>
      <c r="D194" t="s" s="8">
        <v>92</v>
      </c>
      <c r="E194" t="n" s="8">
        <v>1.0</v>
      </c>
      <c r="F194" t="n" s="8">
        <v>-1009.0</v>
      </c>
      <c r="G194" t="s" s="8">
        <v>330</v>
      </c>
      <c r="H194" t="s" s="8">
        <v>54</v>
      </c>
      <c r="I194" t="s" s="8">
        <v>333</v>
      </c>
    </row>
    <row r="195" ht="16.0" customHeight="true">
      <c r="A195" t="n" s="8">
        <v>4.763266E7</v>
      </c>
      <c r="B195" t="s" s="8">
        <v>334</v>
      </c>
      <c r="C195" t="n" s="8">
        <f>IF(false,"120922874", "120922874")</f>
      </c>
      <c r="D195" t="s" s="8">
        <v>335</v>
      </c>
      <c r="E195" t="n" s="8">
        <v>1.0</v>
      </c>
      <c r="F195" t="n" s="8">
        <v>-2331.0</v>
      </c>
      <c r="G195" t="s" s="8">
        <v>330</v>
      </c>
      <c r="H195" t="s" s="8">
        <v>119</v>
      </c>
      <c r="I195" t="s" s="8">
        <v>336</v>
      </c>
    </row>
    <row r="196" ht="16.0" customHeight="true">
      <c r="A196" t="n" s="8">
        <v>4.7610517E7</v>
      </c>
      <c r="B196" t="s" s="8">
        <v>334</v>
      </c>
      <c r="C196" t="n" s="8">
        <f>IF(false,"004-346", "004-346")</f>
      </c>
      <c r="D196" t="s" s="8">
        <v>337</v>
      </c>
      <c r="E196" t="n" s="8">
        <v>1.0</v>
      </c>
      <c r="F196" t="n" s="8">
        <v>-241.0</v>
      </c>
      <c r="G196" t="s" s="8">
        <v>330</v>
      </c>
      <c r="H196" t="s" s="8">
        <v>119</v>
      </c>
      <c r="I196" t="s" s="8">
        <v>338</v>
      </c>
    </row>
    <row r="197" ht="16.0" customHeight="true">
      <c r="A197" t="n" s="8">
        <v>4.7256374E7</v>
      </c>
      <c r="B197" t="s" s="8">
        <v>339</v>
      </c>
      <c r="C197" t="n" s="8">
        <f>IF(false,"120921439", "120921439")</f>
      </c>
      <c r="D197" t="s" s="8">
        <v>57</v>
      </c>
      <c r="E197" t="n" s="8">
        <v>1.0</v>
      </c>
      <c r="F197" t="n" s="8">
        <v>-599.0</v>
      </c>
      <c r="G197" t="s" s="8">
        <v>330</v>
      </c>
      <c r="H197" t="s" s="8">
        <v>119</v>
      </c>
      <c r="I197" t="s" s="8">
        <v>340</v>
      </c>
    </row>
    <row r="198" ht="16.0" customHeight="true">
      <c r="A198" t="n" s="8">
        <v>4.764882E7</v>
      </c>
      <c r="B198" t="s" s="8">
        <v>341</v>
      </c>
      <c r="C198" t="n" s="8">
        <f>IF(false,"01-003956", "01-003956")</f>
      </c>
      <c r="D198" t="s" s="8">
        <v>342</v>
      </c>
      <c r="E198" t="n" s="8">
        <v>1.0</v>
      </c>
      <c r="F198" t="n" s="8">
        <v>-1.0</v>
      </c>
      <c r="G198" t="s" s="8">
        <v>330</v>
      </c>
      <c r="H198" t="s" s="8">
        <v>119</v>
      </c>
      <c r="I198" t="s" s="8">
        <v>343</v>
      </c>
    </row>
    <row r="199" ht="16.0" customHeight="true">
      <c r="A199" t="n" s="8">
        <v>4.7349519E7</v>
      </c>
      <c r="B199" t="s" s="8">
        <v>102</v>
      </c>
      <c r="C199" t="n" s="8">
        <f>IF(false,"120921544", "120921544")</f>
      </c>
      <c r="D199" t="s" s="8">
        <v>91</v>
      </c>
      <c r="E199" t="n" s="8">
        <v>1.0</v>
      </c>
      <c r="F199" t="n" s="8">
        <v>-706.0</v>
      </c>
      <c r="G199" t="s" s="8">
        <v>330</v>
      </c>
      <c r="H199" t="s" s="8">
        <v>119</v>
      </c>
      <c r="I199" t="s" s="8">
        <v>344</v>
      </c>
    </row>
    <row r="200" ht="16.0" customHeight="true">
      <c r="A200" t="n" s="8">
        <v>4.7291573E7</v>
      </c>
      <c r="B200" t="s" s="8">
        <v>102</v>
      </c>
      <c r="C200" t="n" s="8">
        <f>IF(false,"005-1112", "005-1112")</f>
      </c>
      <c r="D200" t="s" s="8">
        <v>345</v>
      </c>
      <c r="E200" t="n" s="8">
        <v>1.0</v>
      </c>
      <c r="F200" t="n" s="8">
        <v>-1447.0</v>
      </c>
      <c r="G200" t="s" s="8">
        <v>330</v>
      </c>
      <c r="H200" t="s" s="8">
        <v>119</v>
      </c>
      <c r="I200" t="s" s="8">
        <v>346</v>
      </c>
    </row>
    <row r="201" ht="16.0" customHeight="true">
      <c r="A201" t="n" s="8">
        <v>4.7544117E7</v>
      </c>
      <c r="B201" t="s" s="8">
        <v>334</v>
      </c>
      <c r="C201" t="n" s="8">
        <f>IF(false,"005-1080", "005-1080")</f>
      </c>
      <c r="D201" t="s" s="8">
        <v>347</v>
      </c>
      <c r="E201" t="n" s="8">
        <v>1.0</v>
      </c>
      <c r="F201" t="n" s="8">
        <v>-1.0</v>
      </c>
      <c r="G201" t="s" s="8">
        <v>330</v>
      </c>
      <c r="H201" t="s" s="8">
        <v>119</v>
      </c>
      <c r="I201" t="s" s="8">
        <v>348</v>
      </c>
    </row>
    <row r="202" ht="16.0" customHeight="true">
      <c r="A202" t="n" s="8">
        <v>4.7619192E7</v>
      </c>
      <c r="B202" t="s" s="8">
        <v>334</v>
      </c>
      <c r="C202" t="n" s="8">
        <f>IF(false,"120922479", "120922479")</f>
      </c>
      <c r="D202" t="s" s="8">
        <v>349</v>
      </c>
      <c r="E202" t="n" s="8">
        <v>1.0</v>
      </c>
      <c r="F202" t="n" s="8">
        <v>-76.0</v>
      </c>
      <c r="G202" t="s" s="8">
        <v>330</v>
      </c>
      <c r="H202" t="s" s="8">
        <v>119</v>
      </c>
      <c r="I202" t="s" s="8">
        <v>350</v>
      </c>
    </row>
    <row r="203" ht="16.0" customHeight="true">
      <c r="A203" t="n" s="8">
        <v>4.7412575E7</v>
      </c>
      <c r="B203" t="s" s="8">
        <v>99</v>
      </c>
      <c r="C203" t="n" s="8">
        <f>IF(false,"120921439", "120921439")</f>
      </c>
      <c r="D203" t="s" s="8">
        <v>57</v>
      </c>
      <c r="E203" t="n" s="8">
        <v>1.0</v>
      </c>
      <c r="F203" t="n" s="8">
        <v>-286.0</v>
      </c>
      <c r="G203" t="s" s="8">
        <v>330</v>
      </c>
      <c r="H203" t="s" s="8">
        <v>119</v>
      </c>
      <c r="I203" t="s" s="8">
        <v>351</v>
      </c>
    </row>
    <row r="204" ht="16.0" customHeight="true">
      <c r="A204" t="n" s="8">
        <v>4.7648353E7</v>
      </c>
      <c r="B204" t="s" s="8">
        <v>341</v>
      </c>
      <c r="C204" t="n" s="8">
        <f>IF(false,"120921581", "120921581")</f>
      </c>
      <c r="D204" t="s" s="8">
        <v>352</v>
      </c>
      <c r="E204" t="n" s="8">
        <v>1.0</v>
      </c>
      <c r="F204" t="n" s="8">
        <v>-89.0</v>
      </c>
      <c r="G204" t="s" s="8">
        <v>330</v>
      </c>
      <c r="H204" t="s" s="8">
        <v>119</v>
      </c>
      <c r="I204" t="s" s="8">
        <v>353</v>
      </c>
    </row>
    <row r="205" ht="16.0" customHeight="true">
      <c r="A205" t="n" s="8">
        <v>4.7554461E7</v>
      </c>
      <c r="B205" t="s" s="8">
        <v>334</v>
      </c>
      <c r="C205" t="n" s="8">
        <f>IF(false,"005-1376", "005-1376")</f>
      </c>
      <c r="D205" t="s" s="8">
        <v>203</v>
      </c>
      <c r="E205" t="n" s="8">
        <v>1.0</v>
      </c>
      <c r="F205" t="n" s="8">
        <v>-675.0</v>
      </c>
      <c r="G205" t="s" s="8">
        <v>330</v>
      </c>
      <c r="H205" t="s" s="8">
        <v>223</v>
      </c>
      <c r="I205" t="s" s="8">
        <v>354</v>
      </c>
    </row>
    <row r="206" ht="16.0" customHeight="true">
      <c r="A206" t="n" s="8">
        <v>4.7521579E7</v>
      </c>
      <c r="B206" t="s" s="8">
        <v>99</v>
      </c>
      <c r="C206" t="n" s="8">
        <f>IF(false,"120923053", "120923053")</f>
      </c>
      <c r="D206" t="s" s="8">
        <v>355</v>
      </c>
      <c r="E206" t="n" s="8">
        <v>2.0</v>
      </c>
      <c r="F206" t="n" s="8">
        <v>-1.0</v>
      </c>
      <c r="G206" t="s" s="8">
        <v>330</v>
      </c>
      <c r="H206" t="s" s="8">
        <v>223</v>
      </c>
      <c r="I206" t="s" s="8">
        <v>356</v>
      </c>
    </row>
    <row r="207" ht="16.0" customHeight="true">
      <c r="A207" t="n" s="8">
        <v>4.7521579E7</v>
      </c>
      <c r="B207" t="s" s="8">
        <v>99</v>
      </c>
      <c r="C207" t="n" s="8">
        <f>IF(false,"120923013", "120923013")</f>
      </c>
      <c r="D207" t="s" s="8">
        <v>121</v>
      </c>
      <c r="E207" t="n" s="8">
        <v>1.0</v>
      </c>
      <c r="F207" t="n" s="8">
        <v>-1.0</v>
      </c>
      <c r="G207" t="s" s="8">
        <v>330</v>
      </c>
      <c r="H207" t="s" s="8">
        <v>223</v>
      </c>
      <c r="I207" t="s" s="8">
        <v>356</v>
      </c>
    </row>
    <row r="208" ht="16.0" customHeight="true">
      <c r="A208" t="n" s="8">
        <v>4.734618E7</v>
      </c>
      <c r="B208" t="s" s="8">
        <v>102</v>
      </c>
      <c r="C208" t="n" s="8">
        <f>IF(false,"005-1080", "005-1080")</f>
      </c>
      <c r="D208" t="s" s="8">
        <v>213</v>
      </c>
      <c r="E208" t="n" s="8">
        <v>1.0</v>
      </c>
      <c r="F208" t="n" s="8">
        <v>-1.0</v>
      </c>
      <c r="G208" t="s" s="8">
        <v>330</v>
      </c>
      <c r="H208" t="s" s="8">
        <v>50</v>
      </c>
      <c r="I208" t="s" s="8">
        <v>357</v>
      </c>
    </row>
    <row r="209" ht="16.0" customHeight="true">
      <c r="A209" t="n" s="8">
        <v>4.6973097E7</v>
      </c>
      <c r="B209" t="s" s="8">
        <v>358</v>
      </c>
      <c r="C209" t="n" s="8">
        <f>IF(false,"003-319", "003-319")</f>
      </c>
      <c r="D209" t="s" s="8">
        <v>359</v>
      </c>
      <c r="E209" t="n" s="8">
        <v>1.0</v>
      </c>
      <c r="F209" t="n" s="8">
        <v>-1.0</v>
      </c>
      <c r="G209" t="s" s="8">
        <v>330</v>
      </c>
      <c r="H209" t="s" s="8">
        <v>50</v>
      </c>
      <c r="I209" t="s" s="8">
        <v>360</v>
      </c>
    </row>
    <row r="210" ht="16.0" customHeight="true"/>
    <row r="211" ht="16.0" customHeight="true">
      <c r="A211" t="s" s="1">
        <v>37</v>
      </c>
      <c r="F211" t="n" s="8">
        <v>-11917.0</v>
      </c>
      <c r="G211" s="2"/>
      <c r="H211" s="0"/>
      <c r="I211" s="0"/>
    </row>
    <row r="212" ht="16.0" customHeight="true">
      <c r="A212" s="1"/>
      <c r="B212" s="1"/>
      <c r="C212" s="1"/>
      <c r="D212" s="1"/>
      <c r="E212" s="1"/>
      <c r="F212" s="1"/>
      <c r="G212" s="1"/>
      <c r="H212" s="1"/>
      <c r="I212" s="1"/>
    </row>
    <row r="213" ht="16.0" customHeight="true">
      <c r="A213" t="s" s="1">
        <v>40</v>
      </c>
    </row>
    <row r="214" ht="34.0" customHeight="true">
      <c r="A214" t="s" s="9">
        <v>47</v>
      </c>
      <c r="B214" t="s" s="9">
        <v>48</v>
      </c>
      <c r="C214" s="9"/>
      <c r="D214" s="9"/>
      <c r="E214" s="9"/>
      <c r="F214" t="s" s="9">
        <v>39</v>
      </c>
      <c r="G214" t="s" s="9">
        <v>5</v>
      </c>
      <c r="H214" t="s" s="9">
        <v>3</v>
      </c>
      <c r="I214" t="s" s="9">
        <v>4</v>
      </c>
    </row>
    <row r="215" ht="16.0" customHeight="true"/>
    <row r="216" ht="16.0" customHeight="true">
      <c r="A216" t="s" s="1">
        <v>37</v>
      </c>
      <c r="F216" t="n" s="8">
        <v>0.0</v>
      </c>
      <c r="G216" s="2"/>
      <c r="H216" s="0"/>
      <c r="I216" s="0"/>
    </row>
    <row r="217" ht="16.0" customHeight="true">
      <c r="A217" s="1"/>
      <c r="B217" s="1"/>
      <c r="C217" s="1"/>
      <c r="D217" s="1"/>
      <c r="E217" s="1"/>
      <c r="F217" s="1"/>
      <c r="G217" s="1"/>
      <c r="H217" s="1"/>
      <c r="I217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